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charts/colors1.xml" ContentType="application/vnd.ms-office.chartcolorstyle+xml"/>
  <Override PartName="/xl/charts/style1.xml" ContentType="application/vnd.ms-office.chartstyle+xml"/>
  <Override PartName="/xl/charts/colors2.xml" ContentType="application/vnd.ms-office.chartcolorstyle+xml"/>
  <Override PartName="/xl/charts/style2.xml" ContentType="application/vnd.ms-office.chartstyl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2604" yWindow="1620" windowWidth="16608" windowHeight="9432" firstSheet="10" activeTab="9"/>
  </bookViews>
  <sheets>
    <sheet name="Fig.5a, c, d" sheetId="19" r:id="rId1"/>
    <sheet name="Fig. 6a" sheetId="5" r:id="rId2"/>
    <sheet name="Fig. 6b" sheetId="7" r:id="rId3"/>
    <sheet name="Fig. 7a" sheetId="8" r:id="rId4"/>
    <sheet name="Fig. 7b" sheetId="20" r:id="rId5"/>
    <sheet name="Supplementary Fig. 44" sheetId="9" r:id="rId6"/>
    <sheet name="Supplementary Fig.46a" sheetId="10" r:id="rId7"/>
    <sheet name="Supplementary Fig. 47" sheetId="14" r:id="rId8"/>
    <sheet name="Supplementary Table 20" sheetId="15" r:id="rId9"/>
    <sheet name="Supplementary Table 23 DL-1" sheetId="17" r:id="rId10"/>
    <sheet name="Supplementary Table 23 mbn" sheetId="18" r:id="rId11"/>
    <sheet name="Supplementary Table 24" sheetId="13" r:id="rId12"/>
  </sheets>
  <definedNames>
    <definedName name="_xlnm.Print_Area" localSheetId="9">'Supplementary Table 23 DL-1'!#REF!</definedName>
    <definedName name="_xlnm.Print_Area" localSheetId="10">'Supplementary Table 23 mbn'!#REF!</definedName>
  </definedNames>
  <calcPr calcId="14562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C9" i="19" l="1"/>
  <c r="D9" i="19"/>
  <c r="E9" i="19"/>
  <c r="F9" i="19"/>
  <c r="F11" i="19" s="1"/>
  <c r="G9" i="19"/>
  <c r="H9" i="19"/>
  <c r="I9" i="19"/>
  <c r="J9" i="19"/>
  <c r="J11" i="19" s="1"/>
  <c r="K9" i="19"/>
  <c r="L9" i="19"/>
  <c r="M9" i="19"/>
  <c r="N9" i="19"/>
  <c r="N11" i="19" s="1"/>
  <c r="R9" i="19"/>
  <c r="S9" i="19"/>
  <c r="T9" i="19"/>
  <c r="U9" i="19"/>
  <c r="U11" i="19" s="1"/>
  <c r="Z9" i="19"/>
  <c r="AA9" i="19"/>
  <c r="AB9" i="19"/>
  <c r="AC9" i="19"/>
  <c r="AC11" i="19" s="1"/>
  <c r="C10" i="19"/>
  <c r="D10" i="19"/>
  <c r="E10" i="19"/>
  <c r="F10" i="19"/>
  <c r="F12" i="19" s="1"/>
  <c r="G10" i="19"/>
  <c r="H10" i="19"/>
  <c r="I10" i="19"/>
  <c r="J10" i="19"/>
  <c r="J12" i="19" s="1"/>
  <c r="K10" i="19"/>
  <c r="L10" i="19"/>
  <c r="M10" i="19"/>
  <c r="N10" i="19"/>
  <c r="N12" i="19" s="1"/>
  <c r="S10" i="19"/>
  <c r="T10" i="19"/>
  <c r="U10" i="19"/>
  <c r="Z10" i="19"/>
  <c r="Z12" i="19" s="1"/>
  <c r="AA10" i="19"/>
  <c r="AB10" i="19"/>
  <c r="AC10" i="19"/>
  <c r="C11" i="19"/>
  <c r="D11" i="19"/>
  <c r="E11" i="19"/>
  <c r="G11" i="19"/>
  <c r="H11" i="19"/>
  <c r="I11" i="19"/>
  <c r="K11" i="19"/>
  <c r="L11" i="19"/>
  <c r="M11" i="19"/>
  <c r="R11" i="19"/>
  <c r="S11" i="19"/>
  <c r="T11" i="19"/>
  <c r="Z11" i="19"/>
  <c r="AA11" i="19"/>
  <c r="AB11" i="19"/>
  <c r="C12" i="19"/>
  <c r="D12" i="19"/>
  <c r="E12" i="19"/>
  <c r="G12" i="19"/>
  <c r="H12" i="19"/>
  <c r="I12" i="19"/>
  <c r="K12" i="19"/>
  <c r="L12" i="19"/>
  <c r="M12" i="19"/>
  <c r="S12" i="19"/>
  <c r="T12" i="19"/>
  <c r="U12" i="19"/>
  <c r="AA12" i="19"/>
  <c r="AB12" i="19"/>
  <c r="AC12" i="19"/>
  <c r="Z18" i="19"/>
  <c r="AA18" i="19"/>
  <c r="AB18" i="19"/>
  <c r="AC18" i="19"/>
  <c r="Z19" i="19"/>
  <c r="AA19" i="19"/>
  <c r="AB19" i="19"/>
  <c r="AC19" i="19"/>
  <c r="Z20" i="19"/>
  <c r="AA20" i="19"/>
  <c r="AB20" i="19"/>
  <c r="AC20" i="19"/>
  <c r="Z21" i="19"/>
  <c r="AA21" i="19"/>
  <c r="AB21" i="19"/>
  <c r="AC21" i="19"/>
  <c r="AD7" i="18"/>
  <c r="AA8" i="18" s="1"/>
  <c r="Z8" i="18"/>
  <c r="AB8" i="18"/>
  <c r="AC8" i="18"/>
  <c r="AD8" i="18"/>
  <c r="AF8" i="18"/>
  <c r="AG8" i="18"/>
  <c r="AH8" i="18"/>
  <c r="AJ8" i="18"/>
  <c r="AK8" i="18"/>
  <c r="Z9" i="18"/>
  <c r="AB9" i="18"/>
  <c r="AC9" i="18"/>
  <c r="AD9" i="18"/>
  <c r="AF9" i="18"/>
  <c r="AG9" i="18"/>
  <c r="AH9" i="18"/>
  <c r="AJ9" i="18"/>
  <c r="AK9" i="18"/>
  <c r="Z10" i="18"/>
  <c r="AB10" i="18"/>
  <c r="AC10" i="18"/>
  <c r="AD10" i="18"/>
  <c r="AF10" i="18"/>
  <c r="AG10" i="18"/>
  <c r="AH10" i="18"/>
  <c r="AJ10" i="18"/>
  <c r="AK10" i="18"/>
  <c r="Z11" i="18"/>
  <c r="AB11" i="18"/>
  <c r="AC11" i="18"/>
  <c r="AD11" i="18"/>
  <c r="AF11" i="18"/>
  <c r="AG11" i="18"/>
  <c r="AH11" i="18"/>
  <c r="AI11" i="18"/>
  <c r="AJ11" i="18"/>
  <c r="AK11" i="18"/>
  <c r="Z12" i="18"/>
  <c r="AA12" i="18"/>
  <c r="AB12" i="18"/>
  <c r="AC12" i="18"/>
  <c r="AD12" i="18"/>
  <c r="AE12" i="18"/>
  <c r="AF12" i="18"/>
  <c r="AG12" i="18"/>
  <c r="AH12" i="18"/>
  <c r="AI12" i="18"/>
  <c r="AJ12" i="18"/>
  <c r="AK12" i="18"/>
  <c r="Z13" i="18"/>
  <c r="AA13" i="18"/>
  <c r="AB13" i="18"/>
  <c r="AC13" i="18"/>
  <c r="AD13" i="18"/>
  <c r="AE13" i="18"/>
  <c r="AF13" i="18"/>
  <c r="AG13" i="18"/>
  <c r="AH13" i="18"/>
  <c r="AI13" i="18"/>
  <c r="AJ13" i="18"/>
  <c r="AK13" i="18"/>
  <c r="Z14" i="18"/>
  <c r="AA14" i="18"/>
  <c r="AB14" i="18"/>
  <c r="AC14" i="18"/>
  <c r="AD14" i="18"/>
  <c r="AE14" i="18"/>
  <c r="AF14" i="18"/>
  <c r="AG14" i="18"/>
  <c r="AH14" i="18"/>
  <c r="AI14" i="18"/>
  <c r="AJ14" i="18"/>
  <c r="AK14" i="18"/>
  <c r="Z15" i="18"/>
  <c r="AA15" i="18"/>
  <c r="AB15" i="18"/>
  <c r="AC15" i="18"/>
  <c r="AD15" i="18"/>
  <c r="AE15" i="18"/>
  <c r="AF15" i="18"/>
  <c r="AG15" i="18"/>
  <c r="AH15" i="18"/>
  <c r="AI15" i="18"/>
  <c r="AJ15" i="18"/>
  <c r="AK15" i="18"/>
  <c r="Z16" i="18"/>
  <c r="AA16" i="18"/>
  <c r="AB16" i="18"/>
  <c r="AC16" i="18"/>
  <c r="AD16" i="18"/>
  <c r="AE16" i="18"/>
  <c r="AF16" i="18"/>
  <c r="AG16" i="18"/>
  <c r="AH16" i="18"/>
  <c r="AI16" i="18"/>
  <c r="AJ16" i="18"/>
  <c r="AK16" i="18"/>
  <c r="Z17" i="18"/>
  <c r="AA17" i="18"/>
  <c r="AB17" i="18"/>
  <c r="AC17" i="18"/>
  <c r="AD17" i="18"/>
  <c r="AE17" i="18"/>
  <c r="AF17" i="18"/>
  <c r="AG17" i="18"/>
  <c r="AH17" i="18"/>
  <c r="AI17" i="18"/>
  <c r="AJ17" i="18"/>
  <c r="AK17" i="18"/>
  <c r="Z18" i="18"/>
  <c r="AA18" i="18"/>
  <c r="AB18" i="18"/>
  <c r="AC18" i="18"/>
  <c r="AD18" i="18"/>
  <c r="AE18" i="18"/>
  <c r="AF18" i="18"/>
  <c r="AG18" i="18"/>
  <c r="AH18" i="18"/>
  <c r="AI18" i="18"/>
  <c r="AJ18" i="18"/>
  <c r="AK18" i="18"/>
  <c r="Z19" i="18"/>
  <c r="AA19" i="18"/>
  <c r="AB19" i="18"/>
  <c r="AC19" i="18"/>
  <c r="AD19" i="18"/>
  <c r="AE19" i="18"/>
  <c r="AF19" i="18"/>
  <c r="AG19" i="18"/>
  <c r="AH19" i="18"/>
  <c r="AI19" i="18"/>
  <c r="AJ19" i="18"/>
  <c r="AK19" i="18"/>
  <c r="AD24" i="18"/>
  <c r="AB25" i="18" s="1"/>
  <c r="AA25" i="18"/>
  <c r="AC25" i="18"/>
  <c r="AE25" i="18"/>
  <c r="AG25" i="18"/>
  <c r="AI25" i="18"/>
  <c r="AK25" i="18"/>
  <c r="AA26" i="18"/>
  <c r="AC26" i="18"/>
  <c r="AE26" i="18"/>
  <c r="AG26" i="18"/>
  <c r="AI26" i="18"/>
  <c r="AK26" i="18"/>
  <c r="AA27" i="18"/>
  <c r="AC27" i="18"/>
  <c r="AE27" i="18"/>
  <c r="AG27" i="18"/>
  <c r="AI27" i="18"/>
  <c r="AK27" i="18"/>
  <c r="AA28" i="18"/>
  <c r="AC28" i="18"/>
  <c r="AE28" i="18"/>
  <c r="AG28" i="18"/>
  <c r="AI28" i="18"/>
  <c r="AK28" i="18"/>
  <c r="AA29" i="18"/>
  <c r="AC29" i="18"/>
  <c r="AE29" i="18"/>
  <c r="AG29" i="18"/>
  <c r="AI29" i="18"/>
  <c r="AK29" i="18"/>
  <c r="AA30" i="18"/>
  <c r="AC30" i="18"/>
  <c r="AE30" i="18"/>
  <c r="AG30" i="18"/>
  <c r="AI30" i="18"/>
  <c r="AK30" i="18"/>
  <c r="AA31" i="18"/>
  <c r="AC31" i="18"/>
  <c r="AE31" i="18"/>
  <c r="AG31" i="18"/>
  <c r="AI31" i="18"/>
  <c r="AK31" i="18"/>
  <c r="AA36" i="18"/>
  <c r="N41" i="18"/>
  <c r="O41" i="18"/>
  <c r="N42" i="18"/>
  <c r="O42" i="18"/>
  <c r="N43" i="18"/>
  <c r="O43" i="18"/>
  <c r="N45" i="18"/>
  <c r="O45" i="18"/>
  <c r="N46" i="18"/>
  <c r="O46" i="18"/>
  <c r="N47" i="18"/>
  <c r="O47" i="18"/>
  <c r="N48" i="18"/>
  <c r="O48" i="18"/>
  <c r="N49" i="18"/>
  <c r="O49" i="18"/>
  <c r="N50" i="18"/>
  <c r="O50" i="18"/>
  <c r="N51" i="18"/>
  <c r="O51" i="18"/>
  <c r="N52" i="18"/>
  <c r="O52" i="18"/>
  <c r="N53" i="18"/>
  <c r="O53" i="18"/>
  <c r="N54" i="18"/>
  <c r="O54" i="18"/>
  <c r="N56" i="18"/>
  <c r="O56" i="18"/>
  <c r="N57" i="18"/>
  <c r="O57" i="18"/>
  <c r="N58" i="18"/>
  <c r="O58" i="18"/>
  <c r="N59" i="18"/>
  <c r="O59" i="18"/>
  <c r="T5" i="17"/>
  <c r="P6" i="17" s="1"/>
  <c r="R6" i="17"/>
  <c r="S6" i="17"/>
  <c r="V6" i="17"/>
  <c r="W6" i="17"/>
  <c r="Z6" i="17"/>
  <c r="AA6" i="17"/>
  <c r="R7" i="17"/>
  <c r="S7" i="17"/>
  <c r="V7" i="17"/>
  <c r="W7" i="17"/>
  <c r="Z7" i="17"/>
  <c r="AA7" i="17"/>
  <c r="R8" i="17"/>
  <c r="S8" i="17"/>
  <c r="V8" i="17"/>
  <c r="W8" i="17"/>
  <c r="Z8" i="17"/>
  <c r="AA8" i="17"/>
  <c r="R9" i="17"/>
  <c r="S9" i="17"/>
  <c r="T9" i="17"/>
  <c r="U9" i="17"/>
  <c r="V9" i="17"/>
  <c r="W9" i="17"/>
  <c r="X9" i="17"/>
  <c r="Y9" i="17"/>
  <c r="Z9" i="17"/>
  <c r="AA9" i="17"/>
  <c r="P10" i="17"/>
  <c r="Q10" i="17"/>
  <c r="R10" i="17"/>
  <c r="S10" i="17"/>
  <c r="T10" i="17"/>
  <c r="U10" i="17"/>
  <c r="V10" i="17"/>
  <c r="W10" i="17"/>
  <c r="X10" i="17"/>
  <c r="Y10" i="17"/>
  <c r="Z10" i="17"/>
  <c r="AA10" i="17"/>
  <c r="P11" i="17"/>
  <c r="Q11" i="17"/>
  <c r="R11" i="17"/>
  <c r="S11" i="17"/>
  <c r="T11" i="17"/>
  <c r="U11" i="17"/>
  <c r="V11" i="17"/>
  <c r="W11" i="17"/>
  <c r="X11" i="17"/>
  <c r="Y11" i="17"/>
  <c r="Z11" i="17"/>
  <c r="AA11" i="17"/>
  <c r="P12" i="17"/>
  <c r="Q12" i="17"/>
  <c r="R12" i="17"/>
  <c r="S12" i="17"/>
  <c r="T12" i="17"/>
  <c r="U12" i="17"/>
  <c r="V12" i="17"/>
  <c r="W12" i="17"/>
  <c r="X12" i="17"/>
  <c r="Y12" i="17"/>
  <c r="Z12" i="17"/>
  <c r="AA12" i="17"/>
  <c r="P13" i="17"/>
  <c r="Q13" i="17"/>
  <c r="R13" i="17"/>
  <c r="S13" i="17"/>
  <c r="T13" i="17"/>
  <c r="U13" i="17"/>
  <c r="V13" i="17"/>
  <c r="W13" i="17"/>
  <c r="X13" i="17"/>
  <c r="Y13" i="17"/>
  <c r="Z13" i="17"/>
  <c r="AA13" i="17"/>
  <c r="P14" i="17"/>
  <c r="Q14" i="17"/>
  <c r="R14" i="17"/>
  <c r="S14" i="17"/>
  <c r="T14" i="17"/>
  <c r="U14" i="17"/>
  <c r="V14" i="17"/>
  <c r="W14" i="17"/>
  <c r="X14" i="17"/>
  <c r="Y14" i="17"/>
  <c r="Z14" i="17"/>
  <c r="AA14" i="17"/>
  <c r="P15" i="17"/>
  <c r="Q15" i="17"/>
  <c r="R15" i="17"/>
  <c r="S15" i="17"/>
  <c r="T15" i="17"/>
  <c r="U15" i="17"/>
  <c r="V15" i="17"/>
  <c r="W15" i="17"/>
  <c r="X15" i="17"/>
  <c r="Y15" i="17"/>
  <c r="Z15" i="17"/>
  <c r="AA15" i="17"/>
  <c r="P16" i="17"/>
  <c r="Q16" i="17"/>
  <c r="R16" i="17"/>
  <c r="S16" i="17"/>
  <c r="T16" i="17"/>
  <c r="U16" i="17"/>
  <c r="V16" i="17"/>
  <c r="W16" i="17"/>
  <c r="X16" i="17"/>
  <c r="Y16" i="17"/>
  <c r="Z16" i="17"/>
  <c r="AA16" i="17"/>
  <c r="T21" i="17"/>
  <c r="R22" i="17" s="1"/>
  <c r="Q22" i="17"/>
  <c r="S22" i="17"/>
  <c r="U22" i="17"/>
  <c r="W22" i="17"/>
  <c r="Y22" i="17"/>
  <c r="AA22" i="17"/>
  <c r="Q23" i="17"/>
  <c r="S23" i="17"/>
  <c r="U23" i="17"/>
  <c r="W23" i="17"/>
  <c r="Y23" i="17"/>
  <c r="AA23" i="17"/>
  <c r="Q24" i="17"/>
  <c r="S24" i="17"/>
  <c r="U24" i="17"/>
  <c r="W24" i="17"/>
  <c r="Y24" i="17"/>
  <c r="AA24" i="17"/>
  <c r="Q25" i="17"/>
  <c r="S25" i="17"/>
  <c r="U25" i="17"/>
  <c r="W25" i="17"/>
  <c r="Y25" i="17"/>
  <c r="AA25" i="17"/>
  <c r="Q26" i="17"/>
  <c r="S26" i="17"/>
  <c r="U26" i="17"/>
  <c r="W26" i="17"/>
  <c r="Y26" i="17"/>
  <c r="AA26" i="17"/>
  <c r="Q27" i="17"/>
  <c r="S27" i="17"/>
  <c r="U27" i="17"/>
  <c r="W27" i="17"/>
  <c r="Y27" i="17"/>
  <c r="AA27" i="17"/>
  <c r="Q28" i="17"/>
  <c r="S28" i="17"/>
  <c r="U28" i="17"/>
  <c r="W28" i="17"/>
  <c r="Y28" i="17"/>
  <c r="AA28" i="17"/>
  <c r="P33" i="17"/>
  <c r="P34" i="17"/>
  <c r="Q34" i="17"/>
  <c r="R34" i="17"/>
  <c r="S34" i="17"/>
  <c r="T34" i="17"/>
  <c r="U34" i="17"/>
  <c r="V34" i="17"/>
  <c r="W34" i="17"/>
  <c r="X34" i="17"/>
  <c r="Y34" i="17"/>
  <c r="Z34" i="17"/>
  <c r="AA34" i="17"/>
  <c r="P35" i="17"/>
  <c r="Q35" i="17"/>
  <c r="R35" i="17"/>
  <c r="S35" i="17"/>
  <c r="T35" i="17"/>
  <c r="U35" i="17"/>
  <c r="V35" i="17"/>
  <c r="W35" i="17"/>
  <c r="X35" i="17"/>
  <c r="Y35" i="17"/>
  <c r="Z35" i="17"/>
  <c r="AA35" i="17"/>
  <c r="D39" i="17"/>
  <c r="E39" i="17"/>
  <c r="D40" i="17"/>
  <c r="E40" i="17"/>
  <c r="D41" i="17"/>
  <c r="E41" i="17"/>
  <c r="D42" i="17"/>
  <c r="E42" i="17"/>
  <c r="D43" i="17"/>
  <c r="E43" i="17"/>
  <c r="D44" i="17"/>
  <c r="E44" i="17"/>
  <c r="D45" i="17"/>
  <c r="E45" i="17"/>
  <c r="D46" i="17"/>
  <c r="E46" i="17"/>
  <c r="D47" i="17"/>
  <c r="E47" i="17"/>
  <c r="D48" i="17"/>
  <c r="E48" i="17"/>
  <c r="D49" i="17"/>
  <c r="E49" i="17"/>
  <c r="D50" i="17"/>
  <c r="E50" i="17"/>
  <c r="D51" i="17"/>
  <c r="E51" i="17"/>
  <c r="D52" i="17"/>
  <c r="E52" i="17"/>
  <c r="D53" i="17"/>
  <c r="E53" i="17"/>
  <c r="D54" i="17"/>
  <c r="E54" i="17"/>
  <c r="D55" i="17"/>
  <c r="E55" i="17"/>
  <c r="D56" i="17"/>
  <c r="E56" i="17"/>
  <c r="D57" i="17"/>
  <c r="E57" i="17"/>
  <c r="D58" i="17"/>
  <c r="E58" i="17"/>
  <c r="AH31" i="18" l="1"/>
  <c r="AD31" i="18"/>
  <c r="Z31" i="18"/>
  <c r="AH30" i="18"/>
  <c r="AD30" i="18"/>
  <c r="Z30" i="18"/>
  <c r="AH29" i="18"/>
  <c r="AD29" i="18"/>
  <c r="Z29" i="18"/>
  <c r="AH28" i="18"/>
  <c r="AD28" i="18"/>
  <c r="Z28" i="18"/>
  <c r="AH27" i="18"/>
  <c r="AD27" i="18"/>
  <c r="Z27" i="18"/>
  <c r="AH26" i="18"/>
  <c r="AD26" i="18"/>
  <c r="Z26" i="18"/>
  <c r="AH25" i="18"/>
  <c r="AD25" i="18"/>
  <c r="Z25" i="18"/>
  <c r="AE11" i="18"/>
  <c r="AA11" i="18"/>
  <c r="AI10" i="18"/>
  <c r="AE10" i="18"/>
  <c r="AA10" i="18"/>
  <c r="AI9" i="18"/>
  <c r="AE9" i="18"/>
  <c r="AA9" i="18"/>
  <c r="AI8" i="18"/>
  <c r="AE8" i="18"/>
  <c r="AJ31" i="18"/>
  <c r="AF31" i="18"/>
  <c r="AB31" i="18"/>
  <c r="AJ30" i="18"/>
  <c r="AF30" i="18"/>
  <c r="AB30" i="18"/>
  <c r="AJ29" i="18"/>
  <c r="AF29" i="18"/>
  <c r="AB29" i="18"/>
  <c r="AJ28" i="18"/>
  <c r="AF28" i="18"/>
  <c r="AB28" i="18"/>
  <c r="AJ27" i="18"/>
  <c r="AF27" i="18"/>
  <c r="AB27" i="18"/>
  <c r="AJ26" i="18"/>
  <c r="AF26" i="18"/>
  <c r="AB26" i="18"/>
  <c r="AJ25" i="18"/>
  <c r="AF25" i="18"/>
  <c r="X28" i="17"/>
  <c r="T28" i="17"/>
  <c r="P28" i="17"/>
  <c r="X27" i="17"/>
  <c r="T27" i="17"/>
  <c r="P27" i="17"/>
  <c r="X26" i="17"/>
  <c r="T26" i="17"/>
  <c r="P26" i="17"/>
  <c r="X25" i="17"/>
  <c r="T25" i="17"/>
  <c r="P25" i="17"/>
  <c r="X24" i="17"/>
  <c r="T24" i="17"/>
  <c r="P24" i="17"/>
  <c r="X23" i="17"/>
  <c r="T23" i="17"/>
  <c r="P23" i="17"/>
  <c r="X22" i="17"/>
  <c r="T22" i="17"/>
  <c r="P22" i="17"/>
  <c r="Q9" i="17"/>
  <c r="Y8" i="17"/>
  <c r="U8" i="17"/>
  <c r="Q8" i="17"/>
  <c r="Y7" i="17"/>
  <c r="U7" i="17"/>
  <c r="Q7" i="17"/>
  <c r="Y6" i="17"/>
  <c r="U6" i="17"/>
  <c r="Q6" i="17"/>
  <c r="P9" i="17"/>
  <c r="X8" i="17"/>
  <c r="T8" i="17"/>
  <c r="P8" i="17"/>
  <c r="X7" i="17"/>
  <c r="T7" i="17"/>
  <c r="P7" i="17"/>
  <c r="X6" i="17"/>
  <c r="T6" i="17"/>
  <c r="Z28" i="17"/>
  <c r="V28" i="17"/>
  <c r="R28" i="17"/>
  <c r="Z27" i="17"/>
  <c r="V27" i="17"/>
  <c r="R27" i="17"/>
  <c r="Z26" i="17"/>
  <c r="V26" i="17"/>
  <c r="R26" i="17"/>
  <c r="Z25" i="17"/>
  <c r="V25" i="17"/>
  <c r="R25" i="17"/>
  <c r="Z24" i="17"/>
  <c r="V24" i="17"/>
  <c r="R24" i="17"/>
  <c r="Z23" i="17"/>
  <c r="V23" i="17"/>
  <c r="R23" i="17"/>
  <c r="Z22" i="17"/>
  <c r="V22" i="17"/>
  <c r="G21" i="7" l="1"/>
  <c r="F21" i="7"/>
  <c r="G20" i="7"/>
  <c r="F20" i="7"/>
  <c r="G19" i="7"/>
  <c r="F19" i="7"/>
  <c r="G18" i="7"/>
  <c r="F18" i="7"/>
  <c r="G17" i="7"/>
  <c r="F17" i="7"/>
  <c r="G16" i="7"/>
  <c r="F16" i="7"/>
  <c r="G15" i="7"/>
  <c r="F15" i="7"/>
  <c r="G14" i="7"/>
  <c r="F14" i="7"/>
  <c r="G13" i="7"/>
  <c r="F13" i="7"/>
  <c r="G12" i="7"/>
  <c r="F12" i="7"/>
  <c r="G11" i="7"/>
  <c r="F11" i="7"/>
  <c r="G10" i="7"/>
  <c r="F10" i="7"/>
  <c r="G9" i="7"/>
  <c r="F9" i="7"/>
  <c r="G8" i="7"/>
  <c r="F8" i="7"/>
  <c r="G7" i="7"/>
  <c r="F7" i="7"/>
  <c r="K6" i="7"/>
  <c r="J6" i="7"/>
  <c r="G6" i="7"/>
  <c r="F6" i="7"/>
  <c r="K5" i="7"/>
  <c r="J5" i="7"/>
  <c r="G5" i="7"/>
  <c r="F5" i="7"/>
  <c r="K4" i="7"/>
  <c r="J4" i="7"/>
  <c r="G4" i="7"/>
  <c r="F4" i="7"/>
  <c r="K14" i="5" l="1"/>
  <c r="J14" i="5"/>
  <c r="BR148" i="8" l="1"/>
  <c r="BN148" i="8"/>
  <c r="BJ148" i="8"/>
  <c r="BF148" i="8"/>
  <c r="BE148" i="8"/>
  <c r="BA148" i="8"/>
  <c r="AW148" i="8"/>
  <c r="AS148" i="8"/>
  <c r="AO148" i="8"/>
  <c r="AK148" i="8"/>
  <c r="AG148" i="8"/>
  <c r="AC148" i="8"/>
  <c r="Y148" i="8"/>
  <c r="U148" i="8"/>
  <c r="Q148" i="8"/>
  <c r="M148" i="8"/>
  <c r="I148" i="8"/>
  <c r="E148" i="8"/>
  <c r="BR147" i="8"/>
  <c r="BN147" i="8"/>
  <c r="BJ147" i="8"/>
  <c r="BF147" i="8"/>
  <c r="BE147" i="8"/>
  <c r="BA147" i="8"/>
  <c r="AW147" i="8"/>
  <c r="AS147" i="8"/>
  <c r="AO147" i="8"/>
  <c r="AK147" i="8"/>
  <c r="AG147" i="8"/>
  <c r="AC147" i="8"/>
  <c r="Y147" i="8"/>
  <c r="U147" i="8"/>
  <c r="Q147" i="8"/>
  <c r="M147" i="8"/>
  <c r="I147" i="8"/>
  <c r="E147" i="8"/>
  <c r="BR146" i="8"/>
  <c r="BN146" i="8"/>
  <c r="BJ146" i="8"/>
  <c r="BF146" i="8"/>
  <c r="BE146" i="8"/>
  <c r="BA146" i="8"/>
  <c r="AW146" i="8"/>
  <c r="AS146" i="8"/>
  <c r="AO146" i="8"/>
  <c r="AK146" i="8"/>
  <c r="AG146" i="8"/>
  <c r="AC146" i="8"/>
  <c r="Y146" i="8"/>
  <c r="U146" i="8"/>
  <c r="Q146" i="8"/>
  <c r="M146" i="8"/>
  <c r="I146" i="8"/>
  <c r="E146" i="8"/>
  <c r="BR145" i="8"/>
  <c r="BN145" i="8"/>
  <c r="BJ145" i="8"/>
  <c r="BF145" i="8"/>
  <c r="BE145" i="8"/>
  <c r="BA145" i="8"/>
  <c r="AW145" i="8"/>
  <c r="AS145" i="8"/>
  <c r="AO145" i="8"/>
  <c r="AK145" i="8"/>
  <c r="AG145" i="8"/>
  <c r="AC145" i="8"/>
  <c r="Y145" i="8"/>
  <c r="U145" i="8"/>
  <c r="Q145" i="8"/>
  <c r="M145" i="8"/>
  <c r="I145" i="8"/>
  <c r="E145" i="8"/>
  <c r="BR144" i="8"/>
  <c r="BN144" i="8"/>
  <c r="BJ144" i="8"/>
  <c r="BF144" i="8"/>
  <c r="BE144" i="8"/>
  <c r="BA144" i="8"/>
  <c r="AW144" i="8"/>
  <c r="AS144" i="8"/>
  <c r="AO144" i="8"/>
  <c r="AK144" i="8"/>
  <c r="AG144" i="8"/>
  <c r="AC144" i="8"/>
  <c r="Y144" i="8"/>
  <c r="U144" i="8"/>
  <c r="Q144" i="8"/>
  <c r="M144" i="8"/>
  <c r="I144" i="8"/>
  <c r="E144" i="8"/>
  <c r="BR143" i="8"/>
  <c r="BN143" i="8"/>
  <c r="BJ143" i="8"/>
  <c r="BF143" i="8"/>
  <c r="BE143" i="8"/>
  <c r="BA143" i="8"/>
  <c r="AW143" i="8"/>
  <c r="AS143" i="8"/>
  <c r="AO143" i="8"/>
  <c r="AK143" i="8"/>
  <c r="AG143" i="8"/>
  <c r="AC143" i="8"/>
  <c r="Y143" i="8"/>
  <c r="U143" i="8"/>
  <c r="Q143" i="8"/>
  <c r="M143" i="8"/>
  <c r="I143" i="8"/>
  <c r="E143" i="8"/>
  <c r="BR142" i="8"/>
  <c r="BN142" i="8"/>
  <c r="BJ142" i="8"/>
  <c r="BF142" i="8"/>
  <c r="BE142" i="8"/>
  <c r="BA142" i="8"/>
  <c r="AW142" i="8"/>
  <c r="AS142" i="8"/>
  <c r="AO142" i="8"/>
  <c r="AK142" i="8"/>
  <c r="AG142" i="8"/>
  <c r="AC142" i="8"/>
  <c r="Y142" i="8"/>
  <c r="U142" i="8"/>
  <c r="Q142" i="8"/>
  <c r="M142" i="8"/>
  <c r="I142" i="8"/>
  <c r="E142" i="8"/>
  <c r="BR141" i="8"/>
  <c r="BN141" i="8"/>
  <c r="BJ141" i="8"/>
  <c r="BF141" i="8"/>
  <c r="BE141" i="8"/>
  <c r="BA141" i="8"/>
  <c r="AW141" i="8"/>
  <c r="AS141" i="8"/>
  <c r="AO141" i="8"/>
  <c r="AK141" i="8"/>
  <c r="AG141" i="8"/>
  <c r="AC141" i="8"/>
  <c r="Y141" i="8"/>
  <c r="U141" i="8"/>
  <c r="Q141" i="8"/>
  <c r="M141" i="8"/>
  <c r="I141" i="8"/>
  <c r="E141" i="8"/>
  <c r="BR140" i="8"/>
  <c r="BN140" i="8"/>
  <c r="BJ140" i="8"/>
  <c r="BF140" i="8"/>
  <c r="BE140" i="8"/>
  <c r="BA140" i="8"/>
  <c r="AW140" i="8"/>
  <c r="AS140" i="8"/>
  <c r="AO140" i="8"/>
  <c r="AK140" i="8"/>
  <c r="AG140" i="8"/>
  <c r="AC140" i="8"/>
  <c r="Y140" i="8"/>
  <c r="U140" i="8"/>
  <c r="Q140" i="8"/>
  <c r="M140" i="8"/>
  <c r="I140" i="8"/>
  <c r="E140" i="8"/>
  <c r="BR139" i="8"/>
  <c r="BN139" i="8"/>
  <c r="BJ139" i="8"/>
  <c r="BF139" i="8"/>
  <c r="BE139" i="8"/>
  <c r="BA139" i="8"/>
  <c r="AW139" i="8"/>
  <c r="AS139" i="8"/>
  <c r="AO139" i="8"/>
  <c r="AK139" i="8"/>
  <c r="AG139" i="8"/>
  <c r="AC139" i="8"/>
  <c r="Y139" i="8"/>
  <c r="U139" i="8"/>
  <c r="Q139" i="8"/>
  <c r="M139" i="8"/>
  <c r="I139" i="8"/>
  <c r="E139" i="8"/>
  <c r="BR138" i="8"/>
  <c r="BN138" i="8"/>
  <c r="BJ138" i="8"/>
  <c r="BF138" i="8"/>
  <c r="BE138" i="8"/>
  <c r="BA138" i="8"/>
  <c r="AW138" i="8"/>
  <c r="AS138" i="8"/>
  <c r="AO138" i="8"/>
  <c r="AK138" i="8"/>
  <c r="AG138" i="8"/>
  <c r="AC138" i="8"/>
  <c r="Y138" i="8"/>
  <c r="U138" i="8"/>
  <c r="Q138" i="8"/>
  <c r="M138" i="8"/>
  <c r="I138" i="8"/>
  <c r="E138" i="8"/>
  <c r="BR137" i="8"/>
  <c r="BN137" i="8"/>
  <c r="BJ137" i="8"/>
  <c r="BF137" i="8"/>
  <c r="BE137" i="8"/>
  <c r="BA137" i="8"/>
  <c r="AW137" i="8"/>
  <c r="AS137" i="8"/>
  <c r="AO137" i="8"/>
  <c r="AK137" i="8"/>
  <c r="AG137" i="8"/>
  <c r="AC137" i="8"/>
  <c r="Y137" i="8"/>
  <c r="U137" i="8"/>
  <c r="Q137" i="8"/>
  <c r="M137" i="8"/>
  <c r="I137" i="8"/>
  <c r="E137" i="8"/>
  <c r="BR136" i="8"/>
  <c r="BN136" i="8"/>
  <c r="BJ136" i="8"/>
  <c r="BF136" i="8"/>
  <c r="BE136" i="8"/>
  <c r="BA136" i="8"/>
  <c r="AW136" i="8"/>
  <c r="AS136" i="8"/>
  <c r="AO136" i="8"/>
  <c r="AK136" i="8"/>
  <c r="AG136" i="8"/>
  <c r="AC136" i="8"/>
  <c r="Y136" i="8"/>
  <c r="U136" i="8"/>
  <c r="Q136" i="8"/>
  <c r="M136" i="8"/>
  <c r="I136" i="8"/>
  <c r="E136" i="8"/>
  <c r="BR135" i="8"/>
  <c r="BN135" i="8"/>
  <c r="BJ135" i="8"/>
  <c r="BF135" i="8"/>
  <c r="BE135" i="8"/>
  <c r="BA135" i="8"/>
  <c r="AW135" i="8"/>
  <c r="AS135" i="8"/>
  <c r="AO135" i="8"/>
  <c r="AK135" i="8"/>
  <c r="AG135" i="8"/>
  <c r="AC135" i="8"/>
  <c r="Y135" i="8"/>
  <c r="U135" i="8"/>
  <c r="Q135" i="8"/>
  <c r="M135" i="8"/>
  <c r="I135" i="8"/>
  <c r="E135" i="8"/>
  <c r="BR134" i="8"/>
  <c r="BN134" i="8"/>
  <c r="BJ134" i="8"/>
  <c r="BF134" i="8"/>
  <c r="BE134" i="8"/>
  <c r="BA134" i="8"/>
  <c r="AW134" i="8"/>
  <c r="AS134" i="8"/>
  <c r="AO134" i="8"/>
  <c r="AK134" i="8"/>
  <c r="AG134" i="8"/>
  <c r="AC134" i="8"/>
  <c r="Y134" i="8"/>
  <c r="U134" i="8"/>
  <c r="Q134" i="8"/>
  <c r="M134" i="8"/>
  <c r="I134" i="8"/>
  <c r="E134" i="8"/>
  <c r="BR133" i="8"/>
  <c r="BN133" i="8"/>
  <c r="BJ133" i="8"/>
  <c r="BF133" i="8"/>
  <c r="BE133" i="8"/>
  <c r="BA133" i="8"/>
  <c r="AW133" i="8"/>
  <c r="AS133" i="8"/>
  <c r="AO133" i="8"/>
  <c r="AK133" i="8"/>
  <c r="AG133" i="8"/>
  <c r="AC133" i="8"/>
  <c r="Y133" i="8"/>
  <c r="U133" i="8"/>
  <c r="Q133" i="8"/>
  <c r="M133" i="8"/>
  <c r="I133" i="8"/>
  <c r="E133" i="8"/>
  <c r="BR132" i="8"/>
  <c r="BN132" i="8"/>
  <c r="BJ132" i="8"/>
  <c r="BF132" i="8"/>
  <c r="BE132" i="8"/>
  <c r="BA132" i="8"/>
  <c r="AW132" i="8"/>
  <c r="AS132" i="8"/>
  <c r="AO132" i="8"/>
  <c r="AK132" i="8"/>
  <c r="AG132" i="8"/>
  <c r="AC132" i="8"/>
  <c r="Y132" i="8"/>
  <c r="U132" i="8"/>
  <c r="Q132" i="8"/>
  <c r="M132" i="8"/>
  <c r="I132" i="8"/>
  <c r="E132" i="8"/>
  <c r="BR131" i="8"/>
  <c r="BN131" i="8"/>
  <c r="BJ131" i="8"/>
  <c r="BF131" i="8"/>
  <c r="BE131" i="8"/>
  <c r="BA131" i="8"/>
  <c r="AW131" i="8"/>
  <c r="AS131" i="8"/>
  <c r="AO131" i="8"/>
  <c r="AK131" i="8"/>
  <c r="AG131" i="8"/>
  <c r="AC131" i="8"/>
  <c r="Y131" i="8"/>
  <c r="U131" i="8"/>
  <c r="Q131" i="8"/>
  <c r="M131" i="8"/>
  <c r="I131" i="8"/>
  <c r="E131" i="8"/>
  <c r="BR130" i="8"/>
  <c r="BN130" i="8"/>
  <c r="BJ130" i="8"/>
  <c r="BF130" i="8"/>
  <c r="BE130" i="8"/>
  <c r="BA130" i="8"/>
  <c r="AW130" i="8"/>
  <c r="AS130" i="8"/>
  <c r="AO130" i="8"/>
  <c r="AK130" i="8"/>
  <c r="AG130" i="8"/>
  <c r="AC130" i="8"/>
  <c r="Y130" i="8"/>
  <c r="U130" i="8"/>
  <c r="Q130" i="8"/>
  <c r="M130" i="8"/>
  <c r="I130" i="8"/>
  <c r="E130" i="8"/>
  <c r="BR129" i="8"/>
  <c r="BN129" i="8"/>
  <c r="BJ129" i="8"/>
  <c r="BF129" i="8"/>
  <c r="BE129" i="8"/>
  <c r="BA129" i="8"/>
  <c r="AW129" i="8"/>
  <c r="AS129" i="8"/>
  <c r="AO129" i="8"/>
  <c r="AK129" i="8"/>
  <c r="AG129" i="8"/>
  <c r="AC129" i="8"/>
  <c r="Y129" i="8"/>
  <c r="U129" i="8"/>
  <c r="Q129" i="8"/>
  <c r="M129" i="8"/>
  <c r="I129" i="8"/>
  <c r="E129" i="8"/>
  <c r="BR128" i="8"/>
  <c r="BN128" i="8"/>
  <c r="BJ128" i="8"/>
  <c r="BF128" i="8"/>
  <c r="BE128" i="8"/>
  <c r="BA128" i="8"/>
  <c r="AW128" i="8"/>
  <c r="AS128" i="8"/>
  <c r="AO128" i="8"/>
  <c r="AK128" i="8"/>
  <c r="AG128" i="8"/>
  <c r="AC128" i="8"/>
  <c r="Y128" i="8"/>
  <c r="U128" i="8"/>
  <c r="Q128" i="8"/>
  <c r="M128" i="8"/>
  <c r="I128" i="8"/>
  <c r="E128" i="8"/>
  <c r="BR127" i="8"/>
  <c r="BN127" i="8"/>
  <c r="BJ127" i="8"/>
  <c r="BF127" i="8"/>
  <c r="BE127" i="8"/>
  <c r="BA127" i="8"/>
  <c r="AW127" i="8"/>
  <c r="AS127" i="8"/>
  <c r="AO127" i="8"/>
  <c r="AK127" i="8"/>
  <c r="AG127" i="8"/>
  <c r="AC127" i="8"/>
  <c r="Y127" i="8"/>
  <c r="U127" i="8"/>
  <c r="Q127" i="8"/>
  <c r="M127" i="8"/>
  <c r="I127" i="8"/>
  <c r="E127" i="8"/>
  <c r="BR126" i="8"/>
  <c r="BN126" i="8"/>
  <c r="BJ126" i="8"/>
  <c r="BF126" i="8"/>
  <c r="BE126" i="8"/>
  <c r="BA126" i="8"/>
  <c r="AW126" i="8"/>
  <c r="AS126" i="8"/>
  <c r="AO126" i="8"/>
  <c r="AK126" i="8"/>
  <c r="AG126" i="8"/>
  <c r="AC126" i="8"/>
  <c r="Y126" i="8"/>
  <c r="U126" i="8"/>
  <c r="Q126" i="8"/>
  <c r="M126" i="8"/>
  <c r="I126" i="8"/>
  <c r="E126" i="8"/>
  <c r="BR125" i="8"/>
  <c r="BN125" i="8"/>
  <c r="BJ125" i="8"/>
  <c r="BF125" i="8"/>
  <c r="BE125" i="8"/>
  <c r="BA125" i="8"/>
  <c r="AW125" i="8"/>
  <c r="AS125" i="8"/>
  <c r="AO125" i="8"/>
  <c r="AK125" i="8"/>
  <c r="AG125" i="8"/>
  <c r="AC125" i="8"/>
  <c r="Y125" i="8"/>
  <c r="U125" i="8"/>
  <c r="Q125" i="8"/>
  <c r="M125" i="8"/>
  <c r="I125" i="8"/>
  <c r="E125" i="8"/>
  <c r="BR124" i="8"/>
  <c r="BN124" i="8"/>
  <c r="BJ124" i="8"/>
  <c r="BF124" i="8"/>
  <c r="BE124" i="8"/>
  <c r="BA124" i="8"/>
  <c r="AW124" i="8"/>
  <c r="AS124" i="8"/>
  <c r="AO124" i="8"/>
  <c r="AK124" i="8"/>
  <c r="AG124" i="8"/>
  <c r="AC124" i="8"/>
  <c r="Y124" i="8"/>
  <c r="U124" i="8"/>
  <c r="Q124" i="8"/>
  <c r="M124" i="8"/>
  <c r="I124" i="8"/>
  <c r="E124" i="8"/>
  <c r="BR123" i="8"/>
  <c r="BN123" i="8"/>
  <c r="BJ123" i="8"/>
  <c r="BF123" i="8"/>
  <c r="BE123" i="8"/>
  <c r="BA123" i="8"/>
  <c r="AW123" i="8"/>
  <c r="AS123" i="8"/>
  <c r="AO123" i="8"/>
  <c r="AK123" i="8"/>
  <c r="AG123" i="8"/>
  <c r="AC123" i="8"/>
  <c r="Y123" i="8"/>
  <c r="U123" i="8"/>
  <c r="Q123" i="8"/>
  <c r="M123" i="8"/>
  <c r="I123" i="8"/>
  <c r="E123" i="8"/>
  <c r="BR122" i="8"/>
  <c r="BN122" i="8"/>
  <c r="BJ122" i="8"/>
  <c r="BF122" i="8"/>
  <c r="BE122" i="8"/>
  <c r="BA122" i="8"/>
  <c r="AW122" i="8"/>
  <c r="AS122" i="8"/>
  <c r="AO122" i="8"/>
  <c r="AK122" i="8"/>
  <c r="AG122" i="8"/>
  <c r="AC122" i="8"/>
  <c r="Y122" i="8"/>
  <c r="U122" i="8"/>
  <c r="Q122" i="8"/>
  <c r="M122" i="8"/>
  <c r="I122" i="8"/>
  <c r="E122" i="8"/>
  <c r="BR121" i="8"/>
  <c r="BN121" i="8"/>
  <c r="BJ121" i="8"/>
  <c r="BF121" i="8"/>
  <c r="BE121" i="8"/>
  <c r="BA121" i="8"/>
  <c r="AW121" i="8"/>
  <c r="AS121" i="8"/>
  <c r="AO121" i="8"/>
  <c r="AK121" i="8"/>
  <c r="AG121" i="8"/>
  <c r="AC121" i="8"/>
  <c r="Y121" i="8"/>
  <c r="U121" i="8"/>
  <c r="Q121" i="8"/>
  <c r="M121" i="8"/>
  <c r="I121" i="8"/>
  <c r="E121" i="8"/>
  <c r="BR120" i="8"/>
  <c r="BN120" i="8"/>
  <c r="BJ120" i="8"/>
  <c r="BF120" i="8"/>
  <c r="BE120" i="8"/>
  <c r="BA120" i="8"/>
  <c r="AW120" i="8"/>
  <c r="AS120" i="8"/>
  <c r="AO120" i="8"/>
  <c r="AK120" i="8"/>
  <c r="AG120" i="8"/>
  <c r="AC120" i="8"/>
  <c r="Y120" i="8"/>
  <c r="U120" i="8"/>
  <c r="Q120" i="8"/>
  <c r="M120" i="8"/>
  <c r="I120" i="8"/>
  <c r="E120" i="8"/>
  <c r="BR119" i="8"/>
  <c r="BN119" i="8"/>
  <c r="BJ119" i="8"/>
  <c r="BF119" i="8"/>
  <c r="BE119" i="8"/>
  <c r="BA119" i="8"/>
  <c r="AW119" i="8"/>
  <c r="AS119" i="8"/>
  <c r="AO119" i="8"/>
  <c r="AK119" i="8"/>
  <c r="AG119" i="8"/>
  <c r="AC119" i="8"/>
  <c r="Y119" i="8"/>
  <c r="U119" i="8"/>
  <c r="Q119" i="8"/>
  <c r="M119" i="8"/>
  <c r="I119" i="8"/>
  <c r="E119" i="8"/>
  <c r="BR118" i="8"/>
  <c r="BN118" i="8"/>
  <c r="BJ118" i="8"/>
  <c r="BF118" i="8"/>
  <c r="BE118" i="8"/>
  <c r="BA118" i="8"/>
  <c r="AW118" i="8"/>
  <c r="AS118" i="8"/>
  <c r="AO118" i="8"/>
  <c r="AK118" i="8"/>
  <c r="AG118" i="8"/>
  <c r="AC118" i="8"/>
  <c r="Y118" i="8"/>
  <c r="U118" i="8"/>
  <c r="Q118" i="8"/>
  <c r="M118" i="8"/>
  <c r="I118" i="8"/>
  <c r="E118" i="8"/>
  <c r="BR117" i="8"/>
  <c r="BN117" i="8"/>
  <c r="BJ117" i="8"/>
  <c r="BF117" i="8"/>
  <c r="BE117" i="8"/>
  <c r="BA117" i="8"/>
  <c r="AW117" i="8"/>
  <c r="AS117" i="8"/>
  <c r="AO117" i="8"/>
  <c r="AK117" i="8"/>
  <c r="AG117" i="8"/>
  <c r="AC117" i="8"/>
  <c r="Y117" i="8"/>
  <c r="U117" i="8"/>
  <c r="Q117" i="8"/>
  <c r="M117" i="8"/>
  <c r="I117" i="8"/>
  <c r="E117" i="8"/>
  <c r="BR116" i="8"/>
  <c r="BN116" i="8"/>
  <c r="BJ116" i="8"/>
  <c r="BF116" i="8"/>
  <c r="BE116" i="8"/>
  <c r="BA116" i="8"/>
  <c r="AW116" i="8"/>
  <c r="AS116" i="8"/>
  <c r="AO116" i="8"/>
  <c r="AK116" i="8"/>
  <c r="AG116" i="8"/>
  <c r="AC116" i="8"/>
  <c r="Y116" i="8"/>
  <c r="U116" i="8"/>
  <c r="Q116" i="8"/>
  <c r="M116" i="8"/>
  <c r="I116" i="8"/>
  <c r="E116" i="8"/>
  <c r="BR115" i="8"/>
  <c r="BN115" i="8"/>
  <c r="BJ115" i="8"/>
  <c r="BF115" i="8"/>
  <c r="BE115" i="8"/>
  <c r="BA115" i="8"/>
  <c r="AW115" i="8"/>
  <c r="AS115" i="8"/>
  <c r="AO115" i="8"/>
  <c r="AK115" i="8"/>
  <c r="AG115" i="8"/>
  <c r="AC115" i="8"/>
  <c r="Y115" i="8"/>
  <c r="U115" i="8"/>
  <c r="Q115" i="8"/>
  <c r="M115" i="8"/>
  <c r="I115" i="8"/>
  <c r="E115" i="8"/>
  <c r="BR114" i="8"/>
  <c r="BN114" i="8"/>
  <c r="BJ114" i="8"/>
  <c r="BF114" i="8"/>
  <c r="BE114" i="8"/>
  <c r="BA114" i="8"/>
  <c r="AW114" i="8"/>
  <c r="AS114" i="8"/>
  <c r="AO114" i="8"/>
  <c r="AK114" i="8"/>
  <c r="AG114" i="8"/>
  <c r="AC114" i="8"/>
  <c r="Y114" i="8"/>
  <c r="U114" i="8"/>
  <c r="Q114" i="8"/>
  <c r="M114" i="8"/>
  <c r="I114" i="8"/>
  <c r="E114" i="8"/>
  <c r="BR113" i="8"/>
  <c r="BN113" i="8"/>
  <c r="BJ113" i="8"/>
  <c r="BF113" i="8"/>
  <c r="BE113" i="8"/>
  <c r="BA113" i="8"/>
  <c r="AW113" i="8"/>
  <c r="AS113" i="8"/>
  <c r="AO113" i="8"/>
  <c r="AK113" i="8"/>
  <c r="AG113" i="8"/>
  <c r="AC113" i="8"/>
  <c r="Y113" i="8"/>
  <c r="U113" i="8"/>
  <c r="Q113" i="8"/>
  <c r="M113" i="8"/>
  <c r="I113" i="8"/>
  <c r="E113" i="8"/>
  <c r="BR112" i="8"/>
  <c r="BN112" i="8"/>
  <c r="BJ112" i="8"/>
  <c r="BF112" i="8"/>
  <c r="BE112" i="8"/>
  <c r="BA112" i="8"/>
  <c r="AW112" i="8"/>
  <c r="AS112" i="8"/>
  <c r="AO112" i="8"/>
  <c r="AK112" i="8"/>
  <c r="AG112" i="8"/>
  <c r="AC112" i="8"/>
  <c r="Y112" i="8"/>
  <c r="U112" i="8"/>
  <c r="Q112" i="8"/>
  <c r="M112" i="8"/>
  <c r="I112" i="8"/>
  <c r="E112" i="8"/>
  <c r="BR111" i="8"/>
  <c r="BN111" i="8"/>
  <c r="BJ111" i="8"/>
  <c r="BF111" i="8"/>
  <c r="BE111" i="8"/>
  <c r="BA111" i="8"/>
  <c r="AW111" i="8"/>
  <c r="AS111" i="8"/>
  <c r="AO111" i="8"/>
  <c r="AK111" i="8"/>
  <c r="AG111" i="8"/>
  <c r="AC111" i="8"/>
  <c r="Y111" i="8"/>
  <c r="U111" i="8"/>
  <c r="Q111" i="8"/>
  <c r="M111" i="8"/>
  <c r="I111" i="8"/>
  <c r="E111" i="8"/>
  <c r="BR110" i="8"/>
  <c r="BN110" i="8"/>
  <c r="BJ110" i="8"/>
  <c r="BF110" i="8"/>
  <c r="BE110" i="8"/>
  <c r="BA110" i="8"/>
  <c r="AW110" i="8"/>
  <c r="AS110" i="8"/>
  <c r="AO110" i="8"/>
  <c r="AK110" i="8"/>
  <c r="AG110" i="8"/>
  <c r="AC110" i="8"/>
  <c r="Y110" i="8"/>
  <c r="U110" i="8"/>
  <c r="Q110" i="8"/>
  <c r="M110" i="8"/>
  <c r="I110" i="8"/>
  <c r="E110" i="8"/>
  <c r="BR109" i="8"/>
  <c r="BN109" i="8"/>
  <c r="BJ109" i="8"/>
  <c r="BF109" i="8"/>
  <c r="BE109" i="8"/>
  <c r="BA109" i="8"/>
  <c r="AW109" i="8"/>
  <c r="AS109" i="8"/>
  <c r="AO109" i="8"/>
  <c r="AK109" i="8"/>
  <c r="AG109" i="8"/>
  <c r="AC109" i="8"/>
  <c r="Y109" i="8"/>
  <c r="U109" i="8"/>
  <c r="Q109" i="8"/>
  <c r="M109" i="8"/>
  <c r="I109" i="8"/>
  <c r="E109" i="8"/>
  <c r="BR108" i="8"/>
  <c r="BN108" i="8"/>
  <c r="BJ108" i="8"/>
  <c r="BF108" i="8"/>
  <c r="BE108" i="8"/>
  <c r="BA108" i="8"/>
  <c r="AW108" i="8"/>
  <c r="AS108" i="8"/>
  <c r="AO108" i="8"/>
  <c r="AK108" i="8"/>
  <c r="AG108" i="8"/>
  <c r="AC108" i="8"/>
  <c r="Y108" i="8"/>
  <c r="U108" i="8"/>
  <c r="Q108" i="8"/>
  <c r="M108" i="8"/>
  <c r="I108" i="8"/>
  <c r="E108" i="8"/>
  <c r="BR107" i="8"/>
  <c r="BN107" i="8"/>
  <c r="BJ107" i="8"/>
  <c r="BF107" i="8"/>
  <c r="BE107" i="8"/>
  <c r="BA107" i="8"/>
  <c r="AW107" i="8"/>
  <c r="AS107" i="8"/>
  <c r="AO107" i="8"/>
  <c r="AK107" i="8"/>
  <c r="AG107" i="8"/>
  <c r="AC107" i="8"/>
  <c r="Y107" i="8"/>
  <c r="U107" i="8"/>
  <c r="Q107" i="8"/>
  <c r="M107" i="8"/>
  <c r="I107" i="8"/>
  <c r="E107" i="8"/>
  <c r="BR106" i="8"/>
  <c r="BN106" i="8"/>
  <c r="BJ106" i="8"/>
  <c r="BF106" i="8"/>
  <c r="BE106" i="8"/>
  <c r="BA106" i="8"/>
  <c r="AW106" i="8"/>
  <c r="AS106" i="8"/>
  <c r="AO106" i="8"/>
  <c r="AK106" i="8"/>
  <c r="AG106" i="8"/>
  <c r="AC106" i="8"/>
  <c r="Y106" i="8"/>
  <c r="U106" i="8"/>
  <c r="Q106" i="8"/>
  <c r="M106" i="8"/>
  <c r="I106" i="8"/>
  <c r="E106" i="8"/>
  <c r="BR105" i="8"/>
  <c r="BN105" i="8"/>
  <c r="BJ105" i="8"/>
  <c r="BF105" i="8"/>
  <c r="BE105" i="8"/>
  <c r="BA105" i="8"/>
  <c r="AW105" i="8"/>
  <c r="AS105" i="8"/>
  <c r="AO105" i="8"/>
  <c r="AK105" i="8"/>
  <c r="AG105" i="8"/>
  <c r="AC105" i="8"/>
  <c r="Y105" i="8"/>
  <c r="U105" i="8"/>
  <c r="Q105" i="8"/>
  <c r="M105" i="8"/>
  <c r="I105" i="8"/>
  <c r="E105" i="8"/>
  <c r="BR104" i="8"/>
  <c r="BN104" i="8"/>
  <c r="BJ104" i="8"/>
  <c r="BF104" i="8"/>
  <c r="BE104" i="8"/>
  <c r="BA104" i="8"/>
  <c r="AW104" i="8"/>
  <c r="AS104" i="8"/>
  <c r="AO104" i="8"/>
  <c r="AK104" i="8"/>
  <c r="AG104" i="8"/>
  <c r="AC104" i="8"/>
  <c r="Y104" i="8"/>
  <c r="U104" i="8"/>
  <c r="Q104" i="8"/>
  <c r="M104" i="8"/>
  <c r="I104" i="8"/>
  <c r="E104" i="8"/>
  <c r="BR103" i="8"/>
  <c r="BN103" i="8"/>
  <c r="BJ103" i="8"/>
  <c r="BF103" i="8"/>
  <c r="BE103" i="8"/>
  <c r="BA103" i="8"/>
  <c r="AW103" i="8"/>
  <c r="AS103" i="8"/>
  <c r="AO103" i="8"/>
  <c r="AK103" i="8"/>
  <c r="AG103" i="8"/>
  <c r="AC103" i="8"/>
  <c r="Y103" i="8"/>
  <c r="U103" i="8"/>
  <c r="Q103" i="8"/>
  <c r="M103" i="8"/>
  <c r="I103" i="8"/>
  <c r="E103" i="8"/>
  <c r="BR102" i="8"/>
  <c r="BN102" i="8"/>
  <c r="BJ102" i="8"/>
  <c r="BF102" i="8"/>
  <c r="BE102" i="8"/>
  <c r="BA102" i="8"/>
  <c r="AW102" i="8"/>
  <c r="AS102" i="8"/>
  <c r="AO102" i="8"/>
  <c r="AK102" i="8"/>
  <c r="AG102" i="8"/>
  <c r="AC102" i="8"/>
  <c r="Y102" i="8"/>
  <c r="U102" i="8"/>
  <c r="Q102" i="8"/>
  <c r="M102" i="8"/>
  <c r="I102" i="8"/>
  <c r="E102" i="8"/>
  <c r="BR101" i="8"/>
  <c r="BN101" i="8"/>
  <c r="BJ101" i="8"/>
  <c r="BF101" i="8"/>
  <c r="BE101" i="8"/>
  <c r="BA101" i="8"/>
  <c r="AW101" i="8"/>
  <c r="AS101" i="8"/>
  <c r="AO101" i="8"/>
  <c r="AK101" i="8"/>
  <c r="AG101" i="8"/>
  <c r="AC101" i="8"/>
  <c r="Y101" i="8"/>
  <c r="U101" i="8"/>
  <c r="Q101" i="8"/>
  <c r="M101" i="8"/>
  <c r="I101" i="8"/>
  <c r="E101" i="8"/>
  <c r="BR100" i="8"/>
  <c r="BN100" i="8"/>
  <c r="BJ100" i="8"/>
  <c r="BF100" i="8"/>
  <c r="BE100" i="8"/>
  <c r="BA100" i="8"/>
  <c r="AW100" i="8"/>
  <c r="AS100" i="8"/>
  <c r="AO100" i="8"/>
  <c r="AK100" i="8"/>
  <c r="AG100" i="8"/>
  <c r="AC100" i="8"/>
  <c r="Y100" i="8"/>
  <c r="U100" i="8"/>
  <c r="Q100" i="8"/>
  <c r="M100" i="8"/>
  <c r="I100" i="8"/>
  <c r="E100" i="8"/>
  <c r="BR99" i="8"/>
  <c r="BN99" i="8"/>
  <c r="BJ99" i="8"/>
  <c r="BF99" i="8"/>
  <c r="BE99" i="8"/>
  <c r="BA99" i="8"/>
  <c r="AW99" i="8"/>
  <c r="AS99" i="8"/>
  <c r="AO99" i="8"/>
  <c r="AK99" i="8"/>
  <c r="AG99" i="8"/>
  <c r="AC99" i="8"/>
  <c r="Y99" i="8"/>
  <c r="U99" i="8"/>
  <c r="Q99" i="8"/>
  <c r="M99" i="8"/>
  <c r="I99" i="8"/>
  <c r="E99" i="8"/>
  <c r="BR98" i="8"/>
  <c r="BN98" i="8"/>
  <c r="BJ98" i="8"/>
  <c r="BF98" i="8"/>
  <c r="BE98" i="8"/>
  <c r="BA98" i="8"/>
  <c r="AW98" i="8"/>
  <c r="AS98" i="8"/>
  <c r="AO98" i="8"/>
  <c r="AK98" i="8"/>
  <c r="AG98" i="8"/>
  <c r="AC98" i="8"/>
  <c r="Y98" i="8"/>
  <c r="U98" i="8"/>
  <c r="Q98" i="8"/>
  <c r="M98" i="8"/>
  <c r="I98" i="8"/>
  <c r="E98" i="8"/>
  <c r="BR97" i="8"/>
  <c r="BN97" i="8"/>
  <c r="BJ97" i="8"/>
  <c r="BF97" i="8"/>
  <c r="BE97" i="8"/>
  <c r="BA97" i="8"/>
  <c r="AW97" i="8"/>
  <c r="AS97" i="8"/>
  <c r="AO97" i="8"/>
  <c r="AK97" i="8"/>
  <c r="AG97" i="8"/>
  <c r="AC97" i="8"/>
  <c r="Y97" i="8"/>
  <c r="U97" i="8"/>
  <c r="Q97" i="8"/>
  <c r="M97" i="8"/>
  <c r="I97" i="8"/>
  <c r="E97" i="8"/>
  <c r="BR96" i="8"/>
  <c r="BN96" i="8"/>
  <c r="BJ96" i="8"/>
  <c r="BF96" i="8"/>
  <c r="BE96" i="8"/>
  <c r="BA96" i="8"/>
  <c r="AW96" i="8"/>
  <c r="AS96" i="8"/>
  <c r="AO96" i="8"/>
  <c r="AK96" i="8"/>
  <c r="AG96" i="8"/>
  <c r="AC96" i="8"/>
  <c r="Y96" i="8"/>
  <c r="U96" i="8"/>
  <c r="Q96" i="8"/>
  <c r="M96" i="8"/>
  <c r="I96" i="8"/>
  <c r="E96" i="8"/>
  <c r="BR95" i="8"/>
  <c r="BN95" i="8"/>
  <c r="BJ95" i="8"/>
  <c r="BF95" i="8"/>
  <c r="BE95" i="8"/>
  <c r="BA95" i="8"/>
  <c r="AW95" i="8"/>
  <c r="AS95" i="8"/>
  <c r="AO95" i="8"/>
  <c r="AK95" i="8"/>
  <c r="AG95" i="8"/>
  <c r="AC95" i="8"/>
  <c r="Y95" i="8"/>
  <c r="U95" i="8"/>
  <c r="Q95" i="8"/>
  <c r="M95" i="8"/>
  <c r="I95" i="8"/>
  <c r="E95" i="8"/>
  <c r="BR94" i="8"/>
  <c r="BN94" i="8"/>
  <c r="BJ94" i="8"/>
  <c r="BF94" i="8"/>
  <c r="BE94" i="8"/>
  <c r="BA94" i="8"/>
  <c r="AW94" i="8"/>
  <c r="AS94" i="8"/>
  <c r="AO94" i="8"/>
  <c r="AK94" i="8"/>
  <c r="AG94" i="8"/>
  <c r="AC94" i="8"/>
  <c r="Y94" i="8"/>
  <c r="U94" i="8"/>
  <c r="Q94" i="8"/>
  <c r="M94" i="8"/>
  <c r="I94" i="8"/>
  <c r="E94" i="8"/>
  <c r="BR93" i="8"/>
  <c r="BN93" i="8"/>
  <c r="BJ93" i="8"/>
  <c r="BF93" i="8"/>
  <c r="BE93" i="8"/>
  <c r="BA93" i="8"/>
  <c r="AW93" i="8"/>
  <c r="AS93" i="8"/>
  <c r="AO93" i="8"/>
  <c r="AK93" i="8"/>
  <c r="AG93" i="8"/>
  <c r="AC93" i="8"/>
  <c r="Y93" i="8"/>
  <c r="U93" i="8"/>
  <c r="Q93" i="8"/>
  <c r="M93" i="8"/>
  <c r="I93" i="8"/>
  <c r="E93" i="8"/>
  <c r="BR92" i="8"/>
  <c r="BN92" i="8"/>
  <c r="BJ92" i="8"/>
  <c r="BF92" i="8"/>
  <c r="BE92" i="8"/>
  <c r="BA92" i="8"/>
  <c r="AW92" i="8"/>
  <c r="AS92" i="8"/>
  <c r="AO92" i="8"/>
  <c r="AK92" i="8"/>
  <c r="AG92" i="8"/>
  <c r="AC92" i="8"/>
  <c r="Y92" i="8"/>
  <c r="U92" i="8"/>
  <c r="Q92" i="8"/>
  <c r="M92" i="8"/>
  <c r="I92" i="8"/>
  <c r="E92" i="8"/>
  <c r="BR91" i="8"/>
  <c r="BN91" i="8"/>
  <c r="BJ91" i="8"/>
  <c r="BF91" i="8"/>
  <c r="BE91" i="8"/>
  <c r="BA91" i="8"/>
  <c r="AW91" i="8"/>
  <c r="AS91" i="8"/>
  <c r="AO91" i="8"/>
  <c r="AK91" i="8"/>
  <c r="AG91" i="8"/>
  <c r="AC91" i="8"/>
  <c r="Y91" i="8"/>
  <c r="U91" i="8"/>
  <c r="Q91" i="8"/>
  <c r="M91" i="8"/>
  <c r="I91" i="8"/>
  <c r="E91" i="8"/>
  <c r="BR90" i="8"/>
  <c r="BN90" i="8"/>
  <c r="BJ90" i="8"/>
  <c r="BF90" i="8"/>
  <c r="BE90" i="8"/>
  <c r="BA90" i="8"/>
  <c r="AW90" i="8"/>
  <c r="AS90" i="8"/>
  <c r="AO90" i="8"/>
  <c r="AK90" i="8"/>
  <c r="AG90" i="8"/>
  <c r="AC90" i="8"/>
  <c r="Y90" i="8"/>
  <c r="U90" i="8"/>
  <c r="Q90" i="8"/>
  <c r="M90" i="8"/>
  <c r="I90" i="8"/>
  <c r="E90" i="8"/>
  <c r="BR89" i="8"/>
  <c r="BN89" i="8"/>
  <c r="BJ89" i="8"/>
  <c r="BF89" i="8"/>
  <c r="BE89" i="8"/>
  <c r="BA89" i="8"/>
  <c r="AW89" i="8"/>
  <c r="AS89" i="8"/>
  <c r="AO89" i="8"/>
  <c r="AK89" i="8"/>
  <c r="AG89" i="8"/>
  <c r="AC89" i="8"/>
  <c r="Y89" i="8"/>
  <c r="U89" i="8"/>
  <c r="Q89" i="8"/>
  <c r="M89" i="8"/>
  <c r="I89" i="8"/>
  <c r="E89" i="8"/>
  <c r="BR88" i="8"/>
  <c r="BN88" i="8"/>
  <c r="BJ88" i="8"/>
  <c r="BF88" i="8"/>
  <c r="BE88" i="8"/>
  <c r="BA88" i="8"/>
  <c r="AW88" i="8"/>
  <c r="AS88" i="8"/>
  <c r="AO88" i="8"/>
  <c r="AK88" i="8"/>
  <c r="AG88" i="8"/>
  <c r="AC88" i="8"/>
  <c r="Y88" i="8"/>
  <c r="U88" i="8"/>
  <c r="Q88" i="8"/>
  <c r="M88" i="8"/>
  <c r="I88" i="8"/>
  <c r="E88" i="8"/>
  <c r="BR87" i="8"/>
  <c r="BN87" i="8"/>
  <c r="BJ87" i="8"/>
  <c r="BF87" i="8"/>
  <c r="BE87" i="8"/>
  <c r="BA87" i="8"/>
  <c r="AW87" i="8"/>
  <c r="AS87" i="8"/>
  <c r="AO87" i="8"/>
  <c r="AK87" i="8"/>
  <c r="AG87" i="8"/>
  <c r="AC87" i="8"/>
  <c r="Y87" i="8"/>
  <c r="U87" i="8"/>
  <c r="Q87" i="8"/>
  <c r="M87" i="8"/>
  <c r="I87" i="8"/>
  <c r="E87" i="8"/>
  <c r="BR86" i="8"/>
  <c r="BN86" i="8"/>
  <c r="BJ86" i="8"/>
  <c r="BF86" i="8"/>
  <c r="BE86" i="8"/>
  <c r="BA86" i="8"/>
  <c r="AW86" i="8"/>
  <c r="AS86" i="8"/>
  <c r="AO86" i="8"/>
  <c r="AK86" i="8"/>
  <c r="AG86" i="8"/>
  <c r="AC86" i="8"/>
  <c r="Y86" i="8"/>
  <c r="U86" i="8"/>
  <c r="Q86" i="8"/>
  <c r="M86" i="8"/>
  <c r="I86" i="8"/>
  <c r="E86" i="8"/>
  <c r="BR85" i="8"/>
  <c r="BN85" i="8"/>
  <c r="BJ85" i="8"/>
  <c r="BF85" i="8"/>
  <c r="BE85" i="8"/>
  <c r="BA85" i="8"/>
  <c r="AW85" i="8"/>
  <c r="AS85" i="8"/>
  <c r="AO85" i="8"/>
  <c r="AK85" i="8"/>
  <c r="AG85" i="8"/>
  <c r="AC85" i="8"/>
  <c r="Y85" i="8"/>
  <c r="U85" i="8"/>
  <c r="Q85" i="8"/>
  <c r="M85" i="8"/>
  <c r="I85" i="8"/>
  <c r="E85" i="8"/>
  <c r="BR84" i="8"/>
  <c r="BN84" i="8"/>
  <c r="BJ84" i="8"/>
  <c r="BF84" i="8"/>
  <c r="BE84" i="8"/>
  <c r="BA84" i="8"/>
  <c r="AW84" i="8"/>
  <c r="AS84" i="8"/>
  <c r="AO84" i="8"/>
  <c r="AK84" i="8"/>
  <c r="AG84" i="8"/>
  <c r="AC84" i="8"/>
  <c r="Y84" i="8"/>
  <c r="U84" i="8"/>
  <c r="Q84" i="8"/>
  <c r="M84" i="8"/>
  <c r="I84" i="8"/>
  <c r="E84" i="8"/>
  <c r="BR83" i="8"/>
  <c r="BN83" i="8"/>
  <c r="BJ83" i="8"/>
  <c r="BF83" i="8"/>
  <c r="BE83" i="8"/>
  <c r="BA83" i="8"/>
  <c r="AW83" i="8"/>
  <c r="AS83" i="8"/>
  <c r="AO83" i="8"/>
  <c r="AK83" i="8"/>
  <c r="AG83" i="8"/>
  <c r="AC83" i="8"/>
  <c r="Y83" i="8"/>
  <c r="U83" i="8"/>
  <c r="Q83" i="8"/>
  <c r="M83" i="8"/>
  <c r="I83" i="8"/>
  <c r="E83" i="8"/>
  <c r="BR82" i="8"/>
  <c r="BN82" i="8"/>
  <c r="BJ82" i="8"/>
  <c r="BF82" i="8"/>
  <c r="BE82" i="8"/>
  <c r="BA82" i="8"/>
  <c r="AW82" i="8"/>
  <c r="AS82" i="8"/>
  <c r="AO82" i="8"/>
  <c r="AK82" i="8"/>
  <c r="AG82" i="8"/>
  <c r="AC82" i="8"/>
  <c r="Y82" i="8"/>
  <c r="U82" i="8"/>
  <c r="Q82" i="8"/>
  <c r="M82" i="8"/>
  <c r="I82" i="8"/>
  <c r="E82" i="8"/>
  <c r="BR81" i="8"/>
  <c r="BN81" i="8"/>
  <c r="BJ81" i="8"/>
  <c r="BF81" i="8"/>
  <c r="BE81" i="8"/>
  <c r="BA81" i="8"/>
  <c r="AW81" i="8"/>
  <c r="AS81" i="8"/>
  <c r="AO81" i="8"/>
  <c r="AK81" i="8"/>
  <c r="AG81" i="8"/>
  <c r="AC81" i="8"/>
  <c r="Y81" i="8"/>
  <c r="U81" i="8"/>
  <c r="Q81" i="8"/>
  <c r="M81" i="8"/>
  <c r="I81" i="8"/>
  <c r="E81" i="8"/>
  <c r="BR80" i="8"/>
  <c r="BN80" i="8"/>
  <c r="BJ80" i="8"/>
  <c r="BF80" i="8"/>
  <c r="BE80" i="8"/>
  <c r="BA80" i="8"/>
  <c r="AW80" i="8"/>
  <c r="AS80" i="8"/>
  <c r="AO80" i="8"/>
  <c r="AK80" i="8"/>
  <c r="AG80" i="8"/>
  <c r="AC80" i="8"/>
  <c r="Y80" i="8"/>
  <c r="U80" i="8"/>
  <c r="Q80" i="8"/>
  <c r="M80" i="8"/>
  <c r="I80" i="8"/>
  <c r="E80" i="8"/>
  <c r="BR79" i="8"/>
  <c r="BN79" i="8"/>
  <c r="BJ79" i="8"/>
  <c r="BF79" i="8"/>
  <c r="BE79" i="8"/>
  <c r="BA79" i="8"/>
  <c r="AW79" i="8"/>
  <c r="AS79" i="8"/>
  <c r="AO79" i="8"/>
  <c r="AK79" i="8"/>
  <c r="AG79" i="8"/>
  <c r="AC79" i="8"/>
  <c r="Y79" i="8"/>
  <c r="U79" i="8"/>
  <c r="Q79" i="8"/>
  <c r="M79" i="8"/>
  <c r="I79" i="8"/>
  <c r="E79" i="8"/>
  <c r="BR78" i="8"/>
  <c r="BN78" i="8"/>
  <c r="BJ78" i="8"/>
  <c r="BF78" i="8"/>
  <c r="BE78" i="8"/>
  <c r="BA78" i="8"/>
  <c r="AW78" i="8"/>
  <c r="AS78" i="8"/>
  <c r="AO78" i="8"/>
  <c r="AK78" i="8"/>
  <c r="AG78" i="8"/>
  <c r="AC78" i="8"/>
  <c r="Y78" i="8"/>
  <c r="U78" i="8"/>
  <c r="Q78" i="8"/>
  <c r="M78" i="8"/>
  <c r="I78" i="8"/>
  <c r="E78" i="8"/>
  <c r="BR77" i="8"/>
  <c r="BN77" i="8"/>
  <c r="BJ77" i="8"/>
  <c r="BF77" i="8"/>
  <c r="BE77" i="8"/>
  <c r="BA77" i="8"/>
  <c r="AW77" i="8"/>
  <c r="AS77" i="8"/>
  <c r="AO77" i="8"/>
  <c r="AK77" i="8"/>
  <c r="AG77" i="8"/>
  <c r="AC77" i="8"/>
  <c r="Y77" i="8"/>
  <c r="U77" i="8"/>
  <c r="Q77" i="8"/>
  <c r="M77" i="8"/>
  <c r="I77" i="8"/>
  <c r="E77" i="8"/>
  <c r="BR76" i="8"/>
  <c r="BN76" i="8"/>
  <c r="BJ76" i="8"/>
  <c r="BF76" i="8"/>
  <c r="BE76" i="8"/>
  <c r="BA76" i="8"/>
  <c r="AW76" i="8"/>
  <c r="AS76" i="8"/>
  <c r="AO76" i="8"/>
  <c r="AK76" i="8"/>
  <c r="AG76" i="8"/>
  <c r="AC76" i="8"/>
  <c r="Y76" i="8"/>
  <c r="U76" i="8"/>
  <c r="Q76" i="8"/>
  <c r="M76" i="8"/>
  <c r="I76" i="8"/>
  <c r="E76" i="8"/>
  <c r="BR75" i="8"/>
  <c r="BN75" i="8"/>
  <c r="BJ75" i="8"/>
  <c r="BF75" i="8"/>
  <c r="BE75" i="8"/>
  <c r="BA75" i="8"/>
  <c r="AW75" i="8"/>
  <c r="AS75" i="8"/>
  <c r="AO75" i="8"/>
  <c r="AK75" i="8"/>
  <c r="AG75" i="8"/>
  <c r="AC75" i="8"/>
  <c r="Y75" i="8"/>
  <c r="U75" i="8"/>
  <c r="Q75" i="8"/>
  <c r="M75" i="8"/>
  <c r="I75" i="8"/>
  <c r="E75" i="8"/>
  <c r="BR74" i="8"/>
  <c r="BN74" i="8"/>
  <c r="BJ74" i="8"/>
  <c r="BF74" i="8"/>
  <c r="BE74" i="8"/>
  <c r="BA74" i="8"/>
  <c r="AW74" i="8"/>
  <c r="AS74" i="8"/>
  <c r="AO74" i="8"/>
  <c r="AK74" i="8"/>
  <c r="AG74" i="8"/>
  <c r="AC74" i="8"/>
  <c r="Y74" i="8"/>
  <c r="U74" i="8"/>
  <c r="Q74" i="8"/>
  <c r="M74" i="8"/>
  <c r="I74" i="8"/>
  <c r="E74" i="8"/>
  <c r="BR73" i="8"/>
  <c r="BN73" i="8"/>
  <c r="BJ73" i="8"/>
  <c r="BF73" i="8"/>
  <c r="BE73" i="8"/>
  <c r="BA73" i="8"/>
  <c r="AW73" i="8"/>
  <c r="AS73" i="8"/>
  <c r="AO73" i="8"/>
  <c r="AK73" i="8"/>
  <c r="AG73" i="8"/>
  <c r="AC73" i="8"/>
  <c r="Y73" i="8"/>
  <c r="U73" i="8"/>
  <c r="Q73" i="8"/>
  <c r="M73" i="8"/>
  <c r="I73" i="8"/>
  <c r="E73" i="8"/>
  <c r="BR72" i="8"/>
  <c r="BN72" i="8"/>
  <c r="BJ72" i="8"/>
  <c r="BF72" i="8"/>
  <c r="BE72" i="8"/>
  <c r="BA72" i="8"/>
  <c r="AW72" i="8"/>
  <c r="AS72" i="8"/>
  <c r="AO72" i="8"/>
  <c r="AK72" i="8"/>
  <c r="AG72" i="8"/>
  <c r="AC72" i="8"/>
  <c r="Y72" i="8"/>
  <c r="U72" i="8"/>
  <c r="Q72" i="8"/>
  <c r="M72" i="8"/>
  <c r="I72" i="8"/>
  <c r="E72" i="8"/>
  <c r="BR71" i="8"/>
  <c r="BN71" i="8"/>
  <c r="BJ71" i="8"/>
  <c r="BF71" i="8"/>
  <c r="BE71" i="8"/>
  <c r="BA71" i="8"/>
  <c r="AW71" i="8"/>
  <c r="AS71" i="8"/>
  <c r="AO71" i="8"/>
  <c r="AK71" i="8"/>
  <c r="AG71" i="8"/>
  <c r="AC71" i="8"/>
  <c r="Y71" i="8"/>
  <c r="U71" i="8"/>
  <c r="Q71" i="8"/>
  <c r="M71" i="8"/>
  <c r="I71" i="8"/>
  <c r="E71" i="8"/>
  <c r="BR70" i="8"/>
  <c r="BN70" i="8"/>
  <c r="BJ70" i="8"/>
  <c r="BF70" i="8"/>
  <c r="BE70" i="8"/>
  <c r="BA70" i="8"/>
  <c r="AW70" i="8"/>
  <c r="AS70" i="8"/>
  <c r="AO70" i="8"/>
  <c r="AK70" i="8"/>
  <c r="AG70" i="8"/>
  <c r="AC70" i="8"/>
  <c r="Y70" i="8"/>
  <c r="U70" i="8"/>
  <c r="Q70" i="8"/>
  <c r="M70" i="8"/>
  <c r="I70" i="8"/>
  <c r="E70" i="8"/>
  <c r="BR69" i="8"/>
  <c r="BN69" i="8"/>
  <c r="BJ69" i="8"/>
  <c r="BF69" i="8"/>
  <c r="BE69" i="8"/>
  <c r="BA69" i="8"/>
  <c r="AW69" i="8"/>
  <c r="AS69" i="8"/>
  <c r="AO69" i="8"/>
  <c r="AK69" i="8"/>
  <c r="AG69" i="8"/>
  <c r="AC69" i="8"/>
  <c r="Y69" i="8"/>
  <c r="U69" i="8"/>
  <c r="Q69" i="8"/>
  <c r="M69" i="8"/>
  <c r="I69" i="8"/>
  <c r="E69" i="8"/>
  <c r="BR68" i="8"/>
  <c r="BN68" i="8"/>
  <c r="BJ68" i="8"/>
  <c r="BF68" i="8"/>
  <c r="BE68" i="8"/>
  <c r="BA68" i="8"/>
  <c r="AW68" i="8"/>
  <c r="AS68" i="8"/>
  <c r="AO68" i="8"/>
  <c r="AK68" i="8"/>
  <c r="AG68" i="8"/>
  <c r="AC68" i="8"/>
  <c r="Y68" i="8"/>
  <c r="U68" i="8"/>
  <c r="Q68" i="8"/>
  <c r="M68" i="8"/>
  <c r="I68" i="8"/>
  <c r="E68" i="8"/>
  <c r="BR67" i="8"/>
  <c r="BN67" i="8"/>
  <c r="BJ67" i="8"/>
  <c r="BF67" i="8"/>
  <c r="BE67" i="8"/>
  <c r="BA67" i="8"/>
  <c r="AW67" i="8"/>
  <c r="AS67" i="8"/>
  <c r="AO67" i="8"/>
  <c r="AK67" i="8"/>
  <c r="AG67" i="8"/>
  <c r="AC67" i="8"/>
  <c r="Y67" i="8"/>
  <c r="U67" i="8"/>
  <c r="Q67" i="8"/>
  <c r="M67" i="8"/>
  <c r="I67" i="8"/>
  <c r="E67" i="8"/>
  <c r="BR66" i="8"/>
  <c r="BN66" i="8"/>
  <c r="BJ66" i="8"/>
  <c r="BF66" i="8"/>
  <c r="BE66" i="8"/>
  <c r="BA66" i="8"/>
  <c r="AW66" i="8"/>
  <c r="AS66" i="8"/>
  <c r="AO66" i="8"/>
  <c r="AK66" i="8"/>
  <c r="AG66" i="8"/>
  <c r="AC66" i="8"/>
  <c r="Y66" i="8"/>
  <c r="U66" i="8"/>
  <c r="Q66" i="8"/>
  <c r="M66" i="8"/>
  <c r="I66" i="8"/>
  <c r="E66" i="8"/>
  <c r="BR65" i="8"/>
  <c r="BN65" i="8"/>
  <c r="BJ65" i="8"/>
  <c r="BF65" i="8"/>
  <c r="BE65" i="8"/>
  <c r="BA65" i="8"/>
  <c r="AW65" i="8"/>
  <c r="AS65" i="8"/>
  <c r="AO65" i="8"/>
  <c r="AK65" i="8"/>
  <c r="AG65" i="8"/>
  <c r="AC65" i="8"/>
  <c r="Y65" i="8"/>
  <c r="U65" i="8"/>
  <c r="Q65" i="8"/>
  <c r="M65" i="8"/>
  <c r="I65" i="8"/>
  <c r="E65" i="8"/>
  <c r="BR64" i="8"/>
  <c r="BN64" i="8"/>
  <c r="BJ64" i="8"/>
  <c r="BF64" i="8"/>
  <c r="BE64" i="8"/>
  <c r="BA64" i="8"/>
  <c r="AW64" i="8"/>
  <c r="AS64" i="8"/>
  <c r="AO64" i="8"/>
  <c r="AK64" i="8"/>
  <c r="AG64" i="8"/>
  <c r="AC64" i="8"/>
  <c r="Y64" i="8"/>
  <c r="U64" i="8"/>
  <c r="Q64" i="8"/>
  <c r="M64" i="8"/>
  <c r="I64" i="8"/>
  <c r="E64" i="8"/>
  <c r="BR63" i="8"/>
  <c r="BN63" i="8"/>
  <c r="BJ63" i="8"/>
  <c r="BF63" i="8"/>
  <c r="BE63" i="8"/>
  <c r="BA63" i="8"/>
  <c r="AW63" i="8"/>
  <c r="AS63" i="8"/>
  <c r="AO63" i="8"/>
  <c r="AK63" i="8"/>
  <c r="AG63" i="8"/>
  <c r="AC63" i="8"/>
  <c r="Y63" i="8"/>
  <c r="U63" i="8"/>
  <c r="Q63" i="8"/>
  <c r="M63" i="8"/>
  <c r="I63" i="8"/>
  <c r="E63" i="8"/>
  <c r="BR62" i="8"/>
  <c r="BN62" i="8"/>
  <c r="BJ62" i="8"/>
  <c r="BF62" i="8"/>
  <c r="BE62" i="8"/>
  <c r="BA62" i="8"/>
  <c r="AW62" i="8"/>
  <c r="AS62" i="8"/>
  <c r="AO62" i="8"/>
  <c r="AK62" i="8"/>
  <c r="AG62" i="8"/>
  <c r="AC62" i="8"/>
  <c r="Y62" i="8"/>
  <c r="U62" i="8"/>
  <c r="Q62" i="8"/>
  <c r="M62" i="8"/>
  <c r="I62" i="8"/>
  <c r="E62" i="8"/>
  <c r="BR61" i="8"/>
  <c r="BN61" i="8"/>
  <c r="BJ61" i="8"/>
  <c r="BF61" i="8"/>
  <c r="BE61" i="8"/>
  <c r="BA61" i="8"/>
  <c r="AW61" i="8"/>
  <c r="AS61" i="8"/>
  <c r="AO61" i="8"/>
  <c r="AK61" i="8"/>
  <c r="AG61" i="8"/>
  <c r="AC61" i="8"/>
  <c r="Y61" i="8"/>
  <c r="U61" i="8"/>
  <c r="Q61" i="8"/>
  <c r="M61" i="8"/>
  <c r="I61" i="8"/>
  <c r="E61" i="8"/>
  <c r="BR60" i="8"/>
  <c r="BN60" i="8"/>
  <c r="BJ60" i="8"/>
  <c r="BF60" i="8"/>
  <c r="BE60" i="8"/>
  <c r="BA60" i="8"/>
  <c r="AW60" i="8"/>
  <c r="AS60" i="8"/>
  <c r="AO60" i="8"/>
  <c r="AK60" i="8"/>
  <c r="AG60" i="8"/>
  <c r="AC60" i="8"/>
  <c r="Y60" i="8"/>
  <c r="U60" i="8"/>
  <c r="Q60" i="8"/>
  <c r="M60" i="8"/>
  <c r="I60" i="8"/>
  <c r="E60" i="8"/>
  <c r="BR59" i="8"/>
  <c r="BN59" i="8"/>
  <c r="BJ59" i="8"/>
  <c r="BF59" i="8"/>
  <c r="BE59" i="8"/>
  <c r="BA59" i="8"/>
  <c r="AW59" i="8"/>
  <c r="AS59" i="8"/>
  <c r="AO59" i="8"/>
  <c r="AK59" i="8"/>
  <c r="AG59" i="8"/>
  <c r="AC59" i="8"/>
  <c r="Y59" i="8"/>
  <c r="U59" i="8"/>
  <c r="Q59" i="8"/>
  <c r="M59" i="8"/>
  <c r="I59" i="8"/>
  <c r="E59" i="8"/>
  <c r="BR58" i="8"/>
  <c r="BN58" i="8"/>
  <c r="BJ58" i="8"/>
  <c r="BF58" i="8"/>
  <c r="BE58" i="8"/>
  <c r="BA58" i="8"/>
  <c r="AW58" i="8"/>
  <c r="AS58" i="8"/>
  <c r="AO58" i="8"/>
  <c r="AK58" i="8"/>
  <c r="AG58" i="8"/>
  <c r="AC58" i="8"/>
  <c r="Y58" i="8"/>
  <c r="U58" i="8"/>
  <c r="Q58" i="8"/>
  <c r="M58" i="8"/>
  <c r="I58" i="8"/>
  <c r="E58" i="8"/>
  <c r="BR57" i="8"/>
  <c r="BN57" i="8"/>
  <c r="BJ57" i="8"/>
  <c r="BF57" i="8"/>
  <c r="BE57" i="8"/>
  <c r="BA57" i="8"/>
  <c r="AW57" i="8"/>
  <c r="AS57" i="8"/>
  <c r="AO57" i="8"/>
  <c r="AK57" i="8"/>
  <c r="AG57" i="8"/>
  <c r="AC57" i="8"/>
  <c r="Y57" i="8"/>
  <c r="U57" i="8"/>
  <c r="Q57" i="8"/>
  <c r="M57" i="8"/>
  <c r="I57" i="8"/>
  <c r="E57" i="8"/>
  <c r="BR56" i="8"/>
  <c r="BN56" i="8"/>
  <c r="BJ56" i="8"/>
  <c r="BF56" i="8"/>
  <c r="BE56" i="8"/>
  <c r="BA56" i="8"/>
  <c r="AW56" i="8"/>
  <c r="AS56" i="8"/>
  <c r="AO56" i="8"/>
  <c r="AK56" i="8"/>
  <c r="AG56" i="8"/>
  <c r="AC56" i="8"/>
  <c r="Y56" i="8"/>
  <c r="U56" i="8"/>
  <c r="Q56" i="8"/>
  <c r="M56" i="8"/>
  <c r="I56" i="8"/>
  <c r="E56" i="8"/>
  <c r="BR55" i="8"/>
  <c r="BN55" i="8"/>
  <c r="BJ55" i="8"/>
  <c r="BF55" i="8"/>
  <c r="BE55" i="8"/>
  <c r="BA55" i="8"/>
  <c r="AW55" i="8"/>
  <c r="AS55" i="8"/>
  <c r="AO55" i="8"/>
  <c r="AK55" i="8"/>
  <c r="AG55" i="8"/>
  <c r="AC55" i="8"/>
  <c r="Y55" i="8"/>
  <c r="U55" i="8"/>
  <c r="Q55" i="8"/>
  <c r="M55" i="8"/>
  <c r="I55" i="8"/>
  <c r="E55" i="8"/>
  <c r="BR54" i="8"/>
  <c r="BN54" i="8"/>
  <c r="BJ54" i="8"/>
  <c r="BF54" i="8"/>
  <c r="BE54" i="8"/>
  <c r="BA54" i="8"/>
  <c r="AW54" i="8"/>
  <c r="AS54" i="8"/>
  <c r="AO54" i="8"/>
  <c r="AK54" i="8"/>
  <c r="AG54" i="8"/>
  <c r="AC54" i="8"/>
  <c r="Y54" i="8"/>
  <c r="U54" i="8"/>
  <c r="Q54" i="8"/>
  <c r="M54" i="8"/>
  <c r="I54" i="8"/>
  <c r="E54" i="8"/>
  <c r="BR53" i="8"/>
  <c r="BN53" i="8"/>
  <c r="BJ53" i="8"/>
  <c r="BF53" i="8"/>
  <c r="BE53" i="8"/>
  <c r="BA53" i="8"/>
  <c r="AW53" i="8"/>
  <c r="AS53" i="8"/>
  <c r="AO53" i="8"/>
  <c r="AK53" i="8"/>
  <c r="AG53" i="8"/>
  <c r="AC53" i="8"/>
  <c r="Y53" i="8"/>
  <c r="U53" i="8"/>
  <c r="Q53" i="8"/>
  <c r="M53" i="8"/>
  <c r="I53" i="8"/>
  <c r="E53" i="8"/>
  <c r="BR52" i="8"/>
  <c r="BN52" i="8"/>
  <c r="BJ52" i="8"/>
  <c r="BF52" i="8"/>
  <c r="BE52" i="8"/>
  <c r="BA52" i="8"/>
  <c r="AW52" i="8"/>
  <c r="AS52" i="8"/>
  <c r="AO52" i="8"/>
  <c r="AK52" i="8"/>
  <c r="AG52" i="8"/>
  <c r="AC52" i="8"/>
  <c r="Y52" i="8"/>
  <c r="U52" i="8"/>
  <c r="Q52" i="8"/>
  <c r="M52" i="8"/>
  <c r="I52" i="8"/>
  <c r="E52" i="8"/>
  <c r="BR51" i="8"/>
  <c r="BN51" i="8"/>
  <c r="BJ51" i="8"/>
  <c r="BF51" i="8"/>
  <c r="BE51" i="8"/>
  <c r="BA51" i="8"/>
  <c r="AW51" i="8"/>
  <c r="AS51" i="8"/>
  <c r="AO51" i="8"/>
  <c r="AK51" i="8"/>
  <c r="AG51" i="8"/>
  <c r="AC51" i="8"/>
  <c r="Y51" i="8"/>
  <c r="U51" i="8"/>
  <c r="Q51" i="8"/>
  <c r="M51" i="8"/>
  <c r="I51" i="8"/>
  <c r="E51" i="8"/>
  <c r="BR50" i="8"/>
  <c r="BN50" i="8"/>
  <c r="BJ50" i="8"/>
  <c r="BF50" i="8"/>
  <c r="BE50" i="8"/>
  <c r="BA50" i="8"/>
  <c r="AW50" i="8"/>
  <c r="AS50" i="8"/>
  <c r="AO50" i="8"/>
  <c r="AK50" i="8"/>
  <c r="AG50" i="8"/>
  <c r="AC50" i="8"/>
  <c r="Y50" i="8"/>
  <c r="U50" i="8"/>
  <c r="Q50" i="8"/>
  <c r="M50" i="8"/>
  <c r="I50" i="8"/>
  <c r="E50" i="8"/>
  <c r="BR49" i="8"/>
  <c r="BN49" i="8"/>
  <c r="BJ49" i="8"/>
  <c r="BF49" i="8"/>
  <c r="BE49" i="8"/>
  <c r="BA49" i="8"/>
  <c r="AW49" i="8"/>
  <c r="AS49" i="8"/>
  <c r="AO49" i="8"/>
  <c r="AK49" i="8"/>
  <c r="AG49" i="8"/>
  <c r="AC49" i="8"/>
  <c r="Y49" i="8"/>
  <c r="U49" i="8"/>
  <c r="Q49" i="8"/>
  <c r="M49" i="8"/>
  <c r="I49" i="8"/>
  <c r="E49" i="8"/>
  <c r="BR48" i="8"/>
  <c r="BN48" i="8"/>
  <c r="BJ48" i="8"/>
  <c r="BF48" i="8"/>
  <c r="BE48" i="8"/>
  <c r="BA48" i="8"/>
  <c r="AW48" i="8"/>
  <c r="AS48" i="8"/>
  <c r="AO48" i="8"/>
  <c r="AK48" i="8"/>
  <c r="AG48" i="8"/>
  <c r="AC48" i="8"/>
  <c r="Y48" i="8"/>
  <c r="U48" i="8"/>
  <c r="Q48" i="8"/>
  <c r="M48" i="8"/>
  <c r="I48" i="8"/>
  <c r="E48" i="8"/>
  <c r="BR47" i="8"/>
  <c r="BN47" i="8"/>
  <c r="BJ47" i="8"/>
  <c r="BF47" i="8"/>
  <c r="BE47" i="8"/>
  <c r="BA47" i="8"/>
  <c r="AW47" i="8"/>
  <c r="AS47" i="8"/>
  <c r="AO47" i="8"/>
  <c r="AK47" i="8"/>
  <c r="AG47" i="8"/>
  <c r="AC47" i="8"/>
  <c r="Y47" i="8"/>
  <c r="U47" i="8"/>
  <c r="Q47" i="8"/>
  <c r="M47" i="8"/>
  <c r="I47" i="8"/>
  <c r="E47" i="8"/>
  <c r="BR46" i="8"/>
  <c r="BN46" i="8"/>
  <c r="BJ46" i="8"/>
  <c r="BF46" i="8"/>
  <c r="BE46" i="8"/>
  <c r="BA46" i="8"/>
  <c r="AW46" i="8"/>
  <c r="AS46" i="8"/>
  <c r="AO46" i="8"/>
  <c r="AK46" i="8"/>
  <c r="AG46" i="8"/>
  <c r="AC46" i="8"/>
  <c r="Y46" i="8"/>
  <c r="U46" i="8"/>
  <c r="Q46" i="8"/>
  <c r="M46" i="8"/>
  <c r="I46" i="8"/>
  <c r="E46" i="8"/>
  <c r="BR45" i="8"/>
  <c r="BN45" i="8"/>
  <c r="BJ45" i="8"/>
  <c r="BF45" i="8"/>
  <c r="BE45" i="8"/>
  <c r="BA45" i="8"/>
  <c r="AW45" i="8"/>
  <c r="AS45" i="8"/>
  <c r="AO45" i="8"/>
  <c r="AK45" i="8"/>
  <c r="AG45" i="8"/>
  <c r="AC45" i="8"/>
  <c r="Y45" i="8"/>
  <c r="U45" i="8"/>
  <c r="Q45" i="8"/>
  <c r="M45" i="8"/>
  <c r="I45" i="8"/>
  <c r="E45" i="8"/>
  <c r="BR44" i="8"/>
  <c r="BN44" i="8"/>
  <c r="BJ44" i="8"/>
  <c r="BF44" i="8"/>
  <c r="BE44" i="8"/>
  <c r="BA44" i="8"/>
  <c r="AW44" i="8"/>
  <c r="AS44" i="8"/>
  <c r="AO44" i="8"/>
  <c r="AK44" i="8"/>
  <c r="AG44" i="8"/>
  <c r="AC44" i="8"/>
  <c r="Y44" i="8"/>
  <c r="U44" i="8"/>
  <c r="Q44" i="8"/>
  <c r="M44" i="8"/>
  <c r="I44" i="8"/>
  <c r="E44" i="8"/>
  <c r="BR43" i="8"/>
  <c r="BN43" i="8"/>
  <c r="BJ43" i="8"/>
  <c r="BF43" i="8"/>
  <c r="BE43" i="8"/>
  <c r="BA43" i="8"/>
  <c r="AW43" i="8"/>
  <c r="AS43" i="8"/>
  <c r="AO43" i="8"/>
  <c r="AK43" i="8"/>
  <c r="AG43" i="8"/>
  <c r="AC43" i="8"/>
  <c r="Y43" i="8"/>
  <c r="U43" i="8"/>
  <c r="Q43" i="8"/>
  <c r="M43" i="8"/>
  <c r="I43" i="8"/>
  <c r="E43" i="8"/>
  <c r="BR42" i="8"/>
  <c r="BN42" i="8"/>
  <c r="BJ42" i="8"/>
  <c r="BF42" i="8"/>
  <c r="BE42" i="8"/>
  <c r="BA42" i="8"/>
  <c r="AW42" i="8"/>
  <c r="AS42" i="8"/>
  <c r="AO42" i="8"/>
  <c r="AK42" i="8"/>
  <c r="AG42" i="8"/>
  <c r="AC42" i="8"/>
  <c r="Y42" i="8"/>
  <c r="U42" i="8"/>
  <c r="Q42" i="8"/>
  <c r="M42" i="8"/>
  <c r="I42" i="8"/>
  <c r="E42" i="8"/>
  <c r="BR41" i="8"/>
  <c r="BN41" i="8"/>
  <c r="BJ41" i="8"/>
  <c r="BF41" i="8"/>
  <c r="BE41" i="8"/>
  <c r="BA41" i="8"/>
  <c r="AW41" i="8"/>
  <c r="AS41" i="8"/>
  <c r="AO41" i="8"/>
  <c r="AK41" i="8"/>
  <c r="AG41" i="8"/>
  <c r="AC41" i="8"/>
  <c r="Y41" i="8"/>
  <c r="U41" i="8"/>
  <c r="Q41" i="8"/>
  <c r="M41" i="8"/>
  <c r="I41" i="8"/>
  <c r="E41" i="8"/>
  <c r="BR40" i="8"/>
  <c r="BN40" i="8"/>
  <c r="BJ40" i="8"/>
  <c r="BF40" i="8"/>
  <c r="BE40" i="8"/>
  <c r="BA40" i="8"/>
  <c r="AW40" i="8"/>
  <c r="AS40" i="8"/>
  <c r="AO40" i="8"/>
  <c r="AK40" i="8"/>
  <c r="AG40" i="8"/>
  <c r="AC40" i="8"/>
  <c r="Y40" i="8"/>
  <c r="U40" i="8"/>
  <c r="Q40" i="8"/>
  <c r="M40" i="8"/>
  <c r="I40" i="8"/>
  <c r="E40" i="8"/>
  <c r="BR39" i="8"/>
  <c r="BN39" i="8"/>
  <c r="BJ39" i="8"/>
  <c r="BF39" i="8"/>
  <c r="BE39" i="8"/>
  <c r="BA39" i="8"/>
  <c r="AW39" i="8"/>
  <c r="AS39" i="8"/>
  <c r="AO39" i="8"/>
  <c r="AK39" i="8"/>
  <c r="AG39" i="8"/>
  <c r="AC39" i="8"/>
  <c r="Y39" i="8"/>
  <c r="U39" i="8"/>
  <c r="Q39" i="8"/>
  <c r="M39" i="8"/>
  <c r="I39" i="8"/>
  <c r="E39" i="8"/>
  <c r="BR38" i="8"/>
  <c r="BN38" i="8"/>
  <c r="BJ38" i="8"/>
  <c r="BF38" i="8"/>
  <c r="BE38" i="8"/>
  <c r="BA38" i="8"/>
  <c r="AW38" i="8"/>
  <c r="AS38" i="8"/>
  <c r="AO38" i="8"/>
  <c r="AK38" i="8"/>
  <c r="AG38" i="8"/>
  <c r="AC38" i="8"/>
  <c r="Y38" i="8"/>
  <c r="U38" i="8"/>
  <c r="Q38" i="8"/>
  <c r="M38" i="8"/>
  <c r="I38" i="8"/>
  <c r="E38" i="8"/>
  <c r="BR37" i="8"/>
  <c r="BN37" i="8"/>
  <c r="BJ37" i="8"/>
  <c r="BF37" i="8"/>
  <c r="BE37" i="8"/>
  <c r="BA37" i="8"/>
  <c r="AW37" i="8"/>
  <c r="AS37" i="8"/>
  <c r="AO37" i="8"/>
  <c r="AK37" i="8"/>
  <c r="AG37" i="8"/>
  <c r="AC37" i="8"/>
  <c r="Y37" i="8"/>
  <c r="U37" i="8"/>
  <c r="Q37" i="8"/>
  <c r="M37" i="8"/>
  <c r="I37" i="8"/>
  <c r="E37" i="8"/>
  <c r="BR36" i="8"/>
  <c r="BN36" i="8"/>
  <c r="BJ36" i="8"/>
  <c r="BF36" i="8"/>
  <c r="BE36" i="8"/>
  <c r="BA36" i="8"/>
  <c r="AW36" i="8"/>
  <c r="AS36" i="8"/>
  <c r="AO36" i="8"/>
  <c r="AK36" i="8"/>
  <c r="AG36" i="8"/>
  <c r="AC36" i="8"/>
  <c r="Y36" i="8"/>
  <c r="U36" i="8"/>
  <c r="Q36" i="8"/>
  <c r="M36" i="8"/>
  <c r="I36" i="8"/>
  <c r="E36" i="8"/>
  <c r="BR35" i="8"/>
  <c r="BN35" i="8"/>
  <c r="BJ35" i="8"/>
  <c r="BF35" i="8"/>
  <c r="BE35" i="8"/>
  <c r="BA35" i="8"/>
  <c r="AW35" i="8"/>
  <c r="AS35" i="8"/>
  <c r="AO35" i="8"/>
  <c r="AK35" i="8"/>
  <c r="AG35" i="8"/>
  <c r="AC35" i="8"/>
  <c r="Y35" i="8"/>
  <c r="U35" i="8"/>
  <c r="Q35" i="8"/>
  <c r="M35" i="8"/>
  <c r="I35" i="8"/>
  <c r="E35" i="8"/>
  <c r="BR34" i="8"/>
  <c r="BN34" i="8"/>
  <c r="BJ34" i="8"/>
  <c r="BF34" i="8"/>
  <c r="BE34" i="8"/>
  <c r="BA34" i="8"/>
  <c r="AW34" i="8"/>
  <c r="AS34" i="8"/>
  <c r="AO34" i="8"/>
  <c r="AK34" i="8"/>
  <c r="AG34" i="8"/>
  <c r="AC34" i="8"/>
  <c r="Y34" i="8"/>
  <c r="U34" i="8"/>
  <c r="Q34" i="8"/>
  <c r="M34" i="8"/>
  <c r="I34" i="8"/>
  <c r="E34" i="8"/>
  <c r="BR33" i="8"/>
  <c r="BN33" i="8"/>
  <c r="BJ33" i="8"/>
  <c r="BF33" i="8"/>
  <c r="BE33" i="8"/>
  <c r="BA33" i="8"/>
  <c r="AW33" i="8"/>
  <c r="AS33" i="8"/>
  <c r="AO33" i="8"/>
  <c r="AK33" i="8"/>
  <c r="AG33" i="8"/>
  <c r="AC33" i="8"/>
  <c r="Y33" i="8"/>
  <c r="U33" i="8"/>
  <c r="Q33" i="8"/>
  <c r="M33" i="8"/>
  <c r="I33" i="8"/>
  <c r="E33" i="8"/>
  <c r="BR32" i="8"/>
  <c r="BN32" i="8"/>
  <c r="BJ32" i="8"/>
  <c r="BF32" i="8"/>
  <c r="BE32" i="8"/>
  <c r="BA32" i="8"/>
  <c r="AW32" i="8"/>
  <c r="AS32" i="8"/>
  <c r="AO32" i="8"/>
  <c r="AK32" i="8"/>
  <c r="AG32" i="8"/>
  <c r="AC32" i="8"/>
  <c r="Y32" i="8"/>
  <c r="U32" i="8"/>
  <c r="Q32" i="8"/>
  <c r="M32" i="8"/>
  <c r="I32" i="8"/>
  <c r="E32" i="8"/>
  <c r="BR31" i="8"/>
  <c r="BN31" i="8"/>
  <c r="BJ31" i="8"/>
  <c r="BF31" i="8"/>
  <c r="BE31" i="8"/>
  <c r="BA31" i="8"/>
  <c r="AW31" i="8"/>
  <c r="AS31" i="8"/>
  <c r="AO31" i="8"/>
  <c r="AK31" i="8"/>
  <c r="AG31" i="8"/>
  <c r="AC31" i="8"/>
  <c r="Y31" i="8"/>
  <c r="U31" i="8"/>
  <c r="Q31" i="8"/>
  <c r="M31" i="8"/>
  <c r="I31" i="8"/>
  <c r="E31" i="8"/>
  <c r="BR30" i="8"/>
  <c r="BN30" i="8"/>
  <c r="BJ30" i="8"/>
  <c r="BF30" i="8"/>
  <c r="BE30" i="8"/>
  <c r="BA30" i="8"/>
  <c r="AW30" i="8"/>
  <c r="AS30" i="8"/>
  <c r="AO30" i="8"/>
  <c r="AK30" i="8"/>
  <c r="AG30" i="8"/>
  <c r="AC30" i="8"/>
  <c r="Y30" i="8"/>
  <c r="U30" i="8"/>
  <c r="Q30" i="8"/>
  <c r="M30" i="8"/>
  <c r="I30" i="8"/>
  <c r="E30" i="8"/>
  <c r="BR29" i="8"/>
  <c r="BN29" i="8"/>
  <c r="BJ29" i="8"/>
  <c r="BF29" i="8"/>
  <c r="BE29" i="8"/>
  <c r="BA29" i="8"/>
  <c r="AW29" i="8"/>
  <c r="AS29" i="8"/>
  <c r="AO29" i="8"/>
  <c r="AK29" i="8"/>
  <c r="AG29" i="8"/>
  <c r="AC29" i="8"/>
  <c r="Y29" i="8"/>
  <c r="U29" i="8"/>
  <c r="Q29" i="8"/>
  <c r="M29" i="8"/>
  <c r="I29" i="8"/>
  <c r="E29" i="8"/>
  <c r="BR28" i="8"/>
  <c r="BN28" i="8"/>
  <c r="BJ28" i="8"/>
  <c r="BF28" i="8"/>
  <c r="BE28" i="8"/>
  <c r="BA28" i="8"/>
  <c r="AW28" i="8"/>
  <c r="AS28" i="8"/>
  <c r="AO28" i="8"/>
  <c r="AK28" i="8"/>
  <c r="AG28" i="8"/>
  <c r="AC28" i="8"/>
  <c r="Y28" i="8"/>
  <c r="U28" i="8"/>
  <c r="Q28" i="8"/>
  <c r="M28" i="8"/>
  <c r="I28" i="8"/>
  <c r="E28" i="8"/>
  <c r="BR27" i="8"/>
  <c r="BN27" i="8"/>
  <c r="BJ27" i="8"/>
  <c r="BF27" i="8"/>
  <c r="BE27" i="8"/>
  <c r="BA27" i="8"/>
  <c r="AW27" i="8"/>
  <c r="AS27" i="8"/>
  <c r="AO27" i="8"/>
  <c r="AK27" i="8"/>
  <c r="AG27" i="8"/>
  <c r="AC27" i="8"/>
  <c r="Y27" i="8"/>
  <c r="U27" i="8"/>
  <c r="Q27" i="8"/>
  <c r="M27" i="8"/>
  <c r="I27" i="8"/>
  <c r="E27" i="8"/>
  <c r="BR26" i="8"/>
  <c r="BN26" i="8"/>
  <c r="BJ26" i="8"/>
  <c r="BF26" i="8"/>
  <c r="BE26" i="8"/>
  <c r="BA26" i="8"/>
  <c r="AW26" i="8"/>
  <c r="AS26" i="8"/>
  <c r="AO26" i="8"/>
  <c r="AK26" i="8"/>
  <c r="AG26" i="8"/>
  <c r="AC26" i="8"/>
  <c r="Y26" i="8"/>
  <c r="U26" i="8"/>
  <c r="Q26" i="8"/>
  <c r="M26" i="8"/>
  <c r="I26" i="8"/>
  <c r="E26" i="8"/>
  <c r="BR25" i="8"/>
  <c r="BN25" i="8"/>
  <c r="BJ25" i="8"/>
  <c r="BF25" i="8"/>
  <c r="BE25" i="8"/>
  <c r="BA25" i="8"/>
  <c r="AW25" i="8"/>
  <c r="AS25" i="8"/>
  <c r="AO25" i="8"/>
  <c r="AK25" i="8"/>
  <c r="AG25" i="8"/>
  <c r="AC25" i="8"/>
  <c r="Y25" i="8"/>
  <c r="U25" i="8"/>
  <c r="Q25" i="8"/>
  <c r="M25" i="8"/>
  <c r="I25" i="8"/>
  <c r="E25" i="8"/>
  <c r="BR24" i="8"/>
  <c r="BN24" i="8"/>
  <c r="BJ24" i="8"/>
  <c r="BF24" i="8"/>
  <c r="BE24" i="8"/>
  <c r="BA24" i="8"/>
  <c r="AW24" i="8"/>
  <c r="AS24" i="8"/>
  <c r="AO24" i="8"/>
  <c r="AK24" i="8"/>
  <c r="AG24" i="8"/>
  <c r="AC24" i="8"/>
  <c r="Y24" i="8"/>
  <c r="U24" i="8"/>
  <c r="Q24" i="8"/>
  <c r="M24" i="8"/>
  <c r="I24" i="8"/>
  <c r="E24" i="8"/>
  <c r="BR23" i="8"/>
  <c r="BN23" i="8"/>
  <c r="BJ23" i="8"/>
  <c r="BF23" i="8"/>
  <c r="BE23" i="8"/>
  <c r="BA23" i="8"/>
  <c r="AW23" i="8"/>
  <c r="AS23" i="8"/>
  <c r="AO23" i="8"/>
  <c r="AK23" i="8"/>
  <c r="AG23" i="8"/>
  <c r="AC23" i="8"/>
  <c r="Y23" i="8"/>
  <c r="U23" i="8"/>
  <c r="Q23" i="8"/>
  <c r="M23" i="8"/>
  <c r="I23" i="8"/>
  <c r="E23" i="8"/>
  <c r="BR22" i="8"/>
  <c r="BN22" i="8"/>
  <c r="BJ22" i="8"/>
  <c r="BF22" i="8"/>
  <c r="BE22" i="8"/>
  <c r="BA22" i="8"/>
  <c r="AW22" i="8"/>
  <c r="AS22" i="8"/>
  <c r="AO22" i="8"/>
  <c r="AK22" i="8"/>
  <c r="AG22" i="8"/>
  <c r="AC22" i="8"/>
  <c r="Y22" i="8"/>
  <c r="U22" i="8"/>
  <c r="Q22" i="8"/>
  <c r="M22" i="8"/>
  <c r="I22" i="8"/>
  <c r="E22" i="8"/>
  <c r="BR21" i="8"/>
  <c r="BN21" i="8"/>
  <c r="BJ21" i="8"/>
  <c r="BF21" i="8"/>
  <c r="BE21" i="8"/>
  <c r="BA21" i="8"/>
  <c r="AW21" i="8"/>
  <c r="AS21" i="8"/>
  <c r="AO21" i="8"/>
  <c r="AK21" i="8"/>
  <c r="AG21" i="8"/>
  <c r="AC21" i="8"/>
  <c r="Y21" i="8"/>
  <c r="U21" i="8"/>
  <c r="Q21" i="8"/>
  <c r="M21" i="8"/>
  <c r="I21" i="8"/>
  <c r="E21" i="8"/>
  <c r="BR20" i="8"/>
  <c r="BN20" i="8"/>
  <c r="BJ20" i="8"/>
  <c r="BF20" i="8"/>
  <c r="BE20" i="8"/>
  <c r="BA20" i="8"/>
  <c r="AW20" i="8"/>
  <c r="AS20" i="8"/>
  <c r="AO20" i="8"/>
  <c r="AK20" i="8"/>
  <c r="AG20" i="8"/>
  <c r="AC20" i="8"/>
  <c r="Y20" i="8"/>
  <c r="U20" i="8"/>
  <c r="Q20" i="8"/>
  <c r="M20" i="8"/>
  <c r="I20" i="8"/>
  <c r="E20" i="8"/>
  <c r="BR19" i="8"/>
  <c r="BN19" i="8"/>
  <c r="BJ19" i="8"/>
  <c r="BF19" i="8"/>
  <c r="BE19" i="8"/>
  <c r="BA19" i="8"/>
  <c r="AW19" i="8"/>
  <c r="AS19" i="8"/>
  <c r="AO19" i="8"/>
  <c r="AK19" i="8"/>
  <c r="AG19" i="8"/>
  <c r="AC19" i="8"/>
  <c r="Y19" i="8"/>
  <c r="U19" i="8"/>
  <c r="Q19" i="8"/>
  <c r="M19" i="8"/>
  <c r="I19" i="8"/>
  <c r="E19" i="8"/>
  <c r="BR18" i="8"/>
  <c r="BN18" i="8"/>
  <c r="BJ18" i="8"/>
  <c r="BF18" i="8"/>
  <c r="BE18" i="8"/>
  <c r="BA18" i="8"/>
  <c r="AW18" i="8"/>
  <c r="AS18" i="8"/>
  <c r="AO18" i="8"/>
  <c r="AK18" i="8"/>
  <c r="AG18" i="8"/>
  <c r="AC18" i="8"/>
  <c r="Y18" i="8"/>
  <c r="U18" i="8"/>
  <c r="Q18" i="8"/>
  <c r="M18" i="8"/>
  <c r="I18" i="8"/>
  <c r="E18" i="8"/>
  <c r="BR17" i="8"/>
  <c r="BN17" i="8"/>
  <c r="BJ17" i="8"/>
  <c r="BF17" i="8"/>
  <c r="BE17" i="8"/>
  <c r="BA17" i="8"/>
  <c r="AW17" i="8"/>
  <c r="AS17" i="8"/>
  <c r="AO17" i="8"/>
  <c r="AK17" i="8"/>
  <c r="AG17" i="8"/>
  <c r="AC17" i="8"/>
  <c r="Y17" i="8"/>
  <c r="U17" i="8"/>
  <c r="Q17" i="8"/>
  <c r="M17" i="8"/>
  <c r="I17" i="8"/>
  <c r="E17" i="8"/>
  <c r="BR16" i="8"/>
  <c r="BN16" i="8"/>
  <c r="BJ16" i="8"/>
  <c r="BF16" i="8"/>
  <c r="BE16" i="8"/>
  <c r="BA16" i="8"/>
  <c r="AW16" i="8"/>
  <c r="AS16" i="8"/>
  <c r="AO16" i="8"/>
  <c r="AK16" i="8"/>
  <c r="AG16" i="8"/>
  <c r="AC16" i="8"/>
  <c r="Y16" i="8"/>
  <c r="U16" i="8"/>
  <c r="Q16" i="8"/>
  <c r="M16" i="8"/>
  <c r="I16" i="8"/>
  <c r="E16" i="8"/>
  <c r="BR15" i="8"/>
  <c r="BN15" i="8"/>
  <c r="BJ15" i="8"/>
  <c r="BF15" i="8"/>
  <c r="BE15" i="8"/>
  <c r="BA15" i="8"/>
  <c r="AW15" i="8"/>
  <c r="AS15" i="8"/>
  <c r="AO15" i="8"/>
  <c r="AK15" i="8"/>
  <c r="AG15" i="8"/>
  <c r="AC15" i="8"/>
  <c r="Y15" i="8"/>
  <c r="U15" i="8"/>
  <c r="Q15" i="8"/>
  <c r="M15" i="8"/>
  <c r="I15" i="8"/>
  <c r="E15" i="8"/>
  <c r="BR14" i="8"/>
  <c r="BN14" i="8"/>
  <c r="BJ14" i="8"/>
  <c r="BF14" i="8"/>
  <c r="BE14" i="8"/>
  <c r="BA14" i="8"/>
  <c r="AW14" i="8"/>
  <c r="AS14" i="8"/>
  <c r="AO14" i="8"/>
  <c r="AK14" i="8"/>
  <c r="AG14" i="8"/>
  <c r="AC14" i="8"/>
  <c r="Y14" i="8"/>
  <c r="U14" i="8"/>
  <c r="Q14" i="8"/>
  <c r="M14" i="8"/>
  <c r="I14" i="8"/>
  <c r="E14" i="8"/>
  <c r="BR13" i="8"/>
  <c r="BN13" i="8"/>
  <c r="BJ13" i="8"/>
  <c r="BF13" i="8"/>
  <c r="BE13" i="8"/>
  <c r="BA13" i="8"/>
  <c r="AW13" i="8"/>
  <c r="AS13" i="8"/>
  <c r="AO13" i="8"/>
  <c r="AK13" i="8"/>
  <c r="AG13" i="8"/>
  <c r="AC13" i="8"/>
  <c r="Y13" i="8"/>
  <c r="U13" i="8"/>
  <c r="Q13" i="8"/>
  <c r="M13" i="8"/>
  <c r="I13" i="8"/>
  <c r="E13" i="8"/>
  <c r="BR12" i="8"/>
  <c r="BN12" i="8"/>
  <c r="BJ12" i="8"/>
  <c r="BF12" i="8"/>
  <c r="BE12" i="8"/>
  <c r="BA12" i="8"/>
  <c r="AW12" i="8"/>
  <c r="AS12" i="8"/>
  <c r="AO12" i="8"/>
  <c r="AK12" i="8"/>
  <c r="AG12" i="8"/>
  <c r="AC12" i="8"/>
  <c r="Y12" i="8"/>
  <c r="U12" i="8"/>
  <c r="Q12" i="8"/>
  <c r="M12" i="8"/>
  <c r="I12" i="8"/>
  <c r="E12" i="8"/>
  <c r="BR11" i="8"/>
  <c r="BN11" i="8"/>
  <c r="BJ11" i="8"/>
  <c r="BF11" i="8"/>
  <c r="BE11" i="8"/>
  <c r="BA11" i="8"/>
  <c r="AW11" i="8"/>
  <c r="AS11" i="8"/>
  <c r="AO11" i="8"/>
  <c r="AK11" i="8"/>
  <c r="AG11" i="8"/>
  <c r="AC11" i="8"/>
  <c r="Y11" i="8"/>
  <c r="U11" i="8"/>
  <c r="Q11" i="8"/>
  <c r="M11" i="8"/>
  <c r="I11" i="8"/>
  <c r="E11" i="8"/>
  <c r="BR10" i="8"/>
  <c r="BN10" i="8"/>
  <c r="BJ10" i="8"/>
  <c r="BF10" i="8"/>
  <c r="BE10" i="8"/>
  <c r="BA10" i="8"/>
  <c r="AW10" i="8"/>
  <c r="AS10" i="8"/>
  <c r="AO10" i="8"/>
  <c r="AK10" i="8"/>
  <c r="AG10" i="8"/>
  <c r="AC10" i="8"/>
  <c r="Y10" i="8"/>
  <c r="U10" i="8"/>
  <c r="Q10" i="8"/>
  <c r="M10" i="8"/>
  <c r="I10" i="8"/>
  <c r="E10" i="8"/>
  <c r="BR9" i="8"/>
  <c r="BN9" i="8"/>
  <c r="BJ9" i="8"/>
  <c r="BF9" i="8"/>
  <c r="BE9" i="8"/>
  <c r="BA9" i="8"/>
  <c r="AW9" i="8"/>
  <c r="AS9" i="8"/>
  <c r="AO9" i="8"/>
  <c r="AK9" i="8"/>
  <c r="AG9" i="8"/>
  <c r="AC9" i="8"/>
  <c r="Y9" i="8"/>
  <c r="U9" i="8"/>
  <c r="Q9" i="8"/>
  <c r="M9" i="8"/>
  <c r="I9" i="8"/>
  <c r="E9" i="8"/>
  <c r="BR8" i="8"/>
  <c r="BN8" i="8"/>
  <c r="BJ8" i="8"/>
  <c r="BF8" i="8"/>
  <c r="BE8" i="8"/>
  <c r="BA8" i="8"/>
  <c r="AW8" i="8"/>
  <c r="AS8" i="8"/>
  <c r="AO8" i="8"/>
  <c r="AK8" i="8"/>
  <c r="AG8" i="8"/>
  <c r="AC8" i="8"/>
  <c r="Y8" i="8"/>
  <c r="U8" i="8"/>
  <c r="Q8" i="8"/>
  <c r="M8" i="8"/>
  <c r="I8" i="8"/>
  <c r="E8" i="8"/>
  <c r="BR7" i="8"/>
  <c r="BN7" i="8"/>
  <c r="BJ7" i="8"/>
  <c r="BF7" i="8"/>
  <c r="BE7" i="8"/>
  <c r="BA7" i="8"/>
  <c r="AW7" i="8"/>
  <c r="AS7" i="8"/>
  <c r="AO7" i="8"/>
  <c r="AK7" i="8"/>
  <c r="AG7" i="8"/>
  <c r="AC7" i="8"/>
  <c r="Y7" i="8"/>
  <c r="U7" i="8"/>
  <c r="Q7" i="8"/>
  <c r="M7" i="8"/>
  <c r="I7" i="8"/>
  <c r="E7" i="8"/>
  <c r="BR6" i="8"/>
  <c r="BN6" i="8"/>
  <c r="BJ6" i="8"/>
  <c r="BF6" i="8"/>
  <c r="BE6" i="8"/>
  <c r="BA6" i="8"/>
  <c r="AW6" i="8"/>
  <c r="AS6" i="8"/>
  <c r="AO6" i="8"/>
  <c r="AK6" i="8"/>
  <c r="AG6" i="8"/>
  <c r="AC6" i="8"/>
  <c r="Y6" i="8"/>
  <c r="U6" i="8"/>
  <c r="Q6" i="8"/>
  <c r="M6" i="8"/>
  <c r="I6" i="8"/>
  <c r="E6" i="8"/>
  <c r="BR5" i="8"/>
  <c r="BN5" i="8"/>
  <c r="BJ5" i="8"/>
  <c r="BF5" i="8"/>
  <c r="BE5" i="8"/>
  <c r="BA5" i="8"/>
  <c r="AW5" i="8"/>
  <c r="AS5" i="8"/>
  <c r="AO5" i="8"/>
  <c r="AK5" i="8"/>
  <c r="AG5" i="8"/>
  <c r="AC5" i="8"/>
  <c r="Y5" i="8"/>
  <c r="U5" i="8"/>
  <c r="Q5" i="8"/>
  <c r="M5" i="8"/>
  <c r="I5" i="8"/>
  <c r="E5" i="8"/>
  <c r="BR4" i="8"/>
  <c r="BN4" i="8"/>
  <c r="BJ4" i="8"/>
  <c r="BF4" i="8"/>
  <c r="BE4" i="8"/>
  <c r="BA4" i="8"/>
  <c r="AW4" i="8"/>
  <c r="AS4" i="8"/>
  <c r="AO4" i="8"/>
  <c r="AK4" i="8"/>
  <c r="AG4" i="8"/>
  <c r="AC4" i="8"/>
  <c r="Y4" i="8"/>
  <c r="U4" i="8"/>
  <c r="Q4" i="8"/>
  <c r="M4" i="8"/>
  <c r="I4" i="8"/>
  <c r="E4" i="8"/>
  <c r="AK4" i="14" l="1"/>
  <c r="CO148" i="14"/>
  <c r="CK148" i="14"/>
  <c r="CG148" i="14"/>
  <c r="CC148" i="14"/>
  <c r="BY148" i="14"/>
  <c r="BU148" i="14"/>
  <c r="BQ148" i="14"/>
  <c r="BM148" i="14"/>
  <c r="BI148" i="14"/>
  <c r="BE148" i="14"/>
  <c r="BA148" i="14"/>
  <c r="AW148" i="14"/>
  <c r="AS148" i="14"/>
  <c r="AO148" i="14"/>
  <c r="AK148" i="14"/>
  <c r="AG148" i="14"/>
  <c r="AC148" i="14"/>
  <c r="Y148" i="14"/>
  <c r="U148" i="14"/>
  <c r="Q148" i="14"/>
  <c r="M148" i="14"/>
  <c r="I148" i="14"/>
  <c r="E148" i="14"/>
  <c r="CO147" i="14"/>
  <c r="CK147" i="14"/>
  <c r="CG147" i="14"/>
  <c r="CC147" i="14"/>
  <c r="BY147" i="14"/>
  <c r="BU147" i="14"/>
  <c r="BQ147" i="14"/>
  <c r="BM147" i="14"/>
  <c r="BI147" i="14"/>
  <c r="BE147" i="14"/>
  <c r="BA147" i="14"/>
  <c r="AW147" i="14"/>
  <c r="AS147" i="14"/>
  <c r="AO147" i="14"/>
  <c r="AK147" i="14"/>
  <c r="AG147" i="14"/>
  <c r="AC147" i="14"/>
  <c r="Y147" i="14"/>
  <c r="U147" i="14"/>
  <c r="Q147" i="14"/>
  <c r="M147" i="14"/>
  <c r="I147" i="14"/>
  <c r="E147" i="14"/>
  <c r="CO146" i="14"/>
  <c r="CK146" i="14"/>
  <c r="CG146" i="14"/>
  <c r="CC146" i="14"/>
  <c r="BY146" i="14"/>
  <c r="BU146" i="14"/>
  <c r="BQ146" i="14"/>
  <c r="BM146" i="14"/>
  <c r="BI146" i="14"/>
  <c r="BE146" i="14"/>
  <c r="BA146" i="14"/>
  <c r="AW146" i="14"/>
  <c r="AS146" i="14"/>
  <c r="AO146" i="14"/>
  <c r="AK146" i="14"/>
  <c r="AG146" i="14"/>
  <c r="AC146" i="14"/>
  <c r="Y146" i="14"/>
  <c r="U146" i="14"/>
  <c r="Q146" i="14"/>
  <c r="M146" i="14"/>
  <c r="I146" i="14"/>
  <c r="E146" i="14"/>
  <c r="CO145" i="14"/>
  <c r="CK145" i="14"/>
  <c r="CG145" i="14"/>
  <c r="CC145" i="14"/>
  <c r="BY145" i="14"/>
  <c r="BU145" i="14"/>
  <c r="BQ145" i="14"/>
  <c r="BM145" i="14"/>
  <c r="BI145" i="14"/>
  <c r="BE145" i="14"/>
  <c r="BA145" i="14"/>
  <c r="AW145" i="14"/>
  <c r="AS145" i="14"/>
  <c r="AO145" i="14"/>
  <c r="AK145" i="14"/>
  <c r="AG145" i="14"/>
  <c r="AC145" i="14"/>
  <c r="Y145" i="14"/>
  <c r="U145" i="14"/>
  <c r="Q145" i="14"/>
  <c r="M145" i="14"/>
  <c r="I145" i="14"/>
  <c r="E145" i="14"/>
  <c r="CO144" i="14"/>
  <c r="CK144" i="14"/>
  <c r="CG144" i="14"/>
  <c r="CC144" i="14"/>
  <c r="BY144" i="14"/>
  <c r="BU144" i="14"/>
  <c r="BQ144" i="14"/>
  <c r="BM144" i="14"/>
  <c r="BI144" i="14"/>
  <c r="BE144" i="14"/>
  <c r="BA144" i="14"/>
  <c r="AW144" i="14"/>
  <c r="AS144" i="14"/>
  <c r="AO144" i="14"/>
  <c r="AK144" i="14"/>
  <c r="AG144" i="14"/>
  <c r="AC144" i="14"/>
  <c r="Y144" i="14"/>
  <c r="U144" i="14"/>
  <c r="Q144" i="14"/>
  <c r="M144" i="14"/>
  <c r="I144" i="14"/>
  <c r="E144" i="14"/>
  <c r="CO143" i="14"/>
  <c r="CK143" i="14"/>
  <c r="CG143" i="14"/>
  <c r="CC143" i="14"/>
  <c r="BY143" i="14"/>
  <c r="BU143" i="14"/>
  <c r="BQ143" i="14"/>
  <c r="BM143" i="14"/>
  <c r="BI143" i="14"/>
  <c r="BE143" i="14"/>
  <c r="BA143" i="14"/>
  <c r="AW143" i="14"/>
  <c r="AS143" i="14"/>
  <c r="AO143" i="14"/>
  <c r="AK143" i="14"/>
  <c r="AG143" i="14"/>
  <c r="AC143" i="14"/>
  <c r="Y143" i="14"/>
  <c r="U143" i="14"/>
  <c r="Q143" i="14"/>
  <c r="M143" i="14"/>
  <c r="I143" i="14"/>
  <c r="E143" i="14"/>
  <c r="CO142" i="14"/>
  <c r="CK142" i="14"/>
  <c r="CG142" i="14"/>
  <c r="CC142" i="14"/>
  <c r="BY142" i="14"/>
  <c r="BU142" i="14"/>
  <c r="BQ142" i="14"/>
  <c r="BM142" i="14"/>
  <c r="BI142" i="14"/>
  <c r="BE142" i="14"/>
  <c r="BA142" i="14"/>
  <c r="AW142" i="14"/>
  <c r="AS142" i="14"/>
  <c r="AO142" i="14"/>
  <c r="AK142" i="14"/>
  <c r="AG142" i="14"/>
  <c r="AC142" i="14"/>
  <c r="Y142" i="14"/>
  <c r="U142" i="14"/>
  <c r="Q142" i="14"/>
  <c r="M142" i="14"/>
  <c r="I142" i="14"/>
  <c r="E142" i="14"/>
  <c r="CO141" i="14"/>
  <c r="CK141" i="14"/>
  <c r="CG141" i="14"/>
  <c r="CC141" i="14"/>
  <c r="BY141" i="14"/>
  <c r="BU141" i="14"/>
  <c r="BQ141" i="14"/>
  <c r="BM141" i="14"/>
  <c r="BI141" i="14"/>
  <c r="BE141" i="14"/>
  <c r="BA141" i="14"/>
  <c r="AW141" i="14"/>
  <c r="AS141" i="14"/>
  <c r="AO141" i="14"/>
  <c r="AK141" i="14"/>
  <c r="AG141" i="14"/>
  <c r="AC141" i="14"/>
  <c r="Y141" i="14"/>
  <c r="U141" i="14"/>
  <c r="Q141" i="14"/>
  <c r="M141" i="14"/>
  <c r="I141" i="14"/>
  <c r="E141" i="14"/>
  <c r="CO140" i="14"/>
  <c r="CK140" i="14"/>
  <c r="CG140" i="14"/>
  <c r="CC140" i="14"/>
  <c r="BY140" i="14"/>
  <c r="BU140" i="14"/>
  <c r="BQ140" i="14"/>
  <c r="BM140" i="14"/>
  <c r="BI140" i="14"/>
  <c r="BE140" i="14"/>
  <c r="BA140" i="14"/>
  <c r="AW140" i="14"/>
  <c r="AS140" i="14"/>
  <c r="AO140" i="14"/>
  <c r="AK140" i="14"/>
  <c r="AG140" i="14"/>
  <c r="AC140" i="14"/>
  <c r="Y140" i="14"/>
  <c r="U140" i="14"/>
  <c r="Q140" i="14"/>
  <c r="M140" i="14"/>
  <c r="I140" i="14"/>
  <c r="E140" i="14"/>
  <c r="CO139" i="14"/>
  <c r="CK139" i="14"/>
  <c r="CG139" i="14"/>
  <c r="CC139" i="14"/>
  <c r="BY139" i="14"/>
  <c r="BU139" i="14"/>
  <c r="BQ139" i="14"/>
  <c r="BM139" i="14"/>
  <c r="BI139" i="14"/>
  <c r="BE139" i="14"/>
  <c r="BA139" i="14"/>
  <c r="AW139" i="14"/>
  <c r="AS139" i="14"/>
  <c r="AO139" i="14"/>
  <c r="AK139" i="14"/>
  <c r="AG139" i="14"/>
  <c r="AC139" i="14"/>
  <c r="Y139" i="14"/>
  <c r="U139" i="14"/>
  <c r="Q139" i="14"/>
  <c r="M139" i="14"/>
  <c r="I139" i="14"/>
  <c r="E139" i="14"/>
  <c r="CO138" i="14"/>
  <c r="CK138" i="14"/>
  <c r="CG138" i="14"/>
  <c r="CC138" i="14"/>
  <c r="BY138" i="14"/>
  <c r="BU138" i="14"/>
  <c r="BQ138" i="14"/>
  <c r="BM138" i="14"/>
  <c r="BI138" i="14"/>
  <c r="BE138" i="14"/>
  <c r="BA138" i="14"/>
  <c r="AW138" i="14"/>
  <c r="AS138" i="14"/>
  <c r="AO138" i="14"/>
  <c r="AK138" i="14"/>
  <c r="AG138" i="14"/>
  <c r="AC138" i="14"/>
  <c r="Y138" i="14"/>
  <c r="U138" i="14"/>
  <c r="Q138" i="14"/>
  <c r="M138" i="14"/>
  <c r="I138" i="14"/>
  <c r="E138" i="14"/>
  <c r="CO137" i="14"/>
  <c r="CK137" i="14"/>
  <c r="CG137" i="14"/>
  <c r="CC137" i="14"/>
  <c r="BY137" i="14"/>
  <c r="BU137" i="14"/>
  <c r="BQ137" i="14"/>
  <c r="BM137" i="14"/>
  <c r="BI137" i="14"/>
  <c r="BE137" i="14"/>
  <c r="BA137" i="14"/>
  <c r="AW137" i="14"/>
  <c r="AS137" i="14"/>
  <c r="AO137" i="14"/>
  <c r="AK137" i="14"/>
  <c r="AG137" i="14"/>
  <c r="AC137" i="14"/>
  <c r="Y137" i="14"/>
  <c r="U137" i="14"/>
  <c r="Q137" i="14"/>
  <c r="M137" i="14"/>
  <c r="I137" i="14"/>
  <c r="E137" i="14"/>
  <c r="CO136" i="14"/>
  <c r="CK136" i="14"/>
  <c r="CG136" i="14"/>
  <c r="CC136" i="14"/>
  <c r="BY136" i="14"/>
  <c r="BU136" i="14"/>
  <c r="BQ136" i="14"/>
  <c r="BM136" i="14"/>
  <c r="BI136" i="14"/>
  <c r="BE136" i="14"/>
  <c r="BA136" i="14"/>
  <c r="AW136" i="14"/>
  <c r="AS136" i="14"/>
  <c r="AO136" i="14"/>
  <c r="AK136" i="14"/>
  <c r="AG136" i="14"/>
  <c r="AC136" i="14"/>
  <c r="Y136" i="14"/>
  <c r="U136" i="14"/>
  <c r="Q136" i="14"/>
  <c r="M136" i="14"/>
  <c r="I136" i="14"/>
  <c r="E136" i="14"/>
  <c r="CO135" i="14"/>
  <c r="CK135" i="14"/>
  <c r="CG135" i="14"/>
  <c r="CC135" i="14"/>
  <c r="BY135" i="14"/>
  <c r="BU135" i="14"/>
  <c r="BQ135" i="14"/>
  <c r="BM135" i="14"/>
  <c r="BI135" i="14"/>
  <c r="BE135" i="14"/>
  <c r="BA135" i="14"/>
  <c r="AW135" i="14"/>
  <c r="AS135" i="14"/>
  <c r="AO135" i="14"/>
  <c r="AK135" i="14"/>
  <c r="AG135" i="14"/>
  <c r="AC135" i="14"/>
  <c r="Y135" i="14"/>
  <c r="U135" i="14"/>
  <c r="Q135" i="14"/>
  <c r="M135" i="14"/>
  <c r="I135" i="14"/>
  <c r="E135" i="14"/>
  <c r="CO134" i="14"/>
  <c r="CK134" i="14"/>
  <c r="CG134" i="14"/>
  <c r="CC134" i="14"/>
  <c r="BY134" i="14"/>
  <c r="BU134" i="14"/>
  <c r="BQ134" i="14"/>
  <c r="BM134" i="14"/>
  <c r="BI134" i="14"/>
  <c r="BE134" i="14"/>
  <c r="BA134" i="14"/>
  <c r="AW134" i="14"/>
  <c r="AS134" i="14"/>
  <c r="AO134" i="14"/>
  <c r="AK134" i="14"/>
  <c r="AG134" i="14"/>
  <c r="AC134" i="14"/>
  <c r="Y134" i="14"/>
  <c r="U134" i="14"/>
  <c r="Q134" i="14"/>
  <c r="M134" i="14"/>
  <c r="I134" i="14"/>
  <c r="E134" i="14"/>
  <c r="CO133" i="14"/>
  <c r="CK133" i="14"/>
  <c r="CG133" i="14"/>
  <c r="CC133" i="14"/>
  <c r="BY133" i="14"/>
  <c r="BU133" i="14"/>
  <c r="BQ133" i="14"/>
  <c r="BM133" i="14"/>
  <c r="BI133" i="14"/>
  <c r="BE133" i="14"/>
  <c r="BA133" i="14"/>
  <c r="AW133" i="14"/>
  <c r="AS133" i="14"/>
  <c r="AO133" i="14"/>
  <c r="AK133" i="14"/>
  <c r="AG133" i="14"/>
  <c r="AC133" i="14"/>
  <c r="Y133" i="14"/>
  <c r="U133" i="14"/>
  <c r="Q133" i="14"/>
  <c r="M133" i="14"/>
  <c r="I133" i="14"/>
  <c r="E133" i="14"/>
  <c r="CO132" i="14"/>
  <c r="CK132" i="14"/>
  <c r="CG132" i="14"/>
  <c r="CC132" i="14"/>
  <c r="BY132" i="14"/>
  <c r="BU132" i="14"/>
  <c r="BQ132" i="14"/>
  <c r="BM132" i="14"/>
  <c r="BI132" i="14"/>
  <c r="BE132" i="14"/>
  <c r="BA132" i="14"/>
  <c r="AW132" i="14"/>
  <c r="AS132" i="14"/>
  <c r="AO132" i="14"/>
  <c r="AK132" i="14"/>
  <c r="AG132" i="14"/>
  <c r="AC132" i="14"/>
  <c r="Y132" i="14"/>
  <c r="U132" i="14"/>
  <c r="Q132" i="14"/>
  <c r="M132" i="14"/>
  <c r="I132" i="14"/>
  <c r="E132" i="14"/>
  <c r="CO131" i="14"/>
  <c r="CK131" i="14"/>
  <c r="CG131" i="14"/>
  <c r="CC131" i="14"/>
  <c r="BY131" i="14"/>
  <c r="BU131" i="14"/>
  <c r="BQ131" i="14"/>
  <c r="BM131" i="14"/>
  <c r="BI131" i="14"/>
  <c r="BE131" i="14"/>
  <c r="BA131" i="14"/>
  <c r="AW131" i="14"/>
  <c r="AS131" i="14"/>
  <c r="AO131" i="14"/>
  <c r="AK131" i="14"/>
  <c r="AG131" i="14"/>
  <c r="AC131" i="14"/>
  <c r="Y131" i="14"/>
  <c r="U131" i="14"/>
  <c r="Q131" i="14"/>
  <c r="M131" i="14"/>
  <c r="I131" i="14"/>
  <c r="E131" i="14"/>
  <c r="CO130" i="14"/>
  <c r="CK130" i="14"/>
  <c r="CG130" i="14"/>
  <c r="CC130" i="14"/>
  <c r="BY130" i="14"/>
  <c r="BU130" i="14"/>
  <c r="BQ130" i="14"/>
  <c r="BM130" i="14"/>
  <c r="BI130" i="14"/>
  <c r="BE130" i="14"/>
  <c r="BA130" i="14"/>
  <c r="AW130" i="14"/>
  <c r="AS130" i="14"/>
  <c r="AO130" i="14"/>
  <c r="AK130" i="14"/>
  <c r="AG130" i="14"/>
  <c r="AC130" i="14"/>
  <c r="Y130" i="14"/>
  <c r="U130" i="14"/>
  <c r="Q130" i="14"/>
  <c r="M130" i="14"/>
  <c r="I130" i="14"/>
  <c r="E130" i="14"/>
  <c r="CO129" i="14"/>
  <c r="CK129" i="14"/>
  <c r="CG129" i="14"/>
  <c r="CC129" i="14"/>
  <c r="BY129" i="14"/>
  <c r="BU129" i="14"/>
  <c r="BQ129" i="14"/>
  <c r="BM129" i="14"/>
  <c r="BI129" i="14"/>
  <c r="BE129" i="14"/>
  <c r="BA129" i="14"/>
  <c r="AW129" i="14"/>
  <c r="AS129" i="14"/>
  <c r="AO129" i="14"/>
  <c r="AK129" i="14"/>
  <c r="AG129" i="14"/>
  <c r="AC129" i="14"/>
  <c r="Y129" i="14"/>
  <c r="U129" i="14"/>
  <c r="Q129" i="14"/>
  <c r="M129" i="14"/>
  <c r="I129" i="14"/>
  <c r="E129" i="14"/>
  <c r="CO128" i="14"/>
  <c r="CK128" i="14"/>
  <c r="CG128" i="14"/>
  <c r="CC128" i="14"/>
  <c r="BY128" i="14"/>
  <c r="BU128" i="14"/>
  <c r="BQ128" i="14"/>
  <c r="BM128" i="14"/>
  <c r="BI128" i="14"/>
  <c r="BE128" i="14"/>
  <c r="BA128" i="14"/>
  <c r="AW128" i="14"/>
  <c r="AS128" i="14"/>
  <c r="AO128" i="14"/>
  <c r="AK128" i="14"/>
  <c r="AG128" i="14"/>
  <c r="AC128" i="14"/>
  <c r="Y128" i="14"/>
  <c r="U128" i="14"/>
  <c r="Q128" i="14"/>
  <c r="M128" i="14"/>
  <c r="I128" i="14"/>
  <c r="E128" i="14"/>
  <c r="CO127" i="14"/>
  <c r="CK127" i="14"/>
  <c r="CG127" i="14"/>
  <c r="CC127" i="14"/>
  <c r="BY127" i="14"/>
  <c r="BU127" i="14"/>
  <c r="BQ127" i="14"/>
  <c r="BM127" i="14"/>
  <c r="BI127" i="14"/>
  <c r="BE127" i="14"/>
  <c r="BA127" i="14"/>
  <c r="AW127" i="14"/>
  <c r="AS127" i="14"/>
  <c r="AO127" i="14"/>
  <c r="AK127" i="14"/>
  <c r="AG127" i="14"/>
  <c r="AC127" i="14"/>
  <c r="Y127" i="14"/>
  <c r="U127" i="14"/>
  <c r="Q127" i="14"/>
  <c r="M127" i="14"/>
  <c r="I127" i="14"/>
  <c r="E127" i="14"/>
  <c r="CO126" i="14"/>
  <c r="CK126" i="14"/>
  <c r="CG126" i="14"/>
  <c r="CC126" i="14"/>
  <c r="BY126" i="14"/>
  <c r="BU126" i="14"/>
  <c r="BQ126" i="14"/>
  <c r="BM126" i="14"/>
  <c r="BI126" i="14"/>
  <c r="BE126" i="14"/>
  <c r="BA126" i="14"/>
  <c r="AW126" i="14"/>
  <c r="AS126" i="14"/>
  <c r="AO126" i="14"/>
  <c r="AK126" i="14"/>
  <c r="AG126" i="14"/>
  <c r="AC126" i="14"/>
  <c r="Y126" i="14"/>
  <c r="U126" i="14"/>
  <c r="Q126" i="14"/>
  <c r="M126" i="14"/>
  <c r="I126" i="14"/>
  <c r="E126" i="14"/>
  <c r="CO125" i="14"/>
  <c r="CK125" i="14"/>
  <c r="CG125" i="14"/>
  <c r="CC125" i="14"/>
  <c r="BY125" i="14"/>
  <c r="BU125" i="14"/>
  <c r="BQ125" i="14"/>
  <c r="BM125" i="14"/>
  <c r="BI125" i="14"/>
  <c r="BE125" i="14"/>
  <c r="BA125" i="14"/>
  <c r="AW125" i="14"/>
  <c r="AS125" i="14"/>
  <c r="AO125" i="14"/>
  <c r="AK125" i="14"/>
  <c r="AG125" i="14"/>
  <c r="AC125" i="14"/>
  <c r="Y125" i="14"/>
  <c r="U125" i="14"/>
  <c r="Q125" i="14"/>
  <c r="M125" i="14"/>
  <c r="I125" i="14"/>
  <c r="E125" i="14"/>
  <c r="CO124" i="14"/>
  <c r="CK124" i="14"/>
  <c r="CG124" i="14"/>
  <c r="CC124" i="14"/>
  <c r="BY124" i="14"/>
  <c r="BU124" i="14"/>
  <c r="BQ124" i="14"/>
  <c r="BM124" i="14"/>
  <c r="BI124" i="14"/>
  <c r="BE124" i="14"/>
  <c r="BA124" i="14"/>
  <c r="AW124" i="14"/>
  <c r="AS124" i="14"/>
  <c r="AO124" i="14"/>
  <c r="AK124" i="14"/>
  <c r="AG124" i="14"/>
  <c r="AC124" i="14"/>
  <c r="Y124" i="14"/>
  <c r="U124" i="14"/>
  <c r="Q124" i="14"/>
  <c r="M124" i="14"/>
  <c r="I124" i="14"/>
  <c r="E124" i="14"/>
  <c r="CO123" i="14"/>
  <c r="CK123" i="14"/>
  <c r="CG123" i="14"/>
  <c r="CC123" i="14"/>
  <c r="BY123" i="14"/>
  <c r="BU123" i="14"/>
  <c r="BQ123" i="14"/>
  <c r="BM123" i="14"/>
  <c r="BI123" i="14"/>
  <c r="BE123" i="14"/>
  <c r="BA123" i="14"/>
  <c r="AW123" i="14"/>
  <c r="AS123" i="14"/>
  <c r="AO123" i="14"/>
  <c r="AK123" i="14"/>
  <c r="AG123" i="14"/>
  <c r="AC123" i="14"/>
  <c r="Y123" i="14"/>
  <c r="U123" i="14"/>
  <c r="Q123" i="14"/>
  <c r="M123" i="14"/>
  <c r="I123" i="14"/>
  <c r="E123" i="14"/>
  <c r="CO122" i="14"/>
  <c r="CK122" i="14"/>
  <c r="CG122" i="14"/>
  <c r="CC122" i="14"/>
  <c r="BY122" i="14"/>
  <c r="BU122" i="14"/>
  <c r="BQ122" i="14"/>
  <c r="BM122" i="14"/>
  <c r="BI122" i="14"/>
  <c r="BE122" i="14"/>
  <c r="BA122" i="14"/>
  <c r="AW122" i="14"/>
  <c r="AS122" i="14"/>
  <c r="AO122" i="14"/>
  <c r="AK122" i="14"/>
  <c r="AG122" i="14"/>
  <c r="AC122" i="14"/>
  <c r="Y122" i="14"/>
  <c r="U122" i="14"/>
  <c r="Q122" i="14"/>
  <c r="M122" i="14"/>
  <c r="I122" i="14"/>
  <c r="E122" i="14"/>
  <c r="CO121" i="14"/>
  <c r="CK121" i="14"/>
  <c r="CG121" i="14"/>
  <c r="CC121" i="14"/>
  <c r="BY121" i="14"/>
  <c r="BU121" i="14"/>
  <c r="BQ121" i="14"/>
  <c r="BM121" i="14"/>
  <c r="BI121" i="14"/>
  <c r="BE121" i="14"/>
  <c r="BA121" i="14"/>
  <c r="AW121" i="14"/>
  <c r="AS121" i="14"/>
  <c r="AO121" i="14"/>
  <c r="AK121" i="14"/>
  <c r="AG121" i="14"/>
  <c r="AC121" i="14"/>
  <c r="Y121" i="14"/>
  <c r="U121" i="14"/>
  <c r="Q121" i="14"/>
  <c r="M121" i="14"/>
  <c r="I121" i="14"/>
  <c r="E121" i="14"/>
  <c r="CO120" i="14"/>
  <c r="CK120" i="14"/>
  <c r="CG120" i="14"/>
  <c r="CC120" i="14"/>
  <c r="BY120" i="14"/>
  <c r="BU120" i="14"/>
  <c r="BQ120" i="14"/>
  <c r="BM120" i="14"/>
  <c r="BI120" i="14"/>
  <c r="BE120" i="14"/>
  <c r="BA120" i="14"/>
  <c r="AW120" i="14"/>
  <c r="AS120" i="14"/>
  <c r="AO120" i="14"/>
  <c r="AK120" i="14"/>
  <c r="AG120" i="14"/>
  <c r="AC120" i="14"/>
  <c r="Y120" i="14"/>
  <c r="U120" i="14"/>
  <c r="Q120" i="14"/>
  <c r="M120" i="14"/>
  <c r="I120" i="14"/>
  <c r="E120" i="14"/>
  <c r="CO119" i="14"/>
  <c r="CK119" i="14"/>
  <c r="CG119" i="14"/>
  <c r="CC119" i="14"/>
  <c r="BY119" i="14"/>
  <c r="BU119" i="14"/>
  <c r="BQ119" i="14"/>
  <c r="BM119" i="14"/>
  <c r="BI119" i="14"/>
  <c r="BE119" i="14"/>
  <c r="BA119" i="14"/>
  <c r="AW119" i="14"/>
  <c r="AS119" i="14"/>
  <c r="AO119" i="14"/>
  <c r="AK119" i="14"/>
  <c r="AG119" i="14"/>
  <c r="AC119" i="14"/>
  <c r="Y119" i="14"/>
  <c r="U119" i="14"/>
  <c r="Q119" i="14"/>
  <c r="M119" i="14"/>
  <c r="I119" i="14"/>
  <c r="E119" i="14"/>
  <c r="CO118" i="14"/>
  <c r="CK118" i="14"/>
  <c r="CG118" i="14"/>
  <c r="CC118" i="14"/>
  <c r="BY118" i="14"/>
  <c r="BU118" i="14"/>
  <c r="BQ118" i="14"/>
  <c r="BM118" i="14"/>
  <c r="BI118" i="14"/>
  <c r="BE118" i="14"/>
  <c r="BA118" i="14"/>
  <c r="AW118" i="14"/>
  <c r="AS118" i="14"/>
  <c r="AO118" i="14"/>
  <c r="AK118" i="14"/>
  <c r="AG118" i="14"/>
  <c r="AC118" i="14"/>
  <c r="Y118" i="14"/>
  <c r="U118" i="14"/>
  <c r="Q118" i="14"/>
  <c r="M118" i="14"/>
  <c r="I118" i="14"/>
  <c r="E118" i="14"/>
  <c r="CO117" i="14"/>
  <c r="CK117" i="14"/>
  <c r="CG117" i="14"/>
  <c r="CC117" i="14"/>
  <c r="BY117" i="14"/>
  <c r="BU117" i="14"/>
  <c r="BQ117" i="14"/>
  <c r="BM117" i="14"/>
  <c r="BI117" i="14"/>
  <c r="BE117" i="14"/>
  <c r="BA117" i="14"/>
  <c r="AW117" i="14"/>
  <c r="AS117" i="14"/>
  <c r="AO117" i="14"/>
  <c r="AK117" i="14"/>
  <c r="AG117" i="14"/>
  <c r="AC117" i="14"/>
  <c r="Y117" i="14"/>
  <c r="U117" i="14"/>
  <c r="Q117" i="14"/>
  <c r="M117" i="14"/>
  <c r="I117" i="14"/>
  <c r="E117" i="14"/>
  <c r="CO116" i="14"/>
  <c r="CK116" i="14"/>
  <c r="CG116" i="14"/>
  <c r="CC116" i="14"/>
  <c r="BY116" i="14"/>
  <c r="BU116" i="14"/>
  <c r="BQ116" i="14"/>
  <c r="BM116" i="14"/>
  <c r="BI116" i="14"/>
  <c r="BE116" i="14"/>
  <c r="BA116" i="14"/>
  <c r="AW116" i="14"/>
  <c r="AS116" i="14"/>
  <c r="AO116" i="14"/>
  <c r="AK116" i="14"/>
  <c r="AG116" i="14"/>
  <c r="AC116" i="14"/>
  <c r="Y116" i="14"/>
  <c r="U116" i="14"/>
  <c r="Q116" i="14"/>
  <c r="M116" i="14"/>
  <c r="I116" i="14"/>
  <c r="E116" i="14"/>
  <c r="CO115" i="14"/>
  <c r="CK115" i="14"/>
  <c r="CG115" i="14"/>
  <c r="CC115" i="14"/>
  <c r="BY115" i="14"/>
  <c r="BU115" i="14"/>
  <c r="BQ115" i="14"/>
  <c r="BM115" i="14"/>
  <c r="BI115" i="14"/>
  <c r="BE115" i="14"/>
  <c r="BA115" i="14"/>
  <c r="AW115" i="14"/>
  <c r="AS115" i="14"/>
  <c r="AO115" i="14"/>
  <c r="AK115" i="14"/>
  <c r="AG115" i="14"/>
  <c r="AC115" i="14"/>
  <c r="Y115" i="14"/>
  <c r="U115" i="14"/>
  <c r="Q115" i="14"/>
  <c r="M115" i="14"/>
  <c r="I115" i="14"/>
  <c r="E115" i="14"/>
  <c r="CO114" i="14"/>
  <c r="CK114" i="14"/>
  <c r="CG114" i="14"/>
  <c r="CC114" i="14"/>
  <c r="BY114" i="14"/>
  <c r="BU114" i="14"/>
  <c r="BQ114" i="14"/>
  <c r="BM114" i="14"/>
  <c r="BI114" i="14"/>
  <c r="BE114" i="14"/>
  <c r="BA114" i="14"/>
  <c r="AW114" i="14"/>
  <c r="AS114" i="14"/>
  <c r="AO114" i="14"/>
  <c r="AK114" i="14"/>
  <c r="AG114" i="14"/>
  <c r="AC114" i="14"/>
  <c r="Y114" i="14"/>
  <c r="U114" i="14"/>
  <c r="Q114" i="14"/>
  <c r="M114" i="14"/>
  <c r="I114" i="14"/>
  <c r="E114" i="14"/>
  <c r="CO113" i="14"/>
  <c r="CK113" i="14"/>
  <c r="CG113" i="14"/>
  <c r="CC113" i="14"/>
  <c r="BY113" i="14"/>
  <c r="BU113" i="14"/>
  <c r="BQ113" i="14"/>
  <c r="BM113" i="14"/>
  <c r="BI113" i="14"/>
  <c r="BE113" i="14"/>
  <c r="BA113" i="14"/>
  <c r="AW113" i="14"/>
  <c r="AS113" i="14"/>
  <c r="AO113" i="14"/>
  <c r="AK113" i="14"/>
  <c r="AG113" i="14"/>
  <c r="AC113" i="14"/>
  <c r="Y113" i="14"/>
  <c r="U113" i="14"/>
  <c r="Q113" i="14"/>
  <c r="M113" i="14"/>
  <c r="I113" i="14"/>
  <c r="E113" i="14"/>
  <c r="CO112" i="14"/>
  <c r="CK112" i="14"/>
  <c r="CG112" i="14"/>
  <c r="CC112" i="14"/>
  <c r="BY112" i="14"/>
  <c r="BU112" i="14"/>
  <c r="BQ112" i="14"/>
  <c r="BM112" i="14"/>
  <c r="BI112" i="14"/>
  <c r="BE112" i="14"/>
  <c r="BA112" i="14"/>
  <c r="AW112" i="14"/>
  <c r="AS112" i="14"/>
  <c r="AO112" i="14"/>
  <c r="AK112" i="14"/>
  <c r="AG112" i="14"/>
  <c r="AC112" i="14"/>
  <c r="Y112" i="14"/>
  <c r="U112" i="14"/>
  <c r="Q112" i="14"/>
  <c r="M112" i="14"/>
  <c r="I112" i="14"/>
  <c r="E112" i="14"/>
  <c r="CO111" i="14"/>
  <c r="CK111" i="14"/>
  <c r="CG111" i="14"/>
  <c r="CC111" i="14"/>
  <c r="BY111" i="14"/>
  <c r="BU111" i="14"/>
  <c r="BQ111" i="14"/>
  <c r="BM111" i="14"/>
  <c r="BI111" i="14"/>
  <c r="BE111" i="14"/>
  <c r="BA111" i="14"/>
  <c r="AW111" i="14"/>
  <c r="AS111" i="14"/>
  <c r="AO111" i="14"/>
  <c r="AK111" i="14"/>
  <c r="AG111" i="14"/>
  <c r="AC111" i="14"/>
  <c r="Y111" i="14"/>
  <c r="U111" i="14"/>
  <c r="Q111" i="14"/>
  <c r="M111" i="14"/>
  <c r="I111" i="14"/>
  <c r="E111" i="14"/>
  <c r="CO110" i="14"/>
  <c r="CK110" i="14"/>
  <c r="CG110" i="14"/>
  <c r="CC110" i="14"/>
  <c r="BY110" i="14"/>
  <c r="BU110" i="14"/>
  <c r="BQ110" i="14"/>
  <c r="BM110" i="14"/>
  <c r="BI110" i="14"/>
  <c r="BE110" i="14"/>
  <c r="BA110" i="14"/>
  <c r="AW110" i="14"/>
  <c r="AS110" i="14"/>
  <c r="AO110" i="14"/>
  <c r="AK110" i="14"/>
  <c r="AG110" i="14"/>
  <c r="AC110" i="14"/>
  <c r="Y110" i="14"/>
  <c r="U110" i="14"/>
  <c r="Q110" i="14"/>
  <c r="M110" i="14"/>
  <c r="I110" i="14"/>
  <c r="E110" i="14"/>
  <c r="CO109" i="14"/>
  <c r="CK109" i="14"/>
  <c r="CG109" i="14"/>
  <c r="CC109" i="14"/>
  <c r="BY109" i="14"/>
  <c r="BU109" i="14"/>
  <c r="BQ109" i="14"/>
  <c r="BM109" i="14"/>
  <c r="BI109" i="14"/>
  <c r="BE109" i="14"/>
  <c r="BA109" i="14"/>
  <c r="AW109" i="14"/>
  <c r="AS109" i="14"/>
  <c r="AO109" i="14"/>
  <c r="AK109" i="14"/>
  <c r="AG109" i="14"/>
  <c r="AC109" i="14"/>
  <c r="Y109" i="14"/>
  <c r="U109" i="14"/>
  <c r="Q109" i="14"/>
  <c r="M109" i="14"/>
  <c r="I109" i="14"/>
  <c r="E109" i="14"/>
  <c r="CO108" i="14"/>
  <c r="CK108" i="14"/>
  <c r="CG108" i="14"/>
  <c r="CC108" i="14"/>
  <c r="BY108" i="14"/>
  <c r="BU108" i="14"/>
  <c r="BQ108" i="14"/>
  <c r="BM108" i="14"/>
  <c r="BI108" i="14"/>
  <c r="BE108" i="14"/>
  <c r="BA108" i="14"/>
  <c r="AW108" i="14"/>
  <c r="AS108" i="14"/>
  <c r="AO108" i="14"/>
  <c r="AK108" i="14"/>
  <c r="AG108" i="14"/>
  <c r="AC108" i="14"/>
  <c r="Y108" i="14"/>
  <c r="U108" i="14"/>
  <c r="Q108" i="14"/>
  <c r="M108" i="14"/>
  <c r="I108" i="14"/>
  <c r="E108" i="14"/>
  <c r="CO107" i="14"/>
  <c r="CK107" i="14"/>
  <c r="CG107" i="14"/>
  <c r="CC107" i="14"/>
  <c r="BY107" i="14"/>
  <c r="BU107" i="14"/>
  <c r="BQ107" i="14"/>
  <c r="BM107" i="14"/>
  <c r="BI107" i="14"/>
  <c r="BE107" i="14"/>
  <c r="BA107" i="14"/>
  <c r="AW107" i="14"/>
  <c r="AS107" i="14"/>
  <c r="AO107" i="14"/>
  <c r="AK107" i="14"/>
  <c r="AG107" i="14"/>
  <c r="AC107" i="14"/>
  <c r="Y107" i="14"/>
  <c r="U107" i="14"/>
  <c r="Q107" i="14"/>
  <c r="M107" i="14"/>
  <c r="I107" i="14"/>
  <c r="E107" i="14"/>
  <c r="CO106" i="14"/>
  <c r="CK106" i="14"/>
  <c r="CG106" i="14"/>
  <c r="CC106" i="14"/>
  <c r="BY106" i="14"/>
  <c r="BU106" i="14"/>
  <c r="BQ106" i="14"/>
  <c r="BM106" i="14"/>
  <c r="BI106" i="14"/>
  <c r="BE106" i="14"/>
  <c r="BA106" i="14"/>
  <c r="AW106" i="14"/>
  <c r="AS106" i="14"/>
  <c r="AO106" i="14"/>
  <c r="AK106" i="14"/>
  <c r="AG106" i="14"/>
  <c r="AC106" i="14"/>
  <c r="Y106" i="14"/>
  <c r="U106" i="14"/>
  <c r="Q106" i="14"/>
  <c r="M106" i="14"/>
  <c r="I106" i="14"/>
  <c r="E106" i="14"/>
  <c r="CO105" i="14"/>
  <c r="CK105" i="14"/>
  <c r="CG105" i="14"/>
  <c r="CC105" i="14"/>
  <c r="BY105" i="14"/>
  <c r="BU105" i="14"/>
  <c r="BQ105" i="14"/>
  <c r="BM105" i="14"/>
  <c r="BI105" i="14"/>
  <c r="BE105" i="14"/>
  <c r="BA105" i="14"/>
  <c r="AW105" i="14"/>
  <c r="AS105" i="14"/>
  <c r="AO105" i="14"/>
  <c r="AK105" i="14"/>
  <c r="AG105" i="14"/>
  <c r="AC105" i="14"/>
  <c r="Y105" i="14"/>
  <c r="U105" i="14"/>
  <c r="Q105" i="14"/>
  <c r="M105" i="14"/>
  <c r="I105" i="14"/>
  <c r="E105" i="14"/>
  <c r="CO104" i="14"/>
  <c r="CK104" i="14"/>
  <c r="CG104" i="14"/>
  <c r="CC104" i="14"/>
  <c r="BY104" i="14"/>
  <c r="BU104" i="14"/>
  <c r="BQ104" i="14"/>
  <c r="BM104" i="14"/>
  <c r="BI104" i="14"/>
  <c r="BE104" i="14"/>
  <c r="BA104" i="14"/>
  <c r="AW104" i="14"/>
  <c r="AS104" i="14"/>
  <c r="AO104" i="14"/>
  <c r="AK104" i="14"/>
  <c r="AG104" i="14"/>
  <c r="AC104" i="14"/>
  <c r="Y104" i="14"/>
  <c r="U104" i="14"/>
  <c r="Q104" i="14"/>
  <c r="M104" i="14"/>
  <c r="I104" i="14"/>
  <c r="E104" i="14"/>
  <c r="CO103" i="14"/>
  <c r="CK103" i="14"/>
  <c r="CG103" i="14"/>
  <c r="CC103" i="14"/>
  <c r="BY103" i="14"/>
  <c r="BU103" i="14"/>
  <c r="BQ103" i="14"/>
  <c r="BM103" i="14"/>
  <c r="BI103" i="14"/>
  <c r="BE103" i="14"/>
  <c r="BA103" i="14"/>
  <c r="AW103" i="14"/>
  <c r="AS103" i="14"/>
  <c r="AO103" i="14"/>
  <c r="AK103" i="14"/>
  <c r="AG103" i="14"/>
  <c r="AC103" i="14"/>
  <c r="Y103" i="14"/>
  <c r="U103" i="14"/>
  <c r="Q103" i="14"/>
  <c r="M103" i="14"/>
  <c r="I103" i="14"/>
  <c r="E103" i="14"/>
  <c r="CO102" i="14"/>
  <c r="CK102" i="14"/>
  <c r="CG102" i="14"/>
  <c r="CC102" i="14"/>
  <c r="BY102" i="14"/>
  <c r="BU102" i="14"/>
  <c r="BQ102" i="14"/>
  <c r="BM102" i="14"/>
  <c r="BI102" i="14"/>
  <c r="BE102" i="14"/>
  <c r="BA102" i="14"/>
  <c r="AW102" i="14"/>
  <c r="AS102" i="14"/>
  <c r="AO102" i="14"/>
  <c r="AK102" i="14"/>
  <c r="AG102" i="14"/>
  <c r="AC102" i="14"/>
  <c r="Y102" i="14"/>
  <c r="U102" i="14"/>
  <c r="Q102" i="14"/>
  <c r="M102" i="14"/>
  <c r="I102" i="14"/>
  <c r="E102" i="14"/>
  <c r="CO101" i="14"/>
  <c r="CK101" i="14"/>
  <c r="CG101" i="14"/>
  <c r="CC101" i="14"/>
  <c r="BY101" i="14"/>
  <c r="BU101" i="14"/>
  <c r="BQ101" i="14"/>
  <c r="BM101" i="14"/>
  <c r="BI101" i="14"/>
  <c r="BE101" i="14"/>
  <c r="BA101" i="14"/>
  <c r="AW101" i="14"/>
  <c r="AS101" i="14"/>
  <c r="AO101" i="14"/>
  <c r="AK101" i="14"/>
  <c r="AG101" i="14"/>
  <c r="AC101" i="14"/>
  <c r="Y101" i="14"/>
  <c r="U101" i="14"/>
  <c r="Q101" i="14"/>
  <c r="M101" i="14"/>
  <c r="I101" i="14"/>
  <c r="E101" i="14"/>
  <c r="CO100" i="14"/>
  <c r="CK100" i="14"/>
  <c r="CG100" i="14"/>
  <c r="CC100" i="14"/>
  <c r="BY100" i="14"/>
  <c r="BU100" i="14"/>
  <c r="BQ100" i="14"/>
  <c r="BM100" i="14"/>
  <c r="BI100" i="14"/>
  <c r="BE100" i="14"/>
  <c r="BA100" i="14"/>
  <c r="AW100" i="14"/>
  <c r="AS100" i="14"/>
  <c r="AO100" i="14"/>
  <c r="AK100" i="14"/>
  <c r="AG100" i="14"/>
  <c r="AC100" i="14"/>
  <c r="Y100" i="14"/>
  <c r="U100" i="14"/>
  <c r="Q100" i="14"/>
  <c r="M100" i="14"/>
  <c r="I100" i="14"/>
  <c r="E100" i="14"/>
  <c r="CO99" i="14"/>
  <c r="CK99" i="14"/>
  <c r="CG99" i="14"/>
  <c r="CC99" i="14"/>
  <c r="BY99" i="14"/>
  <c r="BU99" i="14"/>
  <c r="BQ99" i="14"/>
  <c r="BM99" i="14"/>
  <c r="BI99" i="14"/>
  <c r="BE99" i="14"/>
  <c r="BA99" i="14"/>
  <c r="AW99" i="14"/>
  <c r="AS99" i="14"/>
  <c r="AO99" i="14"/>
  <c r="AK99" i="14"/>
  <c r="AG99" i="14"/>
  <c r="AC99" i="14"/>
  <c r="Y99" i="14"/>
  <c r="U99" i="14"/>
  <c r="Q99" i="14"/>
  <c r="M99" i="14"/>
  <c r="I99" i="14"/>
  <c r="E99" i="14"/>
  <c r="CO98" i="14"/>
  <c r="CK98" i="14"/>
  <c r="CG98" i="14"/>
  <c r="CC98" i="14"/>
  <c r="BY98" i="14"/>
  <c r="BU98" i="14"/>
  <c r="BQ98" i="14"/>
  <c r="BM98" i="14"/>
  <c r="BI98" i="14"/>
  <c r="BE98" i="14"/>
  <c r="BA98" i="14"/>
  <c r="AW98" i="14"/>
  <c r="AS98" i="14"/>
  <c r="AO98" i="14"/>
  <c r="AK98" i="14"/>
  <c r="AG98" i="14"/>
  <c r="AC98" i="14"/>
  <c r="Y98" i="14"/>
  <c r="U98" i="14"/>
  <c r="Q98" i="14"/>
  <c r="M98" i="14"/>
  <c r="I98" i="14"/>
  <c r="E98" i="14"/>
  <c r="CO97" i="14"/>
  <c r="CK97" i="14"/>
  <c r="CG97" i="14"/>
  <c r="CC97" i="14"/>
  <c r="BY97" i="14"/>
  <c r="BU97" i="14"/>
  <c r="BQ97" i="14"/>
  <c r="BM97" i="14"/>
  <c r="BI97" i="14"/>
  <c r="BE97" i="14"/>
  <c r="BA97" i="14"/>
  <c r="AW97" i="14"/>
  <c r="AS97" i="14"/>
  <c r="AO97" i="14"/>
  <c r="AK97" i="14"/>
  <c r="AG97" i="14"/>
  <c r="AC97" i="14"/>
  <c r="Y97" i="14"/>
  <c r="U97" i="14"/>
  <c r="Q97" i="14"/>
  <c r="M97" i="14"/>
  <c r="I97" i="14"/>
  <c r="E97" i="14"/>
  <c r="CO96" i="14"/>
  <c r="CK96" i="14"/>
  <c r="CG96" i="14"/>
  <c r="CC96" i="14"/>
  <c r="BY96" i="14"/>
  <c r="BU96" i="14"/>
  <c r="BQ96" i="14"/>
  <c r="BM96" i="14"/>
  <c r="BI96" i="14"/>
  <c r="BE96" i="14"/>
  <c r="BA96" i="14"/>
  <c r="AW96" i="14"/>
  <c r="AS96" i="14"/>
  <c r="AO96" i="14"/>
  <c r="AK96" i="14"/>
  <c r="AG96" i="14"/>
  <c r="AC96" i="14"/>
  <c r="Y96" i="14"/>
  <c r="U96" i="14"/>
  <c r="Q96" i="14"/>
  <c r="M96" i="14"/>
  <c r="I96" i="14"/>
  <c r="E96" i="14"/>
  <c r="CO95" i="14"/>
  <c r="CK95" i="14"/>
  <c r="CG95" i="14"/>
  <c r="CC95" i="14"/>
  <c r="BY95" i="14"/>
  <c r="BU95" i="14"/>
  <c r="BQ95" i="14"/>
  <c r="BM95" i="14"/>
  <c r="BI95" i="14"/>
  <c r="BE95" i="14"/>
  <c r="BA95" i="14"/>
  <c r="AW95" i="14"/>
  <c r="AS95" i="14"/>
  <c r="AO95" i="14"/>
  <c r="AK95" i="14"/>
  <c r="AG95" i="14"/>
  <c r="AC95" i="14"/>
  <c r="Y95" i="14"/>
  <c r="U95" i="14"/>
  <c r="Q95" i="14"/>
  <c r="M95" i="14"/>
  <c r="I95" i="14"/>
  <c r="E95" i="14"/>
  <c r="CO94" i="14"/>
  <c r="CK94" i="14"/>
  <c r="CG94" i="14"/>
  <c r="CC94" i="14"/>
  <c r="BY94" i="14"/>
  <c r="BU94" i="14"/>
  <c r="BQ94" i="14"/>
  <c r="BM94" i="14"/>
  <c r="BI94" i="14"/>
  <c r="BE94" i="14"/>
  <c r="BA94" i="14"/>
  <c r="AW94" i="14"/>
  <c r="AS94" i="14"/>
  <c r="AO94" i="14"/>
  <c r="AK94" i="14"/>
  <c r="AG94" i="14"/>
  <c r="AC94" i="14"/>
  <c r="Y94" i="14"/>
  <c r="U94" i="14"/>
  <c r="Q94" i="14"/>
  <c r="M94" i="14"/>
  <c r="I94" i="14"/>
  <c r="E94" i="14"/>
  <c r="CO93" i="14"/>
  <c r="CK93" i="14"/>
  <c r="CG93" i="14"/>
  <c r="CC93" i="14"/>
  <c r="BY93" i="14"/>
  <c r="BU93" i="14"/>
  <c r="BQ93" i="14"/>
  <c r="BM93" i="14"/>
  <c r="BI93" i="14"/>
  <c r="BE93" i="14"/>
  <c r="BA93" i="14"/>
  <c r="AW93" i="14"/>
  <c r="AS93" i="14"/>
  <c r="AO93" i="14"/>
  <c r="AK93" i="14"/>
  <c r="AG93" i="14"/>
  <c r="AC93" i="14"/>
  <c r="Y93" i="14"/>
  <c r="U93" i="14"/>
  <c r="Q93" i="14"/>
  <c r="M93" i="14"/>
  <c r="I93" i="14"/>
  <c r="E93" i="14"/>
  <c r="CO92" i="14"/>
  <c r="CK92" i="14"/>
  <c r="CG92" i="14"/>
  <c r="CC92" i="14"/>
  <c r="BY92" i="14"/>
  <c r="BU92" i="14"/>
  <c r="BQ92" i="14"/>
  <c r="BM92" i="14"/>
  <c r="BI92" i="14"/>
  <c r="BE92" i="14"/>
  <c r="BA92" i="14"/>
  <c r="AW92" i="14"/>
  <c r="AS92" i="14"/>
  <c r="AO92" i="14"/>
  <c r="AK92" i="14"/>
  <c r="AG92" i="14"/>
  <c r="AC92" i="14"/>
  <c r="Y92" i="14"/>
  <c r="U92" i="14"/>
  <c r="Q92" i="14"/>
  <c r="M92" i="14"/>
  <c r="I92" i="14"/>
  <c r="E92" i="14"/>
  <c r="CO91" i="14"/>
  <c r="CK91" i="14"/>
  <c r="CG91" i="14"/>
  <c r="CC91" i="14"/>
  <c r="BY91" i="14"/>
  <c r="BU91" i="14"/>
  <c r="BQ91" i="14"/>
  <c r="BM91" i="14"/>
  <c r="BI91" i="14"/>
  <c r="BE91" i="14"/>
  <c r="BA91" i="14"/>
  <c r="AW91" i="14"/>
  <c r="AS91" i="14"/>
  <c r="AO91" i="14"/>
  <c r="AK91" i="14"/>
  <c r="AG91" i="14"/>
  <c r="AC91" i="14"/>
  <c r="Y91" i="14"/>
  <c r="U91" i="14"/>
  <c r="Q91" i="14"/>
  <c r="M91" i="14"/>
  <c r="I91" i="14"/>
  <c r="E91" i="14"/>
  <c r="CO90" i="14"/>
  <c r="CK90" i="14"/>
  <c r="CG90" i="14"/>
  <c r="CC90" i="14"/>
  <c r="BY90" i="14"/>
  <c r="BU90" i="14"/>
  <c r="BQ90" i="14"/>
  <c r="BM90" i="14"/>
  <c r="BI90" i="14"/>
  <c r="BE90" i="14"/>
  <c r="BA90" i="14"/>
  <c r="AW90" i="14"/>
  <c r="AS90" i="14"/>
  <c r="AO90" i="14"/>
  <c r="AK90" i="14"/>
  <c r="AG90" i="14"/>
  <c r="AC90" i="14"/>
  <c r="Y90" i="14"/>
  <c r="U90" i="14"/>
  <c r="Q90" i="14"/>
  <c r="M90" i="14"/>
  <c r="I90" i="14"/>
  <c r="E90" i="14"/>
  <c r="CO89" i="14"/>
  <c r="CK89" i="14"/>
  <c r="CG89" i="14"/>
  <c r="CC89" i="14"/>
  <c r="BY89" i="14"/>
  <c r="BU89" i="14"/>
  <c r="BQ89" i="14"/>
  <c r="BM89" i="14"/>
  <c r="BI89" i="14"/>
  <c r="BE89" i="14"/>
  <c r="BA89" i="14"/>
  <c r="AW89" i="14"/>
  <c r="AS89" i="14"/>
  <c r="AO89" i="14"/>
  <c r="AK89" i="14"/>
  <c r="AG89" i="14"/>
  <c r="AC89" i="14"/>
  <c r="Y89" i="14"/>
  <c r="U89" i="14"/>
  <c r="Q89" i="14"/>
  <c r="M89" i="14"/>
  <c r="I89" i="14"/>
  <c r="E89" i="14"/>
  <c r="CO88" i="14"/>
  <c r="CK88" i="14"/>
  <c r="CG88" i="14"/>
  <c r="CC88" i="14"/>
  <c r="BY88" i="14"/>
  <c r="BU88" i="14"/>
  <c r="BQ88" i="14"/>
  <c r="BM88" i="14"/>
  <c r="BI88" i="14"/>
  <c r="BE88" i="14"/>
  <c r="BA88" i="14"/>
  <c r="AW88" i="14"/>
  <c r="AS88" i="14"/>
  <c r="AO88" i="14"/>
  <c r="AK88" i="14"/>
  <c r="AG88" i="14"/>
  <c r="AC88" i="14"/>
  <c r="Y88" i="14"/>
  <c r="U88" i="14"/>
  <c r="Q88" i="14"/>
  <c r="M88" i="14"/>
  <c r="I88" i="14"/>
  <c r="E88" i="14"/>
  <c r="CO87" i="14"/>
  <c r="CK87" i="14"/>
  <c r="CG87" i="14"/>
  <c r="CC87" i="14"/>
  <c r="BY87" i="14"/>
  <c r="BU87" i="14"/>
  <c r="BQ87" i="14"/>
  <c r="BM87" i="14"/>
  <c r="BI87" i="14"/>
  <c r="BE87" i="14"/>
  <c r="BA87" i="14"/>
  <c r="AW87" i="14"/>
  <c r="AS87" i="14"/>
  <c r="AO87" i="14"/>
  <c r="AK87" i="14"/>
  <c r="AG87" i="14"/>
  <c r="AC87" i="14"/>
  <c r="Y87" i="14"/>
  <c r="U87" i="14"/>
  <c r="Q87" i="14"/>
  <c r="M87" i="14"/>
  <c r="I87" i="14"/>
  <c r="E87" i="14"/>
  <c r="CO86" i="14"/>
  <c r="CK86" i="14"/>
  <c r="CG86" i="14"/>
  <c r="CC86" i="14"/>
  <c r="BY86" i="14"/>
  <c r="BU86" i="14"/>
  <c r="BQ86" i="14"/>
  <c r="BM86" i="14"/>
  <c r="BI86" i="14"/>
  <c r="BE86" i="14"/>
  <c r="BA86" i="14"/>
  <c r="AW86" i="14"/>
  <c r="AS86" i="14"/>
  <c r="AO86" i="14"/>
  <c r="AK86" i="14"/>
  <c r="AG86" i="14"/>
  <c r="AC86" i="14"/>
  <c r="Y86" i="14"/>
  <c r="U86" i="14"/>
  <c r="Q86" i="14"/>
  <c r="M86" i="14"/>
  <c r="I86" i="14"/>
  <c r="E86" i="14"/>
  <c r="CO85" i="14"/>
  <c r="CK85" i="14"/>
  <c r="CG85" i="14"/>
  <c r="CC85" i="14"/>
  <c r="BY85" i="14"/>
  <c r="BU85" i="14"/>
  <c r="BQ85" i="14"/>
  <c r="BM85" i="14"/>
  <c r="BI85" i="14"/>
  <c r="BE85" i="14"/>
  <c r="BA85" i="14"/>
  <c r="AW85" i="14"/>
  <c r="AS85" i="14"/>
  <c r="AO85" i="14"/>
  <c r="AK85" i="14"/>
  <c r="AG85" i="14"/>
  <c r="AC85" i="14"/>
  <c r="Y85" i="14"/>
  <c r="U85" i="14"/>
  <c r="Q85" i="14"/>
  <c r="M85" i="14"/>
  <c r="I85" i="14"/>
  <c r="E85" i="14"/>
  <c r="CO84" i="14"/>
  <c r="CK84" i="14"/>
  <c r="CG84" i="14"/>
  <c r="CC84" i="14"/>
  <c r="BY84" i="14"/>
  <c r="BU84" i="14"/>
  <c r="BQ84" i="14"/>
  <c r="BM84" i="14"/>
  <c r="BI84" i="14"/>
  <c r="BE84" i="14"/>
  <c r="BA84" i="14"/>
  <c r="AW84" i="14"/>
  <c r="AS84" i="14"/>
  <c r="AO84" i="14"/>
  <c r="AK84" i="14"/>
  <c r="AG84" i="14"/>
  <c r="AC84" i="14"/>
  <c r="Y84" i="14"/>
  <c r="U84" i="14"/>
  <c r="Q84" i="14"/>
  <c r="M84" i="14"/>
  <c r="I84" i="14"/>
  <c r="E84" i="14"/>
  <c r="CO83" i="14"/>
  <c r="CK83" i="14"/>
  <c r="CG83" i="14"/>
  <c r="CC83" i="14"/>
  <c r="BY83" i="14"/>
  <c r="BU83" i="14"/>
  <c r="BQ83" i="14"/>
  <c r="BM83" i="14"/>
  <c r="BI83" i="14"/>
  <c r="BE83" i="14"/>
  <c r="BA83" i="14"/>
  <c r="AW83" i="14"/>
  <c r="AS83" i="14"/>
  <c r="AO83" i="14"/>
  <c r="AK83" i="14"/>
  <c r="AG83" i="14"/>
  <c r="AC83" i="14"/>
  <c r="Y83" i="14"/>
  <c r="U83" i="14"/>
  <c r="Q83" i="14"/>
  <c r="M83" i="14"/>
  <c r="I83" i="14"/>
  <c r="E83" i="14"/>
  <c r="CO82" i="14"/>
  <c r="CK82" i="14"/>
  <c r="CG82" i="14"/>
  <c r="CC82" i="14"/>
  <c r="BY82" i="14"/>
  <c r="BU82" i="14"/>
  <c r="BQ82" i="14"/>
  <c r="BM82" i="14"/>
  <c r="BI82" i="14"/>
  <c r="BE82" i="14"/>
  <c r="BA82" i="14"/>
  <c r="AW82" i="14"/>
  <c r="AS82" i="14"/>
  <c r="AO82" i="14"/>
  <c r="AK82" i="14"/>
  <c r="AG82" i="14"/>
  <c r="AC82" i="14"/>
  <c r="Y82" i="14"/>
  <c r="U82" i="14"/>
  <c r="Q82" i="14"/>
  <c r="M82" i="14"/>
  <c r="I82" i="14"/>
  <c r="E82" i="14"/>
  <c r="CO81" i="14"/>
  <c r="CK81" i="14"/>
  <c r="CG81" i="14"/>
  <c r="CC81" i="14"/>
  <c r="BY81" i="14"/>
  <c r="BU81" i="14"/>
  <c r="BQ81" i="14"/>
  <c r="BM81" i="14"/>
  <c r="BI81" i="14"/>
  <c r="BE81" i="14"/>
  <c r="BA81" i="14"/>
  <c r="AW81" i="14"/>
  <c r="AS81" i="14"/>
  <c r="AO81" i="14"/>
  <c r="AK81" i="14"/>
  <c r="AG81" i="14"/>
  <c r="AC81" i="14"/>
  <c r="Y81" i="14"/>
  <c r="U81" i="14"/>
  <c r="Q81" i="14"/>
  <c r="M81" i="14"/>
  <c r="I81" i="14"/>
  <c r="E81" i="14"/>
  <c r="CO80" i="14"/>
  <c r="CK80" i="14"/>
  <c r="CG80" i="14"/>
  <c r="CC80" i="14"/>
  <c r="BY80" i="14"/>
  <c r="BU80" i="14"/>
  <c r="BQ80" i="14"/>
  <c r="BM80" i="14"/>
  <c r="BI80" i="14"/>
  <c r="BE80" i="14"/>
  <c r="BA80" i="14"/>
  <c r="AW80" i="14"/>
  <c r="AS80" i="14"/>
  <c r="AO80" i="14"/>
  <c r="AK80" i="14"/>
  <c r="AG80" i="14"/>
  <c r="AC80" i="14"/>
  <c r="Y80" i="14"/>
  <c r="U80" i="14"/>
  <c r="Q80" i="14"/>
  <c r="M80" i="14"/>
  <c r="I80" i="14"/>
  <c r="E80" i="14"/>
  <c r="CO79" i="14"/>
  <c r="CK79" i="14"/>
  <c r="CG79" i="14"/>
  <c r="CC79" i="14"/>
  <c r="BY79" i="14"/>
  <c r="BU79" i="14"/>
  <c r="BQ79" i="14"/>
  <c r="BM79" i="14"/>
  <c r="BI79" i="14"/>
  <c r="BE79" i="14"/>
  <c r="BA79" i="14"/>
  <c r="AW79" i="14"/>
  <c r="AS79" i="14"/>
  <c r="AO79" i="14"/>
  <c r="AK79" i="14"/>
  <c r="AG79" i="14"/>
  <c r="AC79" i="14"/>
  <c r="Y79" i="14"/>
  <c r="U79" i="14"/>
  <c r="Q79" i="14"/>
  <c r="M79" i="14"/>
  <c r="I79" i="14"/>
  <c r="E79" i="14"/>
  <c r="CO78" i="14"/>
  <c r="CK78" i="14"/>
  <c r="CG78" i="14"/>
  <c r="CC78" i="14"/>
  <c r="BY78" i="14"/>
  <c r="BU78" i="14"/>
  <c r="BQ78" i="14"/>
  <c r="BM78" i="14"/>
  <c r="BI78" i="14"/>
  <c r="BE78" i="14"/>
  <c r="BA78" i="14"/>
  <c r="AW78" i="14"/>
  <c r="AS78" i="14"/>
  <c r="AO78" i="14"/>
  <c r="AK78" i="14"/>
  <c r="AG78" i="14"/>
  <c r="AC78" i="14"/>
  <c r="Y78" i="14"/>
  <c r="U78" i="14"/>
  <c r="Q78" i="14"/>
  <c r="M78" i="14"/>
  <c r="I78" i="14"/>
  <c r="E78" i="14"/>
  <c r="CO77" i="14"/>
  <c r="CK77" i="14"/>
  <c r="CG77" i="14"/>
  <c r="CC77" i="14"/>
  <c r="BY77" i="14"/>
  <c r="BU77" i="14"/>
  <c r="BQ77" i="14"/>
  <c r="BM77" i="14"/>
  <c r="BI77" i="14"/>
  <c r="BE77" i="14"/>
  <c r="BA77" i="14"/>
  <c r="AW77" i="14"/>
  <c r="AS77" i="14"/>
  <c r="AO77" i="14"/>
  <c r="AK77" i="14"/>
  <c r="AG77" i="14"/>
  <c r="AC77" i="14"/>
  <c r="Y77" i="14"/>
  <c r="U77" i="14"/>
  <c r="Q77" i="14"/>
  <c r="M77" i="14"/>
  <c r="I77" i="14"/>
  <c r="E77" i="14"/>
  <c r="CO76" i="14"/>
  <c r="CK76" i="14"/>
  <c r="CG76" i="14"/>
  <c r="CC76" i="14"/>
  <c r="BY76" i="14"/>
  <c r="BU76" i="14"/>
  <c r="BQ76" i="14"/>
  <c r="BM76" i="14"/>
  <c r="BI76" i="14"/>
  <c r="BE76" i="14"/>
  <c r="BA76" i="14"/>
  <c r="AW76" i="14"/>
  <c r="AS76" i="14"/>
  <c r="AO76" i="14"/>
  <c r="AK76" i="14"/>
  <c r="AG76" i="14"/>
  <c r="AC76" i="14"/>
  <c r="Y76" i="14"/>
  <c r="U76" i="14"/>
  <c r="Q76" i="14"/>
  <c r="M76" i="14"/>
  <c r="I76" i="14"/>
  <c r="E76" i="14"/>
  <c r="CO75" i="14"/>
  <c r="CK75" i="14"/>
  <c r="CG75" i="14"/>
  <c r="CC75" i="14"/>
  <c r="BY75" i="14"/>
  <c r="BU75" i="14"/>
  <c r="BQ75" i="14"/>
  <c r="BM75" i="14"/>
  <c r="BI75" i="14"/>
  <c r="BE75" i="14"/>
  <c r="BA75" i="14"/>
  <c r="AW75" i="14"/>
  <c r="AS75" i="14"/>
  <c r="AO75" i="14"/>
  <c r="AK75" i="14"/>
  <c r="AG75" i="14"/>
  <c r="AC75" i="14"/>
  <c r="Y75" i="14"/>
  <c r="U75" i="14"/>
  <c r="Q75" i="14"/>
  <c r="M75" i="14"/>
  <c r="I75" i="14"/>
  <c r="E75" i="14"/>
  <c r="CO74" i="14"/>
  <c r="CK74" i="14"/>
  <c r="CG74" i="14"/>
  <c r="CC74" i="14"/>
  <c r="BY74" i="14"/>
  <c r="BU74" i="14"/>
  <c r="BQ74" i="14"/>
  <c r="BM74" i="14"/>
  <c r="BI74" i="14"/>
  <c r="BE74" i="14"/>
  <c r="BA74" i="14"/>
  <c r="AW74" i="14"/>
  <c r="AS74" i="14"/>
  <c r="AO74" i="14"/>
  <c r="AK74" i="14"/>
  <c r="AG74" i="14"/>
  <c r="AC74" i="14"/>
  <c r="Y74" i="14"/>
  <c r="U74" i="14"/>
  <c r="Q74" i="14"/>
  <c r="M74" i="14"/>
  <c r="I74" i="14"/>
  <c r="E74" i="14"/>
  <c r="CO73" i="14"/>
  <c r="CK73" i="14"/>
  <c r="CG73" i="14"/>
  <c r="CC73" i="14"/>
  <c r="BY73" i="14"/>
  <c r="BU73" i="14"/>
  <c r="BQ73" i="14"/>
  <c r="BM73" i="14"/>
  <c r="BI73" i="14"/>
  <c r="BE73" i="14"/>
  <c r="BA73" i="14"/>
  <c r="AW73" i="14"/>
  <c r="AS73" i="14"/>
  <c r="AO73" i="14"/>
  <c r="AK73" i="14"/>
  <c r="AG73" i="14"/>
  <c r="AC73" i="14"/>
  <c r="Y73" i="14"/>
  <c r="U73" i="14"/>
  <c r="Q73" i="14"/>
  <c r="M73" i="14"/>
  <c r="I73" i="14"/>
  <c r="E73" i="14"/>
  <c r="CO72" i="14"/>
  <c r="CK72" i="14"/>
  <c r="CG72" i="14"/>
  <c r="CC72" i="14"/>
  <c r="BY72" i="14"/>
  <c r="BU72" i="14"/>
  <c r="BQ72" i="14"/>
  <c r="BM72" i="14"/>
  <c r="BI72" i="14"/>
  <c r="BE72" i="14"/>
  <c r="BA72" i="14"/>
  <c r="AW72" i="14"/>
  <c r="AS72" i="14"/>
  <c r="AO72" i="14"/>
  <c r="AK72" i="14"/>
  <c r="AG72" i="14"/>
  <c r="AC72" i="14"/>
  <c r="Y72" i="14"/>
  <c r="U72" i="14"/>
  <c r="Q72" i="14"/>
  <c r="M72" i="14"/>
  <c r="I72" i="14"/>
  <c r="E72" i="14"/>
  <c r="CO71" i="14"/>
  <c r="CK71" i="14"/>
  <c r="CG71" i="14"/>
  <c r="CC71" i="14"/>
  <c r="BY71" i="14"/>
  <c r="BU71" i="14"/>
  <c r="BQ71" i="14"/>
  <c r="BM71" i="14"/>
  <c r="BI71" i="14"/>
  <c r="BE71" i="14"/>
  <c r="BA71" i="14"/>
  <c r="AW71" i="14"/>
  <c r="AS71" i="14"/>
  <c r="AO71" i="14"/>
  <c r="AK71" i="14"/>
  <c r="AG71" i="14"/>
  <c r="AC71" i="14"/>
  <c r="Y71" i="14"/>
  <c r="U71" i="14"/>
  <c r="Q71" i="14"/>
  <c r="M71" i="14"/>
  <c r="I71" i="14"/>
  <c r="E71" i="14"/>
  <c r="CO70" i="14"/>
  <c r="CK70" i="14"/>
  <c r="CG70" i="14"/>
  <c r="CC70" i="14"/>
  <c r="BY70" i="14"/>
  <c r="BU70" i="14"/>
  <c r="BQ70" i="14"/>
  <c r="BM70" i="14"/>
  <c r="BI70" i="14"/>
  <c r="BE70" i="14"/>
  <c r="BA70" i="14"/>
  <c r="AW70" i="14"/>
  <c r="AS70" i="14"/>
  <c r="AO70" i="14"/>
  <c r="AK70" i="14"/>
  <c r="AG70" i="14"/>
  <c r="AC70" i="14"/>
  <c r="Y70" i="14"/>
  <c r="U70" i="14"/>
  <c r="Q70" i="14"/>
  <c r="M70" i="14"/>
  <c r="I70" i="14"/>
  <c r="E70" i="14"/>
  <c r="CO69" i="14"/>
  <c r="CK69" i="14"/>
  <c r="CG69" i="14"/>
  <c r="CC69" i="14"/>
  <c r="BY69" i="14"/>
  <c r="BU69" i="14"/>
  <c r="BQ69" i="14"/>
  <c r="BM69" i="14"/>
  <c r="BI69" i="14"/>
  <c r="BE69" i="14"/>
  <c r="BA69" i="14"/>
  <c r="AW69" i="14"/>
  <c r="AS69" i="14"/>
  <c r="AO69" i="14"/>
  <c r="AK69" i="14"/>
  <c r="AG69" i="14"/>
  <c r="AC69" i="14"/>
  <c r="Y69" i="14"/>
  <c r="U69" i="14"/>
  <c r="Q69" i="14"/>
  <c r="M69" i="14"/>
  <c r="I69" i="14"/>
  <c r="E69" i="14"/>
  <c r="CO68" i="14"/>
  <c r="CK68" i="14"/>
  <c r="CG68" i="14"/>
  <c r="CC68" i="14"/>
  <c r="BY68" i="14"/>
  <c r="BU68" i="14"/>
  <c r="BQ68" i="14"/>
  <c r="BM68" i="14"/>
  <c r="BI68" i="14"/>
  <c r="BE68" i="14"/>
  <c r="BA68" i="14"/>
  <c r="AW68" i="14"/>
  <c r="AS68" i="14"/>
  <c r="AO68" i="14"/>
  <c r="AK68" i="14"/>
  <c r="AG68" i="14"/>
  <c r="AC68" i="14"/>
  <c r="Y68" i="14"/>
  <c r="U68" i="14"/>
  <c r="Q68" i="14"/>
  <c r="M68" i="14"/>
  <c r="I68" i="14"/>
  <c r="E68" i="14"/>
  <c r="CO67" i="14"/>
  <c r="CK67" i="14"/>
  <c r="CG67" i="14"/>
  <c r="CC67" i="14"/>
  <c r="BY67" i="14"/>
  <c r="BU67" i="14"/>
  <c r="BQ67" i="14"/>
  <c r="BM67" i="14"/>
  <c r="BI67" i="14"/>
  <c r="BE67" i="14"/>
  <c r="BA67" i="14"/>
  <c r="AW67" i="14"/>
  <c r="AS67" i="14"/>
  <c r="AO67" i="14"/>
  <c r="AK67" i="14"/>
  <c r="AG67" i="14"/>
  <c r="AC67" i="14"/>
  <c r="Y67" i="14"/>
  <c r="U67" i="14"/>
  <c r="Q67" i="14"/>
  <c r="M67" i="14"/>
  <c r="I67" i="14"/>
  <c r="E67" i="14"/>
  <c r="CO66" i="14"/>
  <c r="CK66" i="14"/>
  <c r="CG66" i="14"/>
  <c r="CC66" i="14"/>
  <c r="BY66" i="14"/>
  <c r="BU66" i="14"/>
  <c r="BQ66" i="14"/>
  <c r="BM66" i="14"/>
  <c r="BI66" i="14"/>
  <c r="BE66" i="14"/>
  <c r="BA66" i="14"/>
  <c r="AW66" i="14"/>
  <c r="AS66" i="14"/>
  <c r="AO66" i="14"/>
  <c r="AK66" i="14"/>
  <c r="AG66" i="14"/>
  <c r="AC66" i="14"/>
  <c r="Y66" i="14"/>
  <c r="U66" i="14"/>
  <c r="Q66" i="14"/>
  <c r="M66" i="14"/>
  <c r="I66" i="14"/>
  <c r="E66" i="14"/>
  <c r="CO65" i="14"/>
  <c r="CK65" i="14"/>
  <c r="CG65" i="14"/>
  <c r="CC65" i="14"/>
  <c r="BY65" i="14"/>
  <c r="BU65" i="14"/>
  <c r="BQ65" i="14"/>
  <c r="BM65" i="14"/>
  <c r="BI65" i="14"/>
  <c r="BE65" i="14"/>
  <c r="BA65" i="14"/>
  <c r="AW65" i="14"/>
  <c r="AS65" i="14"/>
  <c r="AO65" i="14"/>
  <c r="AK65" i="14"/>
  <c r="AG65" i="14"/>
  <c r="AC65" i="14"/>
  <c r="Y65" i="14"/>
  <c r="U65" i="14"/>
  <c r="Q65" i="14"/>
  <c r="M65" i="14"/>
  <c r="I65" i="14"/>
  <c r="E65" i="14"/>
  <c r="CO64" i="14"/>
  <c r="CK64" i="14"/>
  <c r="CG64" i="14"/>
  <c r="CC64" i="14"/>
  <c r="BY64" i="14"/>
  <c r="BU64" i="14"/>
  <c r="BQ64" i="14"/>
  <c r="BM64" i="14"/>
  <c r="BI64" i="14"/>
  <c r="BE64" i="14"/>
  <c r="BA64" i="14"/>
  <c r="AW64" i="14"/>
  <c r="AS64" i="14"/>
  <c r="AO64" i="14"/>
  <c r="AK64" i="14"/>
  <c r="AG64" i="14"/>
  <c r="AC64" i="14"/>
  <c r="Y64" i="14"/>
  <c r="U64" i="14"/>
  <c r="Q64" i="14"/>
  <c r="M64" i="14"/>
  <c r="I64" i="14"/>
  <c r="E64" i="14"/>
  <c r="CO63" i="14"/>
  <c r="CK63" i="14"/>
  <c r="CG63" i="14"/>
  <c r="CC63" i="14"/>
  <c r="BY63" i="14"/>
  <c r="BU63" i="14"/>
  <c r="BQ63" i="14"/>
  <c r="BM63" i="14"/>
  <c r="BI63" i="14"/>
  <c r="BE63" i="14"/>
  <c r="BA63" i="14"/>
  <c r="AW63" i="14"/>
  <c r="AS63" i="14"/>
  <c r="AO63" i="14"/>
  <c r="AK63" i="14"/>
  <c r="AG63" i="14"/>
  <c r="AC63" i="14"/>
  <c r="Y63" i="14"/>
  <c r="U63" i="14"/>
  <c r="Q63" i="14"/>
  <c r="M63" i="14"/>
  <c r="I63" i="14"/>
  <c r="E63" i="14"/>
  <c r="CO62" i="14"/>
  <c r="CK62" i="14"/>
  <c r="CG62" i="14"/>
  <c r="CC62" i="14"/>
  <c r="BY62" i="14"/>
  <c r="BU62" i="14"/>
  <c r="BQ62" i="14"/>
  <c r="BM62" i="14"/>
  <c r="BI62" i="14"/>
  <c r="BE62" i="14"/>
  <c r="BA62" i="14"/>
  <c r="AW62" i="14"/>
  <c r="AS62" i="14"/>
  <c r="AO62" i="14"/>
  <c r="AK62" i="14"/>
  <c r="AG62" i="14"/>
  <c r="AC62" i="14"/>
  <c r="Y62" i="14"/>
  <c r="U62" i="14"/>
  <c r="Q62" i="14"/>
  <c r="M62" i="14"/>
  <c r="I62" i="14"/>
  <c r="E62" i="14"/>
  <c r="CO61" i="14"/>
  <c r="CK61" i="14"/>
  <c r="CG61" i="14"/>
  <c r="CC61" i="14"/>
  <c r="BY61" i="14"/>
  <c r="BU61" i="14"/>
  <c r="BQ61" i="14"/>
  <c r="BM61" i="14"/>
  <c r="BI61" i="14"/>
  <c r="BE61" i="14"/>
  <c r="BA61" i="14"/>
  <c r="AW61" i="14"/>
  <c r="AS61" i="14"/>
  <c r="AO61" i="14"/>
  <c r="AK61" i="14"/>
  <c r="AG61" i="14"/>
  <c r="AC61" i="14"/>
  <c r="Y61" i="14"/>
  <c r="U61" i="14"/>
  <c r="Q61" i="14"/>
  <c r="M61" i="14"/>
  <c r="I61" i="14"/>
  <c r="E61" i="14"/>
  <c r="CO60" i="14"/>
  <c r="CK60" i="14"/>
  <c r="CG60" i="14"/>
  <c r="CC60" i="14"/>
  <c r="BY60" i="14"/>
  <c r="BU60" i="14"/>
  <c r="BQ60" i="14"/>
  <c r="BM60" i="14"/>
  <c r="BI60" i="14"/>
  <c r="BE60" i="14"/>
  <c r="BA60" i="14"/>
  <c r="AW60" i="14"/>
  <c r="AS60" i="14"/>
  <c r="AO60" i="14"/>
  <c r="AK60" i="14"/>
  <c r="AG60" i="14"/>
  <c r="AC60" i="14"/>
  <c r="Y60" i="14"/>
  <c r="U60" i="14"/>
  <c r="Q60" i="14"/>
  <c r="M60" i="14"/>
  <c r="I60" i="14"/>
  <c r="E60" i="14"/>
  <c r="CO59" i="14"/>
  <c r="CK59" i="14"/>
  <c r="CG59" i="14"/>
  <c r="CC59" i="14"/>
  <c r="BY59" i="14"/>
  <c r="BU59" i="14"/>
  <c r="BQ59" i="14"/>
  <c r="BM59" i="14"/>
  <c r="BI59" i="14"/>
  <c r="BE59" i="14"/>
  <c r="BA59" i="14"/>
  <c r="AW59" i="14"/>
  <c r="AS59" i="14"/>
  <c r="AO59" i="14"/>
  <c r="AK59" i="14"/>
  <c r="AG59" i="14"/>
  <c r="AC59" i="14"/>
  <c r="Y59" i="14"/>
  <c r="U59" i="14"/>
  <c r="Q59" i="14"/>
  <c r="M59" i="14"/>
  <c r="I59" i="14"/>
  <c r="E59" i="14"/>
  <c r="CO58" i="14"/>
  <c r="CK58" i="14"/>
  <c r="CG58" i="14"/>
  <c r="CC58" i="14"/>
  <c r="BY58" i="14"/>
  <c r="BU58" i="14"/>
  <c r="BQ58" i="14"/>
  <c r="BM58" i="14"/>
  <c r="BI58" i="14"/>
  <c r="BE58" i="14"/>
  <c r="BA58" i="14"/>
  <c r="AW58" i="14"/>
  <c r="AS58" i="14"/>
  <c r="AO58" i="14"/>
  <c r="AK58" i="14"/>
  <c r="AG58" i="14"/>
  <c r="AC58" i="14"/>
  <c r="Y58" i="14"/>
  <c r="U58" i="14"/>
  <c r="Q58" i="14"/>
  <c r="M58" i="14"/>
  <c r="I58" i="14"/>
  <c r="E58" i="14"/>
  <c r="CO57" i="14"/>
  <c r="CK57" i="14"/>
  <c r="CG57" i="14"/>
  <c r="CC57" i="14"/>
  <c r="BY57" i="14"/>
  <c r="BU57" i="14"/>
  <c r="BQ57" i="14"/>
  <c r="BM57" i="14"/>
  <c r="BI57" i="14"/>
  <c r="BE57" i="14"/>
  <c r="BA57" i="14"/>
  <c r="AW57" i="14"/>
  <c r="AS57" i="14"/>
  <c r="AO57" i="14"/>
  <c r="AK57" i="14"/>
  <c r="AG57" i="14"/>
  <c r="AC57" i="14"/>
  <c r="Y57" i="14"/>
  <c r="U57" i="14"/>
  <c r="Q57" i="14"/>
  <c r="M57" i="14"/>
  <c r="I57" i="14"/>
  <c r="E57" i="14"/>
  <c r="CO56" i="14"/>
  <c r="CK56" i="14"/>
  <c r="CG56" i="14"/>
  <c r="CC56" i="14"/>
  <c r="BY56" i="14"/>
  <c r="BU56" i="14"/>
  <c r="BQ56" i="14"/>
  <c r="BM56" i="14"/>
  <c r="BI56" i="14"/>
  <c r="BE56" i="14"/>
  <c r="BA56" i="14"/>
  <c r="AW56" i="14"/>
  <c r="AS56" i="14"/>
  <c r="AO56" i="14"/>
  <c r="AK56" i="14"/>
  <c r="AG56" i="14"/>
  <c r="AC56" i="14"/>
  <c r="Y56" i="14"/>
  <c r="U56" i="14"/>
  <c r="Q56" i="14"/>
  <c r="M56" i="14"/>
  <c r="I56" i="14"/>
  <c r="E56" i="14"/>
  <c r="CO55" i="14"/>
  <c r="CK55" i="14"/>
  <c r="CG55" i="14"/>
  <c r="CC55" i="14"/>
  <c r="BY55" i="14"/>
  <c r="BU55" i="14"/>
  <c r="BQ55" i="14"/>
  <c r="BM55" i="14"/>
  <c r="BI55" i="14"/>
  <c r="BE55" i="14"/>
  <c r="BA55" i="14"/>
  <c r="AW55" i="14"/>
  <c r="AS55" i="14"/>
  <c r="AO55" i="14"/>
  <c r="AK55" i="14"/>
  <c r="AG55" i="14"/>
  <c r="AC55" i="14"/>
  <c r="Y55" i="14"/>
  <c r="U55" i="14"/>
  <c r="Q55" i="14"/>
  <c r="M55" i="14"/>
  <c r="I55" i="14"/>
  <c r="E55" i="14"/>
  <c r="CO54" i="14"/>
  <c r="CK54" i="14"/>
  <c r="CG54" i="14"/>
  <c r="CC54" i="14"/>
  <c r="BY54" i="14"/>
  <c r="BU54" i="14"/>
  <c r="BQ54" i="14"/>
  <c r="BM54" i="14"/>
  <c r="BI54" i="14"/>
  <c r="BE54" i="14"/>
  <c r="BA54" i="14"/>
  <c r="AW54" i="14"/>
  <c r="AS54" i="14"/>
  <c r="AO54" i="14"/>
  <c r="AK54" i="14"/>
  <c r="AG54" i="14"/>
  <c r="AC54" i="14"/>
  <c r="Y54" i="14"/>
  <c r="U54" i="14"/>
  <c r="Q54" i="14"/>
  <c r="M54" i="14"/>
  <c r="I54" i="14"/>
  <c r="E54" i="14"/>
  <c r="CO53" i="14"/>
  <c r="CK53" i="14"/>
  <c r="CG53" i="14"/>
  <c r="CC53" i="14"/>
  <c r="BY53" i="14"/>
  <c r="BU53" i="14"/>
  <c r="BQ53" i="14"/>
  <c r="BM53" i="14"/>
  <c r="BI53" i="14"/>
  <c r="BE53" i="14"/>
  <c r="BA53" i="14"/>
  <c r="AW53" i="14"/>
  <c r="AS53" i="14"/>
  <c r="AO53" i="14"/>
  <c r="AK53" i="14"/>
  <c r="AG53" i="14"/>
  <c r="AC53" i="14"/>
  <c r="Y53" i="14"/>
  <c r="U53" i="14"/>
  <c r="Q53" i="14"/>
  <c r="M53" i="14"/>
  <c r="I53" i="14"/>
  <c r="E53" i="14"/>
  <c r="CO52" i="14"/>
  <c r="CK52" i="14"/>
  <c r="CG52" i="14"/>
  <c r="CC52" i="14"/>
  <c r="BY52" i="14"/>
  <c r="BU52" i="14"/>
  <c r="BQ52" i="14"/>
  <c r="BM52" i="14"/>
  <c r="BI52" i="14"/>
  <c r="BE52" i="14"/>
  <c r="BA52" i="14"/>
  <c r="AW52" i="14"/>
  <c r="AS52" i="14"/>
  <c r="AO52" i="14"/>
  <c r="AK52" i="14"/>
  <c r="AG52" i="14"/>
  <c r="AC52" i="14"/>
  <c r="Y52" i="14"/>
  <c r="U52" i="14"/>
  <c r="Q52" i="14"/>
  <c r="M52" i="14"/>
  <c r="I52" i="14"/>
  <c r="E52" i="14"/>
  <c r="CO51" i="14"/>
  <c r="CK51" i="14"/>
  <c r="CG51" i="14"/>
  <c r="CC51" i="14"/>
  <c r="BY51" i="14"/>
  <c r="BU51" i="14"/>
  <c r="BQ51" i="14"/>
  <c r="BM51" i="14"/>
  <c r="BI51" i="14"/>
  <c r="BE51" i="14"/>
  <c r="BA51" i="14"/>
  <c r="AW51" i="14"/>
  <c r="AS51" i="14"/>
  <c r="AO51" i="14"/>
  <c r="AK51" i="14"/>
  <c r="AG51" i="14"/>
  <c r="AC51" i="14"/>
  <c r="Y51" i="14"/>
  <c r="U51" i="14"/>
  <c r="Q51" i="14"/>
  <c r="M51" i="14"/>
  <c r="I51" i="14"/>
  <c r="E51" i="14"/>
  <c r="CO50" i="14"/>
  <c r="CK50" i="14"/>
  <c r="CG50" i="14"/>
  <c r="CC50" i="14"/>
  <c r="BY50" i="14"/>
  <c r="BU50" i="14"/>
  <c r="BQ50" i="14"/>
  <c r="BM50" i="14"/>
  <c r="BI50" i="14"/>
  <c r="BE50" i="14"/>
  <c r="BA50" i="14"/>
  <c r="AW50" i="14"/>
  <c r="AS50" i="14"/>
  <c r="AO50" i="14"/>
  <c r="AK50" i="14"/>
  <c r="AG50" i="14"/>
  <c r="AC50" i="14"/>
  <c r="Y50" i="14"/>
  <c r="U50" i="14"/>
  <c r="Q50" i="14"/>
  <c r="M50" i="14"/>
  <c r="I50" i="14"/>
  <c r="E50" i="14"/>
  <c r="CO49" i="14"/>
  <c r="CK49" i="14"/>
  <c r="CG49" i="14"/>
  <c r="CC49" i="14"/>
  <c r="BY49" i="14"/>
  <c r="BU49" i="14"/>
  <c r="BQ49" i="14"/>
  <c r="BM49" i="14"/>
  <c r="BI49" i="14"/>
  <c r="BE49" i="14"/>
  <c r="BA49" i="14"/>
  <c r="AW49" i="14"/>
  <c r="AS49" i="14"/>
  <c r="AO49" i="14"/>
  <c r="AK49" i="14"/>
  <c r="AG49" i="14"/>
  <c r="AC49" i="14"/>
  <c r="Y49" i="14"/>
  <c r="U49" i="14"/>
  <c r="Q49" i="14"/>
  <c r="M49" i="14"/>
  <c r="I49" i="14"/>
  <c r="E49" i="14"/>
  <c r="CO48" i="14"/>
  <c r="CK48" i="14"/>
  <c r="CG48" i="14"/>
  <c r="CC48" i="14"/>
  <c r="BY48" i="14"/>
  <c r="BU48" i="14"/>
  <c r="BQ48" i="14"/>
  <c r="BM48" i="14"/>
  <c r="BI48" i="14"/>
  <c r="BE48" i="14"/>
  <c r="BA48" i="14"/>
  <c r="AW48" i="14"/>
  <c r="AS48" i="14"/>
  <c r="AO48" i="14"/>
  <c r="AK48" i="14"/>
  <c r="AG48" i="14"/>
  <c r="AC48" i="14"/>
  <c r="Y48" i="14"/>
  <c r="U48" i="14"/>
  <c r="Q48" i="14"/>
  <c r="M48" i="14"/>
  <c r="I48" i="14"/>
  <c r="E48" i="14"/>
  <c r="CO47" i="14"/>
  <c r="CK47" i="14"/>
  <c r="CG47" i="14"/>
  <c r="CC47" i="14"/>
  <c r="BY47" i="14"/>
  <c r="BU47" i="14"/>
  <c r="BQ47" i="14"/>
  <c r="BM47" i="14"/>
  <c r="BI47" i="14"/>
  <c r="BE47" i="14"/>
  <c r="BA47" i="14"/>
  <c r="AW47" i="14"/>
  <c r="AS47" i="14"/>
  <c r="AO47" i="14"/>
  <c r="AK47" i="14"/>
  <c r="AG47" i="14"/>
  <c r="AC47" i="14"/>
  <c r="Y47" i="14"/>
  <c r="U47" i="14"/>
  <c r="Q47" i="14"/>
  <c r="M47" i="14"/>
  <c r="I47" i="14"/>
  <c r="E47" i="14"/>
  <c r="CO46" i="14"/>
  <c r="CK46" i="14"/>
  <c r="CG46" i="14"/>
  <c r="CC46" i="14"/>
  <c r="BY46" i="14"/>
  <c r="BU46" i="14"/>
  <c r="BQ46" i="14"/>
  <c r="BM46" i="14"/>
  <c r="BI46" i="14"/>
  <c r="BE46" i="14"/>
  <c r="BA46" i="14"/>
  <c r="AW46" i="14"/>
  <c r="AS46" i="14"/>
  <c r="AO46" i="14"/>
  <c r="AK46" i="14"/>
  <c r="AG46" i="14"/>
  <c r="AC46" i="14"/>
  <c r="Y46" i="14"/>
  <c r="U46" i="14"/>
  <c r="Q46" i="14"/>
  <c r="M46" i="14"/>
  <c r="I46" i="14"/>
  <c r="E46" i="14"/>
  <c r="CO45" i="14"/>
  <c r="CK45" i="14"/>
  <c r="CG45" i="14"/>
  <c r="CC45" i="14"/>
  <c r="BY45" i="14"/>
  <c r="BU45" i="14"/>
  <c r="BQ45" i="14"/>
  <c r="BM45" i="14"/>
  <c r="BI45" i="14"/>
  <c r="BE45" i="14"/>
  <c r="BA45" i="14"/>
  <c r="AW45" i="14"/>
  <c r="AS45" i="14"/>
  <c r="AO45" i="14"/>
  <c r="AK45" i="14"/>
  <c r="AG45" i="14"/>
  <c r="AC45" i="14"/>
  <c r="Y45" i="14"/>
  <c r="U45" i="14"/>
  <c r="Q45" i="14"/>
  <c r="M45" i="14"/>
  <c r="I45" i="14"/>
  <c r="E45" i="14"/>
  <c r="CO44" i="14"/>
  <c r="CK44" i="14"/>
  <c r="CG44" i="14"/>
  <c r="CC44" i="14"/>
  <c r="BY44" i="14"/>
  <c r="BU44" i="14"/>
  <c r="BQ44" i="14"/>
  <c r="BM44" i="14"/>
  <c r="BI44" i="14"/>
  <c r="BE44" i="14"/>
  <c r="BA44" i="14"/>
  <c r="AW44" i="14"/>
  <c r="AS44" i="14"/>
  <c r="AO44" i="14"/>
  <c r="AK44" i="14"/>
  <c r="AG44" i="14"/>
  <c r="AC44" i="14"/>
  <c r="Y44" i="14"/>
  <c r="U44" i="14"/>
  <c r="Q44" i="14"/>
  <c r="M44" i="14"/>
  <c r="I44" i="14"/>
  <c r="E44" i="14"/>
  <c r="CO43" i="14"/>
  <c r="CK43" i="14"/>
  <c r="CG43" i="14"/>
  <c r="CC43" i="14"/>
  <c r="BY43" i="14"/>
  <c r="BU43" i="14"/>
  <c r="BQ43" i="14"/>
  <c r="BM43" i="14"/>
  <c r="BI43" i="14"/>
  <c r="BE43" i="14"/>
  <c r="BA43" i="14"/>
  <c r="AW43" i="14"/>
  <c r="AS43" i="14"/>
  <c r="AO43" i="14"/>
  <c r="AK43" i="14"/>
  <c r="AG43" i="14"/>
  <c r="AC43" i="14"/>
  <c r="Y43" i="14"/>
  <c r="U43" i="14"/>
  <c r="Q43" i="14"/>
  <c r="M43" i="14"/>
  <c r="I43" i="14"/>
  <c r="E43" i="14"/>
  <c r="CO42" i="14"/>
  <c r="CK42" i="14"/>
  <c r="CG42" i="14"/>
  <c r="CC42" i="14"/>
  <c r="BY42" i="14"/>
  <c r="BU42" i="14"/>
  <c r="BQ42" i="14"/>
  <c r="BM42" i="14"/>
  <c r="BI42" i="14"/>
  <c r="BE42" i="14"/>
  <c r="BA42" i="14"/>
  <c r="AW42" i="14"/>
  <c r="AS42" i="14"/>
  <c r="AO42" i="14"/>
  <c r="AK42" i="14"/>
  <c r="AG42" i="14"/>
  <c r="AC42" i="14"/>
  <c r="Y42" i="14"/>
  <c r="U42" i="14"/>
  <c r="Q42" i="14"/>
  <c r="M42" i="14"/>
  <c r="I42" i="14"/>
  <c r="E42" i="14"/>
  <c r="CO41" i="14"/>
  <c r="CK41" i="14"/>
  <c r="CG41" i="14"/>
  <c r="CC41" i="14"/>
  <c r="BY41" i="14"/>
  <c r="BU41" i="14"/>
  <c r="BQ41" i="14"/>
  <c r="BM41" i="14"/>
  <c r="BI41" i="14"/>
  <c r="BE41" i="14"/>
  <c r="BA41" i="14"/>
  <c r="AW41" i="14"/>
  <c r="AS41" i="14"/>
  <c r="AO41" i="14"/>
  <c r="AK41" i="14"/>
  <c r="AG41" i="14"/>
  <c r="AC41" i="14"/>
  <c r="Y41" i="14"/>
  <c r="U41" i="14"/>
  <c r="Q41" i="14"/>
  <c r="M41" i="14"/>
  <c r="I41" i="14"/>
  <c r="E41" i="14"/>
  <c r="CO40" i="14"/>
  <c r="CK40" i="14"/>
  <c r="CG40" i="14"/>
  <c r="CC40" i="14"/>
  <c r="BY40" i="14"/>
  <c r="BU40" i="14"/>
  <c r="BQ40" i="14"/>
  <c r="BM40" i="14"/>
  <c r="BI40" i="14"/>
  <c r="BE40" i="14"/>
  <c r="BA40" i="14"/>
  <c r="AW40" i="14"/>
  <c r="AS40" i="14"/>
  <c r="AO40" i="14"/>
  <c r="AK40" i="14"/>
  <c r="AG40" i="14"/>
  <c r="AC40" i="14"/>
  <c r="Y40" i="14"/>
  <c r="U40" i="14"/>
  <c r="Q40" i="14"/>
  <c r="M40" i="14"/>
  <c r="I40" i="14"/>
  <c r="E40" i="14"/>
  <c r="CO39" i="14"/>
  <c r="CK39" i="14"/>
  <c r="CG39" i="14"/>
  <c r="CC39" i="14"/>
  <c r="BY39" i="14"/>
  <c r="BU39" i="14"/>
  <c r="BQ39" i="14"/>
  <c r="BM39" i="14"/>
  <c r="BI39" i="14"/>
  <c r="BE39" i="14"/>
  <c r="BA39" i="14"/>
  <c r="AW39" i="14"/>
  <c r="AS39" i="14"/>
  <c r="AO39" i="14"/>
  <c r="AK39" i="14"/>
  <c r="AG39" i="14"/>
  <c r="AC39" i="14"/>
  <c r="Y39" i="14"/>
  <c r="U39" i="14"/>
  <c r="Q39" i="14"/>
  <c r="M39" i="14"/>
  <c r="I39" i="14"/>
  <c r="E39" i="14"/>
  <c r="CO38" i="14"/>
  <c r="CK38" i="14"/>
  <c r="CG38" i="14"/>
  <c r="CC38" i="14"/>
  <c r="BY38" i="14"/>
  <c r="BU38" i="14"/>
  <c r="BQ38" i="14"/>
  <c r="BM38" i="14"/>
  <c r="BI38" i="14"/>
  <c r="BE38" i="14"/>
  <c r="BA38" i="14"/>
  <c r="AW38" i="14"/>
  <c r="AS38" i="14"/>
  <c r="AO38" i="14"/>
  <c r="AK38" i="14"/>
  <c r="AG38" i="14"/>
  <c r="AC38" i="14"/>
  <c r="Y38" i="14"/>
  <c r="U38" i="14"/>
  <c r="Q38" i="14"/>
  <c r="M38" i="14"/>
  <c r="I38" i="14"/>
  <c r="E38" i="14"/>
  <c r="CO37" i="14"/>
  <c r="CK37" i="14"/>
  <c r="CG37" i="14"/>
  <c r="CC37" i="14"/>
  <c r="BY37" i="14"/>
  <c r="BU37" i="14"/>
  <c r="BQ37" i="14"/>
  <c r="BM37" i="14"/>
  <c r="BI37" i="14"/>
  <c r="BE37" i="14"/>
  <c r="BA37" i="14"/>
  <c r="AW37" i="14"/>
  <c r="AS37" i="14"/>
  <c r="AO37" i="14"/>
  <c r="AK37" i="14"/>
  <c r="AG37" i="14"/>
  <c r="AC37" i="14"/>
  <c r="Y37" i="14"/>
  <c r="U37" i="14"/>
  <c r="Q37" i="14"/>
  <c r="M37" i="14"/>
  <c r="I37" i="14"/>
  <c r="E37" i="14"/>
  <c r="CO36" i="14"/>
  <c r="CK36" i="14"/>
  <c r="CG36" i="14"/>
  <c r="CC36" i="14"/>
  <c r="BY36" i="14"/>
  <c r="BU36" i="14"/>
  <c r="BQ36" i="14"/>
  <c r="BM36" i="14"/>
  <c r="BI36" i="14"/>
  <c r="BE36" i="14"/>
  <c r="BA36" i="14"/>
  <c r="AW36" i="14"/>
  <c r="AS36" i="14"/>
  <c r="AO36" i="14"/>
  <c r="AK36" i="14"/>
  <c r="AG36" i="14"/>
  <c r="AC36" i="14"/>
  <c r="Y36" i="14"/>
  <c r="U36" i="14"/>
  <c r="Q36" i="14"/>
  <c r="M36" i="14"/>
  <c r="I36" i="14"/>
  <c r="E36" i="14"/>
  <c r="CO35" i="14"/>
  <c r="CK35" i="14"/>
  <c r="CG35" i="14"/>
  <c r="CC35" i="14"/>
  <c r="BY35" i="14"/>
  <c r="BU35" i="14"/>
  <c r="BQ35" i="14"/>
  <c r="BM35" i="14"/>
  <c r="BI35" i="14"/>
  <c r="BE35" i="14"/>
  <c r="BA35" i="14"/>
  <c r="AW35" i="14"/>
  <c r="AS35" i="14"/>
  <c r="AO35" i="14"/>
  <c r="AK35" i="14"/>
  <c r="AG35" i="14"/>
  <c r="AC35" i="14"/>
  <c r="Y35" i="14"/>
  <c r="U35" i="14"/>
  <c r="Q35" i="14"/>
  <c r="M35" i="14"/>
  <c r="I35" i="14"/>
  <c r="E35" i="14"/>
  <c r="CO34" i="14"/>
  <c r="CK34" i="14"/>
  <c r="CG34" i="14"/>
  <c r="CC34" i="14"/>
  <c r="BY34" i="14"/>
  <c r="BU34" i="14"/>
  <c r="BQ34" i="14"/>
  <c r="BM34" i="14"/>
  <c r="BI34" i="14"/>
  <c r="BE34" i="14"/>
  <c r="BA34" i="14"/>
  <c r="AW34" i="14"/>
  <c r="AS34" i="14"/>
  <c r="AO34" i="14"/>
  <c r="AK34" i="14"/>
  <c r="AG34" i="14"/>
  <c r="AC34" i="14"/>
  <c r="Y34" i="14"/>
  <c r="U34" i="14"/>
  <c r="Q34" i="14"/>
  <c r="M34" i="14"/>
  <c r="I34" i="14"/>
  <c r="E34" i="14"/>
  <c r="CO33" i="14"/>
  <c r="CK33" i="14"/>
  <c r="CG33" i="14"/>
  <c r="CC33" i="14"/>
  <c r="BY33" i="14"/>
  <c r="BU33" i="14"/>
  <c r="BQ33" i="14"/>
  <c r="BM33" i="14"/>
  <c r="BI33" i="14"/>
  <c r="BE33" i="14"/>
  <c r="BA33" i="14"/>
  <c r="AW33" i="14"/>
  <c r="AS33" i="14"/>
  <c r="AO33" i="14"/>
  <c r="AK33" i="14"/>
  <c r="AG33" i="14"/>
  <c r="AC33" i="14"/>
  <c r="Y33" i="14"/>
  <c r="U33" i="14"/>
  <c r="Q33" i="14"/>
  <c r="M33" i="14"/>
  <c r="I33" i="14"/>
  <c r="E33" i="14"/>
  <c r="CO32" i="14"/>
  <c r="CK32" i="14"/>
  <c r="CG32" i="14"/>
  <c r="CC32" i="14"/>
  <c r="BY32" i="14"/>
  <c r="BU32" i="14"/>
  <c r="BQ32" i="14"/>
  <c r="BM32" i="14"/>
  <c r="BI32" i="14"/>
  <c r="BE32" i="14"/>
  <c r="BA32" i="14"/>
  <c r="AW32" i="14"/>
  <c r="AS32" i="14"/>
  <c r="AO32" i="14"/>
  <c r="AK32" i="14"/>
  <c r="AG32" i="14"/>
  <c r="AC32" i="14"/>
  <c r="Y32" i="14"/>
  <c r="U32" i="14"/>
  <c r="Q32" i="14"/>
  <c r="M32" i="14"/>
  <c r="I32" i="14"/>
  <c r="E32" i="14"/>
  <c r="CO31" i="14"/>
  <c r="CK31" i="14"/>
  <c r="CG31" i="14"/>
  <c r="CC31" i="14"/>
  <c r="BY31" i="14"/>
  <c r="BU31" i="14"/>
  <c r="BQ31" i="14"/>
  <c r="BM31" i="14"/>
  <c r="BI31" i="14"/>
  <c r="BE31" i="14"/>
  <c r="BA31" i="14"/>
  <c r="AW31" i="14"/>
  <c r="AS31" i="14"/>
  <c r="AO31" i="14"/>
  <c r="AK31" i="14"/>
  <c r="AG31" i="14"/>
  <c r="AC31" i="14"/>
  <c r="Y31" i="14"/>
  <c r="U31" i="14"/>
  <c r="Q31" i="14"/>
  <c r="M31" i="14"/>
  <c r="I31" i="14"/>
  <c r="E31" i="14"/>
  <c r="CO30" i="14"/>
  <c r="CK30" i="14"/>
  <c r="CG30" i="14"/>
  <c r="CC30" i="14"/>
  <c r="BY30" i="14"/>
  <c r="BU30" i="14"/>
  <c r="BQ30" i="14"/>
  <c r="BM30" i="14"/>
  <c r="BI30" i="14"/>
  <c r="BE30" i="14"/>
  <c r="BA30" i="14"/>
  <c r="AW30" i="14"/>
  <c r="AS30" i="14"/>
  <c r="AO30" i="14"/>
  <c r="AK30" i="14"/>
  <c r="AG30" i="14"/>
  <c r="AC30" i="14"/>
  <c r="Y30" i="14"/>
  <c r="U30" i="14"/>
  <c r="Q30" i="14"/>
  <c r="M30" i="14"/>
  <c r="I30" i="14"/>
  <c r="E30" i="14"/>
  <c r="CO29" i="14"/>
  <c r="CK29" i="14"/>
  <c r="CG29" i="14"/>
  <c r="CC29" i="14"/>
  <c r="BY29" i="14"/>
  <c r="BU29" i="14"/>
  <c r="BQ29" i="14"/>
  <c r="BM29" i="14"/>
  <c r="BI29" i="14"/>
  <c r="BE29" i="14"/>
  <c r="BA29" i="14"/>
  <c r="AW29" i="14"/>
  <c r="AS29" i="14"/>
  <c r="AO29" i="14"/>
  <c r="AK29" i="14"/>
  <c r="AG29" i="14"/>
  <c r="AC29" i="14"/>
  <c r="Y29" i="14"/>
  <c r="U29" i="14"/>
  <c r="Q29" i="14"/>
  <c r="M29" i="14"/>
  <c r="I29" i="14"/>
  <c r="E29" i="14"/>
  <c r="CO28" i="14"/>
  <c r="CK28" i="14"/>
  <c r="CG28" i="14"/>
  <c r="CC28" i="14"/>
  <c r="BY28" i="14"/>
  <c r="BU28" i="14"/>
  <c r="BQ28" i="14"/>
  <c r="BM28" i="14"/>
  <c r="BI28" i="14"/>
  <c r="BE28" i="14"/>
  <c r="BA28" i="14"/>
  <c r="AW28" i="14"/>
  <c r="AS28" i="14"/>
  <c r="AO28" i="14"/>
  <c r="AK28" i="14"/>
  <c r="AG28" i="14"/>
  <c r="AC28" i="14"/>
  <c r="Y28" i="14"/>
  <c r="U28" i="14"/>
  <c r="Q28" i="14"/>
  <c r="M28" i="14"/>
  <c r="I28" i="14"/>
  <c r="E28" i="14"/>
  <c r="CO27" i="14"/>
  <c r="CK27" i="14"/>
  <c r="CG27" i="14"/>
  <c r="CC27" i="14"/>
  <c r="BY27" i="14"/>
  <c r="BU27" i="14"/>
  <c r="BQ27" i="14"/>
  <c r="BM27" i="14"/>
  <c r="BI27" i="14"/>
  <c r="BE27" i="14"/>
  <c r="BA27" i="14"/>
  <c r="AW27" i="14"/>
  <c r="AS27" i="14"/>
  <c r="AO27" i="14"/>
  <c r="AK27" i="14"/>
  <c r="AG27" i="14"/>
  <c r="AC27" i="14"/>
  <c r="Y27" i="14"/>
  <c r="U27" i="14"/>
  <c r="Q27" i="14"/>
  <c r="M27" i="14"/>
  <c r="I27" i="14"/>
  <c r="E27" i="14"/>
  <c r="CO26" i="14"/>
  <c r="CK26" i="14"/>
  <c r="CG26" i="14"/>
  <c r="CC26" i="14"/>
  <c r="BY26" i="14"/>
  <c r="BU26" i="14"/>
  <c r="BQ26" i="14"/>
  <c r="BM26" i="14"/>
  <c r="BI26" i="14"/>
  <c r="BE26" i="14"/>
  <c r="BA26" i="14"/>
  <c r="AW26" i="14"/>
  <c r="AS26" i="14"/>
  <c r="AO26" i="14"/>
  <c r="AK26" i="14"/>
  <c r="AG26" i="14"/>
  <c r="AC26" i="14"/>
  <c r="Y26" i="14"/>
  <c r="U26" i="14"/>
  <c r="Q26" i="14"/>
  <c r="M26" i="14"/>
  <c r="I26" i="14"/>
  <c r="E26" i="14"/>
  <c r="CO25" i="14"/>
  <c r="CK25" i="14"/>
  <c r="CG25" i="14"/>
  <c r="CC25" i="14"/>
  <c r="BY25" i="14"/>
  <c r="BU25" i="14"/>
  <c r="BQ25" i="14"/>
  <c r="BM25" i="14"/>
  <c r="BI25" i="14"/>
  <c r="BE25" i="14"/>
  <c r="BA25" i="14"/>
  <c r="AW25" i="14"/>
  <c r="AS25" i="14"/>
  <c r="AO25" i="14"/>
  <c r="AK25" i="14"/>
  <c r="AG25" i="14"/>
  <c r="AC25" i="14"/>
  <c r="Y25" i="14"/>
  <c r="U25" i="14"/>
  <c r="Q25" i="14"/>
  <c r="M25" i="14"/>
  <c r="I25" i="14"/>
  <c r="E25" i="14"/>
  <c r="CO24" i="14"/>
  <c r="CK24" i="14"/>
  <c r="CG24" i="14"/>
  <c r="CC24" i="14"/>
  <c r="BY24" i="14"/>
  <c r="BU24" i="14"/>
  <c r="BQ24" i="14"/>
  <c r="BM24" i="14"/>
  <c r="BI24" i="14"/>
  <c r="BE24" i="14"/>
  <c r="BA24" i="14"/>
  <c r="AW24" i="14"/>
  <c r="AS24" i="14"/>
  <c r="AO24" i="14"/>
  <c r="AK24" i="14"/>
  <c r="AG24" i="14"/>
  <c r="AC24" i="14"/>
  <c r="Y24" i="14"/>
  <c r="U24" i="14"/>
  <c r="Q24" i="14"/>
  <c r="M24" i="14"/>
  <c r="I24" i="14"/>
  <c r="E24" i="14"/>
  <c r="CO23" i="14"/>
  <c r="CK23" i="14"/>
  <c r="CG23" i="14"/>
  <c r="CC23" i="14"/>
  <c r="BY23" i="14"/>
  <c r="BU23" i="14"/>
  <c r="BQ23" i="14"/>
  <c r="BM23" i="14"/>
  <c r="BI23" i="14"/>
  <c r="BE23" i="14"/>
  <c r="BA23" i="14"/>
  <c r="AW23" i="14"/>
  <c r="AS23" i="14"/>
  <c r="AO23" i="14"/>
  <c r="AK23" i="14"/>
  <c r="AG23" i="14"/>
  <c r="AC23" i="14"/>
  <c r="Y23" i="14"/>
  <c r="U23" i="14"/>
  <c r="Q23" i="14"/>
  <c r="M23" i="14"/>
  <c r="I23" i="14"/>
  <c r="E23" i="14"/>
  <c r="CO22" i="14"/>
  <c r="CK22" i="14"/>
  <c r="CG22" i="14"/>
  <c r="CC22" i="14"/>
  <c r="BY22" i="14"/>
  <c r="BU22" i="14"/>
  <c r="BQ22" i="14"/>
  <c r="BM22" i="14"/>
  <c r="BI22" i="14"/>
  <c r="BE22" i="14"/>
  <c r="BA22" i="14"/>
  <c r="AW22" i="14"/>
  <c r="AS22" i="14"/>
  <c r="AO22" i="14"/>
  <c r="AK22" i="14"/>
  <c r="AG22" i="14"/>
  <c r="AC22" i="14"/>
  <c r="Y22" i="14"/>
  <c r="U22" i="14"/>
  <c r="Q22" i="14"/>
  <c r="M22" i="14"/>
  <c r="I22" i="14"/>
  <c r="E22" i="14"/>
  <c r="CO21" i="14"/>
  <c r="CK21" i="14"/>
  <c r="CG21" i="14"/>
  <c r="CC21" i="14"/>
  <c r="BY21" i="14"/>
  <c r="BU21" i="14"/>
  <c r="BQ21" i="14"/>
  <c r="BM21" i="14"/>
  <c r="BI21" i="14"/>
  <c r="BE21" i="14"/>
  <c r="BA21" i="14"/>
  <c r="AW21" i="14"/>
  <c r="AS21" i="14"/>
  <c r="AO21" i="14"/>
  <c r="AK21" i="14"/>
  <c r="AG21" i="14"/>
  <c r="AC21" i="14"/>
  <c r="Y21" i="14"/>
  <c r="U21" i="14"/>
  <c r="Q21" i="14"/>
  <c r="M21" i="14"/>
  <c r="I21" i="14"/>
  <c r="E21" i="14"/>
  <c r="CO20" i="14"/>
  <c r="CK20" i="14"/>
  <c r="CG20" i="14"/>
  <c r="CC20" i="14"/>
  <c r="BY20" i="14"/>
  <c r="BU20" i="14"/>
  <c r="BQ20" i="14"/>
  <c r="BM20" i="14"/>
  <c r="BI20" i="14"/>
  <c r="BE20" i="14"/>
  <c r="BA20" i="14"/>
  <c r="AW20" i="14"/>
  <c r="AS20" i="14"/>
  <c r="AO20" i="14"/>
  <c r="AK20" i="14"/>
  <c r="AG20" i="14"/>
  <c r="AC20" i="14"/>
  <c r="Y20" i="14"/>
  <c r="U20" i="14"/>
  <c r="Q20" i="14"/>
  <c r="M20" i="14"/>
  <c r="I20" i="14"/>
  <c r="E20" i="14"/>
  <c r="CO19" i="14"/>
  <c r="CK19" i="14"/>
  <c r="CG19" i="14"/>
  <c r="CC19" i="14"/>
  <c r="BY19" i="14"/>
  <c r="BU19" i="14"/>
  <c r="BQ19" i="14"/>
  <c r="BM19" i="14"/>
  <c r="BI19" i="14"/>
  <c r="BE19" i="14"/>
  <c r="BA19" i="14"/>
  <c r="AW19" i="14"/>
  <c r="AS19" i="14"/>
  <c r="AO19" i="14"/>
  <c r="AK19" i="14"/>
  <c r="AG19" i="14"/>
  <c r="AC19" i="14"/>
  <c r="Y19" i="14"/>
  <c r="U19" i="14"/>
  <c r="Q19" i="14"/>
  <c r="M19" i="14"/>
  <c r="I19" i="14"/>
  <c r="E19" i="14"/>
  <c r="CO18" i="14"/>
  <c r="CK18" i="14"/>
  <c r="CG18" i="14"/>
  <c r="CC18" i="14"/>
  <c r="BY18" i="14"/>
  <c r="BU18" i="14"/>
  <c r="BQ18" i="14"/>
  <c r="BM18" i="14"/>
  <c r="BI18" i="14"/>
  <c r="BE18" i="14"/>
  <c r="BA18" i="14"/>
  <c r="AW18" i="14"/>
  <c r="AS18" i="14"/>
  <c r="AO18" i="14"/>
  <c r="AK18" i="14"/>
  <c r="AG18" i="14"/>
  <c r="AC18" i="14"/>
  <c r="Y18" i="14"/>
  <c r="U18" i="14"/>
  <c r="Q18" i="14"/>
  <c r="M18" i="14"/>
  <c r="I18" i="14"/>
  <c r="E18" i="14"/>
  <c r="CO17" i="14"/>
  <c r="CK17" i="14"/>
  <c r="CG17" i="14"/>
  <c r="CC17" i="14"/>
  <c r="BY17" i="14"/>
  <c r="BU17" i="14"/>
  <c r="BQ17" i="14"/>
  <c r="BM17" i="14"/>
  <c r="BI17" i="14"/>
  <c r="BE17" i="14"/>
  <c r="BA17" i="14"/>
  <c r="AW17" i="14"/>
  <c r="AS17" i="14"/>
  <c r="AO17" i="14"/>
  <c r="AK17" i="14"/>
  <c r="AG17" i="14"/>
  <c r="AC17" i="14"/>
  <c r="Y17" i="14"/>
  <c r="U17" i="14"/>
  <c r="Q17" i="14"/>
  <c r="M17" i="14"/>
  <c r="I17" i="14"/>
  <c r="E17" i="14"/>
  <c r="CO16" i="14"/>
  <c r="CK16" i="14"/>
  <c r="CG16" i="14"/>
  <c r="CC16" i="14"/>
  <c r="BY16" i="14"/>
  <c r="BU16" i="14"/>
  <c r="BQ16" i="14"/>
  <c r="BM16" i="14"/>
  <c r="BI16" i="14"/>
  <c r="BE16" i="14"/>
  <c r="BA16" i="14"/>
  <c r="AW16" i="14"/>
  <c r="AS16" i="14"/>
  <c r="AO16" i="14"/>
  <c r="AK16" i="14"/>
  <c r="AG16" i="14"/>
  <c r="AC16" i="14"/>
  <c r="Y16" i="14"/>
  <c r="U16" i="14"/>
  <c r="Q16" i="14"/>
  <c r="M16" i="14"/>
  <c r="I16" i="14"/>
  <c r="E16" i="14"/>
  <c r="CO15" i="14"/>
  <c r="CK15" i="14"/>
  <c r="CG15" i="14"/>
  <c r="CC15" i="14"/>
  <c r="BY15" i="14"/>
  <c r="BU15" i="14"/>
  <c r="BQ15" i="14"/>
  <c r="BM15" i="14"/>
  <c r="BI15" i="14"/>
  <c r="BE15" i="14"/>
  <c r="BA15" i="14"/>
  <c r="AW15" i="14"/>
  <c r="AS15" i="14"/>
  <c r="AO15" i="14"/>
  <c r="AK15" i="14"/>
  <c r="AG15" i="14"/>
  <c r="AC15" i="14"/>
  <c r="Y15" i="14"/>
  <c r="U15" i="14"/>
  <c r="Q15" i="14"/>
  <c r="M15" i="14"/>
  <c r="I15" i="14"/>
  <c r="E15" i="14"/>
  <c r="CO14" i="14"/>
  <c r="CK14" i="14"/>
  <c r="CG14" i="14"/>
  <c r="CC14" i="14"/>
  <c r="BY14" i="14"/>
  <c r="BU14" i="14"/>
  <c r="BQ14" i="14"/>
  <c r="BM14" i="14"/>
  <c r="BI14" i="14"/>
  <c r="BE14" i="14"/>
  <c r="BA14" i="14"/>
  <c r="AW14" i="14"/>
  <c r="AS14" i="14"/>
  <c r="AO14" i="14"/>
  <c r="AK14" i="14"/>
  <c r="AG14" i="14"/>
  <c r="AC14" i="14"/>
  <c r="Y14" i="14"/>
  <c r="U14" i="14"/>
  <c r="Q14" i="14"/>
  <c r="M14" i="14"/>
  <c r="I14" i="14"/>
  <c r="E14" i="14"/>
  <c r="CO13" i="14"/>
  <c r="CK13" i="14"/>
  <c r="CG13" i="14"/>
  <c r="CC13" i="14"/>
  <c r="BY13" i="14"/>
  <c r="BU13" i="14"/>
  <c r="BQ13" i="14"/>
  <c r="BM13" i="14"/>
  <c r="BI13" i="14"/>
  <c r="BE13" i="14"/>
  <c r="BA13" i="14"/>
  <c r="AW13" i="14"/>
  <c r="AS13" i="14"/>
  <c r="AO13" i="14"/>
  <c r="AK13" i="14"/>
  <c r="AG13" i="14"/>
  <c r="AC13" i="14"/>
  <c r="Y13" i="14"/>
  <c r="U13" i="14"/>
  <c r="Q13" i="14"/>
  <c r="M13" i="14"/>
  <c r="I13" i="14"/>
  <c r="E13" i="14"/>
  <c r="CO12" i="14"/>
  <c r="CK12" i="14"/>
  <c r="CG12" i="14"/>
  <c r="CC12" i="14"/>
  <c r="BY12" i="14"/>
  <c r="BU12" i="14"/>
  <c r="BQ12" i="14"/>
  <c r="BM12" i="14"/>
  <c r="BI12" i="14"/>
  <c r="BE12" i="14"/>
  <c r="BA12" i="14"/>
  <c r="AW12" i="14"/>
  <c r="AS12" i="14"/>
  <c r="AO12" i="14"/>
  <c r="AK12" i="14"/>
  <c r="AG12" i="14"/>
  <c r="AC12" i="14"/>
  <c r="Y12" i="14"/>
  <c r="U12" i="14"/>
  <c r="Q12" i="14"/>
  <c r="M12" i="14"/>
  <c r="I12" i="14"/>
  <c r="E12" i="14"/>
  <c r="CO11" i="14"/>
  <c r="CK11" i="14"/>
  <c r="CG11" i="14"/>
  <c r="CC11" i="14"/>
  <c r="BY11" i="14"/>
  <c r="BU11" i="14"/>
  <c r="BQ11" i="14"/>
  <c r="BM11" i="14"/>
  <c r="BI11" i="14"/>
  <c r="BE11" i="14"/>
  <c r="BA11" i="14"/>
  <c r="AW11" i="14"/>
  <c r="AS11" i="14"/>
  <c r="AO11" i="14"/>
  <c r="AK11" i="14"/>
  <c r="AG11" i="14"/>
  <c r="AC11" i="14"/>
  <c r="Y11" i="14"/>
  <c r="U11" i="14"/>
  <c r="Q11" i="14"/>
  <c r="M11" i="14"/>
  <c r="I11" i="14"/>
  <c r="E11" i="14"/>
  <c r="CO10" i="14"/>
  <c r="CK10" i="14"/>
  <c r="CG10" i="14"/>
  <c r="CC10" i="14"/>
  <c r="BY10" i="14"/>
  <c r="BU10" i="14"/>
  <c r="BQ10" i="14"/>
  <c r="BM10" i="14"/>
  <c r="BI10" i="14"/>
  <c r="BE10" i="14"/>
  <c r="BA10" i="14"/>
  <c r="AW10" i="14"/>
  <c r="AS10" i="14"/>
  <c r="AO10" i="14"/>
  <c r="AK10" i="14"/>
  <c r="AG10" i="14"/>
  <c r="AC10" i="14"/>
  <c r="Y10" i="14"/>
  <c r="U10" i="14"/>
  <c r="Q10" i="14"/>
  <c r="M10" i="14"/>
  <c r="I10" i="14"/>
  <c r="E10" i="14"/>
  <c r="CO9" i="14"/>
  <c r="CK9" i="14"/>
  <c r="CG9" i="14"/>
  <c r="CC9" i="14"/>
  <c r="BY9" i="14"/>
  <c r="BU9" i="14"/>
  <c r="BQ9" i="14"/>
  <c r="BM9" i="14"/>
  <c r="BI9" i="14"/>
  <c r="BE9" i="14"/>
  <c r="BA9" i="14"/>
  <c r="AW9" i="14"/>
  <c r="AS9" i="14"/>
  <c r="AO9" i="14"/>
  <c r="AK9" i="14"/>
  <c r="AG9" i="14"/>
  <c r="AC9" i="14"/>
  <c r="Y9" i="14"/>
  <c r="U9" i="14"/>
  <c r="Q9" i="14"/>
  <c r="M9" i="14"/>
  <c r="I9" i="14"/>
  <c r="E9" i="14"/>
  <c r="CO8" i="14"/>
  <c r="CK8" i="14"/>
  <c r="CG8" i="14"/>
  <c r="CC8" i="14"/>
  <c r="BY8" i="14"/>
  <c r="BU8" i="14"/>
  <c r="BQ8" i="14"/>
  <c r="BM8" i="14"/>
  <c r="BI8" i="14"/>
  <c r="BE8" i="14"/>
  <c r="BA8" i="14"/>
  <c r="AW8" i="14"/>
  <c r="AS8" i="14"/>
  <c r="AO8" i="14"/>
  <c r="AK8" i="14"/>
  <c r="AG8" i="14"/>
  <c r="AC8" i="14"/>
  <c r="Y8" i="14"/>
  <c r="U8" i="14"/>
  <c r="Q8" i="14"/>
  <c r="M8" i="14"/>
  <c r="I8" i="14"/>
  <c r="E8" i="14"/>
  <c r="CO7" i="14"/>
  <c r="CK7" i="14"/>
  <c r="CG7" i="14"/>
  <c r="CC7" i="14"/>
  <c r="BY7" i="14"/>
  <c r="BU7" i="14"/>
  <c r="BQ7" i="14"/>
  <c r="BM7" i="14"/>
  <c r="BI7" i="14"/>
  <c r="BE7" i="14"/>
  <c r="BA7" i="14"/>
  <c r="AW7" i="14"/>
  <c r="AS7" i="14"/>
  <c r="AO7" i="14"/>
  <c r="AK7" i="14"/>
  <c r="AG7" i="14"/>
  <c r="AC7" i="14"/>
  <c r="Y7" i="14"/>
  <c r="U7" i="14"/>
  <c r="Q7" i="14"/>
  <c r="M7" i="14"/>
  <c r="I7" i="14"/>
  <c r="E7" i="14"/>
  <c r="CO6" i="14"/>
  <c r="CK6" i="14"/>
  <c r="CG6" i="14"/>
  <c r="CC6" i="14"/>
  <c r="BY6" i="14"/>
  <c r="BU6" i="14"/>
  <c r="BQ6" i="14"/>
  <c r="BM6" i="14"/>
  <c r="BI6" i="14"/>
  <c r="BE6" i="14"/>
  <c r="BA6" i="14"/>
  <c r="AW6" i="14"/>
  <c r="AS6" i="14"/>
  <c r="AO6" i="14"/>
  <c r="AK6" i="14"/>
  <c r="AG6" i="14"/>
  <c r="AC6" i="14"/>
  <c r="Y6" i="14"/>
  <c r="U6" i="14"/>
  <c r="Q6" i="14"/>
  <c r="M6" i="14"/>
  <c r="I6" i="14"/>
  <c r="E6" i="14"/>
  <c r="CO5" i="14"/>
  <c r="CK5" i="14"/>
  <c r="CG5" i="14"/>
  <c r="CC5" i="14"/>
  <c r="BY5" i="14"/>
  <c r="BU5" i="14"/>
  <c r="BQ5" i="14"/>
  <c r="BM5" i="14"/>
  <c r="BI5" i="14"/>
  <c r="BE5" i="14"/>
  <c r="BA5" i="14"/>
  <c r="AW5" i="14"/>
  <c r="AS5" i="14"/>
  <c r="AO5" i="14"/>
  <c r="AK5" i="14"/>
  <c r="AG5" i="14"/>
  <c r="AC5" i="14"/>
  <c r="Y5" i="14"/>
  <c r="U5" i="14"/>
  <c r="Q5" i="14"/>
  <c r="M5" i="14"/>
  <c r="I5" i="14"/>
  <c r="E5" i="14"/>
  <c r="CO4" i="14"/>
  <c r="CK4" i="14"/>
  <c r="CG4" i="14"/>
  <c r="CC4" i="14"/>
  <c r="BY4" i="14"/>
  <c r="BU4" i="14"/>
  <c r="BQ4" i="14"/>
  <c r="BM4" i="14"/>
  <c r="BI4" i="14"/>
  <c r="BE4" i="14"/>
  <c r="BA4" i="14"/>
  <c r="AW4" i="14"/>
  <c r="AS4" i="14"/>
  <c r="AO4" i="14"/>
  <c r="AG4" i="14"/>
  <c r="AC4" i="14"/>
  <c r="Y4" i="14"/>
  <c r="U4" i="14"/>
  <c r="Q4" i="14"/>
  <c r="M4" i="14"/>
  <c r="I4" i="14"/>
  <c r="E4" i="14"/>
  <c r="X22" i="13" l="1"/>
  <c r="W22" i="13"/>
  <c r="V22" i="13"/>
  <c r="U22" i="13"/>
  <c r="T22" i="13"/>
  <c r="S22" i="13"/>
  <c r="R22" i="13"/>
  <c r="Q22" i="13"/>
  <c r="P22" i="13"/>
  <c r="O22" i="13"/>
  <c r="N22" i="13"/>
  <c r="K22" i="13"/>
  <c r="I22" i="13"/>
  <c r="H22" i="13"/>
  <c r="G22" i="13"/>
  <c r="F22" i="13"/>
  <c r="C22" i="13"/>
  <c r="B22" i="13"/>
  <c r="X21" i="13"/>
  <c r="W21" i="13"/>
  <c r="V21" i="13"/>
  <c r="U21" i="13"/>
  <c r="T21" i="13"/>
  <c r="S21" i="13"/>
  <c r="R21" i="13"/>
  <c r="Q21" i="13"/>
  <c r="P21" i="13"/>
  <c r="O21" i="13"/>
  <c r="N21" i="13"/>
  <c r="K21" i="13"/>
  <c r="I21" i="13"/>
  <c r="H21" i="13"/>
  <c r="G21" i="13"/>
  <c r="F21" i="13"/>
  <c r="C21" i="13"/>
  <c r="B21" i="13"/>
  <c r="X11" i="13"/>
  <c r="W11" i="13"/>
  <c r="V11" i="13"/>
  <c r="U11" i="13"/>
  <c r="T11" i="13"/>
  <c r="S11" i="13"/>
  <c r="R11" i="13"/>
  <c r="Q11" i="13"/>
  <c r="P11" i="13"/>
  <c r="O11" i="13"/>
  <c r="N11" i="13"/>
  <c r="M11" i="13"/>
  <c r="L11" i="13"/>
  <c r="K11" i="13"/>
  <c r="J11" i="13"/>
  <c r="I11" i="13"/>
  <c r="H11" i="13"/>
  <c r="G11" i="13"/>
  <c r="F11" i="13"/>
  <c r="E11" i="13"/>
  <c r="D11" i="13"/>
  <c r="C11" i="13"/>
  <c r="B11" i="13"/>
  <c r="X10" i="13"/>
  <c r="W10" i="13"/>
  <c r="V10" i="13"/>
  <c r="U10" i="13"/>
  <c r="T10" i="13"/>
  <c r="S10" i="13"/>
  <c r="R10" i="13"/>
  <c r="Q10" i="13"/>
  <c r="P10" i="13"/>
  <c r="O10" i="13"/>
  <c r="N10" i="13"/>
  <c r="M10" i="13"/>
  <c r="L10" i="13"/>
  <c r="K10" i="13"/>
  <c r="J10" i="13"/>
  <c r="I10" i="13"/>
  <c r="H10" i="13"/>
  <c r="G10" i="13"/>
  <c r="F10" i="13"/>
  <c r="E10" i="13"/>
  <c r="D10" i="13"/>
  <c r="C10" i="13"/>
  <c r="B10" i="13"/>
  <c r="AI23" i="10" l="1"/>
  <c r="AF23" i="10"/>
  <c r="AE23" i="10"/>
  <c r="W23" i="10"/>
  <c r="T23" i="10"/>
  <c r="S23" i="10"/>
  <c r="K23" i="10"/>
  <c r="H23" i="10"/>
  <c r="G23" i="10"/>
  <c r="AF22" i="10"/>
  <c r="AC22" i="10"/>
  <c r="AB22" i="10"/>
  <c r="T22" i="10"/>
  <c r="Q22" i="10"/>
  <c r="P22" i="10"/>
  <c r="H22" i="10"/>
  <c r="AL21" i="10"/>
  <c r="AL23" i="10" s="1"/>
  <c r="AK21" i="10"/>
  <c r="AK23" i="10" s="1"/>
  <c r="AJ21" i="10"/>
  <c r="AI21" i="10"/>
  <c r="AH21" i="10"/>
  <c r="AH23" i="10" s="1"/>
  <c r="AG21" i="10"/>
  <c r="AG23" i="10" s="1"/>
  <c r="AF21" i="10"/>
  <c r="AE21" i="10"/>
  <c r="AD21" i="10"/>
  <c r="AD23" i="10" s="1"/>
  <c r="AC21" i="10"/>
  <c r="AC23" i="10" s="1"/>
  <c r="AB21" i="10"/>
  <c r="AA21" i="10"/>
  <c r="Z21" i="10"/>
  <c r="Z23" i="10" s="1"/>
  <c r="Y21" i="10"/>
  <c r="Y23" i="10" s="1"/>
  <c r="X21" i="10"/>
  <c r="W21" i="10"/>
  <c r="V21" i="10"/>
  <c r="V23" i="10" s="1"/>
  <c r="U21" i="10"/>
  <c r="U23" i="10" s="1"/>
  <c r="T21" i="10"/>
  <c r="S21" i="10"/>
  <c r="R21" i="10"/>
  <c r="R23" i="10" s="1"/>
  <c r="Q21" i="10"/>
  <c r="Q23" i="10" s="1"/>
  <c r="P21" i="10"/>
  <c r="O21" i="10"/>
  <c r="N21" i="10"/>
  <c r="N23" i="10" s="1"/>
  <c r="M21" i="10"/>
  <c r="M23" i="10" s="1"/>
  <c r="L21" i="10"/>
  <c r="K21" i="10"/>
  <c r="J21" i="10"/>
  <c r="J23" i="10" s="1"/>
  <c r="I21" i="10"/>
  <c r="I23" i="10" s="1"/>
  <c r="H21" i="10"/>
  <c r="G21" i="10"/>
  <c r="F21" i="10"/>
  <c r="F23" i="10" s="1"/>
  <c r="AL20" i="10"/>
  <c r="AL22" i="10" s="1"/>
  <c r="AK20" i="10"/>
  <c r="AJ20" i="10"/>
  <c r="AI20" i="10"/>
  <c r="AI22" i="10" s="1"/>
  <c r="AH20" i="10"/>
  <c r="AH22" i="10" s="1"/>
  <c r="AG20" i="10"/>
  <c r="AF20" i="10"/>
  <c r="AE20" i="10"/>
  <c r="AE22" i="10" s="1"/>
  <c r="AD20" i="10"/>
  <c r="AD22" i="10" s="1"/>
  <c r="AC20" i="10"/>
  <c r="AB20" i="10"/>
  <c r="AA20" i="10"/>
  <c r="AA22" i="10" s="1"/>
  <c r="Z20" i="10"/>
  <c r="Z22" i="10" s="1"/>
  <c r="Y20" i="10"/>
  <c r="X20" i="10"/>
  <c r="W20" i="10"/>
  <c r="W22" i="10" s="1"/>
  <c r="V20" i="10"/>
  <c r="V22" i="10" s="1"/>
  <c r="U20" i="10"/>
  <c r="T20" i="10"/>
  <c r="S20" i="10"/>
  <c r="S22" i="10" s="1"/>
  <c r="R20" i="10"/>
  <c r="R22" i="10" s="1"/>
  <c r="Q20" i="10"/>
  <c r="P20" i="10"/>
  <c r="O20" i="10"/>
  <c r="O22" i="10" s="1"/>
  <c r="N20" i="10"/>
  <c r="N22" i="10" s="1"/>
  <c r="M20" i="10"/>
  <c r="L20" i="10"/>
  <c r="K20" i="10"/>
  <c r="K22" i="10" s="1"/>
  <c r="J20" i="10"/>
  <c r="J22" i="10" s="1"/>
  <c r="I20" i="10"/>
  <c r="H20" i="10"/>
  <c r="G20" i="10"/>
  <c r="G22" i="10" s="1"/>
  <c r="F20" i="10"/>
  <c r="F22" i="10" s="1"/>
  <c r="AL11" i="10"/>
  <c r="AL13" i="10" s="1"/>
  <c r="AK11" i="10"/>
  <c r="AK13" i="10" s="1"/>
  <c r="AJ11" i="10"/>
  <c r="AJ13" i="10" s="1"/>
  <c r="AI11" i="10"/>
  <c r="AI13" i="10" s="1"/>
  <c r="AH11" i="10"/>
  <c r="AH13" i="10" s="1"/>
  <c r="AG11" i="10"/>
  <c r="AG13" i="10" s="1"/>
  <c r="AF11" i="10"/>
  <c r="AF13" i="10" s="1"/>
  <c r="AE11" i="10"/>
  <c r="AE13" i="10" s="1"/>
  <c r="AD11" i="10"/>
  <c r="AD13" i="10" s="1"/>
  <c r="AC11" i="10"/>
  <c r="AC13" i="10" s="1"/>
  <c r="AB11" i="10"/>
  <c r="AB13" i="10" s="1"/>
  <c r="AA11" i="10"/>
  <c r="AA13" i="10" s="1"/>
  <c r="Z11" i="10"/>
  <c r="Z13" i="10" s="1"/>
  <c r="Y11" i="10"/>
  <c r="Y13" i="10" s="1"/>
  <c r="X11" i="10"/>
  <c r="X13" i="10" s="1"/>
  <c r="W11" i="10"/>
  <c r="W13" i="10" s="1"/>
  <c r="V11" i="10"/>
  <c r="V13" i="10" s="1"/>
  <c r="U11" i="10"/>
  <c r="U13" i="10" s="1"/>
  <c r="T11" i="10"/>
  <c r="T13" i="10" s="1"/>
  <c r="S11" i="10"/>
  <c r="S13" i="10" s="1"/>
  <c r="R11" i="10"/>
  <c r="R13" i="10" s="1"/>
  <c r="Q11" i="10"/>
  <c r="Q13" i="10" s="1"/>
  <c r="P11" i="10"/>
  <c r="P13" i="10" s="1"/>
  <c r="O11" i="10"/>
  <c r="O13" i="10" s="1"/>
  <c r="N11" i="10"/>
  <c r="N13" i="10" s="1"/>
  <c r="M11" i="10"/>
  <c r="M13" i="10" s="1"/>
  <c r="L11" i="10"/>
  <c r="L13" i="10" s="1"/>
  <c r="K11" i="10"/>
  <c r="K13" i="10" s="1"/>
  <c r="J11" i="10"/>
  <c r="J13" i="10" s="1"/>
  <c r="I11" i="10"/>
  <c r="I13" i="10" s="1"/>
  <c r="H11" i="10"/>
  <c r="H13" i="10" s="1"/>
  <c r="G11" i="10"/>
  <c r="G13" i="10" s="1"/>
  <c r="F11" i="10"/>
  <c r="F13" i="10" s="1"/>
  <c r="E11" i="10"/>
  <c r="E13" i="10" s="1"/>
  <c r="D11" i="10"/>
  <c r="D13" i="10" s="1"/>
  <c r="C11" i="10"/>
  <c r="C13" i="10" s="1"/>
  <c r="AL10" i="10"/>
  <c r="AL12" i="10" s="1"/>
  <c r="AK10" i="10"/>
  <c r="AK12" i="10" s="1"/>
  <c r="AJ10" i="10"/>
  <c r="AJ12" i="10" s="1"/>
  <c r="AI10" i="10"/>
  <c r="AI12" i="10" s="1"/>
  <c r="AH10" i="10"/>
  <c r="AH12" i="10" s="1"/>
  <c r="AG10" i="10"/>
  <c r="AG12" i="10" s="1"/>
  <c r="AF10" i="10"/>
  <c r="AF12" i="10" s="1"/>
  <c r="AE10" i="10"/>
  <c r="AE12" i="10" s="1"/>
  <c r="AD10" i="10"/>
  <c r="AD12" i="10" s="1"/>
  <c r="AC10" i="10"/>
  <c r="AC12" i="10" s="1"/>
  <c r="AB10" i="10"/>
  <c r="AB12" i="10" s="1"/>
  <c r="AA10" i="10"/>
  <c r="AA12" i="10" s="1"/>
  <c r="Z10" i="10"/>
  <c r="Z12" i="10" s="1"/>
  <c r="Y10" i="10"/>
  <c r="Y12" i="10" s="1"/>
  <c r="X10" i="10"/>
  <c r="X12" i="10" s="1"/>
  <c r="W10" i="10"/>
  <c r="W12" i="10" s="1"/>
  <c r="V10" i="10"/>
  <c r="V12" i="10" s="1"/>
  <c r="U10" i="10"/>
  <c r="U12" i="10" s="1"/>
  <c r="T10" i="10"/>
  <c r="T12" i="10" s="1"/>
  <c r="S10" i="10"/>
  <c r="S12" i="10" s="1"/>
  <c r="R10" i="10"/>
  <c r="R12" i="10" s="1"/>
  <c r="Q10" i="10"/>
  <c r="Q12" i="10" s="1"/>
  <c r="P10" i="10"/>
  <c r="P12" i="10" s="1"/>
  <c r="O10" i="10"/>
  <c r="O12" i="10" s="1"/>
  <c r="N10" i="10"/>
  <c r="N12" i="10" s="1"/>
  <c r="M10" i="10"/>
  <c r="M12" i="10" s="1"/>
  <c r="L10" i="10"/>
  <c r="L12" i="10" s="1"/>
  <c r="K10" i="10"/>
  <c r="K12" i="10" s="1"/>
  <c r="J10" i="10"/>
  <c r="J12" i="10" s="1"/>
  <c r="I10" i="10"/>
  <c r="I12" i="10" s="1"/>
  <c r="H10" i="10"/>
  <c r="H12" i="10" s="1"/>
  <c r="G10" i="10"/>
  <c r="G12" i="10" s="1"/>
  <c r="F10" i="10"/>
  <c r="F12" i="10" s="1"/>
  <c r="E10" i="10"/>
  <c r="E12" i="10" s="1"/>
  <c r="D10" i="10"/>
  <c r="AK22" i="10" s="1"/>
  <c r="C10" i="10"/>
  <c r="L23" i="10" s="1"/>
  <c r="L22" i="10" l="1"/>
  <c r="AJ22" i="10"/>
  <c r="D12" i="10"/>
  <c r="I22" i="10"/>
  <c r="Y22" i="10"/>
  <c r="AG22" i="10"/>
  <c r="P23" i="10"/>
  <c r="X23" i="10"/>
  <c r="AB23" i="10"/>
  <c r="AJ23" i="10"/>
  <c r="C12" i="10"/>
  <c r="X22" i="10"/>
  <c r="O23" i="10"/>
  <c r="AA23" i="10"/>
  <c r="M22" i="10"/>
  <c r="U22" i="10"/>
  <c r="H130" i="15" l="1"/>
  <c r="D130" i="15"/>
  <c r="H129" i="15"/>
  <c r="D129" i="15"/>
  <c r="H128" i="15"/>
  <c r="D128" i="15"/>
  <c r="H127" i="15"/>
  <c r="D127" i="15"/>
  <c r="H126" i="15"/>
  <c r="D126" i="15"/>
  <c r="H125" i="15"/>
  <c r="D125" i="15"/>
  <c r="K124" i="15"/>
  <c r="J124" i="15"/>
  <c r="L124" i="15" s="1"/>
  <c r="H124" i="15"/>
  <c r="E124" i="15"/>
  <c r="D124" i="15"/>
  <c r="H121" i="15"/>
  <c r="B121" i="15"/>
  <c r="D121" i="15" s="1"/>
  <c r="E121" i="15" s="1"/>
  <c r="H120" i="15"/>
  <c r="B120" i="15"/>
  <c r="D120" i="15" s="1"/>
  <c r="H119" i="15"/>
  <c r="D119" i="15"/>
  <c r="B119" i="15"/>
  <c r="H118" i="15"/>
  <c r="F118" i="15"/>
  <c r="E118" i="15"/>
  <c r="D118" i="15"/>
  <c r="B118" i="15"/>
  <c r="H117" i="15"/>
  <c r="F117" i="15"/>
  <c r="B117" i="15"/>
  <c r="D117" i="15" s="1"/>
  <c r="E117" i="15" s="1"/>
  <c r="H116" i="15"/>
  <c r="B116" i="15"/>
  <c r="D116" i="15" s="1"/>
  <c r="K115" i="15"/>
  <c r="J115" i="15"/>
  <c r="L115" i="15" s="1"/>
  <c r="H115" i="15"/>
  <c r="B115" i="15"/>
  <c r="D115" i="15" s="1"/>
  <c r="E115" i="15" s="1"/>
  <c r="H111" i="15"/>
  <c r="B111" i="15"/>
  <c r="D111" i="15" s="1"/>
  <c r="H110" i="15"/>
  <c r="D110" i="15"/>
  <c r="B110" i="15"/>
  <c r="H109" i="15"/>
  <c r="F109" i="15"/>
  <c r="E109" i="15"/>
  <c r="D109" i="15"/>
  <c r="B109" i="15"/>
  <c r="H108" i="15"/>
  <c r="B108" i="15"/>
  <c r="D108" i="15" s="1"/>
  <c r="E108" i="15" s="1"/>
  <c r="H107" i="15"/>
  <c r="B107" i="15"/>
  <c r="D107" i="15" s="1"/>
  <c r="K106" i="15"/>
  <c r="J106" i="15"/>
  <c r="L106" i="15" s="1"/>
  <c r="H106" i="15"/>
  <c r="B106" i="15"/>
  <c r="D106" i="15" s="1"/>
  <c r="E106" i="15" s="1"/>
  <c r="H103" i="15"/>
  <c r="B103" i="15"/>
  <c r="D103" i="15" s="1"/>
  <c r="H102" i="15"/>
  <c r="D102" i="15"/>
  <c r="B102" i="15"/>
  <c r="H101" i="15"/>
  <c r="F101" i="15"/>
  <c r="E101" i="15"/>
  <c r="D101" i="15"/>
  <c r="B101" i="15"/>
  <c r="H100" i="15"/>
  <c r="F100" i="15"/>
  <c r="B100" i="15"/>
  <c r="D100" i="15" s="1"/>
  <c r="E100" i="15" s="1"/>
  <c r="H99" i="15"/>
  <c r="B99" i="15"/>
  <c r="D99" i="15" s="1"/>
  <c r="H98" i="15"/>
  <c r="D98" i="15"/>
  <c r="B98" i="15"/>
  <c r="H97" i="15"/>
  <c r="F97" i="15"/>
  <c r="E97" i="15"/>
  <c r="D97" i="15"/>
  <c r="B97" i="15"/>
  <c r="H96" i="15"/>
  <c r="E96" i="15"/>
  <c r="D96" i="15"/>
  <c r="B96" i="15"/>
  <c r="H94" i="15"/>
  <c r="B94" i="15"/>
  <c r="D94" i="15" s="1"/>
  <c r="E94" i="15" s="1"/>
  <c r="H93" i="15"/>
  <c r="B93" i="15"/>
  <c r="D93" i="15" s="1"/>
  <c r="H92" i="15"/>
  <c r="D92" i="15"/>
  <c r="B92" i="15"/>
  <c r="H91" i="15"/>
  <c r="F91" i="15"/>
  <c r="E91" i="15"/>
  <c r="D91" i="15"/>
  <c r="B91" i="15"/>
  <c r="H90" i="15"/>
  <c r="F90" i="15"/>
  <c r="B90" i="15"/>
  <c r="D90" i="15" s="1"/>
  <c r="E90" i="15" s="1"/>
  <c r="L89" i="15"/>
  <c r="K89" i="15"/>
  <c r="J89" i="15"/>
  <c r="H89" i="15"/>
  <c r="E89" i="15"/>
  <c r="B89" i="15"/>
  <c r="D89" i="15" s="1"/>
  <c r="H86" i="15"/>
  <c r="B86" i="15"/>
  <c r="D86" i="15" s="1"/>
  <c r="E86" i="15" s="1"/>
  <c r="H85" i="15"/>
  <c r="B85" i="15"/>
  <c r="D85" i="15" s="1"/>
  <c r="H84" i="15"/>
  <c r="D84" i="15"/>
  <c r="B84" i="15"/>
  <c r="H83" i="15"/>
  <c r="B83" i="15"/>
  <c r="D83" i="15" s="1"/>
  <c r="F83" i="15" s="1"/>
  <c r="H82" i="15"/>
  <c r="F82" i="15"/>
  <c r="B82" i="15"/>
  <c r="D82" i="15" s="1"/>
  <c r="E82" i="15" s="1"/>
  <c r="H81" i="15"/>
  <c r="B81" i="15"/>
  <c r="D81" i="15" s="1"/>
  <c r="H80" i="15"/>
  <c r="D80" i="15"/>
  <c r="B80" i="15"/>
  <c r="K79" i="15"/>
  <c r="J79" i="15"/>
  <c r="L79" i="15" s="1"/>
  <c r="H79" i="15"/>
  <c r="B79" i="15"/>
  <c r="D79" i="15" s="1"/>
  <c r="E79" i="15" s="1"/>
  <c r="H76" i="15"/>
  <c r="D76" i="15"/>
  <c r="B76" i="15"/>
  <c r="H75" i="15"/>
  <c r="F75" i="15"/>
  <c r="E75" i="15"/>
  <c r="D75" i="15"/>
  <c r="B75" i="15"/>
  <c r="H74" i="15"/>
  <c r="F74" i="15"/>
  <c r="B74" i="15"/>
  <c r="D74" i="15" s="1"/>
  <c r="E74" i="15" s="1"/>
  <c r="H73" i="15"/>
  <c r="B73" i="15"/>
  <c r="D73" i="15" s="1"/>
  <c r="H72" i="15"/>
  <c r="D72" i="15"/>
  <c r="B72" i="15"/>
  <c r="H71" i="15"/>
  <c r="F71" i="15"/>
  <c r="E71" i="15"/>
  <c r="D71" i="15"/>
  <c r="B71" i="15"/>
  <c r="H70" i="15"/>
  <c r="B70" i="15"/>
  <c r="D70" i="15" s="1"/>
  <c r="E70" i="15" s="1"/>
  <c r="H69" i="15"/>
  <c r="B69" i="15"/>
  <c r="D69" i="15" s="1"/>
  <c r="K68" i="15"/>
  <c r="J68" i="15"/>
  <c r="L68" i="15" s="1"/>
  <c r="H68" i="15"/>
  <c r="B68" i="15"/>
  <c r="D68" i="15" s="1"/>
  <c r="E68" i="15" s="1"/>
  <c r="H65" i="15"/>
  <c r="B65" i="15"/>
  <c r="D65" i="15" s="1"/>
  <c r="H64" i="15"/>
  <c r="D64" i="15"/>
  <c r="B64" i="15"/>
  <c r="H63" i="15"/>
  <c r="F63" i="15"/>
  <c r="E63" i="15"/>
  <c r="D63" i="15"/>
  <c r="B63" i="15"/>
  <c r="H62" i="15"/>
  <c r="F62" i="15"/>
  <c r="B62" i="15"/>
  <c r="D62" i="15" s="1"/>
  <c r="E62" i="15" s="1"/>
  <c r="H61" i="15"/>
  <c r="B61" i="15"/>
  <c r="D61" i="15" s="1"/>
  <c r="H60" i="15"/>
  <c r="D60" i="15"/>
  <c r="B60" i="15"/>
  <c r="H59" i="15"/>
  <c r="F59" i="15"/>
  <c r="E59" i="15"/>
  <c r="D59" i="15"/>
  <c r="B59" i="15"/>
  <c r="L58" i="15"/>
  <c r="K58" i="15"/>
  <c r="J58" i="15"/>
  <c r="H58" i="15"/>
  <c r="D58" i="15"/>
  <c r="E58" i="15" s="1"/>
  <c r="B58" i="15"/>
  <c r="H55" i="15"/>
  <c r="F55" i="15"/>
  <c r="E55" i="15"/>
  <c r="D55" i="15"/>
  <c r="B55" i="15"/>
  <c r="H54" i="15"/>
  <c r="F54" i="15"/>
  <c r="B54" i="15"/>
  <c r="D54" i="15" s="1"/>
  <c r="E54" i="15" s="1"/>
  <c r="H53" i="15"/>
  <c r="B53" i="15"/>
  <c r="D53" i="15" s="1"/>
  <c r="H52" i="15"/>
  <c r="D52" i="15"/>
  <c r="B52" i="15"/>
  <c r="H51" i="15"/>
  <c r="F51" i="15"/>
  <c r="E51" i="15"/>
  <c r="D51" i="15"/>
  <c r="B51" i="15"/>
  <c r="H50" i="15"/>
  <c r="B50" i="15"/>
  <c r="D50" i="15" s="1"/>
  <c r="E50" i="15" s="1"/>
  <c r="L49" i="15"/>
  <c r="K49" i="15"/>
  <c r="J49" i="15"/>
  <c r="H49" i="15"/>
  <c r="B49" i="15"/>
  <c r="D49" i="15" s="1"/>
  <c r="E49" i="15" s="1"/>
  <c r="H46" i="15"/>
  <c r="F46" i="15"/>
  <c r="B46" i="15"/>
  <c r="D46" i="15" s="1"/>
  <c r="E46" i="15" s="1"/>
  <c r="H45" i="15"/>
  <c r="B45" i="15"/>
  <c r="D45" i="15" s="1"/>
  <c r="H44" i="15"/>
  <c r="D44" i="15"/>
  <c r="B44" i="15"/>
  <c r="H43" i="15"/>
  <c r="F43" i="15"/>
  <c r="E43" i="15"/>
  <c r="D43" i="15"/>
  <c r="B43" i="15"/>
  <c r="H42" i="15"/>
  <c r="B42" i="15"/>
  <c r="D42" i="15" s="1"/>
  <c r="E42" i="15" s="1"/>
  <c r="L41" i="15"/>
  <c r="K41" i="15"/>
  <c r="J41" i="15"/>
  <c r="H41" i="15"/>
  <c r="B41" i="15"/>
  <c r="D41" i="15" s="1"/>
  <c r="E41" i="15" s="1"/>
  <c r="H38" i="15"/>
  <c r="F38" i="15"/>
  <c r="B38" i="15"/>
  <c r="D38" i="15" s="1"/>
  <c r="E38" i="15" s="1"/>
  <c r="H37" i="15"/>
  <c r="B37" i="15"/>
  <c r="D37" i="15" s="1"/>
  <c r="H36" i="15"/>
  <c r="D36" i="15"/>
  <c r="B36" i="15"/>
  <c r="H35" i="15"/>
  <c r="E35" i="15"/>
  <c r="B35" i="15"/>
  <c r="D35" i="15" s="1"/>
  <c r="F35" i="15" s="1"/>
  <c r="H34" i="15"/>
  <c r="B34" i="15"/>
  <c r="D34" i="15" s="1"/>
  <c r="E34" i="15" s="1"/>
  <c r="H33" i="15"/>
  <c r="B33" i="15"/>
  <c r="D33" i="15" s="1"/>
  <c r="H32" i="15"/>
  <c r="D32" i="15"/>
  <c r="B32" i="15"/>
  <c r="K31" i="15"/>
  <c r="J31" i="15"/>
  <c r="L31" i="15" s="1"/>
  <c r="H31" i="15"/>
  <c r="B31" i="15"/>
  <c r="D31" i="15" s="1"/>
  <c r="E31" i="15" s="1"/>
  <c r="H28" i="15"/>
  <c r="D28" i="15"/>
  <c r="B28" i="15"/>
  <c r="H27" i="15"/>
  <c r="F27" i="15"/>
  <c r="E27" i="15"/>
  <c r="D27" i="15"/>
  <c r="B27" i="15"/>
  <c r="H26" i="15"/>
  <c r="B26" i="15"/>
  <c r="D26" i="15" s="1"/>
  <c r="E26" i="15" s="1"/>
  <c r="H25" i="15"/>
  <c r="B25" i="15"/>
  <c r="D25" i="15" s="1"/>
  <c r="H24" i="15"/>
  <c r="E24" i="15"/>
  <c r="D24" i="15"/>
  <c r="F24" i="15" s="1"/>
  <c r="B24" i="15"/>
  <c r="K23" i="15"/>
  <c r="J23" i="15"/>
  <c r="L23" i="15" s="1"/>
  <c r="H23" i="15"/>
  <c r="D23" i="15"/>
  <c r="E23" i="15" s="1"/>
  <c r="B23" i="15"/>
  <c r="H20" i="15"/>
  <c r="D20" i="15"/>
  <c r="F20" i="15" s="1"/>
  <c r="B20" i="15"/>
  <c r="H19" i="15"/>
  <c r="F19" i="15"/>
  <c r="E19" i="15"/>
  <c r="D19" i="15"/>
  <c r="B19" i="15"/>
  <c r="H18" i="15"/>
  <c r="F18" i="15"/>
  <c r="B18" i="15"/>
  <c r="D18" i="15" s="1"/>
  <c r="E18" i="15" s="1"/>
  <c r="H17" i="15"/>
  <c r="B17" i="15"/>
  <c r="D17" i="15" s="1"/>
  <c r="H16" i="15"/>
  <c r="E16" i="15"/>
  <c r="D16" i="15"/>
  <c r="F16" i="15" s="1"/>
  <c r="B16" i="15"/>
  <c r="H15" i="15"/>
  <c r="F15" i="15"/>
  <c r="E15" i="15"/>
  <c r="D15" i="15"/>
  <c r="B15" i="15"/>
  <c r="H14" i="15"/>
  <c r="B14" i="15"/>
  <c r="D14" i="15" s="1"/>
  <c r="E14" i="15" s="1"/>
  <c r="L13" i="15"/>
  <c r="K13" i="15"/>
  <c r="J13" i="15"/>
  <c r="H13" i="15"/>
  <c r="E13" i="15"/>
  <c r="D13" i="15"/>
  <c r="B13" i="15"/>
  <c r="H10" i="15"/>
  <c r="B10" i="15"/>
  <c r="D10" i="15" s="1"/>
  <c r="E10" i="15" s="1"/>
  <c r="H9" i="15"/>
  <c r="D9" i="15"/>
  <c r="B9" i="15"/>
  <c r="H8" i="15"/>
  <c r="B8" i="15"/>
  <c r="D8" i="15" s="1"/>
  <c r="E8" i="15" s="1"/>
  <c r="P7" i="15"/>
  <c r="O7" i="15"/>
  <c r="O8" i="15" s="1"/>
  <c r="P8" i="15" s="1"/>
  <c r="D7" i="15"/>
  <c r="F7" i="15" s="1"/>
  <c r="B7" i="15"/>
  <c r="B6" i="15"/>
  <c r="D6" i="15" s="1"/>
  <c r="O5" i="15"/>
  <c r="P5" i="15" s="1"/>
  <c r="L5" i="15"/>
  <c r="K5" i="15"/>
  <c r="J5" i="15"/>
  <c r="H5" i="15"/>
  <c r="E5" i="15"/>
  <c r="D5" i="15"/>
  <c r="B5" i="15"/>
  <c r="F17" i="15" l="1"/>
  <c r="E17" i="15"/>
  <c r="F6" i="15"/>
  <c r="E6" i="15"/>
  <c r="F76" i="15"/>
  <c r="E76" i="15"/>
  <c r="F92" i="15"/>
  <c r="E92" i="15"/>
  <c r="F103" i="15"/>
  <c r="E103" i="15"/>
  <c r="F119" i="15"/>
  <c r="E119" i="15"/>
  <c r="F125" i="15"/>
  <c r="E125" i="15"/>
  <c r="F127" i="15"/>
  <c r="E127" i="15"/>
  <c r="F129" i="15"/>
  <c r="E129" i="15"/>
  <c r="F10" i="15"/>
  <c r="F26" i="15"/>
  <c r="F28" i="15"/>
  <c r="E28" i="15"/>
  <c r="F34" i="15"/>
  <c r="F37" i="15"/>
  <c r="E37" i="15"/>
  <c r="F42" i="15"/>
  <c r="F44" i="15"/>
  <c r="E44" i="15"/>
  <c r="F53" i="15"/>
  <c r="E53" i="15"/>
  <c r="F61" i="15"/>
  <c r="E61" i="15"/>
  <c r="F73" i="15"/>
  <c r="E73" i="15"/>
  <c r="F81" i="15"/>
  <c r="E81" i="15"/>
  <c r="F94" i="15"/>
  <c r="F98" i="15"/>
  <c r="E98" i="15"/>
  <c r="F108" i="15"/>
  <c r="F110" i="15"/>
  <c r="E110" i="15"/>
  <c r="F116" i="15"/>
  <c r="E116" i="15"/>
  <c r="F121" i="15"/>
  <c r="F69" i="15"/>
  <c r="E69" i="15"/>
  <c r="F85" i="15"/>
  <c r="E85" i="15"/>
  <c r="F25" i="15"/>
  <c r="E25" i="15"/>
  <c r="F65" i="15"/>
  <c r="E65" i="15"/>
  <c r="F84" i="15"/>
  <c r="E84" i="15"/>
  <c r="F93" i="15"/>
  <c r="E93" i="15"/>
  <c r="F102" i="15"/>
  <c r="E102" i="15"/>
  <c r="F107" i="15"/>
  <c r="E107" i="15"/>
  <c r="F120" i="15"/>
  <c r="E120" i="15"/>
  <c r="F126" i="15"/>
  <c r="E126" i="15"/>
  <c r="F128" i="15"/>
  <c r="E128" i="15"/>
  <c r="F130" i="15"/>
  <c r="E130" i="15"/>
  <c r="F32" i="15"/>
  <c r="E32" i="15"/>
  <c r="F64" i="15"/>
  <c r="E64" i="15"/>
  <c r="F9" i="15"/>
  <c r="E9" i="15"/>
  <c r="F33" i="15"/>
  <c r="E33" i="15"/>
  <c r="E7" i="15"/>
  <c r="F8" i="15"/>
  <c r="F14" i="15"/>
  <c r="E20" i="15"/>
  <c r="F36" i="15"/>
  <c r="E36" i="15"/>
  <c r="F45" i="15"/>
  <c r="E45" i="15"/>
  <c r="F50" i="15"/>
  <c r="F52" i="15"/>
  <c r="E52" i="15"/>
  <c r="F60" i="15"/>
  <c r="E60" i="15"/>
  <c r="F70" i="15"/>
  <c r="F72" i="15"/>
  <c r="E72" i="15"/>
  <c r="F80" i="15"/>
  <c r="E80" i="15"/>
  <c r="E83" i="15"/>
  <c r="F86" i="15"/>
  <c r="F99" i="15"/>
  <c r="E99" i="15"/>
  <c r="F111" i="15"/>
  <c r="E111" i="15"/>
  <c r="E13" i="5"/>
  <c r="F13" i="5"/>
  <c r="H6" i="5"/>
  <c r="E16" i="5"/>
  <c r="F14" i="5"/>
  <c r="I9" i="5"/>
  <c r="H4" i="5"/>
  <c r="F15" i="5"/>
  <c r="E14" i="5"/>
  <c r="H9" i="5"/>
  <c r="F16" i="5"/>
  <c r="E15" i="5"/>
  <c r="D14" i="5"/>
  <c r="H8" i="5"/>
  <c r="D16" i="5"/>
  <c r="I8" i="5"/>
  <c r="I6" i="5"/>
  <c r="H7" i="5"/>
  <c r="D15" i="5"/>
  <c r="I7" i="5"/>
  <c r="D13" i="5"/>
  <c r="K8" i="5"/>
  <c r="L4" i="5"/>
  <c r="J8" i="5"/>
  <c r="G8" i="5"/>
  <c r="L8" i="5"/>
  <c r="L9" i="5"/>
  <c r="K7" i="5"/>
  <c r="L7" i="5"/>
  <c r="G7" i="5"/>
  <c r="J7" i="5"/>
  <c r="L6" i="5"/>
  <c r="G4" i="5"/>
  <c r="J4" i="5"/>
  <c r="K4" i="5"/>
  <c r="G9" i="5"/>
  <c r="J9" i="5"/>
  <c r="K9" i="5"/>
  <c r="I4" i="5"/>
  <c r="G6" i="5"/>
  <c r="J6" i="5"/>
  <c r="K6" i="5"/>
</calcChain>
</file>

<file path=xl/comments1.xml><?xml version="1.0" encoding="utf-8"?>
<comments xmlns="http://schemas.openxmlformats.org/spreadsheetml/2006/main">
  <authors>
    <author>Microsoft Office User</author>
  </authors>
  <commentList>
    <comment ref="T5" authorId="0">
      <text>
        <r>
          <rPr>
            <b/>
            <sz val="10"/>
            <color rgb="FF000000"/>
            <rFont val="Calibri"/>
            <family val="2"/>
          </rPr>
          <t>Average</t>
        </r>
      </text>
    </comment>
    <comment ref="T21" authorId="0">
      <text>
        <r>
          <rPr>
            <b/>
            <sz val="10"/>
            <color rgb="FF000000"/>
            <rFont val="Calibri"/>
            <family val="2"/>
          </rPr>
          <t>Average</t>
        </r>
      </text>
    </comment>
  </commentList>
</comments>
</file>

<file path=xl/comments2.xml><?xml version="1.0" encoding="utf-8"?>
<comments xmlns="http://schemas.openxmlformats.org/spreadsheetml/2006/main">
  <authors>
    <author>Microsoft Office User</author>
  </authors>
  <commentList>
    <comment ref="AD7" authorId="0">
      <text>
        <r>
          <rPr>
            <b/>
            <sz val="10"/>
            <color indexed="81"/>
            <rFont val="Calibri"/>
            <family val="2"/>
          </rPr>
          <t>Average</t>
        </r>
      </text>
    </comment>
    <comment ref="AD24" authorId="0">
      <text>
        <r>
          <rPr>
            <b/>
            <sz val="10"/>
            <color rgb="FF000000"/>
            <rFont val="Calibri"/>
            <family val="2"/>
          </rPr>
          <t>Average</t>
        </r>
      </text>
    </comment>
    <comment ref="AA36" authorId="0">
      <text>
        <r>
          <rPr>
            <b/>
            <sz val="10"/>
            <color rgb="FF000000"/>
            <rFont val="Calibri"/>
            <family val="2"/>
          </rPr>
          <t>Average</t>
        </r>
      </text>
    </comment>
  </commentList>
</comments>
</file>

<file path=xl/sharedStrings.xml><?xml version="1.0" encoding="utf-8"?>
<sst xmlns="http://schemas.openxmlformats.org/spreadsheetml/2006/main" count="4091" uniqueCount="540">
  <si>
    <t>Isoprenoids (from Dr. Asai)</t>
    <phoneticPr fontId="3"/>
  </si>
  <si>
    <t>Succinate-Cyt.c</t>
    <phoneticPr fontId="3"/>
  </si>
  <si>
    <t>Stock Conc. (M)</t>
    <phoneticPr fontId="3"/>
  </si>
  <si>
    <t>Injection (micro-L)</t>
    <phoneticPr fontId="3"/>
  </si>
  <si>
    <t>Final Conc.(M)</t>
    <phoneticPr fontId="3"/>
  </si>
  <si>
    <t>Final Conc (µM)</t>
    <phoneticPr fontId="3"/>
  </si>
  <si>
    <t>logC</t>
    <phoneticPr fontId="3"/>
  </si>
  <si>
    <t>dy/dx</t>
    <phoneticPr fontId="3"/>
  </si>
  <si>
    <t>Activity (%)</t>
    <phoneticPr fontId="3"/>
  </si>
  <si>
    <t>IC50 (M)</t>
    <phoneticPr fontId="3"/>
  </si>
  <si>
    <t>SE (M)</t>
    <phoneticPr fontId="3"/>
  </si>
  <si>
    <t>IC50 (nM)</t>
    <phoneticPr fontId="3"/>
  </si>
  <si>
    <t>SE (nM)</t>
    <phoneticPr fontId="3"/>
  </si>
  <si>
    <t>micro-mol NADH/mg/min</t>
    <phoneticPr fontId="4"/>
  </si>
  <si>
    <t>AVE</t>
    <phoneticPr fontId="4"/>
  </si>
  <si>
    <t>SD</t>
    <phoneticPr fontId="4"/>
  </si>
  <si>
    <t>SE</t>
    <phoneticPr fontId="4"/>
  </si>
  <si>
    <t>Final Conc (nM)</t>
    <phoneticPr fontId="3"/>
  </si>
  <si>
    <t>Antimycin A</t>
    <phoneticPr fontId="3"/>
  </si>
  <si>
    <t>Stock Conc. (M)</t>
  </si>
  <si>
    <t>Injection (micro-L)</t>
  </si>
  <si>
    <t>Final Conc.(M)</t>
  </si>
  <si>
    <t>Final Conc (nM)</t>
  </si>
  <si>
    <t>logC</t>
  </si>
  <si>
    <t>dy/dx</t>
  </si>
  <si>
    <t>Activity (%)</t>
  </si>
  <si>
    <r>
      <t xml:space="preserve">Compound </t>
    </r>
    <r>
      <rPr>
        <b/>
        <sz val="12"/>
        <color theme="1"/>
        <rFont val="Calibri"/>
        <family val="2"/>
      </rPr>
      <t>25</t>
    </r>
    <phoneticPr fontId="3"/>
  </si>
  <si>
    <r>
      <t xml:space="preserve">Compound </t>
    </r>
    <r>
      <rPr>
        <b/>
        <sz val="12"/>
        <color theme="1"/>
        <rFont val="Calibri"/>
        <family val="2"/>
      </rPr>
      <t>5</t>
    </r>
    <phoneticPr fontId="3"/>
  </si>
  <si>
    <r>
      <t xml:space="preserve">Compound </t>
    </r>
    <r>
      <rPr>
        <b/>
        <sz val="12"/>
        <color theme="1"/>
        <rFont val="Calibri"/>
        <family val="2"/>
      </rPr>
      <t>12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</si>
  <si>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21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</si>
  <si>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20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</si>
  <si>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22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</si>
  <si>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23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</si>
  <si>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14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</si>
  <si>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11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</si>
  <si>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17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</si>
  <si>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7</t>
    </r>
    <phoneticPr fontId="1"/>
  </si>
  <si>
    <r>
      <t xml:space="preserve">Compound </t>
    </r>
    <r>
      <rPr>
        <b/>
        <sz val="12"/>
        <color theme="1"/>
        <rFont val="Calibri"/>
        <family val="2"/>
      </rPr>
      <t>16</t>
    </r>
    <phoneticPr fontId="1"/>
  </si>
  <si>
    <t>DDPs</t>
    <phoneticPr fontId="1"/>
  </si>
  <si>
    <t>control (DMSO)</t>
    <phoneticPr fontId="1"/>
  </si>
  <si>
    <t>concentration</t>
    <phoneticPr fontId="1"/>
  </si>
  <si>
    <t>0.1 µM
(DMSO 0.002%)</t>
    <phoneticPr fontId="1"/>
  </si>
  <si>
    <t>1 µM
(DMSO 0.02%)</t>
    <phoneticPr fontId="1"/>
  </si>
  <si>
    <t>10 µM
(DMSO 0.2%)</t>
    <phoneticPr fontId="1"/>
  </si>
  <si>
    <t>A490</t>
    <phoneticPr fontId="10"/>
  </si>
  <si>
    <t>A490 ave</t>
    <phoneticPr fontId="10"/>
  </si>
  <si>
    <t>A490 std</t>
    <phoneticPr fontId="1"/>
  </si>
  <si>
    <t>A490 (control =1) ave</t>
    <phoneticPr fontId="1"/>
  </si>
  <si>
    <t>A490 (control =1) std</t>
    <phoneticPr fontId="1"/>
  </si>
  <si>
    <t>5-FU</t>
    <phoneticPr fontId="1"/>
  </si>
  <si>
    <t>doxorubicin</t>
    <phoneticPr fontId="1"/>
  </si>
  <si>
    <t xml:space="preserve">concentration </t>
    <phoneticPr fontId="1"/>
  </si>
  <si>
    <t>Efficacy</t>
    <phoneticPr fontId="10"/>
  </si>
  <si>
    <t>AZT</t>
    <phoneticPr fontId="10"/>
  </si>
  <si>
    <t>&gt;10000</t>
    <phoneticPr fontId="10"/>
  </si>
  <si>
    <t>Avg. EC50 (nM)</t>
    <phoneticPr fontId="10"/>
  </si>
  <si>
    <t>SD</t>
    <phoneticPr fontId="10"/>
  </si>
  <si>
    <t>Cytotoxicity</t>
    <phoneticPr fontId="10"/>
  </si>
  <si>
    <t>NA</t>
    <phoneticPr fontId="10"/>
  </si>
  <si>
    <t>Avg.</t>
    <phoneticPr fontId="10"/>
  </si>
  <si>
    <t>NA: not determined</t>
    <phoneticPr fontId="10"/>
  </si>
  <si>
    <t>DPPs</t>
    <phoneticPr fontId="1"/>
  </si>
  <si>
    <t>Cont.</t>
    <phoneticPr fontId="10"/>
  </si>
  <si>
    <t>5-FU</t>
    <phoneticPr fontId="10"/>
  </si>
  <si>
    <t>Dox</t>
    <phoneticPr fontId="10"/>
  </si>
  <si>
    <t>MFE (%)</t>
    <phoneticPr fontId="10"/>
  </si>
  <si>
    <t>MFE (%) ave</t>
    <phoneticPr fontId="10"/>
  </si>
  <si>
    <t>MFE (%) std</t>
    <phoneticPr fontId="10"/>
  </si>
  <si>
    <t>MFE (control = 1) ave</t>
    <phoneticPr fontId="10"/>
  </si>
  <si>
    <t>MFE (control = 1) std</t>
    <phoneticPr fontId="10"/>
  </si>
  <si>
    <t>Figure 5a</t>
    <phoneticPr fontId="1"/>
  </si>
  <si>
    <t>control</t>
    <phoneticPr fontId="1"/>
  </si>
  <si>
    <t>ALDH-positive cells (%)</t>
    <phoneticPr fontId="1"/>
  </si>
  <si>
    <t>ALDH-positive cells ave</t>
    <phoneticPr fontId="1"/>
  </si>
  <si>
    <t>ALDH-positive cells std</t>
    <phoneticPr fontId="1"/>
  </si>
  <si>
    <t>-</t>
    <phoneticPr fontId="1"/>
  </si>
  <si>
    <t>ALDH-positive cells ave (fold)</t>
    <phoneticPr fontId="1"/>
  </si>
  <si>
    <t xml:space="preserve">ALDH-positive cells std (fold) </t>
    <phoneticPr fontId="1"/>
  </si>
  <si>
    <t>Figure 5c</t>
    <phoneticPr fontId="1"/>
  </si>
  <si>
    <t>ALDH (-)</t>
    <phoneticPr fontId="1"/>
  </si>
  <si>
    <t>Compound 12 (µM)</t>
    <phoneticPr fontId="1"/>
  </si>
  <si>
    <t>Cell number (10^4 cells)</t>
    <phoneticPr fontId="1"/>
  </si>
  <si>
    <t>Cell number (10^4 cells) ave</t>
    <phoneticPr fontId="1"/>
  </si>
  <si>
    <t>Cell number (10^4 cells) std</t>
    <phoneticPr fontId="1"/>
  </si>
  <si>
    <t>Cell number ave (fold)</t>
    <phoneticPr fontId="1"/>
  </si>
  <si>
    <t>Cell number std (fold)</t>
    <phoneticPr fontId="1"/>
  </si>
  <si>
    <t>ALDH (+)</t>
    <phoneticPr fontId="1"/>
  </si>
  <si>
    <t>Figure 5d</t>
    <phoneticPr fontId="1"/>
  </si>
  <si>
    <t>M:B1</t>
  </si>
  <si>
    <t>M:C1</t>
  </si>
  <si>
    <t>M:D1</t>
  </si>
  <si>
    <t>M:E1</t>
  </si>
  <si>
    <t>M:F1</t>
  </si>
  <si>
    <t>M:G1</t>
  </si>
  <si>
    <t>M:B2</t>
  </si>
  <si>
    <t>M:C2</t>
  </si>
  <si>
    <t>M:D2</t>
  </si>
  <si>
    <t>M:E2</t>
  </si>
  <si>
    <t>M:F2</t>
  </si>
  <si>
    <t>M:G2</t>
  </si>
  <si>
    <t>M:B3</t>
  </si>
  <si>
    <t>M:C3</t>
  </si>
  <si>
    <t>M:D3</t>
  </si>
  <si>
    <t>M:E3</t>
  </si>
  <si>
    <t>M:F3</t>
  </si>
  <si>
    <t>M:G3</t>
  </si>
  <si>
    <t>M:B4</t>
  </si>
  <si>
    <t>M:C4</t>
  </si>
  <si>
    <t>M:D4</t>
  </si>
  <si>
    <t>M:E4</t>
  </si>
  <si>
    <t>M:F4</t>
  </si>
  <si>
    <t>M:G4</t>
  </si>
  <si>
    <t>M:B5</t>
  </si>
  <si>
    <t>M:C5</t>
  </si>
  <si>
    <t>M:D5</t>
  </si>
  <si>
    <t>M:F5</t>
  </si>
  <si>
    <t>M:G5</t>
  </si>
  <si>
    <t>M:H5</t>
  </si>
  <si>
    <t>M:B6</t>
  </si>
  <si>
    <t>M:C6</t>
  </si>
  <si>
    <t>M:D6</t>
  </si>
  <si>
    <t>M:E6</t>
  </si>
  <si>
    <t>M:F6</t>
  </si>
  <si>
    <t>M:G6</t>
  </si>
  <si>
    <t>M:B7</t>
  </si>
  <si>
    <t>M:C7</t>
  </si>
  <si>
    <t>M:D7</t>
  </si>
  <si>
    <t>M:E7</t>
  </si>
  <si>
    <t>M:F7</t>
  </si>
  <si>
    <t>M:G7</t>
  </si>
  <si>
    <t>M:B8</t>
  </si>
  <si>
    <t>M:C8</t>
  </si>
  <si>
    <t>M:D8</t>
  </si>
  <si>
    <t>M:E8</t>
  </si>
  <si>
    <t>M:F8</t>
  </si>
  <si>
    <t>M:G8</t>
  </si>
  <si>
    <t>M:B9</t>
  </si>
  <si>
    <t>M:C9</t>
  </si>
  <si>
    <t>M:D9</t>
  </si>
  <si>
    <t>M:E9</t>
  </si>
  <si>
    <t>M:F9</t>
  </si>
  <si>
    <t>M:G9</t>
  </si>
  <si>
    <t>M:B10</t>
  </si>
  <si>
    <t>M:C10</t>
  </si>
  <si>
    <t>M:D10</t>
  </si>
  <si>
    <t>M:E10</t>
  </si>
  <si>
    <t>M:F10</t>
  </si>
  <si>
    <t>M:G10</t>
  </si>
  <si>
    <t>Ab alone</t>
    <phoneticPr fontId="10"/>
  </si>
  <si>
    <t>M:B11</t>
  </si>
  <si>
    <t>M:C11</t>
  </si>
  <si>
    <t>M:D11</t>
  </si>
  <si>
    <t>M:E11</t>
  </si>
  <si>
    <t>M:F11</t>
  </si>
  <si>
    <t>M:G11</t>
  </si>
  <si>
    <t>No Ab</t>
    <phoneticPr fontId="10"/>
  </si>
  <si>
    <t>M:B12</t>
  </si>
  <si>
    <t>M:C12</t>
  </si>
  <si>
    <t>M:D12</t>
  </si>
  <si>
    <t>M1</t>
  </si>
  <si>
    <t>M2</t>
  </si>
  <si>
    <t>M3</t>
  </si>
  <si>
    <t>M4</t>
  </si>
  <si>
    <t>M5</t>
  </si>
  <si>
    <t>M6</t>
  </si>
  <si>
    <t>M7</t>
  </si>
  <si>
    <t>M8</t>
  </si>
  <si>
    <t>M9</t>
  </si>
  <si>
    <t>M10</t>
  </si>
  <si>
    <t>M11</t>
  </si>
  <si>
    <t>M12</t>
  </si>
  <si>
    <t>M13</t>
  </si>
  <si>
    <t>M14</t>
  </si>
  <si>
    <t>M15</t>
  </si>
  <si>
    <t>M16</t>
  </si>
  <si>
    <t>M17</t>
  </si>
  <si>
    <t>M18</t>
  </si>
  <si>
    <t>M19</t>
  </si>
  <si>
    <t>M20</t>
  </si>
  <si>
    <t>M21</t>
  </si>
  <si>
    <t>M22</t>
  </si>
  <si>
    <t>M23</t>
  </si>
  <si>
    <t>M24</t>
  </si>
  <si>
    <t>M25</t>
  </si>
  <si>
    <t>M26</t>
  </si>
  <si>
    <t>M27</t>
  </si>
  <si>
    <t>M28</t>
  </si>
  <si>
    <t>M29</t>
  </si>
  <si>
    <t>M30</t>
  </si>
  <si>
    <t>M31</t>
  </si>
  <si>
    <t>M32</t>
  </si>
  <si>
    <t>M33</t>
  </si>
  <si>
    <t>M34</t>
  </si>
  <si>
    <t>M35</t>
  </si>
  <si>
    <t>M36</t>
  </si>
  <si>
    <t>M37</t>
  </si>
  <si>
    <t>M38</t>
  </si>
  <si>
    <t>M39</t>
  </si>
  <si>
    <t>M40</t>
  </si>
  <si>
    <t>M41</t>
  </si>
  <si>
    <t>M42</t>
  </si>
  <si>
    <t>M43</t>
  </si>
  <si>
    <t>M44</t>
  </si>
  <si>
    <t>M45</t>
  </si>
  <si>
    <t>M46</t>
  </si>
  <si>
    <t>M47</t>
  </si>
  <si>
    <t>M48</t>
  </si>
  <si>
    <t>M49</t>
  </si>
  <si>
    <t>M50</t>
  </si>
  <si>
    <t>M51</t>
  </si>
  <si>
    <t>M52</t>
  </si>
  <si>
    <t>M53</t>
  </si>
  <si>
    <t>M54</t>
  </si>
  <si>
    <t>M55</t>
  </si>
  <si>
    <t>M56</t>
  </si>
  <si>
    <t>M57</t>
  </si>
  <si>
    <t>M58</t>
  </si>
  <si>
    <t>M59</t>
  </si>
  <si>
    <t>M60</t>
  </si>
  <si>
    <t>M61</t>
  </si>
  <si>
    <t>M62</t>
  </si>
  <si>
    <t>M63</t>
  </si>
  <si>
    <t>M64</t>
  </si>
  <si>
    <t>M65</t>
  </si>
  <si>
    <t>M66</t>
  </si>
  <si>
    <t>M67</t>
  </si>
  <si>
    <t>M68</t>
  </si>
  <si>
    <t>M69</t>
  </si>
  <si>
    <t>M70</t>
  </si>
  <si>
    <t>M71</t>
  </si>
  <si>
    <t>M72</t>
  </si>
  <si>
    <t>M73</t>
  </si>
  <si>
    <t>M74</t>
  </si>
  <si>
    <t>M75</t>
  </si>
  <si>
    <t>M76</t>
  </si>
  <si>
    <t>M77</t>
  </si>
  <si>
    <t>M78</t>
  </si>
  <si>
    <t>M79</t>
  </si>
  <si>
    <t>M80</t>
  </si>
  <si>
    <t>M81</t>
  </si>
  <si>
    <t>M82</t>
  </si>
  <si>
    <t>M83</t>
  </si>
  <si>
    <t>M84</t>
  </si>
  <si>
    <t>M85</t>
  </si>
  <si>
    <t>M86</t>
  </si>
  <si>
    <t>M87</t>
  </si>
  <si>
    <t>M88</t>
  </si>
  <si>
    <t>M89</t>
  </si>
  <si>
    <t>M90</t>
  </si>
  <si>
    <t>M91</t>
  </si>
  <si>
    <t>M92</t>
  </si>
  <si>
    <t>M93</t>
  </si>
  <si>
    <t>M94</t>
  </si>
  <si>
    <t>M95</t>
  </si>
  <si>
    <t>M96</t>
  </si>
  <si>
    <t>M97</t>
  </si>
  <si>
    <t>M98</t>
  </si>
  <si>
    <t>M99</t>
  </si>
  <si>
    <t>M100</t>
  </si>
  <si>
    <t>M101</t>
  </si>
  <si>
    <t>M102</t>
  </si>
  <si>
    <t>M103</t>
  </si>
  <si>
    <t>M104</t>
  </si>
  <si>
    <t>M105</t>
  </si>
  <si>
    <t>M106</t>
  </si>
  <si>
    <t>M107</t>
  </si>
  <si>
    <t>M108</t>
  </si>
  <si>
    <t>M109</t>
  </si>
  <si>
    <t>M110</t>
  </si>
  <si>
    <t>M111</t>
  </si>
  <si>
    <t>M112</t>
  </si>
  <si>
    <t>M113</t>
  </si>
  <si>
    <t>M114</t>
  </si>
  <si>
    <t>M115</t>
  </si>
  <si>
    <t>M116</t>
  </si>
  <si>
    <t>M117</t>
  </si>
  <si>
    <t>M118</t>
  </si>
  <si>
    <t>M119</t>
  </si>
  <si>
    <t>M120</t>
  </si>
  <si>
    <t>M121</t>
  </si>
  <si>
    <t>M122</t>
  </si>
  <si>
    <t>M123</t>
  </si>
  <si>
    <t>M124</t>
  </si>
  <si>
    <t>M125</t>
  </si>
  <si>
    <t>M126</t>
  </si>
  <si>
    <t>M127</t>
  </si>
  <si>
    <t>M128</t>
  </si>
  <si>
    <t>M129</t>
  </si>
  <si>
    <t>M130</t>
  </si>
  <si>
    <t>M131</t>
  </si>
  <si>
    <t>M132</t>
  </si>
  <si>
    <t>M133</t>
  </si>
  <si>
    <t>M134</t>
  </si>
  <si>
    <t>M135</t>
  </si>
  <si>
    <t>M136</t>
  </si>
  <si>
    <t>M137</t>
  </si>
  <si>
    <t>M138</t>
  </si>
  <si>
    <t>M139</t>
  </si>
  <si>
    <t>M140</t>
  </si>
  <si>
    <t>M141</t>
  </si>
  <si>
    <t>M142</t>
  </si>
  <si>
    <t>M143</t>
  </si>
  <si>
    <t>M144</t>
  </si>
  <si>
    <t>M145</t>
  </si>
  <si>
    <t>Compound 23</t>
    <phoneticPr fontId="10"/>
  </si>
  <si>
    <t>Compound 18</t>
    <phoneticPr fontId="10"/>
  </si>
  <si>
    <t>Compound 24</t>
    <phoneticPr fontId="1"/>
  </si>
  <si>
    <t>Compound 17</t>
    <phoneticPr fontId="1"/>
  </si>
  <si>
    <t>Compound 25</t>
    <phoneticPr fontId="1"/>
  </si>
  <si>
    <t>Compound 20</t>
    <phoneticPr fontId="1"/>
  </si>
  <si>
    <t>Compound 7</t>
    <phoneticPr fontId="1"/>
  </si>
  <si>
    <t>Compound 23</t>
    <phoneticPr fontId="1"/>
  </si>
  <si>
    <t>Compound 11</t>
    <phoneticPr fontId="1"/>
  </si>
  <si>
    <t>Compound 5</t>
    <phoneticPr fontId="1"/>
  </si>
  <si>
    <t>Compound 8</t>
    <phoneticPr fontId="1"/>
  </si>
  <si>
    <t>Compound 6</t>
    <phoneticPr fontId="1"/>
  </si>
  <si>
    <t>Compound 9</t>
    <phoneticPr fontId="1"/>
  </si>
  <si>
    <t>Compound 10</t>
    <phoneticPr fontId="1"/>
  </si>
  <si>
    <t>Compound 15</t>
    <phoneticPr fontId="1"/>
  </si>
  <si>
    <t>Compound 12</t>
    <phoneticPr fontId="1"/>
  </si>
  <si>
    <t>Compound 4</t>
    <phoneticPr fontId="1"/>
  </si>
  <si>
    <t>Compound 13</t>
    <phoneticPr fontId="1"/>
  </si>
  <si>
    <t>Compound 2</t>
    <phoneticPr fontId="1"/>
  </si>
  <si>
    <t>Compound 14</t>
    <phoneticPr fontId="1"/>
  </si>
  <si>
    <t>Compound 21</t>
    <phoneticPr fontId="1"/>
  </si>
  <si>
    <t>Compound 19</t>
    <phoneticPr fontId="1"/>
  </si>
  <si>
    <t>Ab42 alone</t>
    <phoneticPr fontId="10"/>
  </si>
  <si>
    <t>M:E5</t>
  </si>
  <si>
    <t>No Ab42</t>
    <phoneticPr fontId="10"/>
  </si>
  <si>
    <t>sd</t>
    <phoneticPr fontId="10"/>
  </si>
  <si>
    <t>Compound 12_10</t>
    <phoneticPr fontId="10"/>
  </si>
  <si>
    <t>Compound 20_50</t>
  </si>
  <si>
    <t>Compound 20_10</t>
    <phoneticPr fontId="1"/>
  </si>
  <si>
    <t>Compound 20_20</t>
    <phoneticPr fontId="1"/>
  </si>
  <si>
    <t>Compound 12_20</t>
  </si>
  <si>
    <t>Compound 12_50</t>
  </si>
  <si>
    <t>Compound 13_10</t>
  </si>
  <si>
    <t>Compound 13_20</t>
  </si>
  <si>
    <t>Compound 13_50</t>
    <phoneticPr fontId="1"/>
  </si>
  <si>
    <t>Compound 14_10</t>
  </si>
  <si>
    <t>Compound 14_20</t>
  </si>
  <si>
    <t>Compound 14_50</t>
  </si>
  <si>
    <t>Compound 21_10</t>
  </si>
  <si>
    <t>Compound 21_20</t>
  </si>
  <si>
    <t>Compound 21_50</t>
  </si>
  <si>
    <t>Dose Response Curves</t>
  </si>
  <si>
    <t>Japanese Foundation for Cancer Research</t>
  </si>
  <si>
    <t>Report Date：October 24,2018</t>
  </si>
  <si>
    <t>Report Date:January 11,2011</t>
  </si>
  <si>
    <t>In-Vitro Testing Results</t>
  </si>
  <si>
    <t>Exp.-ID：07146 (High-Conc:-4)</t>
  </si>
  <si>
    <t>Time</t>
  </si>
  <si>
    <t>Panel/Cell</t>
  </si>
  <si>
    <t>Zero</t>
  </si>
  <si>
    <t>Ctrl</t>
  </si>
  <si>
    <t>Mean Optical Densities</t>
  </si>
  <si>
    <t>Percent Growth</t>
  </si>
  <si>
    <t>GI50</t>
  </si>
  <si>
    <t>TGI</t>
  </si>
  <si>
    <t>LC50</t>
  </si>
  <si>
    <t>Br</t>
  </si>
  <si>
    <t>*</t>
  </si>
  <si>
    <t>HBC-4</t>
  </si>
  <si>
    <t/>
  </si>
  <si>
    <t>BSY-1</t>
  </si>
  <si>
    <t>HBC-5</t>
  </si>
  <si>
    <t>MCF-7</t>
  </si>
  <si>
    <t>MDA-MB-231</t>
  </si>
  <si>
    <t>_</t>
  </si>
  <si>
    <t>CNS</t>
  </si>
  <si>
    <t>U251</t>
  </si>
  <si>
    <t>SF-268</t>
  </si>
  <si>
    <t>SF-295</t>
  </si>
  <si>
    <t>SF-539</t>
  </si>
  <si>
    <t>SNB-75</t>
  </si>
  <si>
    <t>SNB-78</t>
  </si>
  <si>
    <t>Co</t>
  </si>
  <si>
    <t>HCC2998</t>
  </si>
  <si>
    <t>KM-12</t>
  </si>
  <si>
    <t>HT-29</t>
  </si>
  <si>
    <t>HCT-15</t>
  </si>
  <si>
    <t>HCT-116</t>
  </si>
  <si>
    <t>Lu</t>
  </si>
  <si>
    <t>NCI-H23</t>
  </si>
  <si>
    <t>NCI-H226</t>
  </si>
  <si>
    <t>NCI-H522</t>
  </si>
  <si>
    <t>NCI-H460</t>
  </si>
  <si>
    <t>A549</t>
  </si>
  <si>
    <t>DMS273</t>
  </si>
  <si>
    <t>DMS114</t>
  </si>
  <si>
    <t>Me</t>
  </si>
  <si>
    <t>LOX-IMVI</t>
  </si>
  <si>
    <t>Ov</t>
  </si>
  <si>
    <t>OVCAR-3</t>
  </si>
  <si>
    <t>OVCAR-4</t>
  </si>
  <si>
    <t>OVCAR-5</t>
  </si>
  <si>
    <t>OVCAR-8</t>
  </si>
  <si>
    <t>SK-OV-3</t>
  </si>
  <si>
    <t>Re</t>
  </si>
  <si>
    <t>RXF-631L</t>
  </si>
  <si>
    <t>ACHN</t>
  </si>
  <si>
    <t>St</t>
  </si>
  <si>
    <t>St-4</t>
  </si>
  <si>
    <t>MKN1</t>
  </si>
  <si>
    <t>MKN-B</t>
  </si>
  <si>
    <t>MKN-A</t>
  </si>
  <si>
    <t>MKN45</t>
  </si>
  <si>
    <t>MKN74</t>
  </si>
  <si>
    <t>xPg</t>
  </si>
  <si>
    <t>DU-145</t>
  </si>
  <si>
    <t>PC-3</t>
  </si>
  <si>
    <t>JCI：23156 DP-1</t>
    <phoneticPr fontId="1"/>
  </si>
  <si>
    <t>JCI：23157 DP-2</t>
  </si>
  <si>
    <t>Exp.-ID：07147 (High-Conc:-4)</t>
  </si>
  <si>
    <t>JCI：23159 DP-4</t>
  </si>
  <si>
    <t>Exp.-ID：07148 (High-Conc:-4)</t>
  </si>
  <si>
    <t>&gt;</t>
  </si>
  <si>
    <t>JCI：23160 DP-8</t>
  </si>
  <si>
    <t>Exp.-ID：07149 (High-Conc:-4)</t>
  </si>
  <si>
    <t>JCI：23161 DP-9</t>
  </si>
  <si>
    <t>Exp.-ID：07150 (High-Conc:-4)</t>
  </si>
  <si>
    <t>JCI：23162 DP-10</t>
  </si>
  <si>
    <t>Exp.-ID：07151 (High-Conc:-4)</t>
  </si>
  <si>
    <t>JCI：23163 DP-11</t>
  </si>
  <si>
    <t>Exp.-ID：07152 (High-Conc:-4)</t>
  </si>
  <si>
    <t>JCI：23164 DP-12</t>
  </si>
  <si>
    <t>Exp.-ID：07153 (High-Conc:-4)</t>
  </si>
  <si>
    <t>JCI：23165 DP-14</t>
  </si>
  <si>
    <t>Exp.-ID：07154 (High-Conc:-4)</t>
  </si>
  <si>
    <t>JCI：23166 DP-15</t>
  </si>
  <si>
    <t>Exp.-ID：07155 (High-Conc:-4)</t>
  </si>
  <si>
    <t>JCI：23167 DP-16</t>
  </si>
  <si>
    <t>Exp.-ID：07156 (High-Conc:-4)</t>
  </si>
  <si>
    <t>JCI：23168 DP-22</t>
  </si>
  <si>
    <t>Exp.-ID：07157 (High-Conc:-4)</t>
  </si>
  <si>
    <t>Compound 22</t>
    <phoneticPr fontId="1"/>
  </si>
  <si>
    <t>JCI：23169 DP-23</t>
  </si>
  <si>
    <t>Exp.-ID：07158 (High-Conc:-4)</t>
  </si>
  <si>
    <t>Compound 16</t>
    <phoneticPr fontId="1"/>
  </si>
  <si>
    <t>Report Date：April 03,2017</t>
  </si>
  <si>
    <t>JCI：-1525 Antimycin A</t>
  </si>
  <si>
    <t>Exp.-ID：06721 (High-Conc:-5)</t>
  </si>
  <si>
    <t>Report Date：December 04,2014</t>
  </si>
  <si>
    <t>JCI：-1210 Myxothiazol</t>
  </si>
  <si>
    <t>Exp.-ID：S06015 (High-Conc:-6)</t>
  </si>
  <si>
    <t>Inducer</t>
  </si>
  <si>
    <r>
      <t>Final Concentration (</t>
    </r>
    <r>
      <rPr>
        <b/>
        <sz val="11"/>
        <rFont val="Calibri"/>
        <family val="2"/>
      </rPr>
      <t>𝝁M)</t>
    </r>
  </si>
  <si>
    <t>Luminescence</t>
  </si>
  <si>
    <t>Promoter Activity (%)</t>
  </si>
  <si>
    <t>Raw Data 1</t>
  </si>
  <si>
    <t>Raw Data 2</t>
  </si>
  <si>
    <t>Raw Data 3</t>
  </si>
  <si>
    <t>Average</t>
  </si>
  <si>
    <t>Final</t>
  </si>
  <si>
    <t>SEM</t>
  </si>
  <si>
    <t>DMSO</t>
  </si>
  <si>
    <t>Heat-killed E. coli</t>
  </si>
  <si>
    <t>Inhibitory effect (%)</t>
  </si>
  <si>
    <t>IC50</t>
  </si>
  <si>
    <t>IC50 1</t>
  </si>
  <si>
    <t>IC50 2</t>
  </si>
  <si>
    <t>IC50 3</t>
  </si>
  <si>
    <t>Number of Unmoving flies (20 flies used)</t>
    <phoneticPr fontId="34"/>
  </si>
  <si>
    <t>Number of Unmoving flies (%)</t>
    <phoneticPr fontId="34"/>
  </si>
  <si>
    <t>Number of Unmoving flies (%)</t>
  </si>
  <si>
    <t>1 mM, 1h</t>
  </si>
  <si>
    <t>After 30 min</t>
    <phoneticPr fontId="34"/>
  </si>
  <si>
    <t>After 1 h</t>
    <phoneticPr fontId="34"/>
  </si>
  <si>
    <t>After 30 min</t>
  </si>
  <si>
    <t>After 1 h</t>
  </si>
  <si>
    <t>1 mM, 1h</t>
    <phoneticPr fontId="34"/>
  </si>
  <si>
    <t>Mean</t>
    <phoneticPr fontId="34"/>
  </si>
  <si>
    <t>SD</t>
    <phoneticPr fontId="34"/>
  </si>
  <si>
    <t>Solvent</t>
    <phoneticPr fontId="34"/>
  </si>
  <si>
    <t>DP-5 (Compound 5)</t>
    <phoneticPr fontId="34"/>
  </si>
  <si>
    <t>DP-11 (Compound 21)</t>
    <phoneticPr fontId="34"/>
  </si>
  <si>
    <t>% viability</t>
  </si>
  <si>
    <t>Compound</t>
  </si>
  <si>
    <t>0.04 µM</t>
  </si>
  <si>
    <t>0.2 µM</t>
  </si>
  <si>
    <t>1 µM</t>
  </si>
  <si>
    <t>4 µM</t>
  </si>
  <si>
    <t>10 µM</t>
  </si>
  <si>
    <t>20 µM</t>
  </si>
  <si>
    <t>Raw1</t>
  </si>
  <si>
    <t>Raw2</t>
  </si>
  <si>
    <t>viability 1</t>
  </si>
  <si>
    <t>viability 2</t>
  </si>
  <si>
    <t>DMSO 1%</t>
  </si>
  <si>
    <t>% Viability</t>
  </si>
  <si>
    <t>IC50 (1)</t>
  </si>
  <si>
    <t>IC50 (2)</t>
  </si>
  <si>
    <t>IC50 (µM)</t>
  </si>
  <si>
    <t>1.54±0.08</t>
    <phoneticPr fontId="38"/>
  </si>
  <si>
    <t>0.012±0.001</t>
    <phoneticPr fontId="38"/>
  </si>
  <si>
    <t>0.23±0.07</t>
    <phoneticPr fontId="38"/>
  </si>
  <si>
    <t>8.75±0.64</t>
    <phoneticPr fontId="38"/>
  </si>
  <si>
    <t>5.02±0.22</t>
    <phoneticPr fontId="38"/>
  </si>
  <si>
    <t>0.36±0.03</t>
    <phoneticPr fontId="38"/>
  </si>
  <si>
    <t>0.13±0.01</t>
    <phoneticPr fontId="38"/>
  </si>
  <si>
    <t>0.40±0.02</t>
    <phoneticPr fontId="38"/>
  </si>
  <si>
    <t>0.34±0.03</t>
  </si>
  <si>
    <t>0.29±0.02</t>
  </si>
  <si>
    <t>0.44±0.06</t>
    <phoneticPr fontId="38"/>
  </si>
  <si>
    <t>6.10±1.57</t>
    <phoneticPr fontId="38"/>
  </si>
  <si>
    <t>2.78±0.68</t>
  </si>
  <si>
    <t>0.25±0.02</t>
    <phoneticPr fontId="38"/>
  </si>
  <si>
    <t>10.56±0.23</t>
  </si>
  <si>
    <t>0.27±0.03</t>
  </si>
  <si>
    <t>0.015±0.001</t>
    <phoneticPr fontId="38"/>
  </si>
  <si>
    <t>0.13±0.04</t>
    <phoneticPr fontId="38"/>
  </si>
  <si>
    <t>0.24±0.01</t>
    <phoneticPr fontId="38"/>
  </si>
  <si>
    <t>17.16±2.06</t>
  </si>
  <si>
    <t>&gt;20</t>
  </si>
  <si>
    <t>3.04±0.16</t>
    <phoneticPr fontId="38"/>
  </si>
  <si>
    <t>1.58±0.35</t>
    <phoneticPr fontId="38"/>
  </si>
  <si>
    <t>2.66±0.22</t>
    <phoneticPr fontId="38"/>
  </si>
  <si>
    <t>1.45±0.13</t>
  </si>
  <si>
    <t>6.00±1.09</t>
  </si>
  <si>
    <t>1.78±0.43</t>
  </si>
  <si>
    <t>5.23±0.19</t>
    <phoneticPr fontId="38"/>
  </si>
  <si>
    <t>3.74±0.14</t>
    <phoneticPr fontId="38"/>
  </si>
  <si>
    <t>8.46±0.98</t>
  </si>
  <si>
    <t>3.29±0.16</t>
  </si>
  <si>
    <t>0.47±0.21</t>
    <phoneticPr fontId="38"/>
  </si>
  <si>
    <t>0.63±0.10</t>
    <phoneticPr fontId="38"/>
  </si>
  <si>
    <t>1.54±0.01</t>
    <phoneticPr fontId="38"/>
  </si>
  <si>
    <t>5.14±0.30</t>
    <phoneticPr fontId="38"/>
  </si>
  <si>
    <t>0.85±0.01</t>
    <phoneticPr fontId="38"/>
  </si>
  <si>
    <t>0.19±0.01</t>
  </si>
  <si>
    <t xml:space="preserve">Final </t>
  </si>
  <si>
    <t>Modified 2</t>
  </si>
  <si>
    <t>Modified 1</t>
  </si>
  <si>
    <t>Raw 2</t>
  </si>
  <si>
    <t>Raw 1</t>
  </si>
  <si>
    <t>Final Concentration (𝝁M)</t>
  </si>
  <si>
    <t>6.44±0.94</t>
    <phoneticPr fontId="38"/>
  </si>
  <si>
    <t>0.8 µM</t>
  </si>
  <si>
    <t>0.4 µM</t>
  </si>
  <si>
    <t>Supplementary Figure 46a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</si>
</sst>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164" formatCode="0.0E+00"/>
    <numFmt numFmtId="165" formatCode="0.000%"/>
    <numFmt numFmtId="166" formatCode="0.0%"/>
    <numFmt numFmtId="167" formatCode="0.000"/>
    <numFmt numFmtId="168" formatCode="0.0"/>
    <numFmt numFmtId="169" formatCode="0.00_);[Red]\(0.00\)"/>
    <numFmt numFmtId="170" formatCode="0_);[Red]\(0\)"/>
    <numFmt numFmtId="171" formatCode="0.0000_);[Red]\(0.0000\)"/>
    <numFmt numFmtId="172" formatCode="0.000_);[Red]\(0.000\)"/>
  </numFmts>
  <fonts count="45">
    <font>
      <sz val="11"/>
      <color theme="1"/>
      <name val="Calibri"/>
      <family val="2"/>
      <scheme val="minor"/>
    </font>
    <font>
      <sz val="6"/>
      <name val="Calibri"/>
      <family val="3"/>
      <charset val="128"/>
      <scheme val="minor"/>
    </font>
    <font>
      <sz val="12"/>
      <color rgb="FF006100"/>
      <name val="Calibri"/>
      <family val="2"/>
      <charset val="128"/>
      <scheme val="minor"/>
    </font>
    <font>
      <sz val="6"/>
      <name val="Osaka"/>
      <family val="3"/>
      <charset val="128"/>
    </font>
    <font>
      <sz val="6"/>
      <name val="ＭＳ Ｐゴシック"/>
      <family val="2"/>
      <charset val="128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b/>
      <i/>
      <sz val="12"/>
      <color theme="1"/>
      <name val="Calibri"/>
      <family val="2"/>
    </font>
    <font>
      <b/>
      <sz val="11"/>
      <color theme="1"/>
      <name val="Calibri"/>
      <family val="2"/>
      <scheme val="minor"/>
    </font>
    <font>
      <b/>
      <sz val="11"/>
      <color theme="1"/>
      <name val="Calibri"/>
      <family val="3"/>
      <charset val="128"/>
      <scheme val="minor"/>
    </font>
    <font>
      <sz val="6"/>
      <name val="Calibri"/>
      <family val="2"/>
      <charset val="128"/>
      <scheme val="minor"/>
    </font>
    <font>
      <sz val="11"/>
      <color theme="1"/>
      <name val="Calibri"/>
      <family val="3"/>
      <charset val="134"/>
      <scheme val="minor"/>
    </font>
    <font>
      <b/>
      <sz val="10"/>
      <color theme="1"/>
      <name val="Calibri"/>
      <family val="3"/>
      <charset val="128"/>
      <scheme val="minor"/>
    </font>
    <font>
      <sz val="10"/>
      <color theme="1"/>
      <name val="Calibri"/>
      <family val="3"/>
      <charset val="128"/>
      <scheme val="minor"/>
    </font>
    <font>
      <sz val="10"/>
      <color rgb="FFFF0000"/>
      <name val="Calibri"/>
      <family val="3"/>
      <charset val="128"/>
      <scheme val="minor"/>
    </font>
    <font>
      <b/>
      <sz val="10"/>
      <name val="Calibri"/>
      <family val="3"/>
      <charset val="128"/>
      <scheme val="minor"/>
    </font>
    <font>
      <sz val="11"/>
      <color rgb="FFFF0000"/>
      <name val="Calibri"/>
      <family val="2"/>
      <charset val="128"/>
      <scheme val="minor"/>
    </font>
    <font>
      <sz val="11"/>
      <color rgb="FFFF0000"/>
      <name val="Calibri"/>
      <family val="3"/>
      <charset val="128"/>
      <scheme val="minor"/>
    </font>
    <font>
      <sz val="11"/>
      <color indexed="9"/>
      <name val="ＭＳ Ｐゴシック"/>
      <family val="3"/>
      <charset val="128"/>
    </font>
    <font>
      <sz val="11"/>
      <color theme="0"/>
      <name val="ＭＳ Ｐゴシック"/>
      <family val="3"/>
      <charset val="128"/>
    </font>
    <font>
      <sz val="10"/>
      <name val="ＭＳ Ｐゴシック"/>
      <family val="3"/>
      <charset val="128"/>
    </font>
    <font>
      <b/>
      <sz val="9"/>
      <name val="ＭＳ Ｐゴシック"/>
      <family val="3"/>
      <charset val="128"/>
    </font>
    <font>
      <b/>
      <sz val="12"/>
      <name val="ＭＳ Ｐゴシック"/>
      <family val="3"/>
      <charset val="128"/>
    </font>
    <font>
      <b/>
      <sz val="14"/>
      <name val="ＭＳ Ｐゴシック"/>
      <family val="3"/>
      <charset val="128"/>
    </font>
    <font>
      <sz val="10"/>
      <color theme="0"/>
      <name val="中ゴシック体"/>
      <family val="3"/>
      <charset val="128"/>
    </font>
    <font>
      <sz val="10"/>
      <name val="中ゴシック体"/>
      <family val="3"/>
      <charset val="128"/>
    </font>
    <font>
      <sz val="11"/>
      <color rgb="FFFFFFFF"/>
      <name val="ＭＳ Ｐゴシック"/>
      <family val="3"/>
      <charset val="128"/>
    </font>
    <font>
      <sz val="11"/>
      <name val="ＭＳ Ｐゴシック"/>
      <family val="3"/>
      <charset val="128"/>
    </font>
    <font>
      <sz val="10"/>
      <color rgb="FFFFFFFF"/>
      <name val="中ゴシック体"/>
      <family val="3"/>
      <charset val="128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name val="Calibri"/>
      <family val="2"/>
    </font>
    <font>
      <sz val="11"/>
      <color rgb="FF000000"/>
      <name val="Calibri"/>
      <family val="2"/>
    </font>
    <font>
      <b/>
      <sz val="11"/>
      <color theme="1"/>
      <name val="MS-PGothic"/>
      <family val="2"/>
    </font>
    <font>
      <sz val="6"/>
      <name val="MS-PGothic"/>
      <family val="2"/>
      <charset val="128"/>
    </font>
    <font>
      <b/>
      <sz val="11"/>
      <color rgb="FF000000"/>
      <name val="Calibri"/>
      <family val="2"/>
    </font>
    <font>
      <b/>
      <sz val="11"/>
      <name val="Calibri"/>
      <family val="2"/>
      <scheme val="minor"/>
    </font>
    <font>
      <sz val="11"/>
      <name val="Calibri"/>
      <family val="3"/>
      <charset val="128"/>
      <scheme val="minor"/>
    </font>
    <font>
      <sz val="6"/>
      <name val="ＭＳ Ｐゴシック"/>
      <family val="3"/>
      <charset val="128"/>
    </font>
    <font>
      <sz val="10"/>
      <name val="Arial"/>
      <family val="2"/>
    </font>
    <font>
      <b/>
      <sz val="10"/>
      <color rgb="FF000000"/>
      <name val="Calibri"/>
      <family val="2"/>
    </font>
    <font>
      <sz val="11"/>
      <name val="Calibri"/>
      <family val="2"/>
    </font>
    <font>
      <sz val="11"/>
      <name val="Calibri"/>
      <family val="2"/>
      <scheme val="minor"/>
    </font>
    <font>
      <sz val="11"/>
      <color rgb="FFFFFFFF"/>
      <name val="Calibri"/>
      <family val="2"/>
    </font>
    <font>
      <b/>
      <sz val="10"/>
      <color indexed="81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theme="5" tint="0.59999389629810485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 diagonalUp="1">
      <left/>
      <right/>
      <top/>
      <bottom/>
      <diagonal style="thin">
        <color auto="1"/>
      </diagonal>
    </border>
  </borders>
  <cellStyleXfs count="4">
    <xf numFmtId="0" fontId="0" fillId="0" borderId="0"/>
    <xf numFmtId="0" fontId="2" fillId="2" borderId="0" applyNumberFormat="0" applyBorder="0" applyAlignment="0" applyProtection="0">
      <alignment vertical="center"/>
    </xf>
    <xf numFmtId="0" fontId="29" fillId="0" borderId="0"/>
    <xf numFmtId="0" fontId="41" fillId="0" borderId="0"/>
  </cellStyleXfs>
  <cellXfs count="147">
    <xf numFmtId="0" fontId="0" fillId="0" borderId="0" xfId="0"/>
    <xf numFmtId="0" fontId="5" fillId="0" borderId="0" xfId="0" applyFont="1"/>
    <xf numFmtId="0" fontId="7" fillId="0" borderId="0" xfId="0" applyFont="1"/>
    <xf numFmtId="11" fontId="5" fillId="0" borderId="0" xfId="0" applyNumberFormat="1" applyFont="1"/>
    <xf numFmtId="164" fontId="5" fillId="0" borderId="0" xfId="0" applyNumberFormat="1" applyFont="1"/>
    <xf numFmtId="0" fontId="8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0" fillId="0" borderId="0" xfId="0" applyAlignment="1">
      <alignment vertical="center"/>
    </xf>
    <xf numFmtId="165" fontId="0" fillId="0" borderId="0" xfId="0" applyNumberFormat="1" applyAlignment="1">
      <alignment vertical="center"/>
    </xf>
    <xf numFmtId="10" fontId="0" fillId="0" borderId="0" xfId="0" applyNumberFormat="1" applyAlignment="1">
      <alignment vertical="center"/>
    </xf>
    <xf numFmtId="166" fontId="0" fillId="0" borderId="0" xfId="0" applyNumberFormat="1" applyAlignment="1">
      <alignment vertical="center"/>
    </xf>
    <xf numFmtId="0" fontId="0" fillId="0" borderId="0" xfId="0" applyAlignment="1">
      <alignment horizontal="center" vertical="center" wrapText="1"/>
    </xf>
    <xf numFmtId="167" fontId="0" fillId="0" borderId="0" xfId="0" applyNumberFormat="1" applyAlignment="1">
      <alignment vertical="center"/>
    </xf>
    <xf numFmtId="1" fontId="0" fillId="0" borderId="0" xfId="0" applyNumberFormat="1" applyAlignment="1">
      <alignment vertical="center"/>
    </xf>
    <xf numFmtId="0" fontId="11" fillId="0" borderId="0" xfId="0" applyFont="1" applyAlignment="1">
      <alignment vertical="center"/>
    </xf>
    <xf numFmtId="167" fontId="11" fillId="0" borderId="0" xfId="0" applyNumberFormat="1" applyFont="1" applyAlignment="1">
      <alignment vertical="center"/>
    </xf>
    <xf numFmtId="0" fontId="2" fillId="2" borderId="0" xfId="1">
      <alignment vertical="center"/>
    </xf>
    <xf numFmtId="0" fontId="12" fillId="0" borderId="1" xfId="0" applyFont="1" applyBorder="1" applyAlignment="1">
      <alignment horizontal="center" vertical="center"/>
    </xf>
    <xf numFmtId="0" fontId="13" fillId="0" borderId="1" xfId="0" applyFont="1" applyBorder="1" applyAlignment="1">
      <alignment horizontal="right" vertical="center"/>
    </xf>
    <xf numFmtId="168" fontId="13" fillId="0" borderId="1" xfId="0" applyNumberFormat="1" applyFont="1" applyBorder="1" applyAlignment="1">
      <alignment horizontal="right" vertical="center"/>
    </xf>
    <xf numFmtId="0" fontId="14" fillId="0" borderId="1" xfId="0" applyFont="1" applyBorder="1" applyAlignment="1">
      <alignment horizontal="right" vertical="center"/>
    </xf>
    <xf numFmtId="1" fontId="13" fillId="0" borderId="1" xfId="0" applyNumberFormat="1" applyFont="1" applyBorder="1" applyAlignment="1">
      <alignment horizontal="right" vertical="center"/>
    </xf>
    <xf numFmtId="0" fontId="13" fillId="0" borderId="1" xfId="0" applyFont="1" applyBorder="1" applyAlignment="1">
      <alignment vertical="center"/>
    </xf>
    <xf numFmtId="0" fontId="0" fillId="0" borderId="1" xfId="0" applyBorder="1" applyAlignment="1">
      <alignment vertical="center"/>
    </xf>
    <xf numFmtId="0" fontId="13" fillId="0" borderId="1" xfId="0" applyFont="1" applyBorder="1" applyAlignment="1">
      <alignment horizontal="center" vertical="center"/>
    </xf>
    <xf numFmtId="0" fontId="2" fillId="2" borderId="1" xfId="1" applyBorder="1" applyAlignment="1">
      <alignment horizontal="right" vertical="center"/>
    </xf>
    <xf numFmtId="0" fontId="12" fillId="0" borderId="0" xfId="0" applyFont="1" applyAlignment="1">
      <alignment vertical="center"/>
    </xf>
    <xf numFmtId="0" fontId="13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15" fillId="3" borderId="0" xfId="0" applyFont="1" applyFill="1" applyAlignment="1">
      <alignment vertical="center"/>
    </xf>
    <xf numFmtId="0" fontId="13" fillId="3" borderId="0" xfId="0" applyFont="1" applyFill="1" applyAlignment="1">
      <alignment vertical="center"/>
    </xf>
    <xf numFmtId="0" fontId="14" fillId="3" borderId="0" xfId="0" applyFont="1" applyFill="1" applyAlignment="1">
      <alignment vertical="center"/>
    </xf>
    <xf numFmtId="0" fontId="13" fillId="0" borderId="0" xfId="0" applyFont="1" applyAlignment="1">
      <alignment horizontal="right" vertical="center"/>
    </xf>
    <xf numFmtId="1" fontId="14" fillId="0" borderId="1" xfId="0" applyNumberFormat="1" applyFont="1" applyBorder="1" applyAlignment="1">
      <alignment horizontal="right" vertical="center"/>
    </xf>
    <xf numFmtId="0" fontId="16" fillId="0" borderId="1" xfId="0" applyFont="1" applyBorder="1" applyAlignment="1">
      <alignment vertical="center"/>
    </xf>
    <xf numFmtId="0" fontId="17" fillId="0" borderId="1" xfId="0" applyFont="1" applyBorder="1" applyAlignment="1">
      <alignment vertical="center"/>
    </xf>
    <xf numFmtId="2" fontId="14" fillId="0" borderId="1" xfId="0" applyNumberFormat="1" applyFont="1" applyBorder="1" applyAlignment="1">
      <alignment horizontal="right" vertical="center"/>
    </xf>
    <xf numFmtId="0" fontId="12" fillId="0" borderId="0" xfId="0" applyFont="1" applyAlignment="1">
      <alignment horizontal="right" vertical="center"/>
    </xf>
    <xf numFmtId="1" fontId="13" fillId="0" borderId="1" xfId="0" applyNumberFormat="1" applyFont="1" applyBorder="1" applyAlignment="1">
      <alignment vertical="center"/>
    </xf>
    <xf numFmtId="167" fontId="13" fillId="0" borderId="0" xfId="0" applyNumberFormat="1" applyFont="1" applyAlignment="1">
      <alignment vertical="center"/>
    </xf>
    <xf numFmtId="1" fontId="13" fillId="0" borderId="0" xfId="0" applyNumberFormat="1" applyFont="1" applyAlignment="1">
      <alignment horizontal="left" vertical="center"/>
    </xf>
    <xf numFmtId="1" fontId="12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8" fillId="0" borderId="0" xfId="0" applyFont="1"/>
    <xf numFmtId="0" fontId="9" fillId="0" borderId="0" xfId="0" applyFont="1"/>
    <xf numFmtId="0" fontId="9" fillId="0" borderId="0" xfId="0" applyFont="1" applyAlignment="1">
      <alignment horizontal="center" vertical="center"/>
    </xf>
    <xf numFmtId="169" fontId="0" fillId="0" borderId="0" xfId="0" applyNumberFormat="1" applyAlignment="1">
      <alignment horizontal="right" vertical="center"/>
    </xf>
    <xf numFmtId="170" fontId="0" fillId="0" borderId="0" xfId="0" applyNumberFormat="1" applyAlignment="1">
      <alignment horizontal="right" vertical="center"/>
    </xf>
    <xf numFmtId="0" fontId="9" fillId="0" borderId="0" xfId="0" applyFont="1" applyAlignment="1">
      <alignment horizontal="left" vertical="center"/>
    </xf>
    <xf numFmtId="0" fontId="0" fillId="0" borderId="0" xfId="0" applyAlignment="1">
      <alignment horizontal="right" vertical="center"/>
    </xf>
    <xf numFmtId="168" fontId="0" fillId="0" borderId="0" xfId="0" applyNumberFormat="1" applyAlignment="1">
      <alignment horizontal="right" vertical="center"/>
    </xf>
    <xf numFmtId="0" fontId="0" fillId="0" borderId="0" xfId="0" applyAlignment="1">
      <alignment horizontal="right"/>
    </xf>
    <xf numFmtId="2" fontId="0" fillId="0" borderId="0" xfId="0" applyNumberFormat="1" applyAlignment="1">
      <alignment horizontal="right"/>
    </xf>
    <xf numFmtId="0" fontId="9" fillId="0" borderId="0" xfId="0" applyFont="1" applyAlignment="1">
      <alignment horizontal="left"/>
    </xf>
    <xf numFmtId="0" fontId="9" fillId="0" borderId="0" xfId="0" applyFont="1" applyAlignment="1">
      <alignment horizontal="center"/>
    </xf>
    <xf numFmtId="1" fontId="0" fillId="0" borderId="0" xfId="0" applyNumberFormat="1" applyAlignment="1">
      <alignment horizontal="right"/>
    </xf>
    <xf numFmtId="2" fontId="0" fillId="0" borderId="0" xfId="0" applyNumberFormat="1" applyAlignment="1">
      <alignment horizontal="center"/>
    </xf>
    <xf numFmtId="1" fontId="9" fillId="0" borderId="0" xfId="0" applyNumberFormat="1" applyFont="1" applyAlignment="1">
      <alignment horizontal="center"/>
    </xf>
    <xf numFmtId="168" fontId="9" fillId="0" borderId="0" xfId="0" applyNumberFormat="1" applyFont="1" applyAlignment="1">
      <alignment horizont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vertical="center"/>
    </xf>
    <xf numFmtId="0" fontId="18" fillId="0" borderId="2" xfId="0" applyFont="1" applyBorder="1" applyAlignment="1">
      <alignment vertical="center"/>
    </xf>
    <xf numFmtId="0" fontId="0" fillId="0" borderId="3" xfId="0" applyBorder="1" applyAlignment="1">
      <alignment vertical="center"/>
    </xf>
    <xf numFmtId="0" fontId="19" fillId="0" borderId="3" xfId="0" applyFont="1" applyBorder="1" applyAlignment="1">
      <alignment vertical="center"/>
    </xf>
    <xf numFmtId="0" fontId="20" fillId="0" borderId="3" xfId="0" applyFont="1" applyBorder="1" applyAlignment="1">
      <alignment vertical="center"/>
    </xf>
    <xf numFmtId="0" fontId="18" fillId="0" borderId="3" xfId="0" applyFont="1" applyBorder="1" applyAlignment="1">
      <alignment vertical="center"/>
    </xf>
    <xf numFmtId="0" fontId="0" fillId="0" borderId="3" xfId="0" applyBorder="1" applyAlignment="1">
      <alignment horizontal="right" vertical="center"/>
    </xf>
    <xf numFmtId="0" fontId="21" fillId="0" borderId="4" xfId="0" applyFont="1" applyBorder="1" applyAlignment="1">
      <alignment horizontal="right"/>
    </xf>
    <xf numFmtId="0" fontId="22" fillId="0" borderId="5" xfId="0" applyFont="1" applyBorder="1" applyAlignment="1">
      <alignment vertical="center"/>
    </xf>
    <xf numFmtId="0" fontId="19" fillId="0" borderId="0" xfId="0" applyFont="1" applyAlignment="1">
      <alignment vertical="center"/>
    </xf>
    <xf numFmtId="0" fontId="0" fillId="0" borderId="6" xfId="0" applyBorder="1" applyAlignment="1">
      <alignment vertical="center"/>
    </xf>
    <xf numFmtId="0" fontId="23" fillId="0" borderId="5" xfId="0" applyFont="1" applyBorder="1" applyAlignment="1">
      <alignment vertical="center"/>
    </xf>
    <xf numFmtId="0" fontId="23" fillId="0" borderId="0" xfId="0" applyFont="1" applyAlignment="1">
      <alignment vertical="center"/>
    </xf>
    <xf numFmtId="0" fontId="23" fillId="0" borderId="0" xfId="0" applyFont="1" applyAlignment="1">
      <alignment horizontal="right" vertical="center"/>
    </xf>
    <xf numFmtId="0" fontId="23" fillId="0" borderId="6" xfId="0" applyFont="1" applyBorder="1" applyAlignment="1">
      <alignment vertical="center"/>
    </xf>
    <xf numFmtId="0" fontId="24" fillId="0" borderId="5" xfId="0" applyFont="1" applyBorder="1" applyAlignment="1">
      <alignment vertical="center"/>
    </xf>
    <xf numFmtId="0" fontId="25" fillId="0" borderId="0" xfId="0" applyFont="1" applyAlignment="1">
      <alignment vertical="center"/>
    </xf>
    <xf numFmtId="0" fontId="25" fillId="0" borderId="0" xfId="0" applyFont="1" applyAlignment="1">
      <alignment horizontal="right" vertical="center"/>
    </xf>
    <xf numFmtId="0" fontId="25" fillId="0" borderId="6" xfId="0" applyFont="1" applyBorder="1" applyAlignment="1">
      <alignment vertical="center"/>
    </xf>
    <xf numFmtId="0" fontId="25" fillId="0" borderId="5" xfId="0" applyFont="1" applyBorder="1" applyAlignment="1">
      <alignment vertical="center"/>
    </xf>
    <xf numFmtId="2" fontId="25" fillId="0" borderId="5" xfId="0" applyNumberFormat="1" applyFont="1" applyBorder="1" applyAlignment="1">
      <alignment vertical="center"/>
    </xf>
    <xf numFmtId="2" fontId="25" fillId="0" borderId="0" xfId="0" applyNumberFormat="1" applyFont="1" applyAlignment="1">
      <alignment vertical="center"/>
    </xf>
    <xf numFmtId="1" fontId="25" fillId="0" borderId="0" xfId="0" applyNumberFormat="1" applyFont="1" applyAlignment="1">
      <alignment vertical="center"/>
    </xf>
    <xf numFmtId="164" fontId="25" fillId="0" borderId="0" xfId="0" applyNumberFormat="1" applyFont="1" applyAlignment="1">
      <alignment vertical="center"/>
    </xf>
    <xf numFmtId="164" fontId="25" fillId="0" borderId="6" xfId="0" applyNumberFormat="1" applyFont="1" applyBorder="1" applyAlignment="1">
      <alignment vertical="center"/>
    </xf>
    <xf numFmtId="2" fontId="25" fillId="0" borderId="7" xfId="0" applyNumberFormat="1" applyFont="1" applyBorder="1" applyAlignment="1">
      <alignment vertical="center"/>
    </xf>
    <xf numFmtId="2" fontId="25" fillId="0" borderId="8" xfId="0" applyNumberFormat="1" applyFont="1" applyBorder="1" applyAlignment="1">
      <alignment vertical="center"/>
    </xf>
    <xf numFmtId="1" fontId="25" fillId="0" borderId="8" xfId="0" applyNumberFormat="1" applyFont="1" applyBorder="1" applyAlignment="1">
      <alignment vertical="center"/>
    </xf>
    <xf numFmtId="0" fontId="25" fillId="0" borderId="8" xfId="0" applyFont="1" applyBorder="1" applyAlignment="1">
      <alignment vertical="center"/>
    </xf>
    <xf numFmtId="164" fontId="25" fillId="0" borderId="8" xfId="0" applyNumberFormat="1" applyFont="1" applyBorder="1" applyAlignment="1">
      <alignment vertical="center"/>
    </xf>
    <xf numFmtId="164" fontId="25" fillId="0" borderId="9" xfId="0" applyNumberFormat="1" applyFont="1" applyBorder="1" applyAlignment="1">
      <alignment vertical="center"/>
    </xf>
    <xf numFmtId="0" fontId="26" fillId="0" borderId="2" xfId="0" applyFont="1" applyBorder="1" applyAlignment="1">
      <alignment vertical="center"/>
    </xf>
    <xf numFmtId="0" fontId="27" fillId="0" borderId="3" xfId="0" applyFont="1" applyBorder="1" applyAlignment="1">
      <alignment vertical="center"/>
    </xf>
    <xf numFmtId="0" fontId="26" fillId="0" borderId="3" xfId="0" applyFont="1" applyBorder="1" applyAlignment="1">
      <alignment vertical="center"/>
    </xf>
    <xf numFmtId="0" fontId="27" fillId="0" borderId="3" xfId="0" applyFont="1" applyBorder="1" applyAlignment="1">
      <alignment horizontal="right" vertical="center"/>
    </xf>
    <xf numFmtId="0" fontId="27" fillId="0" borderId="0" xfId="0" applyFont="1" applyAlignment="1">
      <alignment vertical="center"/>
    </xf>
    <xf numFmtId="0" fontId="26" fillId="0" borderId="0" xfId="0" applyFont="1" applyAlignment="1">
      <alignment vertical="center"/>
    </xf>
    <xf numFmtId="0" fontId="27" fillId="0" borderId="0" xfId="0" applyFont="1" applyAlignment="1">
      <alignment horizontal="right" vertical="center"/>
    </xf>
    <xf numFmtId="0" fontId="27" fillId="0" borderId="6" xfId="0" applyFont="1" applyBorder="1" applyAlignment="1">
      <alignment vertical="center"/>
    </xf>
    <xf numFmtId="0" fontId="28" fillId="0" borderId="5" xfId="0" applyFont="1" applyBorder="1" applyAlignment="1">
      <alignment vertical="center"/>
    </xf>
    <xf numFmtId="0" fontId="30" fillId="0" borderId="0" xfId="2" applyFont="1" applyAlignment="1">
      <alignment horizontal="center"/>
    </xf>
    <xf numFmtId="0" fontId="29" fillId="0" borderId="0" xfId="2"/>
    <xf numFmtId="2" fontId="30" fillId="0" borderId="0" xfId="2" applyNumberFormat="1" applyFont="1" applyAlignment="1">
      <alignment horizontal="center"/>
    </xf>
    <xf numFmtId="49" fontId="30" fillId="0" borderId="0" xfId="2" applyNumberFormat="1" applyFont="1" applyAlignment="1">
      <alignment horizontal="center"/>
    </xf>
    <xf numFmtId="2" fontId="32" fillId="0" borderId="0" xfId="2" applyNumberFormat="1" applyFont="1"/>
    <xf numFmtId="0" fontId="32" fillId="0" borderId="0" xfId="2" applyFont="1"/>
    <xf numFmtId="2" fontId="29" fillId="0" borderId="0" xfId="2" applyNumberFormat="1"/>
    <xf numFmtId="2" fontId="32" fillId="0" borderId="10" xfId="2" applyNumberFormat="1" applyFont="1" applyBorder="1"/>
    <xf numFmtId="0" fontId="32" fillId="0" borderId="10" xfId="2" applyFont="1" applyBorder="1"/>
    <xf numFmtId="0" fontId="30" fillId="0" borderId="0" xfId="2" applyFont="1"/>
    <xf numFmtId="167" fontId="32" fillId="0" borderId="0" xfId="2" applyNumberFormat="1" applyFont="1"/>
    <xf numFmtId="167" fontId="29" fillId="0" borderId="0" xfId="2" applyNumberFormat="1"/>
    <xf numFmtId="49" fontId="33" fillId="0" borderId="0" xfId="0" applyNumberFormat="1" applyFont="1" applyAlignment="1">
      <alignment vertical="center"/>
    </xf>
    <xf numFmtId="49" fontId="0" fillId="0" borderId="0" xfId="0" applyNumberFormat="1" applyAlignment="1">
      <alignment vertical="center"/>
    </xf>
    <xf numFmtId="0" fontId="0" fillId="0" borderId="0" xfId="0" applyAlignment="1">
      <alignment horizontal="center"/>
    </xf>
    <xf numFmtId="0" fontId="41" fillId="0" borderId="0" xfId="3"/>
    <xf numFmtId="0" fontId="37" fillId="0" borderId="1" xfId="3" applyFont="1" applyBorder="1"/>
    <xf numFmtId="172" fontId="37" fillId="0" borderId="1" xfId="3" applyNumberFormat="1" applyFont="1" applyBorder="1"/>
    <xf numFmtId="171" fontId="37" fillId="0" borderId="1" xfId="3" applyNumberFormat="1" applyFont="1" applyBorder="1"/>
    <xf numFmtId="0" fontId="36" fillId="0" borderId="1" xfId="3" applyFont="1" applyBorder="1"/>
    <xf numFmtId="0" fontId="39" fillId="0" borderId="1" xfId="3" applyFont="1" applyBorder="1"/>
    <xf numFmtId="0" fontId="36" fillId="0" borderId="1" xfId="3" applyFont="1" applyBorder="1" applyAlignment="1">
      <alignment horizontal="center" vertical="center"/>
    </xf>
    <xf numFmtId="172" fontId="36" fillId="0" borderId="1" xfId="3" applyNumberFormat="1" applyFont="1" applyBorder="1" applyAlignment="1">
      <alignment horizontal="center" vertical="center"/>
    </xf>
    <xf numFmtId="171" fontId="36" fillId="0" borderId="1" xfId="3" applyNumberFormat="1" applyFont="1" applyBorder="1" applyAlignment="1">
      <alignment horizontal="center" vertical="center"/>
    </xf>
    <xf numFmtId="0" fontId="31" fillId="0" borderId="0" xfId="3" applyFont="1"/>
    <xf numFmtId="0" fontId="32" fillId="0" borderId="0" xfId="3" applyFont="1"/>
    <xf numFmtId="0" fontId="31" fillId="0" borderId="0" xfId="3" applyFont="1" applyAlignment="1">
      <alignment horizontal="center"/>
    </xf>
    <xf numFmtId="49" fontId="41" fillId="0" borderId="0" xfId="3" applyNumberFormat="1"/>
    <xf numFmtId="2" fontId="42" fillId="0" borderId="1" xfId="3" applyNumberFormat="1" applyFont="1" applyBorder="1"/>
    <xf numFmtId="0" fontId="42" fillId="0" borderId="1" xfId="3" applyFont="1" applyBorder="1"/>
    <xf numFmtId="0" fontId="42" fillId="0" borderId="0" xfId="3" applyFont="1"/>
    <xf numFmtId="2" fontId="37" fillId="0" borderId="1" xfId="3" applyNumberFormat="1" applyFont="1" applyBorder="1"/>
    <xf numFmtId="49" fontId="32" fillId="0" borderId="0" xfId="3" applyNumberFormat="1" applyFont="1"/>
    <xf numFmtId="0" fontId="43" fillId="0" borderId="0" xfId="3" applyFont="1"/>
    <xf numFmtId="49" fontId="43" fillId="0" borderId="0" xfId="3" applyNumberFormat="1" applyFont="1"/>
    <xf numFmtId="2" fontId="30" fillId="0" borderId="0" xfId="2" applyNumberFormat="1" applyFont="1" applyAlignment="1">
      <alignment horizontal="center"/>
    </xf>
    <xf numFmtId="0" fontId="30" fillId="0" borderId="0" xfId="2" applyFont="1" applyAlignment="1">
      <alignment horizontal="center"/>
    </xf>
    <xf numFmtId="0" fontId="0" fillId="0" borderId="0" xfId="0" applyAlignment="1">
      <alignment horizontal="center"/>
    </xf>
    <xf numFmtId="0" fontId="31" fillId="0" borderId="0" xfId="0" applyFont="1" applyAlignment="1">
      <alignment horizontal="center"/>
    </xf>
    <xf numFmtId="0" fontId="9" fillId="0" borderId="0" xfId="0" applyFont="1" applyAlignment="1">
      <alignment horizontal="center" vertical="center"/>
    </xf>
    <xf numFmtId="0" fontId="35" fillId="0" borderId="0" xfId="3" applyFont="1" applyAlignment="1">
      <alignment horizontal="center"/>
    </xf>
    <xf numFmtId="0" fontId="31" fillId="0" borderId="0" xfId="3" applyFont="1" applyAlignment="1">
      <alignment horizontal="center"/>
    </xf>
    <xf numFmtId="0" fontId="41" fillId="0" borderId="0" xfId="3"/>
    <xf numFmtId="0" fontId="31" fillId="0" borderId="0" xfId="3" applyFont="1" applyAlignment="1">
      <alignment vertical="center"/>
    </xf>
    <xf numFmtId="0" fontId="41" fillId="0" borderId="0" xfId="3" applyAlignment="1">
      <alignment horizontal="center"/>
    </xf>
    <xf numFmtId="0" fontId="32" fillId="0" borderId="0" xfId="3" applyFont="1" applyAlignment="1">
      <alignment horizontal="center"/>
    </xf>
    <xf numFmtId="0" fontId="31" fillId="0" borderId="0" xfId="3" applyFont="1" applyAlignment="1">
      <alignment horizontal="center" vertical="center"/>
    </xf>
  </cellXfs>
  <cellStyles count="4">
    <cellStyle name="Good" xfId="1" builtinId="26"/>
    <cellStyle name="Normal" xfId="0" builtinId="0"/>
    <cellStyle name="Normal 3" xfId="2"/>
    <cellStyle name="標準 2" xf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ja-JP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 b="0" i="0" baseline="0">
                <a:effectLst/>
              </a:rPr>
              <a:t>% Viability of att-luc-l(2)mbn cells</a:t>
            </a:r>
            <a:endParaRPr lang="en-US" sz="12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'Supplementary Table 23 mbn'!$AM$6</c:f>
              <c:strCache>
                <c:ptCount val="1"/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mbn'!$AS$7:$AS$19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mbn'!$AS$7:$AS$19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mbn'!$AM$7:$AM$19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D2FF-B94F-9118-D3356C93EC66}"/>
            </c:ext>
          </c:extLst>
        </c:ser>
        <c:ser>
          <c:idx val="1"/>
          <c:order val="1"/>
          <c:tx>
            <c:strRef>
              <c:f>'Supplementary Table 23 mbn'!$AN$6</c:f>
              <c:strCache>
                <c:ptCount val="1"/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mbn'!$AT$7:$AT$19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mbn'!$AT$7:$AT$19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mbn'!$AN$7:$AN$19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D2FF-B94F-9118-D3356C93EC66}"/>
            </c:ext>
          </c:extLst>
        </c:ser>
        <c:ser>
          <c:idx val="2"/>
          <c:order val="2"/>
          <c:tx>
            <c:strRef>
              <c:f>'Supplementary Table 23 mbn'!$AO$6</c:f>
              <c:strCache>
                <c:ptCount val="1"/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mbn'!$AU$7:$AU$19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mbn'!$AU$7:$AU$19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mbn'!$AO$7:$AO$19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D2FF-B94F-9118-D3356C93EC66}"/>
            </c:ext>
          </c:extLst>
        </c:ser>
        <c:ser>
          <c:idx val="3"/>
          <c:order val="3"/>
          <c:tx>
            <c:strRef>
              <c:f>'Supplementary Table 23 mbn'!$AP$6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mbn'!$AV$7:$AV$19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mbn'!$AV$7:$AV$19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mbn'!$AP$7:$AP$19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D2FF-B94F-9118-D3356C93EC66}"/>
            </c:ext>
          </c:extLst>
        </c:ser>
        <c:ser>
          <c:idx val="4"/>
          <c:order val="4"/>
          <c:tx>
            <c:strRef>
              <c:f>'Supplementary Table 23 mbn'!$AQ$6</c:f>
              <c:strCache>
                <c:ptCount val="1"/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mbn'!$AW$7:$AW$19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mbn'!$AW$7:$AW$19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mbn'!$AQ$7:$AQ$19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D2FF-B94F-9118-D3356C93EC66}"/>
            </c:ext>
          </c:extLst>
        </c:ser>
        <c:ser>
          <c:idx val="5"/>
          <c:order val="5"/>
          <c:tx>
            <c:strRef>
              <c:f>'Supplementary Table 23 mbn'!$AR$6</c:f>
              <c:strCache>
                <c:ptCount val="1"/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mbn'!$AX$7:$AX$19</c:f>
                <c:numCache>
                  <c:formatCode>General</c:formatCode>
                  <c:ptCount val="13"/>
                </c:numCache>
              </c:numRef>
            </c:plus>
            <c:minus>
              <c:numRef>
                <c:f>'Supplementary Table 23 mbn'!$AX$7:$AX$19</c:f>
                <c:numCache>
                  <c:formatCode>General</c:formatCode>
                  <c:ptCount val="13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mbn'!$AL$7:$AL$19</c:f>
              <c:numCache>
                <c:formatCode>General</c:formatCode>
                <c:ptCount val="13"/>
              </c:numCache>
            </c:numRef>
          </c:cat>
          <c:val>
            <c:numRef>
              <c:f>'Supplementary Table 23 mbn'!$AR$7:$AR$19</c:f>
              <c:numCache>
                <c:formatCode>General</c:formatCode>
                <c:ptCount val="13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5-D2FF-B94F-9118-D3356C93EC6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0"/>
        <c:axId val="45111936"/>
        <c:axId val="45113728"/>
      </c:barChart>
      <c:catAx>
        <c:axId val="4511193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113728"/>
        <c:crosses val="autoZero"/>
        <c:auto val="1"/>
        <c:lblAlgn val="ctr"/>
        <c:lblOffset val="100"/>
        <c:noMultiLvlLbl val="0"/>
      </c:catAx>
      <c:valAx>
        <c:axId val="45113728"/>
        <c:scaling>
          <c:orientation val="minMax"/>
          <c:max val="16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lang="ja-JP"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%Viability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11193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ja-JP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lang="ja-JP"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200" b="0" i="0" baseline="0">
                <a:effectLst/>
              </a:rPr>
              <a:t>% Viability of att-luc-l(2)mbn cells</a:t>
            </a:r>
            <a:endParaRPr lang="en-US" sz="1200">
              <a:effectLst/>
            </a:endParaRP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'Supplementary Table 23 mbn'!$AM$23</c:f>
              <c:strCache>
                <c:ptCount val="1"/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mbn'!$AS$24:$AS$31</c:f>
                <c:numCache>
                  <c:formatCode>General</c:formatCode>
                  <c:ptCount val="8"/>
                </c:numCache>
              </c:numRef>
            </c:plus>
            <c:minus>
              <c:numRef>
                <c:f>'Supplementary Table 23 mbn'!$AS$24:$AS$31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mbn'!$AM$24:$AM$31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0-56F6-5E4C-80F3-3A27C9177FCE}"/>
            </c:ext>
          </c:extLst>
        </c:ser>
        <c:ser>
          <c:idx val="1"/>
          <c:order val="1"/>
          <c:tx>
            <c:strRef>
              <c:f>'Supplementary Table 23 mbn'!$AN$23</c:f>
              <c:strCache>
                <c:ptCount val="1"/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mbn'!$AT$24:$AT$31</c:f>
                <c:numCache>
                  <c:formatCode>General</c:formatCode>
                  <c:ptCount val="8"/>
                </c:numCache>
              </c:numRef>
            </c:plus>
            <c:minus>
              <c:numRef>
                <c:f>'Supplementary Table 23 mbn'!$AT$24:$AT$31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mbn'!$AN$24:$AN$31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1-56F6-5E4C-80F3-3A27C9177FCE}"/>
            </c:ext>
          </c:extLst>
        </c:ser>
        <c:ser>
          <c:idx val="2"/>
          <c:order val="2"/>
          <c:tx>
            <c:strRef>
              <c:f>'Supplementary Table 23 mbn'!$AO$23</c:f>
              <c:strCache>
                <c:ptCount val="1"/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mbn'!$AU$24:$AU$31</c:f>
                <c:numCache>
                  <c:formatCode>General</c:formatCode>
                  <c:ptCount val="8"/>
                </c:numCache>
              </c:numRef>
            </c:plus>
            <c:minus>
              <c:numRef>
                <c:f>'Supplementary Table 23 mbn'!$AU$24:$AU$31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mbn'!$AO$24:$AO$31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2-56F6-5E4C-80F3-3A27C9177FCE}"/>
            </c:ext>
          </c:extLst>
        </c:ser>
        <c:ser>
          <c:idx val="3"/>
          <c:order val="3"/>
          <c:tx>
            <c:strRef>
              <c:f>'Supplementary Table 23 mbn'!$AP$23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mbn'!$AV$24:$AV$31</c:f>
                <c:numCache>
                  <c:formatCode>General</c:formatCode>
                  <c:ptCount val="8"/>
                </c:numCache>
              </c:numRef>
            </c:plus>
            <c:minus>
              <c:numRef>
                <c:f>'Supplementary Table 23 mbn'!$AV$24:$AV$31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mbn'!$AP$24:$AP$31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3-56F6-5E4C-80F3-3A27C9177FCE}"/>
            </c:ext>
          </c:extLst>
        </c:ser>
        <c:ser>
          <c:idx val="4"/>
          <c:order val="4"/>
          <c:tx>
            <c:strRef>
              <c:f>'Supplementary Table 23 mbn'!$AQ$23</c:f>
              <c:strCache>
                <c:ptCount val="1"/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mbn'!$AW$24:$AW$31</c:f>
                <c:numCache>
                  <c:formatCode>General</c:formatCode>
                  <c:ptCount val="8"/>
                </c:numCache>
              </c:numRef>
            </c:plus>
            <c:minus>
              <c:numRef>
                <c:f>'Supplementary Table 23 mbn'!$AW$24:$AW$31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mbn'!$AQ$24:$AQ$31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4-56F6-5E4C-80F3-3A27C9177FCE}"/>
            </c:ext>
          </c:extLst>
        </c:ser>
        <c:ser>
          <c:idx val="5"/>
          <c:order val="5"/>
          <c:tx>
            <c:strRef>
              <c:f>'Supplementary Table 23 mbn'!$AR$23</c:f>
              <c:strCache>
                <c:ptCount val="1"/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'Supplementary Table 23 mbn'!$AX$23:$AX$31</c:f>
                <c:numCache>
                  <c:formatCode>General</c:formatCode>
                  <c:ptCount val="9"/>
                </c:numCache>
              </c:numRef>
            </c:plus>
            <c:minus>
              <c:numRef>
                <c:f>'Supplementary Table 23 mbn'!$AX$24:$AX$31</c:f>
                <c:numCache>
                  <c:formatCode>General</c:formatCode>
                  <c:ptCount val="8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'Supplementary Table 23 mbn'!$AL$24:$AL$31</c:f>
              <c:numCache>
                <c:formatCode>General</c:formatCode>
                <c:ptCount val="8"/>
              </c:numCache>
            </c:numRef>
          </c:cat>
          <c:val>
            <c:numRef>
              <c:f>'Supplementary Table 23 mbn'!$AR$24:$AR$31</c:f>
              <c:numCache>
                <c:formatCode>General</c:formatCode>
                <c:ptCount val="8"/>
              </c:numCache>
            </c:numRef>
          </c:val>
          <c:extLst xmlns:c16r2="http://schemas.microsoft.com/office/drawing/2015/06/chart">
            <c:ext xmlns:c16="http://schemas.microsoft.com/office/drawing/2014/chart" uri="{C3380CC4-5D6E-409C-BE32-E72D297353CC}">
              <c16:uniqueId val="{00000005-56F6-5E4C-80F3-3A27C9177FC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00"/>
        <c:axId val="220632576"/>
        <c:axId val="220634112"/>
      </c:barChart>
      <c:catAx>
        <c:axId val="2206325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20634112"/>
        <c:crosses val="autoZero"/>
        <c:auto val="1"/>
        <c:lblAlgn val="ctr"/>
        <c:lblOffset val="100"/>
        <c:noMultiLvlLbl val="0"/>
      </c:catAx>
      <c:valAx>
        <c:axId val="220634112"/>
        <c:scaling>
          <c:orientation val="minMax"/>
          <c:max val="16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lang="ja-JP"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%Viability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22063257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ja-JP"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377072</xdr:colOff>
      <xdr:row>3</xdr:row>
      <xdr:rowOff>57242</xdr:rowOff>
    </xdr:from>
    <xdr:to>
      <xdr:col>4</xdr:col>
      <xdr:colOff>316317</xdr:colOff>
      <xdr:row>4</xdr:row>
      <xdr:rowOff>156441</xdr:rowOff>
    </xdr:to>
    <xdr:sp macro="" textlink="">
      <xdr:nvSpPr>
        <xdr:cNvPr id="2" name="テキスト ボックス 7">
          <a:extLst>
            <a:ext uri="{FF2B5EF4-FFF2-40B4-BE49-F238E27FC236}">
              <a16:creationId xmlns:a16="http://schemas.microsoft.com/office/drawing/2014/main" xmlns="" id="{3DFE46BB-DACB-8641-9BC4-3652B6E72386}"/>
            </a:ext>
          </a:extLst>
        </xdr:cNvPr>
        <xdr:cNvSpPr txBox="1"/>
      </xdr:nvSpPr>
      <xdr:spPr>
        <a:xfrm>
          <a:off x="2853572" y="590642"/>
          <a:ext cx="76474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Aβ42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>
    <xdr:from>
      <xdr:col>5</xdr:col>
      <xdr:colOff>429794</xdr:colOff>
      <xdr:row>3</xdr:row>
      <xdr:rowOff>57242</xdr:rowOff>
    </xdr:from>
    <xdr:to>
      <xdr:col>7</xdr:col>
      <xdr:colOff>76200</xdr:colOff>
      <xdr:row>4</xdr:row>
      <xdr:rowOff>125663</xdr:rowOff>
    </xdr:to>
    <xdr:sp macro="" textlink="">
      <xdr:nvSpPr>
        <xdr:cNvPr id="3" name="テキスト ボックス 8">
          <a:extLst>
            <a:ext uri="{FF2B5EF4-FFF2-40B4-BE49-F238E27FC236}">
              <a16:creationId xmlns:a16="http://schemas.microsoft.com/office/drawing/2014/main" xmlns="" id="{340467C0-9AAA-914A-A1D5-5EDB293AE840}"/>
            </a:ext>
          </a:extLst>
        </xdr:cNvPr>
        <xdr:cNvSpPr txBox="1"/>
      </xdr:nvSpPr>
      <xdr:spPr>
        <a:xfrm>
          <a:off x="4557294" y="590642"/>
          <a:ext cx="129740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+Compound 12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>
    <xdr:from>
      <xdr:col>7</xdr:col>
      <xdr:colOff>439636</xdr:colOff>
      <xdr:row>3</xdr:row>
      <xdr:rowOff>52547</xdr:rowOff>
    </xdr:from>
    <xdr:to>
      <xdr:col>9</xdr:col>
      <xdr:colOff>228599</xdr:colOff>
      <xdr:row>4</xdr:row>
      <xdr:rowOff>120968</xdr:rowOff>
    </xdr:to>
    <xdr:sp macro="" textlink="">
      <xdr:nvSpPr>
        <xdr:cNvPr id="4" name="テキスト ボックス 28">
          <a:extLst>
            <a:ext uri="{FF2B5EF4-FFF2-40B4-BE49-F238E27FC236}">
              <a16:creationId xmlns:a16="http://schemas.microsoft.com/office/drawing/2014/main" xmlns="" id="{8657128C-C2E4-B34B-B092-E1FD427935E9}"/>
            </a:ext>
          </a:extLst>
        </xdr:cNvPr>
        <xdr:cNvSpPr txBox="1"/>
      </xdr:nvSpPr>
      <xdr:spPr>
        <a:xfrm>
          <a:off x="6218136" y="585947"/>
          <a:ext cx="1439963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+Compound 13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>
    <xdr:from>
      <xdr:col>3</xdr:col>
      <xdr:colOff>69840</xdr:colOff>
      <xdr:row>22</xdr:row>
      <xdr:rowOff>90830</xdr:rowOff>
    </xdr:from>
    <xdr:to>
      <xdr:col>4</xdr:col>
      <xdr:colOff>584199</xdr:colOff>
      <xdr:row>23</xdr:row>
      <xdr:rowOff>159251</xdr:rowOff>
    </xdr:to>
    <xdr:sp macro="" textlink="">
      <xdr:nvSpPr>
        <xdr:cNvPr id="5" name="テキスト ボックス 62">
          <a:extLst>
            <a:ext uri="{FF2B5EF4-FFF2-40B4-BE49-F238E27FC236}">
              <a16:creationId xmlns:a16="http://schemas.microsoft.com/office/drawing/2014/main" xmlns="" id="{C3997BF5-EB74-094C-A8D0-4AA528CEB556}"/>
            </a:ext>
          </a:extLst>
        </xdr:cNvPr>
        <xdr:cNvSpPr txBox="1"/>
      </xdr:nvSpPr>
      <xdr:spPr>
        <a:xfrm>
          <a:off x="2546340" y="4002430"/>
          <a:ext cx="133985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+Compound 14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>
    <xdr:from>
      <xdr:col>5</xdr:col>
      <xdr:colOff>445176</xdr:colOff>
      <xdr:row>22</xdr:row>
      <xdr:rowOff>78130</xdr:rowOff>
    </xdr:from>
    <xdr:to>
      <xdr:col>7</xdr:col>
      <xdr:colOff>76200</xdr:colOff>
      <xdr:row>23</xdr:row>
      <xdr:rowOff>146551</xdr:rowOff>
    </xdr:to>
    <xdr:sp macro="" textlink="">
      <xdr:nvSpPr>
        <xdr:cNvPr id="6" name="テキスト ボックス 63">
          <a:extLst>
            <a:ext uri="{FF2B5EF4-FFF2-40B4-BE49-F238E27FC236}">
              <a16:creationId xmlns:a16="http://schemas.microsoft.com/office/drawing/2014/main" xmlns="" id="{CB630CD9-3133-FE42-80A7-2EEC7CBB933B}"/>
            </a:ext>
          </a:extLst>
        </xdr:cNvPr>
        <xdr:cNvSpPr txBox="1"/>
      </xdr:nvSpPr>
      <xdr:spPr>
        <a:xfrm>
          <a:off x="4572676" y="3989730"/>
          <a:ext cx="128202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+Compound 21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>
    <xdr:from>
      <xdr:col>7</xdr:col>
      <xdr:colOff>403462</xdr:colOff>
      <xdr:row>22</xdr:row>
      <xdr:rowOff>65430</xdr:rowOff>
    </xdr:from>
    <xdr:to>
      <xdr:col>9</xdr:col>
      <xdr:colOff>304800</xdr:colOff>
      <xdr:row>23</xdr:row>
      <xdr:rowOff>133851</xdr:rowOff>
    </xdr:to>
    <xdr:sp macro="" textlink="">
      <xdr:nvSpPr>
        <xdr:cNvPr id="7" name="テキスト ボックス 64">
          <a:extLst>
            <a:ext uri="{FF2B5EF4-FFF2-40B4-BE49-F238E27FC236}">
              <a16:creationId xmlns:a16="http://schemas.microsoft.com/office/drawing/2014/main" xmlns="" id="{13203EF6-2F3E-2C45-9801-5E24DE98CB82}"/>
            </a:ext>
          </a:extLst>
        </xdr:cNvPr>
        <xdr:cNvSpPr txBox="1"/>
      </xdr:nvSpPr>
      <xdr:spPr>
        <a:xfrm>
          <a:off x="6181962" y="3977030"/>
          <a:ext cx="1552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+Compound 20</a:t>
          </a:r>
          <a:endParaRPr lang="ja-JP" altLang="en-US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</xdr:txBody>
    </xdr:sp>
    <xdr:clientData/>
  </xdr:twoCellAnchor>
  <xdr:twoCellAnchor editAs="oneCell">
    <xdr:from>
      <xdr:col>3</xdr:col>
      <xdr:colOff>39444</xdr:colOff>
      <xdr:row>5</xdr:row>
      <xdr:rowOff>22128</xdr:rowOff>
    </xdr:from>
    <xdr:to>
      <xdr:col>4</xdr:col>
      <xdr:colOff>653944</xdr:colOff>
      <xdr:row>13</xdr:row>
      <xdr:rowOff>39728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xmlns="" id="{3C47031F-67D0-7D47-8429-A2CE4FEB9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5944" y="911128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39444</xdr:colOff>
      <xdr:row>13</xdr:row>
      <xdr:rowOff>142296</xdr:rowOff>
    </xdr:from>
    <xdr:to>
      <xdr:col>4</xdr:col>
      <xdr:colOff>653944</xdr:colOff>
      <xdr:row>21</xdr:row>
      <xdr:rowOff>159896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xmlns="" id="{A5E2A8F8-1C10-0541-82A8-05B3D0D8F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15944" y="2453696"/>
          <a:ext cx="1440000" cy="1440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8</xdr:row>
      <xdr:rowOff>70229</xdr:rowOff>
    </xdr:from>
    <xdr:to>
      <xdr:col>2</xdr:col>
      <xdr:colOff>508473</xdr:colOff>
      <xdr:row>9</xdr:row>
      <xdr:rowOff>169428</xdr:rowOff>
    </xdr:to>
    <xdr:sp macro="" textlink="">
      <xdr:nvSpPr>
        <xdr:cNvPr id="10" name="テキスト ボックス 27">
          <a:extLst>
            <a:ext uri="{FF2B5EF4-FFF2-40B4-BE49-F238E27FC236}">
              <a16:creationId xmlns:a16="http://schemas.microsoft.com/office/drawing/2014/main" xmlns="" id="{D70A1A13-999F-AA48-9D00-36B223F3AC2A}"/>
            </a:ext>
          </a:extLst>
        </xdr:cNvPr>
        <xdr:cNvSpPr txBox="1"/>
      </xdr:nvSpPr>
      <xdr:spPr>
        <a:xfrm>
          <a:off x="1651000" y="1492629"/>
          <a:ext cx="5084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>
              <a:latin typeface="Helvetica" charset="0"/>
              <a:ea typeface="Helvetica" charset="0"/>
              <a:cs typeface="Helvetica" charset="0"/>
            </a:rPr>
            <a:t>x30k</a:t>
          </a:r>
          <a:endParaRPr kumimoji="1" lang="ja-JP" altLang="en-US" sz="1200">
            <a:latin typeface="Helvetica" charset="0"/>
            <a:ea typeface="Helvetica" charset="0"/>
            <a:cs typeface="Helvetica" charset="0"/>
          </a:endParaRPr>
        </a:p>
      </xdr:txBody>
    </xdr:sp>
    <xdr:clientData/>
  </xdr:twoCellAnchor>
  <xdr:twoCellAnchor>
    <xdr:from>
      <xdr:col>2</xdr:col>
      <xdr:colOff>0</xdr:colOff>
      <xdr:row>17</xdr:row>
      <xdr:rowOff>12597</xdr:rowOff>
    </xdr:from>
    <xdr:to>
      <xdr:col>2</xdr:col>
      <xdr:colOff>508473</xdr:colOff>
      <xdr:row>18</xdr:row>
      <xdr:rowOff>111796</xdr:rowOff>
    </xdr:to>
    <xdr:sp macro="" textlink="">
      <xdr:nvSpPr>
        <xdr:cNvPr id="11" name="テキスト ボックス 76">
          <a:extLst>
            <a:ext uri="{FF2B5EF4-FFF2-40B4-BE49-F238E27FC236}">
              <a16:creationId xmlns:a16="http://schemas.microsoft.com/office/drawing/2014/main" xmlns="" id="{9D2E938F-1F18-4443-ADB8-58B94D055ABD}"/>
            </a:ext>
          </a:extLst>
        </xdr:cNvPr>
        <xdr:cNvSpPr txBox="1"/>
      </xdr:nvSpPr>
      <xdr:spPr>
        <a:xfrm>
          <a:off x="1651000" y="3035197"/>
          <a:ext cx="5084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>
              <a:latin typeface="Helvetica" charset="0"/>
              <a:ea typeface="Helvetica" charset="0"/>
              <a:cs typeface="Helvetica" charset="0"/>
            </a:rPr>
            <a:t>x50k</a:t>
          </a:r>
          <a:endParaRPr kumimoji="1" lang="ja-JP" altLang="en-US" sz="1200">
            <a:latin typeface="Helvetica" charset="0"/>
            <a:ea typeface="Helvetica" charset="0"/>
            <a:cs typeface="Helvetica" charset="0"/>
          </a:endParaRPr>
        </a:p>
      </xdr:txBody>
    </xdr:sp>
    <xdr:clientData/>
  </xdr:twoCellAnchor>
  <xdr:twoCellAnchor editAs="oneCell">
    <xdr:from>
      <xdr:col>5</xdr:col>
      <xdr:colOff>288193</xdr:colOff>
      <xdr:row>5</xdr:row>
      <xdr:rowOff>22128</xdr:rowOff>
    </xdr:from>
    <xdr:to>
      <xdr:col>7</xdr:col>
      <xdr:colOff>77193</xdr:colOff>
      <xdr:row>13</xdr:row>
      <xdr:rowOff>39728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xmlns="" id="{156F9B35-D8FD-414A-8D28-B5A57B931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15693" y="911128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288193</xdr:colOff>
      <xdr:row>13</xdr:row>
      <xdr:rowOff>142296</xdr:rowOff>
    </xdr:from>
    <xdr:to>
      <xdr:col>7</xdr:col>
      <xdr:colOff>77193</xdr:colOff>
      <xdr:row>21</xdr:row>
      <xdr:rowOff>159896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xmlns="" id="{7DCDD6F5-81A7-2042-82E3-E396AF2C2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15693" y="2453696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536941</xdr:colOff>
      <xdr:row>5</xdr:row>
      <xdr:rowOff>22128</xdr:rowOff>
    </xdr:from>
    <xdr:to>
      <xdr:col>9</xdr:col>
      <xdr:colOff>325941</xdr:colOff>
      <xdr:row>13</xdr:row>
      <xdr:rowOff>39728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xmlns="" id="{50F966B4-71E3-0445-BC53-FE34EAE35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15441" y="911128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536941</xdr:colOff>
      <xdr:row>13</xdr:row>
      <xdr:rowOff>142296</xdr:rowOff>
    </xdr:from>
    <xdr:to>
      <xdr:col>9</xdr:col>
      <xdr:colOff>325941</xdr:colOff>
      <xdr:row>21</xdr:row>
      <xdr:rowOff>159896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xmlns="" id="{6B80CB4C-BC61-1945-B367-33FC237A4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15441" y="2453696"/>
          <a:ext cx="1440000" cy="144000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27</xdr:row>
      <xdr:rowOff>52325</xdr:rowOff>
    </xdr:from>
    <xdr:to>
      <xdr:col>2</xdr:col>
      <xdr:colOff>508473</xdr:colOff>
      <xdr:row>28</xdr:row>
      <xdr:rowOff>151524</xdr:rowOff>
    </xdr:to>
    <xdr:sp macro="" textlink="">
      <xdr:nvSpPr>
        <xdr:cNvPr id="16" name="テキスト ボックス 92">
          <a:extLst>
            <a:ext uri="{FF2B5EF4-FFF2-40B4-BE49-F238E27FC236}">
              <a16:creationId xmlns:a16="http://schemas.microsoft.com/office/drawing/2014/main" xmlns="" id="{2CB50A35-7B3F-7848-891E-1A67806FE791}"/>
            </a:ext>
          </a:extLst>
        </xdr:cNvPr>
        <xdr:cNvSpPr txBox="1"/>
      </xdr:nvSpPr>
      <xdr:spPr>
        <a:xfrm>
          <a:off x="1651000" y="4852925"/>
          <a:ext cx="5084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>
              <a:latin typeface="Helvetica" charset="0"/>
              <a:ea typeface="Helvetica" charset="0"/>
              <a:cs typeface="Helvetica" charset="0"/>
            </a:rPr>
            <a:t>x30k</a:t>
          </a:r>
          <a:endParaRPr kumimoji="1" lang="ja-JP" altLang="en-US" sz="1200">
            <a:latin typeface="Helvetica" charset="0"/>
            <a:ea typeface="Helvetica" charset="0"/>
            <a:cs typeface="Helvetica" charset="0"/>
          </a:endParaRPr>
        </a:p>
      </xdr:txBody>
    </xdr:sp>
    <xdr:clientData/>
  </xdr:twoCellAnchor>
  <xdr:twoCellAnchor>
    <xdr:from>
      <xdr:col>2</xdr:col>
      <xdr:colOff>0</xdr:colOff>
      <xdr:row>35</xdr:row>
      <xdr:rowOff>152816</xdr:rowOff>
    </xdr:from>
    <xdr:to>
      <xdr:col>2</xdr:col>
      <xdr:colOff>508473</xdr:colOff>
      <xdr:row>37</xdr:row>
      <xdr:rowOff>74215</xdr:rowOff>
    </xdr:to>
    <xdr:sp macro="" textlink="">
      <xdr:nvSpPr>
        <xdr:cNvPr id="17" name="テキスト ボックス 94">
          <a:extLst>
            <a:ext uri="{FF2B5EF4-FFF2-40B4-BE49-F238E27FC236}">
              <a16:creationId xmlns:a16="http://schemas.microsoft.com/office/drawing/2014/main" xmlns="" id="{A08FDAE3-98DB-FF48-9CED-48A66FA2BC2A}"/>
            </a:ext>
          </a:extLst>
        </xdr:cNvPr>
        <xdr:cNvSpPr txBox="1"/>
      </xdr:nvSpPr>
      <xdr:spPr>
        <a:xfrm>
          <a:off x="1651000" y="6375816"/>
          <a:ext cx="5084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200">
              <a:latin typeface="Helvetica" charset="0"/>
              <a:ea typeface="Helvetica" charset="0"/>
              <a:cs typeface="Helvetica" charset="0"/>
            </a:rPr>
            <a:t>x50k</a:t>
          </a:r>
          <a:endParaRPr kumimoji="1" lang="ja-JP" altLang="en-US" sz="1200">
            <a:latin typeface="Helvetica" charset="0"/>
            <a:ea typeface="Helvetica" charset="0"/>
            <a:cs typeface="Helvetica" charset="0"/>
          </a:endParaRPr>
        </a:p>
      </xdr:txBody>
    </xdr:sp>
    <xdr:clientData/>
  </xdr:twoCellAnchor>
  <xdr:twoCellAnchor editAs="oneCell">
    <xdr:from>
      <xdr:col>3</xdr:col>
      <xdr:colOff>39444</xdr:colOff>
      <xdr:row>24</xdr:row>
      <xdr:rowOff>4224</xdr:rowOff>
    </xdr:from>
    <xdr:to>
      <xdr:col>4</xdr:col>
      <xdr:colOff>653944</xdr:colOff>
      <xdr:row>32</xdr:row>
      <xdr:rowOff>21824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xmlns="" id="{549696D6-9964-DF45-ADF3-8CBF0F350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15944" y="4271424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39444</xdr:colOff>
      <xdr:row>32</xdr:row>
      <xdr:rowOff>104715</xdr:rowOff>
    </xdr:from>
    <xdr:to>
      <xdr:col>4</xdr:col>
      <xdr:colOff>653944</xdr:colOff>
      <xdr:row>40</xdr:row>
      <xdr:rowOff>122315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xmlns="" id="{972FE801-1153-AA41-A960-A6373BA44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15944" y="5794315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288193</xdr:colOff>
      <xdr:row>24</xdr:row>
      <xdr:rowOff>4224</xdr:rowOff>
    </xdr:from>
    <xdr:to>
      <xdr:col>7</xdr:col>
      <xdr:colOff>77193</xdr:colOff>
      <xdr:row>32</xdr:row>
      <xdr:rowOff>21824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xmlns="" id="{B314DE58-80FB-A64A-A4E4-A0DC58AAE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415693" y="4271424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288193</xdr:colOff>
      <xdr:row>32</xdr:row>
      <xdr:rowOff>104715</xdr:rowOff>
    </xdr:from>
    <xdr:to>
      <xdr:col>7</xdr:col>
      <xdr:colOff>77193</xdr:colOff>
      <xdr:row>40</xdr:row>
      <xdr:rowOff>122315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xmlns="" id="{D6F3C6A4-430A-E740-97EC-3D4785AB8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415693" y="5794315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536941</xdr:colOff>
      <xdr:row>32</xdr:row>
      <xdr:rowOff>104715</xdr:rowOff>
    </xdr:from>
    <xdr:to>
      <xdr:col>9</xdr:col>
      <xdr:colOff>325941</xdr:colOff>
      <xdr:row>40</xdr:row>
      <xdr:rowOff>122315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xmlns="" id="{3637CC9A-FA29-EE4A-B588-49BFF682D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315441" y="5794315"/>
          <a:ext cx="1440000" cy="144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536941</xdr:colOff>
      <xdr:row>24</xdr:row>
      <xdr:rowOff>4224</xdr:rowOff>
    </xdr:from>
    <xdr:to>
      <xdr:col>9</xdr:col>
      <xdr:colOff>325941</xdr:colOff>
      <xdr:row>32</xdr:row>
      <xdr:rowOff>21824</xdr:rowOff>
    </xdr:to>
    <xdr:pic>
      <xdr:nvPicPr>
        <xdr:cNvPr id="23" name="図 22">
          <a:extLst>
            <a:ext uri="{FF2B5EF4-FFF2-40B4-BE49-F238E27FC236}">
              <a16:creationId xmlns:a16="http://schemas.microsoft.com/office/drawing/2014/main" xmlns="" id="{5F77282D-2BA2-C342-BB5C-1CC031D43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15441" y="4271424"/>
          <a:ext cx="1440000" cy="1440000"/>
        </a:xfrm>
        <a:prstGeom prst="rect">
          <a:avLst/>
        </a:prstGeom>
      </xdr:spPr>
    </xdr:pic>
    <xdr:clientData/>
  </xdr:twoCellAnchor>
  <xdr:twoCellAnchor>
    <xdr:from>
      <xdr:col>9</xdr:col>
      <xdr:colOff>50211</xdr:colOff>
      <xdr:row>3</xdr:row>
      <xdr:rowOff>0</xdr:rowOff>
    </xdr:from>
    <xdr:to>
      <xdr:col>11</xdr:col>
      <xdr:colOff>661369</xdr:colOff>
      <xdr:row>4</xdr:row>
      <xdr:rowOff>129977</xdr:rowOff>
    </xdr:to>
    <xdr:sp macro="" textlink="">
      <xdr:nvSpPr>
        <xdr:cNvPr id="24" name="テキスト ボックス 9">
          <a:extLst>
            <a:ext uri="{FF2B5EF4-FFF2-40B4-BE49-F238E27FC236}">
              <a16:creationId xmlns:a16="http://schemas.microsoft.com/office/drawing/2014/main" xmlns="" id="{870589E0-9A1A-A348-A38A-245E1C71D894}"/>
            </a:ext>
          </a:extLst>
        </xdr:cNvPr>
        <xdr:cNvSpPr txBox="1"/>
      </xdr:nvSpPr>
      <xdr:spPr>
        <a:xfrm>
          <a:off x="7479711" y="533400"/>
          <a:ext cx="2262158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kumimoji="1" lang="en-US" altLang="ja-JP" sz="1400">
              <a:latin typeface="Helvetica"/>
              <a:cs typeface="Helvetica"/>
            </a:rPr>
            <a:t>2018.9.19, 9.25 Murakami</a:t>
          </a:r>
          <a:endParaRPr kumimoji="1" lang="ja-JP" altLang="en-US" sz="1400">
            <a:latin typeface="Helvetica"/>
            <a:cs typeface="Helvetica"/>
          </a:endParaRPr>
        </a:p>
      </xdr:txBody>
    </xdr:sp>
    <xdr:clientData/>
  </xdr:twoCellAnchor>
  <xdr:twoCellAnchor>
    <xdr:from>
      <xdr:col>9</xdr:col>
      <xdr:colOff>555784</xdr:colOff>
      <xdr:row>34</xdr:row>
      <xdr:rowOff>72280</xdr:rowOff>
    </xdr:from>
    <xdr:to>
      <xdr:col>11</xdr:col>
      <xdr:colOff>50914</xdr:colOff>
      <xdr:row>38</xdr:row>
      <xdr:rowOff>7411</xdr:rowOff>
    </xdr:to>
    <xdr:sp macro="" textlink="">
      <xdr:nvSpPr>
        <xdr:cNvPr id="25" name="テキスト ボックス 26">
          <a:extLst>
            <a:ext uri="{FF2B5EF4-FFF2-40B4-BE49-F238E27FC236}">
              <a16:creationId xmlns:a16="http://schemas.microsoft.com/office/drawing/2014/main" xmlns="" id="{C1FAEA17-9B7F-064E-9AC3-00825D5010B8}"/>
            </a:ext>
          </a:extLst>
        </xdr:cNvPr>
        <xdr:cNvSpPr txBox="1"/>
      </xdr:nvSpPr>
      <xdr:spPr>
        <a:xfrm>
          <a:off x="7985284" y="6117480"/>
          <a:ext cx="1146130" cy="64633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ja-JP"/>
          </a:defPPr>
          <a:lvl1pPr marL="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kumimoji="1"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Aβ42</a:t>
          </a:r>
          <a:r>
            <a:rPr lang="ja-JP" altLang="en-US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:</a:t>
          </a:r>
          <a:r>
            <a:rPr lang="ja-JP" altLang="en-US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25</a:t>
          </a:r>
          <a:r>
            <a:rPr lang="ja-JP" altLang="en-US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μM</a:t>
          </a:r>
        </a:p>
        <a:p>
          <a:r>
            <a:rPr lang="en-US" altLang="ja-JP" sz="1200">
              <a:solidFill>
                <a:prstClr val="black"/>
              </a:solidFill>
              <a:latin typeface="Helvetica"/>
              <a:cs typeface="Helvetica"/>
            </a:rPr>
            <a:t>DPs</a:t>
          </a:r>
          <a:r>
            <a:rPr lang="ja-JP" altLang="en-US" sz="1200">
              <a:solidFill>
                <a:prstClr val="black"/>
              </a:solidFill>
              <a:latin typeface="Helvetica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cs typeface="Helvetica"/>
            </a:rPr>
            <a:t>:</a:t>
          </a:r>
          <a:r>
            <a:rPr lang="ja-JP" altLang="en-US" sz="1200">
              <a:solidFill>
                <a:prstClr val="black"/>
              </a:solidFill>
              <a:latin typeface="Helvetica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cs typeface="Helvetica"/>
            </a:rPr>
            <a:t>50</a:t>
          </a:r>
          <a:r>
            <a:rPr lang="ja-JP" altLang="en-US" sz="1200">
              <a:solidFill>
                <a:prstClr val="black"/>
              </a:solidFill>
              <a:latin typeface="Helvetica"/>
              <a:cs typeface="Helvetica"/>
            </a:rPr>
            <a:t> </a:t>
          </a:r>
          <a:r>
            <a:rPr lang="en-US" altLang="ja-JP" sz="1200">
              <a:solidFill>
                <a:prstClr val="black"/>
              </a:solidFill>
              <a:latin typeface="Helvetica"/>
              <a:cs typeface="Helvetica"/>
            </a:rPr>
            <a:t>μM</a:t>
          </a:r>
          <a:endParaRPr lang="en-US" altLang="ja-JP" sz="1200">
            <a:solidFill>
              <a:prstClr val="black"/>
            </a:solidFill>
            <a:latin typeface="Helvetica"/>
            <a:ea typeface="ＭＳ Ｐゴシック"/>
            <a:cs typeface="Helvetica"/>
          </a:endParaRPr>
        </a:p>
        <a:p>
          <a:r>
            <a:rPr lang="en-US" altLang="ja-JP" sz="1200">
              <a:solidFill>
                <a:prstClr val="black"/>
              </a:solidFill>
              <a:latin typeface="Helvetica"/>
              <a:ea typeface="ＭＳ Ｐゴシック"/>
              <a:cs typeface="Helvetica"/>
            </a:rPr>
            <a:t>24 h, 37℃</a:t>
          </a:r>
          <a:endParaRPr lang="ja-JP" altLang="en-US" sz="1200">
            <a:solidFill>
              <a:prstClr val="black"/>
            </a:solidFill>
            <a:latin typeface="Helvetica"/>
            <a:cs typeface="Helvetica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52</xdr:col>
      <xdr:colOff>0</xdr:colOff>
      <xdr:row>5</xdr:row>
      <xdr:rowOff>0</xdr:rowOff>
    </xdr:from>
    <xdr:to>
      <xdr:col>62</xdr:col>
      <xdr:colOff>275167</xdr:colOff>
      <xdr:row>19</xdr:row>
      <xdr:rowOff>27517</xdr:rowOff>
    </xdr:to>
    <xdr:graphicFrame macro="">
      <xdr:nvGraphicFramePr>
        <xdr:cNvPr id="2" name="Chart 6">
          <a:extLst>
            <a:ext uri="{FF2B5EF4-FFF2-40B4-BE49-F238E27FC236}">
              <a16:creationId xmlns:a16="http://schemas.microsoft.com/office/drawing/2014/main" xmlns="" id="{DC0018F8-3C9F-2E4F-AE25-5AF6673856C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52</xdr:col>
      <xdr:colOff>0</xdr:colOff>
      <xdr:row>23</xdr:row>
      <xdr:rowOff>0</xdr:rowOff>
    </xdr:from>
    <xdr:to>
      <xdr:col>62</xdr:col>
      <xdr:colOff>275167</xdr:colOff>
      <xdr:row>32</xdr:row>
      <xdr:rowOff>0</xdr:rowOff>
    </xdr:to>
    <xdr:graphicFrame macro="">
      <xdr:nvGraphicFramePr>
        <xdr:cNvPr id="3" name="Chart 7">
          <a:extLst>
            <a:ext uri="{FF2B5EF4-FFF2-40B4-BE49-F238E27FC236}">
              <a16:creationId xmlns:a16="http://schemas.microsoft.com/office/drawing/2014/main" xmlns="" id="{9B73AAA4-A662-D343-B092-85575C0276C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AC24"/>
  <sheetViews>
    <sheetView workbookViewId="0">
      <selection activeCell="R23" sqref="R23"/>
    </sheetView>
  </sheetViews>
  <sheetFormatPr defaultColWidth="8.77734375" defaultRowHeight="14.4"/>
  <cols>
    <col min="1" max="1" width="10.109375" bestFit="1" customWidth="1"/>
    <col min="2" max="2" width="20.109375" bestFit="1" customWidth="1"/>
    <col min="3" max="3" width="6.44140625" bestFit="1" customWidth="1"/>
    <col min="4" max="12" width="5.44140625" bestFit="1" customWidth="1"/>
    <col min="13" max="13" width="6.44140625" bestFit="1" customWidth="1"/>
    <col min="14" max="14" width="5.44140625" bestFit="1" customWidth="1"/>
    <col min="15" max="15" width="4.6640625" customWidth="1"/>
    <col min="16" max="16" width="10.109375" bestFit="1" customWidth="1"/>
    <col min="17" max="17" width="28.109375" bestFit="1" customWidth="1"/>
    <col min="18" max="18" width="8.109375" bestFit="1" customWidth="1"/>
    <col min="19" max="21" width="5" bestFit="1" customWidth="1"/>
    <col min="22" max="22" width="4.6640625" customWidth="1"/>
    <col min="23" max="24" width="10.109375" bestFit="1" customWidth="1"/>
    <col min="25" max="25" width="26.109375" bestFit="1" customWidth="1"/>
    <col min="26" max="27" width="7" bestFit="1" customWidth="1"/>
    <col min="28" max="29" width="6" bestFit="1" customWidth="1"/>
  </cols>
  <sheetData>
    <row r="3" spans="1:29">
      <c r="A3" s="43" t="s">
        <v>70</v>
      </c>
      <c r="B3" s="44"/>
      <c r="P3" s="43" t="s">
        <v>78</v>
      </c>
      <c r="Q3" s="6"/>
      <c r="R3" s="14"/>
      <c r="S3" s="14"/>
      <c r="T3" s="14"/>
      <c r="U3" s="14"/>
      <c r="W3" s="43" t="s">
        <v>87</v>
      </c>
      <c r="X3" s="44"/>
    </row>
    <row r="4" spans="1:29">
      <c r="Q4" s="14"/>
      <c r="R4" s="14"/>
      <c r="S4" s="14"/>
      <c r="T4" s="14"/>
      <c r="U4" s="14"/>
    </row>
    <row r="5" spans="1:29">
      <c r="B5" s="6" t="s">
        <v>61</v>
      </c>
      <c r="C5" s="45" t="s">
        <v>62</v>
      </c>
      <c r="D5" s="45">
        <v>5</v>
      </c>
      <c r="E5" s="45">
        <v>11</v>
      </c>
      <c r="F5" s="45">
        <v>12</v>
      </c>
      <c r="G5" s="45">
        <v>16</v>
      </c>
      <c r="H5" s="45">
        <v>17</v>
      </c>
      <c r="I5" s="45">
        <v>18</v>
      </c>
      <c r="J5" s="45">
        <v>20</v>
      </c>
      <c r="K5" s="45">
        <v>22</v>
      </c>
      <c r="L5" s="45">
        <v>23</v>
      </c>
      <c r="M5" s="45" t="s">
        <v>63</v>
      </c>
      <c r="N5" s="45" t="s">
        <v>64</v>
      </c>
      <c r="Q5" s="48" t="s">
        <v>61</v>
      </c>
      <c r="R5" s="45" t="s">
        <v>71</v>
      </c>
      <c r="S5" s="45">
        <v>11</v>
      </c>
      <c r="T5" s="45">
        <v>12</v>
      </c>
      <c r="U5" s="45">
        <v>22</v>
      </c>
      <c r="X5" s="44" t="s">
        <v>79</v>
      </c>
      <c r="Y5" s="53" t="s">
        <v>80</v>
      </c>
      <c r="Z5" s="54">
        <v>0</v>
      </c>
      <c r="AA5" s="54">
        <v>0.1</v>
      </c>
      <c r="AB5" s="54">
        <v>0.3</v>
      </c>
      <c r="AC5" s="54">
        <v>1</v>
      </c>
    </row>
    <row r="6" spans="1:29">
      <c r="B6" s="7" t="s">
        <v>65</v>
      </c>
      <c r="C6" s="46">
        <v>0.89999999999999991</v>
      </c>
      <c r="D6" s="46">
        <v>1.04</v>
      </c>
      <c r="E6" s="46">
        <v>0.46800000000000003</v>
      </c>
      <c r="F6" s="46">
        <v>0.18199999999999997</v>
      </c>
      <c r="G6" s="46">
        <v>0.62399999999999989</v>
      </c>
      <c r="H6" s="46">
        <v>0.66</v>
      </c>
      <c r="I6" s="46">
        <v>0.66</v>
      </c>
      <c r="J6" s="46">
        <v>0.76</v>
      </c>
      <c r="K6" s="46">
        <v>0.4</v>
      </c>
      <c r="L6" s="46">
        <v>0.6</v>
      </c>
      <c r="M6" s="46">
        <v>1.1599999999999999</v>
      </c>
      <c r="N6" s="46">
        <v>0.67999999999999994</v>
      </c>
      <c r="Q6" s="14" t="s">
        <v>72</v>
      </c>
      <c r="R6" s="49">
        <v>0.9</v>
      </c>
      <c r="S6" s="49">
        <v>0.4</v>
      </c>
      <c r="T6" s="49">
        <v>0.4</v>
      </c>
      <c r="U6" s="50">
        <v>0.4</v>
      </c>
      <c r="Y6" t="s">
        <v>81</v>
      </c>
      <c r="Z6" s="52">
        <v>112.97399999999999</v>
      </c>
      <c r="AA6" s="52">
        <v>89.19</v>
      </c>
      <c r="AB6" s="52">
        <v>26.946000000000002</v>
      </c>
      <c r="AC6" s="52">
        <v>23.856000000000002</v>
      </c>
    </row>
    <row r="7" spans="1:29">
      <c r="B7" s="7"/>
      <c r="C7" s="46">
        <v>0.98</v>
      </c>
      <c r="D7" s="46">
        <v>1.24</v>
      </c>
      <c r="E7" s="46">
        <v>0.46800000000000003</v>
      </c>
      <c r="F7" s="46">
        <v>0.20799999999999999</v>
      </c>
      <c r="G7" s="46">
        <v>1.014</v>
      </c>
      <c r="H7" s="46">
        <v>0.67999999999999994</v>
      </c>
      <c r="I7" s="46">
        <v>0.57999999999999996</v>
      </c>
      <c r="J7" s="46">
        <v>0.76</v>
      </c>
      <c r="K7" s="46">
        <v>0.42</v>
      </c>
      <c r="L7" s="46">
        <v>0.72</v>
      </c>
      <c r="M7" s="46">
        <v>1.2</v>
      </c>
      <c r="N7" s="46">
        <v>0.52</v>
      </c>
      <c r="Q7" s="14"/>
      <c r="R7" s="49">
        <v>1.4</v>
      </c>
      <c r="S7" s="49">
        <v>0.9</v>
      </c>
      <c r="T7" s="49">
        <v>0.6</v>
      </c>
      <c r="U7" s="50">
        <v>0.5</v>
      </c>
      <c r="Z7" s="52">
        <v>153.81599999999997</v>
      </c>
      <c r="AA7" s="52">
        <v>102.279</v>
      </c>
      <c r="AB7" s="52">
        <v>38.883000000000003</v>
      </c>
      <c r="AC7" s="52">
        <v>20.916</v>
      </c>
    </row>
    <row r="8" spans="1:29">
      <c r="B8" s="7"/>
      <c r="C8" s="46">
        <v>0.72</v>
      </c>
      <c r="D8" s="46">
        <v>1.0999999999999999</v>
      </c>
      <c r="E8" s="46">
        <v>0.44199999999999995</v>
      </c>
      <c r="F8" s="46">
        <v>0.23400000000000001</v>
      </c>
      <c r="G8" s="46">
        <v>0.96199999999999986</v>
      </c>
      <c r="H8" s="46">
        <v>0.6</v>
      </c>
      <c r="I8" s="46">
        <v>0.67999999999999994</v>
      </c>
      <c r="J8" s="46">
        <v>0.8</v>
      </c>
      <c r="K8" s="46">
        <v>0.4</v>
      </c>
      <c r="L8" s="46">
        <v>0.66</v>
      </c>
      <c r="M8" s="46">
        <v>0.89999999999999991</v>
      </c>
      <c r="N8" s="46">
        <v>0.54</v>
      </c>
      <c r="Q8" s="14"/>
      <c r="R8" s="49">
        <v>1.9</v>
      </c>
      <c r="S8" s="49">
        <v>0.4</v>
      </c>
      <c r="T8" s="49">
        <v>0.2</v>
      </c>
      <c r="U8" s="50">
        <v>0.7</v>
      </c>
      <c r="Z8" s="52">
        <v>133.38</v>
      </c>
      <c r="AA8" s="52">
        <v>98.504999999999995</v>
      </c>
      <c r="AB8" s="52">
        <v>33.898000000000003</v>
      </c>
      <c r="AC8" s="52">
        <v>25.948</v>
      </c>
    </row>
    <row r="9" spans="1:29">
      <c r="B9" s="7" t="s">
        <v>66</v>
      </c>
      <c r="C9" s="46">
        <f t="shared" ref="C9:N9" si="0">AVERAGE(C6:C8)</f>
        <v>0.86666666666666659</v>
      </c>
      <c r="D9" s="46">
        <f t="shared" si="0"/>
        <v>1.1266666666666667</v>
      </c>
      <c r="E9" s="46">
        <f t="shared" si="0"/>
        <v>0.45933333333333337</v>
      </c>
      <c r="F9" s="46">
        <f t="shared" si="0"/>
        <v>0.20799999999999999</v>
      </c>
      <c r="G9" s="46">
        <f t="shared" si="0"/>
        <v>0.86666666666666659</v>
      </c>
      <c r="H9" s="46">
        <f t="shared" si="0"/>
        <v>0.64666666666666661</v>
      </c>
      <c r="I9" s="46">
        <f t="shared" si="0"/>
        <v>0.64</v>
      </c>
      <c r="J9" s="46">
        <f t="shared" si="0"/>
        <v>0.77333333333333343</v>
      </c>
      <c r="K9" s="46">
        <f t="shared" si="0"/>
        <v>0.40666666666666673</v>
      </c>
      <c r="L9" s="46">
        <f t="shared" si="0"/>
        <v>0.66</v>
      </c>
      <c r="M9" s="46">
        <f t="shared" si="0"/>
        <v>1.0866666666666667</v>
      </c>
      <c r="N9" s="46">
        <f t="shared" si="0"/>
        <v>0.57999999999999996</v>
      </c>
      <c r="Q9" t="s">
        <v>73</v>
      </c>
      <c r="R9" s="51">
        <f>AVERAGE(R6:R8)</f>
        <v>1.3999999999999997</v>
      </c>
      <c r="S9" s="52">
        <f>AVERAGE(S6:S8)</f>
        <v>0.56666666666666676</v>
      </c>
      <c r="T9" s="52">
        <f>AVERAGE(T6:T8)</f>
        <v>0.39999999999999997</v>
      </c>
      <c r="U9" s="52">
        <f>AVERAGE(U6:U8)</f>
        <v>0.53333333333333333</v>
      </c>
      <c r="Y9" t="s">
        <v>82</v>
      </c>
      <c r="Z9" s="52">
        <f>AVERAGE(Z6:Z8)</f>
        <v>133.38999999999999</v>
      </c>
      <c r="AA9" s="52">
        <f>AVERAGE(AA6:AA8)</f>
        <v>96.658000000000001</v>
      </c>
      <c r="AB9" s="52">
        <f>AVERAGE(AB6:AB8)</f>
        <v>33.242333333333335</v>
      </c>
      <c r="AC9" s="52">
        <f>AVERAGE(AC6:AC8)</f>
        <v>23.573333333333334</v>
      </c>
    </row>
    <row r="10" spans="1:29">
      <c r="B10" s="7" t="s">
        <v>67</v>
      </c>
      <c r="C10" s="46">
        <f t="shared" ref="C10:N10" si="1">STDEV(C6:C8)</f>
        <v>0.13316656236958888</v>
      </c>
      <c r="D10" s="46">
        <f t="shared" si="1"/>
        <v>0.10263202878893768</v>
      </c>
      <c r="E10" s="46">
        <f t="shared" si="1"/>
        <v>1.5011106998930315E-2</v>
      </c>
      <c r="F10" s="46">
        <f t="shared" si="1"/>
        <v>2.5999999999999922E-2</v>
      </c>
      <c r="G10" s="46">
        <f t="shared" si="1"/>
        <v>0.21175772319642444</v>
      </c>
      <c r="H10" s="46">
        <f t="shared" si="1"/>
        <v>4.1633319989322647E-2</v>
      </c>
      <c r="I10" s="46">
        <f t="shared" si="1"/>
        <v>5.2915026221291815E-2</v>
      </c>
      <c r="J10" s="46">
        <f t="shared" si="1"/>
        <v>2.3094010767585049E-2</v>
      </c>
      <c r="K10" s="46">
        <f t="shared" si="1"/>
        <v>1.1547005383792493E-2</v>
      </c>
      <c r="L10" s="46">
        <f t="shared" si="1"/>
        <v>0.06</v>
      </c>
      <c r="M10" s="46">
        <f t="shared" si="1"/>
        <v>0.16289055630494076</v>
      </c>
      <c r="N10" s="46">
        <f t="shared" si="1"/>
        <v>8.7177978870813133E-2</v>
      </c>
      <c r="Q10" t="s">
        <v>74</v>
      </c>
      <c r="R10" s="51" t="s">
        <v>75</v>
      </c>
      <c r="S10" s="52">
        <f>STDEV(S6:S8)</f>
        <v>0.28867513459481287</v>
      </c>
      <c r="T10" s="52">
        <f>STDEV(T6:T8)</f>
        <v>0.20000000000000009</v>
      </c>
      <c r="U10" s="52">
        <f>STDEV(U6:U8)</f>
        <v>0.15275252316519425</v>
      </c>
      <c r="Y10" t="s">
        <v>83</v>
      </c>
      <c r="Z10" s="52">
        <f>STDEV(Z6:Z8)</f>
        <v>20.4210018363448</v>
      </c>
      <c r="AA10" s="52">
        <f>STDEV(AA6:AA8)</f>
        <v>6.7371386359492398</v>
      </c>
      <c r="AB10" s="52">
        <f>STDEV(AB6:AB8)</f>
        <v>5.9954496356264428</v>
      </c>
      <c r="AC10" s="52">
        <f>STDEV(AC6:AC8)</f>
        <v>2.5278807988774576</v>
      </c>
    </row>
    <row r="11" spans="1:29">
      <c r="B11" s="7" t="s">
        <v>68</v>
      </c>
      <c r="C11" s="47">
        <f t="shared" ref="C11:N11" si="2">C9/$C$9</f>
        <v>1</v>
      </c>
      <c r="D11" s="46">
        <f t="shared" si="2"/>
        <v>1.3000000000000003</v>
      </c>
      <c r="E11" s="46">
        <f t="shared" si="2"/>
        <v>0.53000000000000014</v>
      </c>
      <c r="F11" s="46">
        <f t="shared" si="2"/>
        <v>0.24000000000000002</v>
      </c>
      <c r="G11" s="46">
        <f t="shared" si="2"/>
        <v>1</v>
      </c>
      <c r="H11" s="46">
        <f t="shared" si="2"/>
        <v>0.74615384615384617</v>
      </c>
      <c r="I11" s="46">
        <f t="shared" si="2"/>
        <v>0.7384615384615385</v>
      </c>
      <c r="J11" s="46">
        <f t="shared" si="2"/>
        <v>0.89230769230769247</v>
      </c>
      <c r="K11" s="46">
        <f t="shared" si="2"/>
        <v>0.46923076923076934</v>
      </c>
      <c r="L11" s="46">
        <f t="shared" si="2"/>
        <v>0.76153846153846161</v>
      </c>
      <c r="M11" s="46">
        <f t="shared" si="2"/>
        <v>1.2538461538461541</v>
      </c>
      <c r="N11" s="46">
        <f t="shared" si="2"/>
        <v>0.6692307692307693</v>
      </c>
      <c r="Q11" t="s">
        <v>76</v>
      </c>
      <c r="R11" s="51">
        <f>R9/$R$9</f>
        <v>1</v>
      </c>
      <c r="S11" s="52">
        <f>S9/$R$9</f>
        <v>0.40476190476190493</v>
      </c>
      <c r="T11" s="52">
        <f>T9/$R$9</f>
        <v>0.28571428571428575</v>
      </c>
      <c r="U11" s="52">
        <f>U9/$R$9</f>
        <v>0.38095238095238104</v>
      </c>
      <c r="Y11" t="s">
        <v>84</v>
      </c>
      <c r="Z11" s="55">
        <f t="shared" ref="Z11:AC12" si="3">Z9/$Z$9</f>
        <v>1</v>
      </c>
      <c r="AA11" s="52">
        <f t="shared" si="3"/>
        <v>0.72462703351075797</v>
      </c>
      <c r="AB11" s="52">
        <f t="shared" si="3"/>
        <v>0.24921158507634258</v>
      </c>
      <c r="AC11" s="52">
        <f t="shared" si="3"/>
        <v>0.17672489192093363</v>
      </c>
    </row>
    <row r="12" spans="1:29">
      <c r="B12" s="7" t="s">
        <v>69</v>
      </c>
      <c r="C12" s="46">
        <f t="shared" ref="C12:N12" si="4">C10/$C$9</f>
        <v>0.1536537258110641</v>
      </c>
      <c r="D12" s="46">
        <f t="shared" si="4"/>
        <v>0.11842157167954348</v>
      </c>
      <c r="E12" s="46">
        <f t="shared" si="4"/>
        <v>1.7320508075688825E-2</v>
      </c>
      <c r="F12" s="46">
        <f t="shared" si="4"/>
        <v>2.9999999999999912E-2</v>
      </c>
      <c r="G12" s="46">
        <f t="shared" si="4"/>
        <v>0.24433583445741283</v>
      </c>
      <c r="H12" s="46">
        <f t="shared" si="4"/>
        <v>4.8038446141526137E-2</v>
      </c>
      <c r="I12" s="46">
        <f t="shared" si="4"/>
        <v>6.1055799486105948E-2</v>
      </c>
      <c r="J12" s="46">
        <f t="shared" si="4"/>
        <v>2.6646935501059673E-2</v>
      </c>
      <c r="K12" s="46">
        <f t="shared" si="4"/>
        <v>1.3323467750529802E-2</v>
      </c>
      <c r="L12" s="46">
        <f t="shared" si="4"/>
        <v>6.9230769230769235E-2</v>
      </c>
      <c r="M12" s="46">
        <f t="shared" si="4"/>
        <v>0.18795064189031627</v>
      </c>
      <c r="N12" s="46">
        <f t="shared" si="4"/>
        <v>0.10058997562016901</v>
      </c>
      <c r="Q12" t="s">
        <v>77</v>
      </c>
      <c r="R12" s="51" t="s">
        <v>75</v>
      </c>
      <c r="S12" s="52">
        <f>S10/$R$9</f>
        <v>0.20619652471058067</v>
      </c>
      <c r="T12" s="52">
        <f>T10/$R$9</f>
        <v>0.14285714285714296</v>
      </c>
      <c r="U12" s="52">
        <f>U10/$R$9</f>
        <v>0.10910894511799592</v>
      </c>
      <c r="Y12" t="s">
        <v>85</v>
      </c>
      <c r="Z12" s="52">
        <f t="shared" si="3"/>
        <v>0.15309244948155634</v>
      </c>
      <c r="AA12" s="52">
        <f t="shared" si="3"/>
        <v>5.0507074263057505E-2</v>
      </c>
      <c r="AB12" s="52">
        <f t="shared" si="3"/>
        <v>4.4946769889995075E-2</v>
      </c>
      <c r="AC12" s="52">
        <f t="shared" si="3"/>
        <v>1.8951051794568241E-2</v>
      </c>
    </row>
    <row r="13" spans="1:29">
      <c r="B13" s="14"/>
      <c r="C13" s="14"/>
      <c r="D13" s="14"/>
      <c r="E13" s="14"/>
      <c r="F13" s="14"/>
      <c r="G13" s="14"/>
      <c r="H13" s="14"/>
      <c r="Z13" s="56"/>
      <c r="AA13" s="56"/>
      <c r="AB13" s="56"/>
      <c r="AC13" s="56"/>
    </row>
    <row r="14" spans="1:29">
      <c r="G14" s="14"/>
      <c r="H14" s="14"/>
      <c r="X14" s="44" t="s">
        <v>86</v>
      </c>
      <c r="Y14" s="53" t="s">
        <v>80</v>
      </c>
      <c r="Z14" s="57">
        <v>0</v>
      </c>
      <c r="AA14" s="58">
        <v>0.1</v>
      </c>
      <c r="AB14" s="58">
        <v>0.3</v>
      </c>
      <c r="AC14" s="57">
        <v>1</v>
      </c>
    </row>
    <row r="15" spans="1:29">
      <c r="G15" s="14"/>
      <c r="H15" s="14"/>
      <c r="Y15" t="s">
        <v>81</v>
      </c>
      <c r="Z15" s="52">
        <v>1.026</v>
      </c>
      <c r="AA15" s="52">
        <v>0.81</v>
      </c>
      <c r="AB15" s="52">
        <v>5.4000000000000006E-2</v>
      </c>
      <c r="AC15" s="52">
        <v>0.14399999999999999</v>
      </c>
    </row>
    <row r="16" spans="1:29">
      <c r="Z16" s="52">
        <v>2.1839999999999997</v>
      </c>
      <c r="AA16" s="52">
        <v>0.72099999999999997</v>
      </c>
      <c r="AB16" s="52">
        <v>0.11699999999999999</v>
      </c>
      <c r="AC16" s="52">
        <v>8.4000000000000005E-2</v>
      </c>
    </row>
    <row r="17" spans="3:29">
      <c r="Z17" s="52">
        <v>1.62</v>
      </c>
      <c r="AA17" s="52">
        <v>0.495</v>
      </c>
      <c r="AB17" s="52">
        <v>0.10199999999999999</v>
      </c>
      <c r="AC17" s="52">
        <v>5.2000000000000005E-2</v>
      </c>
    </row>
    <row r="18" spans="3:29">
      <c r="Y18" t="s">
        <v>82</v>
      </c>
      <c r="Z18" s="52">
        <f>AVERAGE(Z15:Z17)</f>
        <v>1.61</v>
      </c>
      <c r="AA18" s="52">
        <f>AVERAGE(AA15:AA17)</f>
        <v>0.67533333333333345</v>
      </c>
      <c r="AB18" s="52">
        <f>AVERAGE(AB15:AB17)</f>
        <v>9.0999999999999984E-2</v>
      </c>
      <c r="AC18" s="52">
        <f>AVERAGE(AC15:AC17)</f>
        <v>9.3333333333333324E-2</v>
      </c>
    </row>
    <row r="19" spans="3:29">
      <c r="Y19" t="s">
        <v>83</v>
      </c>
      <c r="Z19" s="52">
        <f>STDEV(Z15:Z17)</f>
        <v>0.57906476321737987</v>
      </c>
      <c r="AA19" s="52">
        <f>STDEV(AA15:AA17)</f>
        <v>0.16238944957518997</v>
      </c>
      <c r="AB19" s="52">
        <f>STDEV(AB15:AB17)</f>
        <v>3.2908965343808702E-2</v>
      </c>
      <c r="AC19" s="52">
        <f>STDEV(AC15:AC17)</f>
        <v>4.6704746368365344E-2</v>
      </c>
    </row>
    <row r="20" spans="3:29">
      <c r="Y20" t="s">
        <v>84</v>
      </c>
      <c r="Z20" s="55">
        <f t="shared" ref="Z20:AC21" si="5">Z18/$Z$18</f>
        <v>1</v>
      </c>
      <c r="AA20" s="52">
        <f t="shared" si="5"/>
        <v>0.41946169772256736</v>
      </c>
      <c r="AB20" s="52">
        <f t="shared" si="5"/>
        <v>5.6521739130434769E-2</v>
      </c>
      <c r="AC20" s="52">
        <f t="shared" si="5"/>
        <v>5.7971014492753617E-2</v>
      </c>
    </row>
    <row r="21" spans="3:29">
      <c r="Y21" t="s">
        <v>85</v>
      </c>
      <c r="Z21" s="52">
        <f t="shared" si="5"/>
        <v>0.35966755479340362</v>
      </c>
      <c r="AA21" s="52">
        <f t="shared" si="5"/>
        <v>0.10086301215850309</v>
      </c>
      <c r="AB21" s="52">
        <f t="shared" si="5"/>
        <v>2.0440351145222795E-2</v>
      </c>
      <c r="AC21" s="52">
        <f t="shared" si="5"/>
        <v>2.9009159235009529E-2</v>
      </c>
    </row>
    <row r="24" spans="3:29">
      <c r="C24" s="114"/>
      <c r="D24" s="114"/>
      <c r="E24" s="114"/>
      <c r="F24" s="114"/>
    </row>
  </sheetData>
  <phoneticPr fontId="1"/>
  <pageMargins left="0.7" right="0.7" top="0.75" bottom="0.75" header="0.3" footer="0.3"/>
  <pageSetup paperSize="9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18"/>
  <sheetViews>
    <sheetView workbookViewId="0">
      <selection activeCell="B1" sqref="B1"/>
    </sheetView>
  </sheetViews>
  <sheetFormatPr defaultColWidth="11.5546875" defaultRowHeight="14.4"/>
  <cols>
    <col min="2" max="2" width="17.6640625" customWidth="1"/>
  </cols>
  <sheetData>
    <row r="1" spans="2:16">
      <c r="B1" t="s">
        <v>324</v>
      </c>
    </row>
    <row r="2" spans="2:16" ht="15.6">
      <c r="B2" s="100" t="s">
        <v>445</v>
      </c>
      <c r="C2" s="100" t="s">
        <v>446</v>
      </c>
      <c r="D2" s="135" t="s">
        <v>447</v>
      </c>
      <c r="E2" s="136"/>
      <c r="F2" s="136"/>
      <c r="G2" s="135" t="s">
        <v>448</v>
      </c>
      <c r="H2" s="136"/>
      <c r="I2" s="136"/>
      <c r="J2" s="136"/>
      <c r="K2" s="137"/>
      <c r="L2" s="137"/>
      <c r="M2" s="101"/>
      <c r="N2" s="101"/>
      <c r="O2" s="101"/>
      <c r="P2" s="101"/>
    </row>
    <row r="3" spans="2:16" ht="15.6">
      <c r="B3" s="100"/>
      <c r="C3" s="100"/>
      <c r="D3" s="102" t="s">
        <v>449</v>
      </c>
      <c r="E3" s="100" t="s">
        <v>450</v>
      </c>
      <c r="F3" s="102" t="s">
        <v>451</v>
      </c>
      <c r="G3" s="103">
        <v>1</v>
      </c>
      <c r="H3" s="103">
        <v>2</v>
      </c>
      <c r="I3" s="103">
        <v>3</v>
      </c>
      <c r="J3" s="102" t="s">
        <v>452</v>
      </c>
      <c r="K3" s="102" t="s">
        <v>453</v>
      </c>
      <c r="L3" s="102" t="s">
        <v>454</v>
      </c>
      <c r="M3" s="101"/>
      <c r="N3" s="101"/>
      <c r="O3" s="101"/>
      <c r="P3" s="101"/>
    </row>
    <row r="4" spans="2:16" ht="15.6">
      <c r="B4" s="100" t="s">
        <v>455</v>
      </c>
      <c r="C4" s="100" t="s">
        <v>455</v>
      </c>
      <c r="D4" s="104">
        <v>5326</v>
      </c>
      <c r="E4" s="105">
        <v>5687</v>
      </c>
      <c r="F4" s="104">
        <v>1721</v>
      </c>
      <c r="G4" s="104">
        <f ca="1">D4/$I$4*100</f>
        <v>2.5849600559120165</v>
      </c>
      <c r="H4" s="104">
        <f ca="1">E4/$I$4*100</f>
        <v>2.7601704539939234</v>
      </c>
      <c r="I4" s="104">
        <f ca="1">F4/$I$4*100</f>
        <v>0.83528281190848286</v>
      </c>
      <c r="J4" s="106">
        <f ca="1">AVERAGE(G4:I4)</f>
        <v>2.0601377739381408</v>
      </c>
      <c r="K4" s="106">
        <f ca="1">J4</f>
        <v>2.0601377739381408</v>
      </c>
      <c r="L4" s="106">
        <f ca="1">STDEV(G4:I4)/SQRT(3)</f>
        <v>0.61451252479926755</v>
      </c>
      <c r="M4" s="101"/>
      <c r="N4" s="101"/>
      <c r="O4" s="101"/>
      <c r="P4" s="101"/>
    </row>
    <row r="5" spans="2:16" ht="15.6">
      <c r="B5" s="100" t="s">
        <v>456</v>
      </c>
      <c r="C5" s="100" t="s">
        <v>455</v>
      </c>
      <c r="D5" s="104">
        <v>165775</v>
      </c>
      <c r="E5" s="105">
        <v>230316</v>
      </c>
      <c r="F5" s="104">
        <v>222023</v>
      </c>
      <c r="G5" s="107"/>
      <c r="H5" s="107"/>
      <c r="I5" s="108"/>
      <c r="J5" s="106">
        <v>206038</v>
      </c>
      <c r="K5" s="106">
        <v>100</v>
      </c>
      <c r="L5" s="106">
        <v>0</v>
      </c>
      <c r="M5" s="101"/>
      <c r="N5" s="101"/>
      <c r="O5" s="101"/>
      <c r="P5" s="101"/>
    </row>
    <row r="6" spans="2:16" ht="15.6">
      <c r="B6" s="100" t="s">
        <v>456</v>
      </c>
      <c r="C6" s="100">
        <v>0.2</v>
      </c>
      <c r="D6" s="104">
        <v>151713</v>
      </c>
      <c r="E6" s="105">
        <v>169741</v>
      </c>
      <c r="F6" s="104">
        <v>182000</v>
      </c>
      <c r="G6" s="104">
        <f t="shared" ref="G6:I9" ca="1" si="0">D6/$I$4*100</f>
        <v>73.633504499170058</v>
      </c>
      <c r="H6" s="104">
        <f t="shared" ca="1" si="0"/>
        <v>82.383346761277039</v>
      </c>
      <c r="I6" s="104">
        <f t="shared" ca="1" si="0"/>
        <v>88.333220085615267</v>
      </c>
      <c r="J6" s="106">
        <f ca="1">AVERAGE(G6:I6)</f>
        <v>81.450023782020779</v>
      </c>
      <c r="K6" s="106">
        <f ca="1">J6</f>
        <v>81.450023782020779</v>
      </c>
      <c r="L6" s="106">
        <f ca="1">STDEV(G6:I6)/SQRT(3)</f>
        <v>4.2690251977979266</v>
      </c>
      <c r="M6" s="101"/>
      <c r="N6" s="101"/>
      <c r="O6" s="101"/>
      <c r="P6" s="101"/>
    </row>
    <row r="7" spans="2:16" ht="15.6">
      <c r="B7" s="100" t="s">
        <v>456</v>
      </c>
      <c r="C7" s="100">
        <v>0.4</v>
      </c>
      <c r="D7" s="104">
        <v>30565</v>
      </c>
      <c r="E7" s="105">
        <v>21912</v>
      </c>
      <c r="F7" s="104">
        <v>26599</v>
      </c>
      <c r="G7" s="104">
        <f t="shared" ca="1" si="0"/>
        <v>14.834642153389179</v>
      </c>
      <c r="H7" s="104">
        <f t="shared" ca="1" si="0"/>
        <v>10.634931420417592</v>
      </c>
      <c r="I7" s="104">
        <f t="shared" ca="1" si="0"/>
        <v>12.909754511303738</v>
      </c>
      <c r="J7" s="106">
        <f ca="1">AVERAGE(G7:I7)</f>
        <v>12.793109361703502</v>
      </c>
      <c r="K7" s="106">
        <f ca="1">J7</f>
        <v>12.793109361703502</v>
      </c>
      <c r="L7" s="106">
        <f ca="1">STDEV(G7:I7)/SQRT(3)</f>
        <v>1.2137541113357297</v>
      </c>
      <c r="M7" s="101"/>
      <c r="N7" s="101"/>
      <c r="O7" s="101"/>
      <c r="P7" s="101"/>
    </row>
    <row r="8" spans="2:16" ht="15.6">
      <c r="B8" s="100" t="s">
        <v>456</v>
      </c>
      <c r="C8" s="100">
        <v>0.8</v>
      </c>
      <c r="D8" s="104">
        <v>7129</v>
      </c>
      <c r="E8" s="105">
        <v>2081</v>
      </c>
      <c r="F8" s="104">
        <v>6768</v>
      </c>
      <c r="G8" s="104">
        <f t="shared" ca="1" si="0"/>
        <v>3.4600413515953368</v>
      </c>
      <c r="H8" s="104">
        <f t="shared" ca="1" si="0"/>
        <v>1.0100078626272824</v>
      </c>
      <c r="I8" s="104">
        <f t="shared" ca="1" si="0"/>
        <v>3.2848309535134299</v>
      </c>
      <c r="J8" s="106">
        <f ca="1">AVERAGE(G8:I8)</f>
        <v>2.5849600559120165</v>
      </c>
      <c r="K8" s="106">
        <f ca="1">J8</f>
        <v>2.5849600559120165</v>
      </c>
      <c r="L8" s="106">
        <f ca="1">STDEV(G8:I8)/SQRT(3)</f>
        <v>0.7890987431342803</v>
      </c>
      <c r="M8" s="101"/>
      <c r="N8" s="101"/>
      <c r="O8" s="101"/>
      <c r="P8" s="101"/>
    </row>
    <row r="9" spans="2:16" ht="15.6">
      <c r="B9" s="100" t="s">
        <v>456</v>
      </c>
      <c r="C9" s="100">
        <v>1</v>
      </c>
      <c r="D9" s="104">
        <v>0</v>
      </c>
      <c r="E9" s="105">
        <v>3523</v>
      </c>
      <c r="F9" s="104">
        <v>4244</v>
      </c>
      <c r="G9" s="104">
        <f t="shared" ca="1" si="0"/>
        <v>0</v>
      </c>
      <c r="H9" s="104">
        <f t="shared" ca="1" si="0"/>
        <v>1.7098787602286958</v>
      </c>
      <c r="I9" s="104">
        <f t="shared" ca="1" si="0"/>
        <v>2.059814209029402</v>
      </c>
      <c r="J9" s="106">
        <f ca="1">AVERAGE(G9:I9)</f>
        <v>1.2565643230860326</v>
      </c>
      <c r="K9" s="106">
        <f ca="1">J9</f>
        <v>1.2565643230860326</v>
      </c>
      <c r="L9" s="106">
        <f ca="1">STDEV(G9:I9)/SQRT(3)</f>
        <v>0.63635135161882928</v>
      </c>
      <c r="M9" s="101"/>
      <c r="N9" s="101"/>
      <c r="O9" s="101"/>
      <c r="P9" s="101"/>
    </row>
    <row r="10" spans="2:16" ht="15.6">
      <c r="B10" s="101"/>
      <c r="C10" s="101"/>
      <c r="D10" s="106"/>
      <c r="E10" s="101"/>
      <c r="F10" s="106"/>
      <c r="G10" s="106"/>
      <c r="H10" s="106"/>
      <c r="I10" s="101"/>
      <c r="J10" s="106"/>
      <c r="K10" s="106"/>
      <c r="L10" s="106"/>
      <c r="M10" s="101"/>
      <c r="N10" s="101"/>
      <c r="O10" s="101"/>
      <c r="P10" s="101"/>
    </row>
    <row r="11" spans="2:16" ht="15.6">
      <c r="B11" s="101"/>
      <c r="C11" s="109"/>
      <c r="D11" s="136" t="s">
        <v>457</v>
      </c>
      <c r="E11" s="138"/>
      <c r="F11" s="138"/>
      <c r="G11" s="136" t="s">
        <v>458</v>
      </c>
      <c r="H11" s="137"/>
      <c r="I11" s="137"/>
      <c r="J11" s="137"/>
      <c r="K11" s="137"/>
      <c r="L11" s="106"/>
      <c r="M11" s="101"/>
      <c r="N11" s="101"/>
      <c r="O11" s="101"/>
      <c r="P11" s="101"/>
    </row>
    <row r="12" spans="2:16" ht="15.6">
      <c r="B12" s="101"/>
      <c r="C12" s="109" t="s">
        <v>446</v>
      </c>
      <c r="D12" s="103">
        <v>1</v>
      </c>
      <c r="E12" s="103">
        <v>2</v>
      </c>
      <c r="F12" s="103">
        <v>3</v>
      </c>
      <c r="G12" s="102" t="s">
        <v>459</v>
      </c>
      <c r="H12" s="102" t="s">
        <v>460</v>
      </c>
      <c r="I12" s="102" t="s">
        <v>461</v>
      </c>
      <c r="J12" s="102" t="s">
        <v>452</v>
      </c>
      <c r="K12" s="102" t="s">
        <v>454</v>
      </c>
      <c r="L12" s="106"/>
      <c r="M12" s="101"/>
      <c r="N12" s="101"/>
      <c r="O12" s="101"/>
      <c r="P12" s="101"/>
    </row>
    <row r="13" spans="2:16" ht="15.6">
      <c r="B13" s="101"/>
      <c r="C13" s="109">
        <v>0.2</v>
      </c>
      <c r="D13" s="104">
        <f ca="1">($I$4-D6)/$I$4*100</f>
        <v>26.366495500829945</v>
      </c>
      <c r="E13" s="104">
        <f t="shared" ref="E13:F13" ca="1" si="1">($I$4-E6)/$I$4*100</f>
        <v>17.616653238722954</v>
      </c>
      <c r="F13" s="104">
        <f t="shared" ca="1" si="1"/>
        <v>11.666779914384726</v>
      </c>
      <c r="G13" s="110"/>
      <c r="H13" s="110"/>
      <c r="I13" s="110"/>
      <c r="J13" s="111"/>
      <c r="K13" s="106"/>
      <c r="L13" s="106"/>
      <c r="M13" s="101"/>
      <c r="N13" s="101"/>
      <c r="O13" s="101"/>
      <c r="P13" s="101"/>
    </row>
    <row r="14" spans="2:16" ht="15.6">
      <c r="B14" s="101"/>
      <c r="C14" s="109">
        <v>0.4</v>
      </c>
      <c r="D14" s="104">
        <f t="shared" ref="D14:F16" ca="1" si="2">($I$4-D7)/$I$4*100</f>
        <v>85.165357846610817</v>
      </c>
      <c r="E14" s="104">
        <f t="shared" ca="1" si="2"/>
        <v>89.365068579582413</v>
      </c>
      <c r="F14" s="104">
        <f t="shared" ca="1" si="2"/>
        <v>87.090245488696254</v>
      </c>
      <c r="G14" s="104">
        <v>0.26</v>
      </c>
      <c r="H14" s="104">
        <v>0.26800000000000002</v>
      </c>
      <c r="I14" s="104">
        <v>0.2903</v>
      </c>
      <c r="J14" s="111">
        <f>AVERAGE(G14:I14)</f>
        <v>0.27276666666666666</v>
      </c>
      <c r="K14" s="106">
        <f>STDEV(G14:I14)/SQRT(3)</f>
        <v>9.0657475024279004E-3</v>
      </c>
      <c r="L14" s="106"/>
      <c r="M14" s="101"/>
      <c r="N14" s="101"/>
      <c r="O14" s="101"/>
      <c r="P14" s="101"/>
    </row>
    <row r="15" spans="2:16" ht="15.6">
      <c r="B15" s="101"/>
      <c r="C15" s="109">
        <v>0.8</v>
      </c>
      <c r="D15" s="104">
        <f t="shared" ca="1" si="2"/>
        <v>96.539958648404664</v>
      </c>
      <c r="E15" s="104">
        <f t="shared" ca="1" si="2"/>
        <v>98.989992137372724</v>
      </c>
      <c r="F15" s="104">
        <f t="shared" ca="1" si="2"/>
        <v>96.715169046486565</v>
      </c>
      <c r="G15" s="104"/>
      <c r="H15" s="104"/>
      <c r="I15" s="104"/>
      <c r="J15" s="106"/>
      <c r="K15" s="106"/>
      <c r="L15" s="106"/>
      <c r="M15" s="101"/>
      <c r="N15" s="101"/>
      <c r="O15" s="101"/>
      <c r="P15" s="101"/>
    </row>
    <row r="16" spans="2:16" ht="15.6">
      <c r="B16" s="101"/>
      <c r="C16" s="109">
        <v>1</v>
      </c>
      <c r="D16" s="104">
        <f t="shared" ca="1" si="2"/>
        <v>100</v>
      </c>
      <c r="E16" s="104">
        <f t="shared" ca="1" si="2"/>
        <v>98.290121239771295</v>
      </c>
      <c r="F16" s="104">
        <f t="shared" ca="1" si="2"/>
        <v>97.940185790970602</v>
      </c>
      <c r="G16" s="104"/>
      <c r="H16" s="104"/>
      <c r="I16" s="104"/>
      <c r="J16" s="106"/>
      <c r="K16" s="106"/>
      <c r="L16" s="106"/>
      <c r="M16" s="101"/>
      <c r="N16" s="101"/>
      <c r="O16" s="101"/>
      <c r="P16" s="101"/>
    </row>
    <row r="17" spans="2:16" ht="15.6">
      <c r="B17" s="101"/>
      <c r="C17" s="101"/>
      <c r="D17" s="106"/>
      <c r="E17" s="101"/>
      <c r="F17" s="106"/>
      <c r="G17" s="106"/>
      <c r="H17" s="106"/>
      <c r="I17" s="101"/>
      <c r="J17" s="106"/>
      <c r="K17" s="106"/>
      <c r="L17" s="106"/>
      <c r="M17" s="101"/>
      <c r="N17" s="101"/>
      <c r="O17" s="101"/>
      <c r="P17" s="101"/>
    </row>
    <row r="18" spans="2:16" ht="15.6">
      <c r="B18" s="101"/>
      <c r="C18" s="101"/>
      <c r="D18" s="106"/>
      <c r="E18" s="101"/>
      <c r="F18" s="106"/>
      <c r="G18" s="106"/>
      <c r="H18" s="106"/>
      <c r="I18" s="101"/>
      <c r="J18" s="106"/>
      <c r="K18" s="106"/>
      <c r="L18" s="106"/>
      <c r="M18" s="101"/>
      <c r="N18" s="101"/>
      <c r="O18" s="101"/>
      <c r="P18" s="101"/>
    </row>
  </sheetData>
  <mergeCells count="4">
    <mergeCell ref="D2:F2"/>
    <mergeCell ref="G2:L2"/>
    <mergeCell ref="D11:F11"/>
    <mergeCell ref="G11:K11"/>
  </mergeCells>
  <phoneticPr fontId="1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21"/>
  <sheetViews>
    <sheetView workbookViewId="0">
      <selection activeCell="N14" sqref="N14"/>
    </sheetView>
  </sheetViews>
  <sheetFormatPr defaultColWidth="11.5546875" defaultRowHeight="14.4"/>
  <cols>
    <col min="2" max="2" width="20.77734375" customWidth="1"/>
    <col min="3" max="3" width="19.44140625" customWidth="1"/>
    <col min="9" max="9" width="19.6640625" customWidth="1"/>
  </cols>
  <sheetData>
    <row r="2" spans="2:12">
      <c r="B2" s="112" t="s">
        <v>462</v>
      </c>
      <c r="C2" s="113"/>
      <c r="D2" s="113"/>
      <c r="E2" s="113"/>
      <c r="F2" s="113" t="s">
        <v>463</v>
      </c>
      <c r="G2" s="113"/>
      <c r="H2" s="113"/>
      <c r="I2" s="113" t="s">
        <v>464</v>
      </c>
      <c r="J2" s="113"/>
      <c r="K2" s="113" t="s">
        <v>465</v>
      </c>
      <c r="L2" s="113"/>
    </row>
    <row r="3" spans="2:12">
      <c r="B3" s="113" t="s">
        <v>466</v>
      </c>
      <c r="C3" s="113" t="s">
        <v>467</v>
      </c>
      <c r="D3" s="113"/>
      <c r="E3" s="113"/>
      <c r="F3" s="113" t="s">
        <v>468</v>
      </c>
      <c r="G3" s="113" t="s">
        <v>469</v>
      </c>
      <c r="H3" s="113"/>
      <c r="I3" s="113" t="s">
        <v>470</v>
      </c>
      <c r="J3" s="113" t="s">
        <v>471</v>
      </c>
      <c r="K3" s="113" t="s">
        <v>472</v>
      </c>
      <c r="L3" s="113"/>
    </row>
    <row r="4" spans="2:12">
      <c r="B4" s="7">
        <v>2</v>
      </c>
      <c r="C4" s="7">
        <v>3</v>
      </c>
      <c r="D4" s="113"/>
      <c r="E4" s="113"/>
      <c r="F4" s="7">
        <f>(B4/20)*100</f>
        <v>10</v>
      </c>
      <c r="G4" s="7">
        <f>(C4/20)*100</f>
        <v>15</v>
      </c>
      <c r="H4" s="113"/>
      <c r="I4" s="113" t="s">
        <v>473</v>
      </c>
      <c r="J4" s="7">
        <f>AVERAGE(G13:G15)</f>
        <v>5</v>
      </c>
      <c r="K4" s="7">
        <f>STDEV(G13:G15)</f>
        <v>5</v>
      </c>
      <c r="L4" s="113"/>
    </row>
    <row r="5" spans="2:12">
      <c r="B5" s="7">
        <v>2</v>
      </c>
      <c r="C5" s="7">
        <v>3</v>
      </c>
      <c r="D5" s="113"/>
      <c r="E5" s="113"/>
      <c r="F5" s="7">
        <f t="shared" ref="F5:G21" si="0">(B5/20)*100</f>
        <v>10</v>
      </c>
      <c r="G5" s="7">
        <f t="shared" si="0"/>
        <v>15</v>
      </c>
      <c r="H5" s="113"/>
      <c r="I5" s="113" t="s">
        <v>474</v>
      </c>
      <c r="J5" s="7">
        <f>AVERAGE(G16:G18)</f>
        <v>58.333333333333336</v>
      </c>
      <c r="K5" s="7">
        <f>STDEV(G16:G18)</f>
        <v>7.6376261582597138</v>
      </c>
      <c r="L5" s="113"/>
    </row>
    <row r="6" spans="2:12">
      <c r="B6" s="7">
        <v>0</v>
      </c>
      <c r="C6" s="7">
        <v>1</v>
      </c>
      <c r="D6" s="113"/>
      <c r="E6" s="113"/>
      <c r="F6" s="7">
        <f t="shared" si="0"/>
        <v>0</v>
      </c>
      <c r="G6" s="7">
        <f t="shared" si="0"/>
        <v>5</v>
      </c>
      <c r="H6" s="113"/>
      <c r="I6" s="113" t="s">
        <v>475</v>
      </c>
      <c r="J6" s="7">
        <f>AVERAGE(G19:G21)</f>
        <v>11.666666666666666</v>
      </c>
      <c r="K6" s="7">
        <f>STDEV(G19:G21)</f>
        <v>7.6376261582597342</v>
      </c>
      <c r="L6" s="113"/>
    </row>
    <row r="7" spans="2:12">
      <c r="B7" s="7">
        <v>10</v>
      </c>
      <c r="C7" s="7">
        <v>11</v>
      </c>
      <c r="D7" s="113"/>
      <c r="E7" s="113"/>
      <c r="F7" s="7">
        <f t="shared" si="0"/>
        <v>50</v>
      </c>
      <c r="G7" s="7">
        <f t="shared" si="0"/>
        <v>55.000000000000007</v>
      </c>
      <c r="H7" s="113"/>
      <c r="I7" s="113"/>
      <c r="J7" s="7"/>
      <c r="K7" s="7"/>
      <c r="L7" s="113"/>
    </row>
    <row r="8" spans="2:12">
      <c r="B8" s="7">
        <v>5</v>
      </c>
      <c r="C8" s="7">
        <v>5</v>
      </c>
      <c r="D8" s="113"/>
      <c r="E8" s="113"/>
      <c r="F8" s="7">
        <f t="shared" si="0"/>
        <v>25</v>
      </c>
      <c r="G8" s="7">
        <f t="shared" si="0"/>
        <v>25</v>
      </c>
      <c r="H8" s="113"/>
      <c r="I8" s="113"/>
      <c r="J8" s="113"/>
      <c r="K8" s="113"/>
      <c r="L8" s="113"/>
    </row>
    <row r="9" spans="2:12">
      <c r="B9" s="7">
        <v>6</v>
      </c>
      <c r="C9" s="7">
        <v>5</v>
      </c>
      <c r="D9" s="113"/>
      <c r="E9" s="113"/>
      <c r="F9" s="7">
        <f t="shared" si="0"/>
        <v>30</v>
      </c>
      <c r="G9" s="7">
        <f t="shared" si="0"/>
        <v>25</v>
      </c>
      <c r="H9" s="113"/>
      <c r="I9" s="113"/>
      <c r="J9" s="113"/>
      <c r="K9" s="113"/>
      <c r="L9" s="113"/>
    </row>
    <row r="10" spans="2:12">
      <c r="B10" s="7">
        <v>3</v>
      </c>
      <c r="C10" s="7">
        <v>3</v>
      </c>
      <c r="D10" s="113"/>
      <c r="E10" s="113"/>
      <c r="F10" s="7">
        <f t="shared" si="0"/>
        <v>15</v>
      </c>
      <c r="G10" s="7">
        <f t="shared" si="0"/>
        <v>15</v>
      </c>
      <c r="H10" s="113"/>
      <c r="I10" s="113"/>
      <c r="J10" s="113"/>
      <c r="K10" s="113"/>
      <c r="L10" s="113"/>
    </row>
    <row r="11" spans="2:12">
      <c r="B11" s="7">
        <v>4</v>
      </c>
      <c r="C11" s="7">
        <v>5</v>
      </c>
      <c r="D11" s="113"/>
      <c r="E11" s="113"/>
      <c r="F11" s="7">
        <f t="shared" si="0"/>
        <v>20</v>
      </c>
      <c r="G11" s="7">
        <f t="shared" si="0"/>
        <v>25</v>
      </c>
      <c r="H11" s="113"/>
      <c r="I11" s="113"/>
      <c r="J11" s="113"/>
      <c r="K11" s="113"/>
      <c r="L11" s="113"/>
    </row>
    <row r="12" spans="2:12">
      <c r="B12" s="7">
        <v>3</v>
      </c>
      <c r="C12" s="7">
        <v>4</v>
      </c>
      <c r="D12" s="113"/>
      <c r="E12" s="113"/>
      <c r="F12" s="7">
        <f t="shared" si="0"/>
        <v>15</v>
      </c>
      <c r="G12" s="7">
        <f t="shared" si="0"/>
        <v>20</v>
      </c>
      <c r="H12" s="113"/>
      <c r="I12" s="113"/>
      <c r="J12" s="113"/>
      <c r="K12" s="113"/>
      <c r="L12" s="113"/>
    </row>
    <row r="13" spans="2:12">
      <c r="B13" s="7">
        <v>0</v>
      </c>
      <c r="C13" s="7">
        <v>0</v>
      </c>
      <c r="D13" s="113"/>
      <c r="E13" s="113"/>
      <c r="F13" s="7">
        <f t="shared" si="0"/>
        <v>0</v>
      </c>
      <c r="G13" s="7">
        <f t="shared" si="0"/>
        <v>0</v>
      </c>
      <c r="H13" s="113"/>
      <c r="I13" s="113"/>
      <c r="J13" s="113"/>
      <c r="K13" s="113"/>
      <c r="L13" s="113"/>
    </row>
    <row r="14" spans="2:12">
      <c r="B14" s="7">
        <v>0</v>
      </c>
      <c r="C14" s="7">
        <v>1</v>
      </c>
      <c r="D14" s="113"/>
      <c r="E14" s="113"/>
      <c r="F14" s="7">
        <f t="shared" si="0"/>
        <v>0</v>
      </c>
      <c r="G14" s="7">
        <f t="shared" si="0"/>
        <v>5</v>
      </c>
      <c r="H14" s="113"/>
      <c r="I14" s="113"/>
      <c r="J14" s="113"/>
      <c r="K14" s="113"/>
      <c r="L14" s="113"/>
    </row>
    <row r="15" spans="2:12">
      <c r="B15" s="7">
        <v>2</v>
      </c>
      <c r="C15" s="7">
        <v>2</v>
      </c>
      <c r="D15" s="113"/>
      <c r="E15" s="113"/>
      <c r="F15" s="7">
        <f t="shared" si="0"/>
        <v>10</v>
      </c>
      <c r="G15" s="7">
        <f t="shared" si="0"/>
        <v>10</v>
      </c>
      <c r="H15" s="113"/>
      <c r="I15" s="113"/>
      <c r="J15" s="113"/>
      <c r="K15" s="113"/>
      <c r="L15" s="113"/>
    </row>
    <row r="16" spans="2:12">
      <c r="B16" s="7">
        <v>11</v>
      </c>
      <c r="C16" s="7">
        <v>13</v>
      </c>
      <c r="D16" s="113"/>
      <c r="E16" s="113"/>
      <c r="F16" s="7">
        <f t="shared" si="0"/>
        <v>55.000000000000007</v>
      </c>
      <c r="G16" s="7">
        <f t="shared" si="0"/>
        <v>65</v>
      </c>
      <c r="H16" s="113"/>
      <c r="I16" s="113"/>
      <c r="J16" s="113"/>
      <c r="K16" s="113"/>
      <c r="L16" s="113"/>
    </row>
    <row r="17" spans="2:12">
      <c r="B17" s="7">
        <v>14</v>
      </c>
      <c r="C17" s="7">
        <v>12</v>
      </c>
      <c r="D17" s="113"/>
      <c r="E17" s="113"/>
      <c r="F17" s="7">
        <f t="shared" si="0"/>
        <v>70</v>
      </c>
      <c r="G17" s="7">
        <f t="shared" si="0"/>
        <v>60</v>
      </c>
      <c r="H17" s="113"/>
      <c r="I17" s="113"/>
      <c r="J17" s="113"/>
      <c r="K17" s="113"/>
      <c r="L17" s="113"/>
    </row>
    <row r="18" spans="2:12">
      <c r="B18" s="7">
        <v>15</v>
      </c>
      <c r="C18" s="7">
        <v>10</v>
      </c>
      <c r="D18" s="113"/>
      <c r="E18" s="113"/>
      <c r="F18" s="7">
        <f t="shared" si="0"/>
        <v>75</v>
      </c>
      <c r="G18" s="7">
        <f t="shared" si="0"/>
        <v>50</v>
      </c>
      <c r="H18" s="113"/>
      <c r="I18" s="113"/>
      <c r="J18" s="113"/>
      <c r="K18" s="113"/>
      <c r="L18" s="113"/>
    </row>
    <row r="19" spans="2:12">
      <c r="B19" s="7">
        <v>4</v>
      </c>
      <c r="C19" s="7">
        <v>4</v>
      </c>
      <c r="D19" s="113"/>
      <c r="E19" s="113"/>
      <c r="F19" s="7">
        <f t="shared" si="0"/>
        <v>20</v>
      </c>
      <c r="G19" s="7">
        <f t="shared" si="0"/>
        <v>20</v>
      </c>
      <c r="H19" s="113"/>
      <c r="I19" s="113"/>
      <c r="J19" s="113"/>
      <c r="K19" s="113"/>
      <c r="L19" s="113"/>
    </row>
    <row r="20" spans="2:12">
      <c r="B20" s="7">
        <v>2</v>
      </c>
      <c r="C20" s="7">
        <v>2</v>
      </c>
      <c r="D20" s="113"/>
      <c r="E20" s="113"/>
      <c r="F20" s="7">
        <f t="shared" si="0"/>
        <v>10</v>
      </c>
      <c r="G20" s="7">
        <f t="shared" si="0"/>
        <v>10</v>
      </c>
      <c r="H20" s="113"/>
      <c r="I20" s="113"/>
      <c r="J20" s="113"/>
      <c r="K20" s="113"/>
      <c r="L20" s="113"/>
    </row>
    <row r="21" spans="2:12">
      <c r="B21" s="7">
        <v>2</v>
      </c>
      <c r="C21" s="7">
        <v>1</v>
      </c>
      <c r="D21" s="113"/>
      <c r="E21" s="113"/>
      <c r="F21" s="7">
        <f t="shared" si="0"/>
        <v>10</v>
      </c>
      <c r="G21" s="7">
        <f t="shared" si="0"/>
        <v>5</v>
      </c>
      <c r="H21" s="113"/>
      <c r="I21" s="113"/>
      <c r="J21" s="113"/>
      <c r="K21" s="113"/>
      <c r="L21" s="113"/>
    </row>
  </sheetData>
  <phoneticPr fontId="1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BR148"/>
  <sheetViews>
    <sheetView topLeftCell="AA1" workbookViewId="0">
      <selection activeCell="BR3" sqref="BR3"/>
    </sheetView>
  </sheetViews>
  <sheetFormatPr defaultColWidth="11.5546875" defaultRowHeight="14.4"/>
  <sheetData>
    <row r="3" spans="1:70">
      <c r="A3" s="7"/>
      <c r="B3" s="7" t="s">
        <v>88</v>
      </c>
      <c r="C3" s="7" t="s">
        <v>89</v>
      </c>
      <c r="D3" s="7" t="s">
        <v>90</v>
      </c>
      <c r="E3" s="60" t="s">
        <v>330</v>
      </c>
      <c r="F3" s="7" t="s">
        <v>91</v>
      </c>
      <c r="G3" s="7" t="s">
        <v>92</v>
      </c>
      <c r="H3" s="7" t="s">
        <v>93</v>
      </c>
      <c r="I3" s="60" t="s">
        <v>332</v>
      </c>
      <c r="J3" s="7" t="s">
        <v>94</v>
      </c>
      <c r="K3" s="7" t="s">
        <v>95</v>
      </c>
      <c r="L3" s="7" t="s">
        <v>96</v>
      </c>
      <c r="M3" s="60" t="s">
        <v>334</v>
      </c>
      <c r="N3" s="7" t="s">
        <v>97</v>
      </c>
      <c r="O3" s="7" t="s">
        <v>98</v>
      </c>
      <c r="P3" s="7" t="s">
        <v>99</v>
      </c>
      <c r="Q3" s="60" t="s">
        <v>333</v>
      </c>
      <c r="R3" s="7" t="s">
        <v>100</v>
      </c>
      <c r="S3" s="7" t="s">
        <v>101</v>
      </c>
      <c r="T3" s="7" t="s">
        <v>102</v>
      </c>
      <c r="U3" s="60" t="s">
        <v>335</v>
      </c>
      <c r="V3" s="7" t="s">
        <v>103</v>
      </c>
      <c r="W3" s="7" t="s">
        <v>104</v>
      </c>
      <c r="X3" s="7" t="s">
        <v>105</v>
      </c>
      <c r="Y3" s="60" t="s">
        <v>331</v>
      </c>
      <c r="Z3" s="7" t="s">
        <v>106</v>
      </c>
      <c r="AA3" s="7" t="s">
        <v>107</v>
      </c>
      <c r="AB3" s="7" t="s">
        <v>108</v>
      </c>
      <c r="AC3" s="60" t="s">
        <v>336</v>
      </c>
      <c r="AD3" s="7" t="s">
        <v>109</v>
      </c>
      <c r="AE3" s="7" t="s">
        <v>110</v>
      </c>
      <c r="AF3" s="7" t="s">
        <v>111</v>
      </c>
      <c r="AG3" s="60" t="s">
        <v>326</v>
      </c>
      <c r="AH3" s="7" t="s">
        <v>112</v>
      </c>
      <c r="AI3" s="7" t="s">
        <v>113</v>
      </c>
      <c r="AJ3" s="7" t="s">
        <v>114</v>
      </c>
      <c r="AK3" s="60" t="s">
        <v>337</v>
      </c>
      <c r="AL3" s="7" t="s">
        <v>327</v>
      </c>
      <c r="AM3" s="7" t="s">
        <v>115</v>
      </c>
      <c r="AN3" s="7" t="s">
        <v>116</v>
      </c>
      <c r="AO3" s="60" t="s">
        <v>328</v>
      </c>
      <c r="AP3" s="7" t="s">
        <v>118</v>
      </c>
      <c r="AQ3" s="7" t="s">
        <v>119</v>
      </c>
      <c r="AR3" s="7" t="s">
        <v>120</v>
      </c>
      <c r="AS3" s="60" t="s">
        <v>338</v>
      </c>
      <c r="AT3" s="7" t="s">
        <v>124</v>
      </c>
      <c r="AU3" s="7" t="s">
        <v>125</v>
      </c>
      <c r="AV3" s="7" t="s">
        <v>126</v>
      </c>
      <c r="AW3" s="60" t="s">
        <v>339</v>
      </c>
      <c r="AX3" s="7" t="s">
        <v>130</v>
      </c>
      <c r="AY3" s="7" t="s">
        <v>131</v>
      </c>
      <c r="AZ3" s="7" t="s">
        <v>132</v>
      </c>
      <c r="BA3" s="60" t="s">
        <v>340</v>
      </c>
      <c r="BB3" s="7" t="s">
        <v>136</v>
      </c>
      <c r="BC3" s="7" t="s">
        <v>137</v>
      </c>
      <c r="BD3" s="7" t="s">
        <v>138</v>
      </c>
      <c r="BE3" s="60" t="s">
        <v>341</v>
      </c>
      <c r="BF3" s="60" t="s">
        <v>329</v>
      </c>
      <c r="BG3" s="7" t="s">
        <v>142</v>
      </c>
      <c r="BH3" s="7" t="s">
        <v>143</v>
      </c>
      <c r="BI3" s="7" t="s">
        <v>144</v>
      </c>
      <c r="BJ3" s="60" t="s">
        <v>342</v>
      </c>
      <c r="BK3" s="7" t="s">
        <v>149</v>
      </c>
      <c r="BL3" s="7" t="s">
        <v>150</v>
      </c>
      <c r="BM3" s="7" t="s">
        <v>151</v>
      </c>
      <c r="BN3" s="60" t="s">
        <v>343</v>
      </c>
      <c r="BO3" s="7" t="s">
        <v>156</v>
      </c>
      <c r="BP3" s="7" t="s">
        <v>157</v>
      </c>
      <c r="BQ3" s="7" t="s">
        <v>158</v>
      </c>
      <c r="BR3" s="60" t="s">
        <v>344</v>
      </c>
    </row>
    <row r="4" spans="1:70">
      <c r="A4" s="7" t="s">
        <v>159</v>
      </c>
      <c r="B4" s="7">
        <v>0.21296300000000001</v>
      </c>
      <c r="C4" s="7">
        <v>0.22556399999999999</v>
      </c>
      <c r="D4" s="7">
        <v>0.24512900000000001</v>
      </c>
      <c r="E4" s="7">
        <f>AVERAGE(B4:D4)</f>
        <v>0.22788533333333336</v>
      </c>
      <c r="F4" s="7">
        <v>0.222273</v>
      </c>
      <c r="G4" s="7">
        <v>0.22281599999999999</v>
      </c>
      <c r="H4" s="7">
        <v>0.242508</v>
      </c>
      <c r="I4" s="7">
        <f>AVERAGE(F4:H4)</f>
        <v>0.22919900000000001</v>
      </c>
      <c r="J4" s="7">
        <v>0.26381100000000002</v>
      </c>
      <c r="K4" s="7">
        <v>0.26852599999999999</v>
      </c>
      <c r="L4" s="7">
        <v>0.35240300000000002</v>
      </c>
      <c r="M4" s="7">
        <f>AVERAGE(J4:L4)</f>
        <v>0.29491333333333336</v>
      </c>
      <c r="N4" s="7">
        <v>0.209062</v>
      </c>
      <c r="O4" s="7">
        <v>0.21781400000000001</v>
      </c>
      <c r="P4" s="7">
        <v>0.214918</v>
      </c>
      <c r="Q4" s="7">
        <f>AVERAGE(N4:P4)</f>
        <v>0.21393133333333333</v>
      </c>
      <c r="R4" s="7">
        <v>1.5264930000000001</v>
      </c>
      <c r="S4" s="7">
        <v>1.477522</v>
      </c>
      <c r="T4" s="7">
        <v>1.5743130000000001</v>
      </c>
      <c r="U4" s="7">
        <f>AVERAGE(R4:T4)</f>
        <v>1.5261093333333333</v>
      </c>
      <c r="V4" s="7">
        <v>0.18335399999999999</v>
      </c>
      <c r="W4" s="7">
        <v>0.196987</v>
      </c>
      <c r="X4" s="7">
        <v>0.192021</v>
      </c>
      <c r="Y4" s="7">
        <f>AVERAGE(V4:X4)</f>
        <v>0.19078733333333334</v>
      </c>
      <c r="Z4" s="7">
        <v>0.24148700000000001</v>
      </c>
      <c r="AA4" s="7">
        <v>0.243032</v>
      </c>
      <c r="AB4" s="7">
        <v>0.24645800000000001</v>
      </c>
      <c r="AC4" s="7">
        <f>AVERAGE(Z4:AB4)</f>
        <v>0.24365899999999999</v>
      </c>
      <c r="AD4" s="7">
        <v>0.28390900000000002</v>
      </c>
      <c r="AE4" s="7">
        <v>0.30081799999999997</v>
      </c>
      <c r="AF4" s="7">
        <v>0.292101</v>
      </c>
      <c r="AG4" s="7">
        <f>AVERAGE(AD4:AF4)</f>
        <v>0.29227599999999998</v>
      </c>
      <c r="AH4" s="7">
        <v>0.238672</v>
      </c>
      <c r="AI4" s="7">
        <v>0.24598500000000001</v>
      </c>
      <c r="AJ4" s="7">
        <v>0.26099600000000001</v>
      </c>
      <c r="AK4" s="7">
        <f>AVERAGE(AH4:AJ4)</f>
        <v>0.24855099999999999</v>
      </c>
      <c r="AL4" s="7">
        <v>0.114191</v>
      </c>
      <c r="AM4" s="7">
        <v>0.112593</v>
      </c>
      <c r="AN4" s="7">
        <v>0.118021</v>
      </c>
      <c r="AO4" s="7">
        <f>AVERAGE(AL4:AN4)</f>
        <v>0.114935</v>
      </c>
      <c r="AP4" s="7">
        <v>0.48805900000000002</v>
      </c>
      <c r="AQ4" s="7">
        <v>0.51187499999999997</v>
      </c>
      <c r="AR4" s="7">
        <v>0.53267500000000001</v>
      </c>
      <c r="AS4" s="7">
        <f>AVERAGE(AP4:AR4)</f>
        <v>0.51086966666666667</v>
      </c>
      <c r="AT4" s="7">
        <v>0.242532</v>
      </c>
      <c r="AU4" s="7">
        <v>0.222749</v>
      </c>
      <c r="AV4" s="7">
        <v>0.22248299999999999</v>
      </c>
      <c r="AW4" s="7">
        <f>AVERAGE(AT4:AV4)</f>
        <v>0.22925466666666669</v>
      </c>
      <c r="AX4" s="7">
        <v>0.35565200000000002</v>
      </c>
      <c r="AY4" s="7">
        <v>0.28397600000000001</v>
      </c>
      <c r="AZ4" s="7">
        <v>0.27527800000000002</v>
      </c>
      <c r="BA4" s="7">
        <f>AVERAGE(AX4:AZ4)</f>
        <v>0.30496866666666672</v>
      </c>
      <c r="BB4" s="7">
        <v>0.50820200000000004</v>
      </c>
      <c r="BC4" s="7">
        <v>0.51380899999999996</v>
      </c>
      <c r="BD4" s="7">
        <v>0.50939400000000001</v>
      </c>
      <c r="BE4" s="7">
        <f>AVERAGE(BB4:BD4)</f>
        <v>0.5104683333333333</v>
      </c>
      <c r="BF4" s="7">
        <f>STDEV(BB4:BD4)</f>
        <v>2.9538544875015575E-3</v>
      </c>
      <c r="BG4" s="7">
        <v>0.239567</v>
      </c>
      <c r="BH4" s="7">
        <v>0.23694799999999999</v>
      </c>
      <c r="BI4" s="7">
        <v>0.245564</v>
      </c>
      <c r="BJ4" s="7">
        <f>AVERAGE(BG4:BI4)</f>
        <v>0.24069300000000002</v>
      </c>
      <c r="BK4" s="7">
        <v>0.22251899999999999</v>
      </c>
      <c r="BL4" s="7">
        <v>0.22327900000000001</v>
      </c>
      <c r="BM4" s="7">
        <v>0.23283100000000001</v>
      </c>
      <c r="BN4" s="7">
        <f>AVERAGE(BK4:BM4)</f>
        <v>0.22620966666666667</v>
      </c>
      <c r="BO4" s="7">
        <v>0.21946099999999999</v>
      </c>
      <c r="BP4" s="7">
        <v>0.221055</v>
      </c>
      <c r="BQ4" s="7">
        <v>0.22423399999999999</v>
      </c>
      <c r="BR4" s="7">
        <f>AVERAGE(BO4:BQ4)</f>
        <v>0.22158333333333333</v>
      </c>
    </row>
    <row r="5" spans="1:70">
      <c r="A5" s="7" t="s">
        <v>160</v>
      </c>
      <c r="B5" s="7">
        <v>0.23209399999999999</v>
      </c>
      <c r="C5" s="7">
        <v>0.240652</v>
      </c>
      <c r="D5" s="7">
        <v>0.242282</v>
      </c>
      <c r="E5" s="7">
        <f t="shared" ref="E5:E68" si="0">AVERAGE(B5:D5)</f>
        <v>0.23834266666666667</v>
      </c>
      <c r="F5" s="7">
        <v>0.25644499999999998</v>
      </c>
      <c r="G5" s="7">
        <v>0.25161699999999998</v>
      </c>
      <c r="H5" s="7">
        <v>0.25537300000000002</v>
      </c>
      <c r="I5" s="7">
        <f t="shared" ref="I5:I68" si="1">AVERAGE(F5:H5)</f>
        <v>0.25447833333333336</v>
      </c>
      <c r="J5" s="7">
        <v>0.26408599999999999</v>
      </c>
      <c r="K5" s="7">
        <v>0.26206800000000002</v>
      </c>
      <c r="L5" s="7">
        <v>0.46814899999999998</v>
      </c>
      <c r="M5" s="7">
        <f t="shared" ref="M5:M68" si="2">AVERAGE(J5:L5)</f>
        <v>0.33143433333333333</v>
      </c>
      <c r="N5" s="7">
        <v>0.23961199999999999</v>
      </c>
      <c r="O5" s="7">
        <v>0.23833599999999999</v>
      </c>
      <c r="P5" s="7">
        <v>0.23949500000000001</v>
      </c>
      <c r="Q5" s="7">
        <f>AVERAGE(N5:P5)</f>
        <v>0.23914766666666668</v>
      </c>
      <c r="R5" s="7">
        <v>1.82165</v>
      </c>
      <c r="S5" s="7">
        <v>1.6883999999999999</v>
      </c>
      <c r="T5" s="7">
        <v>1.78352</v>
      </c>
      <c r="U5" s="7">
        <f t="shared" ref="U5:U68" si="3">AVERAGE(R5:T5)</f>
        <v>1.7645233333333332</v>
      </c>
      <c r="V5" s="7">
        <v>0.18792900000000001</v>
      </c>
      <c r="W5" s="7">
        <v>0.208284</v>
      </c>
      <c r="X5" s="7">
        <v>0.200962</v>
      </c>
      <c r="Y5" s="7">
        <f t="shared" ref="Y5:Y68" si="4">AVERAGE(V5:X5)</f>
        <v>0.19905833333333334</v>
      </c>
      <c r="Z5" s="7">
        <v>0.246725</v>
      </c>
      <c r="AA5" s="7">
        <v>0.25090600000000002</v>
      </c>
      <c r="AB5" s="7">
        <v>0.25123400000000001</v>
      </c>
      <c r="AC5" s="7">
        <f t="shared" ref="AC5:AC68" si="5">AVERAGE(Z5:AB5)</f>
        <v>0.24962166666666671</v>
      </c>
      <c r="AD5" s="7">
        <v>0.32969999999999999</v>
      </c>
      <c r="AE5" s="7">
        <v>0.343499</v>
      </c>
      <c r="AF5" s="7">
        <v>0.339169</v>
      </c>
      <c r="AG5" s="7">
        <f t="shared" ref="AG5:AG68" si="6">AVERAGE(AD5:AF5)</f>
        <v>0.33745599999999998</v>
      </c>
      <c r="AH5" s="7">
        <v>0.23128399999999999</v>
      </c>
      <c r="AI5" s="7">
        <v>0.24139099999999999</v>
      </c>
      <c r="AJ5" s="7">
        <v>0.25151499999999999</v>
      </c>
      <c r="AK5" s="7">
        <f t="shared" ref="AK5:AK68" si="7">AVERAGE(AH5:AJ5)</f>
        <v>0.24139666666666662</v>
      </c>
      <c r="AL5" s="7">
        <v>0.116453</v>
      </c>
      <c r="AM5" s="7">
        <v>0.123741</v>
      </c>
      <c r="AN5" s="7">
        <v>0.117022</v>
      </c>
      <c r="AO5" s="7">
        <f t="shared" ref="AO5:AO68" si="8">AVERAGE(AL5:AN5)</f>
        <v>0.11907200000000001</v>
      </c>
      <c r="AP5" s="7">
        <v>0.36020999999999997</v>
      </c>
      <c r="AQ5" s="7">
        <v>0.37063099999999999</v>
      </c>
      <c r="AR5" s="7">
        <v>0.37728699999999998</v>
      </c>
      <c r="AS5" s="7">
        <f t="shared" ref="AS5:AS68" si="9">AVERAGE(AP5:AR5)</f>
        <v>0.36937599999999998</v>
      </c>
      <c r="AT5" s="7">
        <v>0.21898300000000001</v>
      </c>
      <c r="AU5" s="7">
        <v>0.218892</v>
      </c>
      <c r="AV5" s="7">
        <v>0.22428799999999999</v>
      </c>
      <c r="AW5" s="7">
        <f t="shared" ref="AW5:AW68" si="10">AVERAGE(AT5:AV5)</f>
        <v>0.22072100000000003</v>
      </c>
      <c r="AX5" s="7">
        <v>0.26106099999999999</v>
      </c>
      <c r="AY5" s="7">
        <v>0.25626399999999999</v>
      </c>
      <c r="AZ5" s="7">
        <v>0.25268200000000002</v>
      </c>
      <c r="BA5" s="7">
        <f t="shared" ref="BA5:BA68" si="11">AVERAGE(AX5:AZ5)</f>
        <v>0.25666900000000004</v>
      </c>
      <c r="BB5" s="7">
        <v>0.45786900000000003</v>
      </c>
      <c r="BC5" s="7">
        <v>0.46829199999999999</v>
      </c>
      <c r="BD5" s="7">
        <v>0.45991799999999999</v>
      </c>
      <c r="BE5" s="7">
        <f t="shared" ref="BE5:BE68" si="12">AVERAGE(BB5:BD5)</f>
        <v>0.46202633333333337</v>
      </c>
      <c r="BF5" s="7">
        <f t="shared" ref="BF5:BF68" si="13">STDEV(BB5:BD5)</f>
        <v>5.5220951036117766E-3</v>
      </c>
      <c r="BG5" s="7">
        <v>0.24499099999999999</v>
      </c>
      <c r="BH5" s="7">
        <v>0.246616</v>
      </c>
      <c r="BI5" s="7">
        <v>0.247222</v>
      </c>
      <c r="BJ5" s="7">
        <f t="shared" ref="BJ5:BJ68" si="14">AVERAGE(BG5:BI5)</f>
        <v>0.24627633333333332</v>
      </c>
      <c r="BK5" s="7">
        <v>0.21876699999999999</v>
      </c>
      <c r="BL5" s="7">
        <v>0.22362399999999999</v>
      </c>
      <c r="BM5" s="7">
        <v>0.226655</v>
      </c>
      <c r="BN5" s="7">
        <f t="shared" ref="BN5:BN68" si="15">AVERAGE(BK5:BM5)</f>
        <v>0.22301533333333334</v>
      </c>
      <c r="BO5" s="7">
        <v>0.21135399999999999</v>
      </c>
      <c r="BP5" s="7">
        <v>0.224165</v>
      </c>
      <c r="BQ5" s="7">
        <v>0.22155900000000001</v>
      </c>
      <c r="BR5" s="7">
        <f t="shared" ref="BR5:BR68" si="16">AVERAGE(BO5:BQ5)</f>
        <v>0.21902600000000003</v>
      </c>
    </row>
    <row r="6" spans="1:70">
      <c r="A6" s="7" t="s">
        <v>161</v>
      </c>
      <c r="B6" s="7">
        <v>0.25467200000000001</v>
      </c>
      <c r="C6" s="7">
        <v>0.26157399999999997</v>
      </c>
      <c r="D6" s="7">
        <v>0.27365899999999999</v>
      </c>
      <c r="E6" s="7">
        <f t="shared" si="0"/>
        <v>0.26330166666666666</v>
      </c>
      <c r="F6" s="7">
        <v>0.27762999999999999</v>
      </c>
      <c r="G6" s="7">
        <v>0.27772400000000003</v>
      </c>
      <c r="H6" s="7">
        <v>0.273206</v>
      </c>
      <c r="I6" s="7">
        <f t="shared" si="1"/>
        <v>0.27618666666666664</v>
      </c>
      <c r="J6" s="7">
        <v>0.31531700000000001</v>
      </c>
      <c r="K6" s="7">
        <v>0.28804800000000003</v>
      </c>
      <c r="L6" s="7">
        <v>0.50629100000000005</v>
      </c>
      <c r="M6" s="7">
        <f t="shared" si="2"/>
        <v>0.3698853333333334</v>
      </c>
      <c r="N6" s="7">
        <v>0.268372</v>
      </c>
      <c r="O6" s="7">
        <v>0.27509600000000001</v>
      </c>
      <c r="P6" s="7">
        <v>0.26298199999999999</v>
      </c>
      <c r="Q6" s="7">
        <f t="shared" ref="Q6:Q69" si="17">AVERAGE(N6:P6)</f>
        <v>0.2688166666666667</v>
      </c>
      <c r="R6" s="7">
        <v>2.50217</v>
      </c>
      <c r="S6" s="7">
        <v>2.3090000000000002</v>
      </c>
      <c r="T6" s="7">
        <v>2.4143940000000002</v>
      </c>
      <c r="U6" s="7">
        <f t="shared" si="3"/>
        <v>2.4085213333333333</v>
      </c>
      <c r="V6" s="7">
        <v>0.19436200000000001</v>
      </c>
      <c r="W6" s="7">
        <v>0.20996799999999999</v>
      </c>
      <c r="X6" s="7">
        <v>0.205236</v>
      </c>
      <c r="Y6" s="7">
        <f t="shared" si="4"/>
        <v>0.20318866666666666</v>
      </c>
      <c r="Z6" s="7">
        <v>0.251749</v>
      </c>
      <c r="AA6" s="7">
        <v>0.24863299999999999</v>
      </c>
      <c r="AB6" s="7">
        <v>0.24976100000000001</v>
      </c>
      <c r="AC6" s="7">
        <f t="shared" si="5"/>
        <v>0.25004766666666667</v>
      </c>
      <c r="AD6" s="7">
        <v>0.352941</v>
      </c>
      <c r="AE6" s="7">
        <v>0.36863899999999999</v>
      </c>
      <c r="AF6" s="7">
        <v>0.37801000000000001</v>
      </c>
      <c r="AG6" s="7">
        <f t="shared" si="6"/>
        <v>0.36653000000000002</v>
      </c>
      <c r="AH6" s="7">
        <v>0.21795999999999999</v>
      </c>
      <c r="AI6" s="7">
        <v>0.22970099999999999</v>
      </c>
      <c r="AJ6" s="7">
        <v>0.23601800000000001</v>
      </c>
      <c r="AK6" s="7">
        <f t="shared" si="7"/>
        <v>0.22789299999999998</v>
      </c>
      <c r="AL6" s="7">
        <v>0.116121</v>
      </c>
      <c r="AM6" s="7">
        <v>0.11562699999999999</v>
      </c>
      <c r="AN6" s="7">
        <v>0.11819</v>
      </c>
      <c r="AO6" s="7">
        <f t="shared" si="8"/>
        <v>0.11664600000000001</v>
      </c>
      <c r="AP6" s="7">
        <v>0.29504399999999997</v>
      </c>
      <c r="AQ6" s="7">
        <v>0.29866500000000001</v>
      </c>
      <c r="AR6" s="7">
        <v>0.30234899999999998</v>
      </c>
      <c r="AS6" s="7">
        <f t="shared" si="9"/>
        <v>0.29868600000000001</v>
      </c>
      <c r="AT6" s="7">
        <v>0.233907</v>
      </c>
      <c r="AU6" s="7">
        <v>0.226492</v>
      </c>
      <c r="AV6" s="7">
        <v>0.239507</v>
      </c>
      <c r="AW6" s="7">
        <f t="shared" si="10"/>
        <v>0.23330200000000001</v>
      </c>
      <c r="AX6" s="7">
        <v>0.33329900000000001</v>
      </c>
      <c r="AY6" s="7">
        <v>0.25257600000000002</v>
      </c>
      <c r="AZ6" s="7">
        <v>0.25498799999999999</v>
      </c>
      <c r="BA6" s="7">
        <f t="shared" si="11"/>
        <v>0.28028766666666666</v>
      </c>
      <c r="BB6" s="7">
        <v>0.45338800000000001</v>
      </c>
      <c r="BC6" s="7">
        <v>0.45589400000000002</v>
      </c>
      <c r="BD6" s="7">
        <v>0.45810299999999998</v>
      </c>
      <c r="BE6" s="7">
        <f t="shared" si="12"/>
        <v>0.45579500000000001</v>
      </c>
      <c r="BF6" s="7">
        <f t="shared" si="13"/>
        <v>2.3590584986387959E-3</v>
      </c>
      <c r="BG6" s="7">
        <v>0.24372199999999999</v>
      </c>
      <c r="BH6" s="7">
        <v>0.24625900000000001</v>
      </c>
      <c r="BI6" s="7">
        <v>0.24479999999999999</v>
      </c>
      <c r="BJ6" s="7">
        <f t="shared" si="14"/>
        <v>0.24492700000000001</v>
      </c>
      <c r="BK6" s="7">
        <v>0.20841299999999999</v>
      </c>
      <c r="BL6" s="7">
        <v>0.21224299999999999</v>
      </c>
      <c r="BM6" s="7">
        <v>0.22587599999999999</v>
      </c>
      <c r="BN6" s="7">
        <f t="shared" si="15"/>
        <v>0.21551066666666666</v>
      </c>
      <c r="BO6" s="7">
        <v>0.20941100000000001</v>
      </c>
      <c r="BP6" s="7">
        <v>0.215033</v>
      </c>
      <c r="BQ6" s="7">
        <v>0.21984899999999999</v>
      </c>
      <c r="BR6" s="7">
        <f t="shared" si="16"/>
        <v>0.21476433333333333</v>
      </c>
    </row>
    <row r="7" spans="1:70">
      <c r="A7" s="7" t="s">
        <v>162</v>
      </c>
      <c r="B7" s="7">
        <v>0.28689199999999998</v>
      </c>
      <c r="C7" s="7">
        <v>0.29495900000000003</v>
      </c>
      <c r="D7" s="7">
        <v>0.29659000000000002</v>
      </c>
      <c r="E7" s="7">
        <f t="shared" si="0"/>
        <v>0.29281366666666669</v>
      </c>
      <c r="F7" s="7">
        <v>0.30485299999999999</v>
      </c>
      <c r="G7" s="7">
        <v>0.34989799999999999</v>
      </c>
      <c r="H7" s="7">
        <v>0.31731900000000002</v>
      </c>
      <c r="I7" s="7">
        <f t="shared" si="1"/>
        <v>0.32402333333333333</v>
      </c>
      <c r="J7" s="7">
        <v>0.42757699999999998</v>
      </c>
      <c r="K7" s="7">
        <v>0.36374299999999998</v>
      </c>
      <c r="L7" s="7">
        <v>1.125934</v>
      </c>
      <c r="M7" s="7">
        <f t="shared" si="2"/>
        <v>0.63908466666666663</v>
      </c>
      <c r="N7" s="7">
        <v>0.277169</v>
      </c>
      <c r="O7" s="7">
        <v>0.28477599999999997</v>
      </c>
      <c r="P7" s="7">
        <v>0.30111300000000002</v>
      </c>
      <c r="Q7" s="7">
        <f t="shared" si="17"/>
        <v>0.28768599999999994</v>
      </c>
      <c r="R7" s="7">
        <v>2.7622019999999998</v>
      </c>
      <c r="S7" s="7">
        <v>2.5775600000000001</v>
      </c>
      <c r="T7" s="7">
        <v>2.6503800000000002</v>
      </c>
      <c r="U7" s="7">
        <f t="shared" si="3"/>
        <v>2.6633806666666668</v>
      </c>
      <c r="V7" s="7">
        <v>0.19775000000000001</v>
      </c>
      <c r="W7" s="7">
        <v>0.207098</v>
      </c>
      <c r="X7" s="7">
        <v>0.22132499999999999</v>
      </c>
      <c r="Y7" s="7">
        <f t="shared" si="4"/>
        <v>0.20872433333333332</v>
      </c>
      <c r="Z7" s="7">
        <v>0.251581</v>
      </c>
      <c r="AA7" s="7">
        <v>0.248637</v>
      </c>
      <c r="AB7" s="7">
        <v>0.25418299999999999</v>
      </c>
      <c r="AC7" s="7">
        <f t="shared" si="5"/>
        <v>0.25146700000000005</v>
      </c>
      <c r="AD7" s="7">
        <v>0.36905900000000003</v>
      </c>
      <c r="AE7" s="7">
        <v>0.404223</v>
      </c>
      <c r="AF7" s="7">
        <v>0.40699600000000002</v>
      </c>
      <c r="AG7" s="7">
        <f t="shared" si="6"/>
        <v>0.393426</v>
      </c>
      <c r="AH7" s="7">
        <v>0.20735899999999999</v>
      </c>
      <c r="AI7" s="7">
        <v>0.21676899999999999</v>
      </c>
      <c r="AJ7" s="7">
        <v>0.22789400000000001</v>
      </c>
      <c r="AK7" s="7">
        <f t="shared" si="7"/>
        <v>0.21734066666666665</v>
      </c>
      <c r="AL7" s="7">
        <v>0.115865</v>
      </c>
      <c r="AM7" s="7">
        <v>0.117078</v>
      </c>
      <c r="AN7" s="7">
        <v>0.117567</v>
      </c>
      <c r="AO7" s="7">
        <f t="shared" si="8"/>
        <v>0.11683666666666666</v>
      </c>
      <c r="AP7" s="7">
        <v>0.246508</v>
      </c>
      <c r="AQ7" s="7">
        <v>0.243231</v>
      </c>
      <c r="AR7" s="7">
        <v>0.24929100000000001</v>
      </c>
      <c r="AS7" s="7">
        <f t="shared" si="9"/>
        <v>0.24634333333333336</v>
      </c>
      <c r="AT7" s="7">
        <v>0.24664</v>
      </c>
      <c r="AU7" s="7">
        <v>0.23501</v>
      </c>
      <c r="AV7" s="7">
        <v>0.266955</v>
      </c>
      <c r="AW7" s="7">
        <f t="shared" si="10"/>
        <v>0.24953499999999998</v>
      </c>
      <c r="AX7" s="7">
        <v>0.30228899999999997</v>
      </c>
      <c r="AY7" s="7">
        <v>0.26120199999999999</v>
      </c>
      <c r="AZ7" s="7">
        <v>0.25885599999999998</v>
      </c>
      <c r="BA7" s="7">
        <f t="shared" si="11"/>
        <v>0.27411566666666665</v>
      </c>
      <c r="BB7" s="7">
        <v>0.44774999999999998</v>
      </c>
      <c r="BC7" s="7">
        <v>0.450907</v>
      </c>
      <c r="BD7" s="7">
        <v>0.44691599999999998</v>
      </c>
      <c r="BE7" s="7">
        <f t="shared" si="12"/>
        <v>0.4485243333333333</v>
      </c>
      <c r="BF7" s="7">
        <f t="shared" si="13"/>
        <v>2.1051637307661808E-3</v>
      </c>
      <c r="BG7" s="7">
        <v>0.235237</v>
      </c>
      <c r="BH7" s="7">
        <v>0.23852000000000001</v>
      </c>
      <c r="BI7" s="7">
        <v>0.24152699999999999</v>
      </c>
      <c r="BJ7" s="7">
        <f t="shared" si="14"/>
        <v>0.238428</v>
      </c>
      <c r="BK7" s="7">
        <v>0.20181399999999999</v>
      </c>
      <c r="BL7" s="7">
        <v>0.20391300000000001</v>
      </c>
      <c r="BM7" s="7">
        <v>0.209642</v>
      </c>
      <c r="BN7" s="7">
        <f t="shared" si="15"/>
        <v>0.20512300000000003</v>
      </c>
      <c r="BO7" s="7">
        <v>0.205927</v>
      </c>
      <c r="BP7" s="7">
        <v>0.20899000000000001</v>
      </c>
      <c r="BQ7" s="7">
        <v>0.21294199999999999</v>
      </c>
      <c r="BR7" s="7">
        <f t="shared" si="16"/>
        <v>0.20928633333333332</v>
      </c>
    </row>
    <row r="8" spans="1:70">
      <c r="A8" s="7" t="s">
        <v>163</v>
      </c>
      <c r="B8" s="7">
        <v>0.31301099999999998</v>
      </c>
      <c r="C8" s="7">
        <v>0.32615499999999997</v>
      </c>
      <c r="D8" s="7">
        <v>0.32751200000000003</v>
      </c>
      <c r="E8" s="7">
        <f t="shared" si="0"/>
        <v>0.32222599999999996</v>
      </c>
      <c r="F8" s="7">
        <v>0.40242800000000001</v>
      </c>
      <c r="G8" s="7">
        <v>0.33542699999999998</v>
      </c>
      <c r="H8" s="7">
        <v>0.32260899999999998</v>
      </c>
      <c r="I8" s="7">
        <f t="shared" si="1"/>
        <v>0.35348799999999997</v>
      </c>
      <c r="J8" s="7">
        <v>0.97404400000000002</v>
      </c>
      <c r="K8" s="7">
        <v>0.56020400000000004</v>
      </c>
      <c r="L8" s="7">
        <v>1.9059630000000001</v>
      </c>
      <c r="M8" s="7">
        <f t="shared" si="2"/>
        <v>1.1467370000000001</v>
      </c>
      <c r="N8" s="7">
        <v>0.32204899999999997</v>
      </c>
      <c r="O8" s="7">
        <v>0.31545800000000002</v>
      </c>
      <c r="P8" s="7">
        <v>0.35261999999999999</v>
      </c>
      <c r="Q8" s="7">
        <f t="shared" si="17"/>
        <v>0.33004233333333333</v>
      </c>
      <c r="R8" s="7">
        <v>2.8173810000000001</v>
      </c>
      <c r="S8" s="7">
        <v>2.61836</v>
      </c>
      <c r="T8" s="7">
        <v>2.7653409999999998</v>
      </c>
      <c r="U8" s="7">
        <f t="shared" si="3"/>
        <v>2.7336939999999998</v>
      </c>
      <c r="V8" s="7">
        <v>0.205258</v>
      </c>
      <c r="W8" s="7">
        <v>0.229521</v>
      </c>
      <c r="X8" s="7">
        <v>0.21696199999999999</v>
      </c>
      <c r="Y8" s="7">
        <f t="shared" si="4"/>
        <v>0.217247</v>
      </c>
      <c r="Z8" s="7">
        <v>0.24601700000000001</v>
      </c>
      <c r="AA8" s="7">
        <v>0.24501899999999999</v>
      </c>
      <c r="AB8" s="7">
        <v>0.24338000000000001</v>
      </c>
      <c r="AC8" s="7">
        <f t="shared" si="5"/>
        <v>0.24480533333333335</v>
      </c>
      <c r="AD8" s="7">
        <v>0.396706</v>
      </c>
      <c r="AE8" s="7">
        <v>0.43067100000000003</v>
      </c>
      <c r="AF8" s="7">
        <v>0.43334400000000001</v>
      </c>
      <c r="AG8" s="7">
        <f t="shared" si="6"/>
        <v>0.42024033333333333</v>
      </c>
      <c r="AH8" s="7">
        <v>0.198162</v>
      </c>
      <c r="AI8" s="7">
        <v>0.20671200000000001</v>
      </c>
      <c r="AJ8" s="7">
        <v>0.21324100000000001</v>
      </c>
      <c r="AK8" s="7">
        <f t="shared" si="7"/>
        <v>0.20603833333333332</v>
      </c>
      <c r="AL8" s="7">
        <v>0.11265</v>
      </c>
      <c r="AM8" s="7">
        <v>0.113858</v>
      </c>
      <c r="AN8" s="7">
        <v>0.11189</v>
      </c>
      <c r="AO8" s="7">
        <f t="shared" si="8"/>
        <v>0.11279933333333332</v>
      </c>
      <c r="AP8" s="7">
        <v>0.21515500000000001</v>
      </c>
      <c r="AQ8" s="7">
        <v>0.214951</v>
      </c>
      <c r="AR8" s="7">
        <v>0.224467</v>
      </c>
      <c r="AS8" s="7">
        <f t="shared" si="9"/>
        <v>0.218191</v>
      </c>
      <c r="AT8" s="7">
        <v>0.28259200000000001</v>
      </c>
      <c r="AU8" s="7">
        <v>0.26269999999999999</v>
      </c>
      <c r="AV8" s="7">
        <v>0.27901199999999998</v>
      </c>
      <c r="AW8" s="7">
        <f t="shared" si="10"/>
        <v>0.27476799999999996</v>
      </c>
      <c r="AX8" s="7">
        <v>0.34399200000000002</v>
      </c>
      <c r="AY8" s="7">
        <v>0.268289</v>
      </c>
      <c r="AZ8" s="7">
        <v>0.26689000000000002</v>
      </c>
      <c r="BA8" s="7">
        <f t="shared" si="11"/>
        <v>0.29305700000000007</v>
      </c>
      <c r="BB8" s="7">
        <v>0.44322299999999998</v>
      </c>
      <c r="BC8" s="7">
        <v>0.45439099999999999</v>
      </c>
      <c r="BD8" s="7">
        <v>0.46005000000000001</v>
      </c>
      <c r="BE8" s="7">
        <f t="shared" si="12"/>
        <v>0.45255466666666666</v>
      </c>
      <c r="BF8" s="7">
        <f t="shared" si="13"/>
        <v>8.5624805011943611E-3</v>
      </c>
      <c r="BG8" s="7">
        <v>0.23195099999999999</v>
      </c>
      <c r="BH8" s="7">
        <v>0.237349</v>
      </c>
      <c r="BI8" s="7">
        <v>0.23963599999999999</v>
      </c>
      <c r="BJ8" s="7">
        <f t="shared" si="14"/>
        <v>0.23631199999999999</v>
      </c>
      <c r="BK8" s="7">
        <v>0.20047100000000001</v>
      </c>
      <c r="BL8" s="7">
        <v>0.19939699999999999</v>
      </c>
      <c r="BM8" s="7">
        <v>0.20580000000000001</v>
      </c>
      <c r="BN8" s="7">
        <f t="shared" si="15"/>
        <v>0.20188933333333334</v>
      </c>
      <c r="BO8" s="7">
        <v>0.20600099999999999</v>
      </c>
      <c r="BP8" s="7">
        <v>0.2142</v>
      </c>
      <c r="BQ8" s="7">
        <v>0.21306700000000001</v>
      </c>
      <c r="BR8" s="7">
        <f t="shared" si="16"/>
        <v>0.21108933333333332</v>
      </c>
    </row>
    <row r="9" spans="1:70">
      <c r="A9" s="7" t="s">
        <v>164</v>
      </c>
      <c r="B9" s="7">
        <v>0.34457700000000002</v>
      </c>
      <c r="C9" s="7">
        <v>0.362759</v>
      </c>
      <c r="D9" s="7">
        <v>0.379025</v>
      </c>
      <c r="E9" s="7">
        <f t="shared" si="0"/>
        <v>0.36212033333333332</v>
      </c>
      <c r="F9" s="7">
        <v>0.58463799999999999</v>
      </c>
      <c r="G9" s="7">
        <v>0.48718</v>
      </c>
      <c r="H9" s="7">
        <v>0.34738599999999997</v>
      </c>
      <c r="I9" s="7">
        <f t="shared" si="1"/>
        <v>0.47306799999999999</v>
      </c>
      <c r="J9" s="7">
        <v>1.80436</v>
      </c>
      <c r="K9" s="7">
        <v>1.3590599999999999</v>
      </c>
      <c r="L9" s="7">
        <v>2.3029639999999998</v>
      </c>
      <c r="M9" s="7">
        <f t="shared" si="2"/>
        <v>1.822128</v>
      </c>
      <c r="N9" s="7">
        <v>0.44976899999999997</v>
      </c>
      <c r="O9" s="7">
        <v>0.36840600000000001</v>
      </c>
      <c r="P9" s="7">
        <v>0.40021299999999999</v>
      </c>
      <c r="Q9" s="7">
        <f t="shared" si="17"/>
        <v>0.40612933333333334</v>
      </c>
      <c r="R9" s="7">
        <v>2.7455500000000002</v>
      </c>
      <c r="S9" s="7">
        <v>2.48698</v>
      </c>
      <c r="T9" s="7">
        <v>2.4322020000000002</v>
      </c>
      <c r="U9" s="7">
        <f t="shared" si="3"/>
        <v>2.5549106666666668</v>
      </c>
      <c r="V9" s="7">
        <v>0.22420499999999999</v>
      </c>
      <c r="W9" s="7">
        <v>0.26763999999999999</v>
      </c>
      <c r="X9" s="7">
        <v>0.23732400000000001</v>
      </c>
      <c r="Y9" s="7">
        <f t="shared" si="4"/>
        <v>0.24305633333333332</v>
      </c>
      <c r="Z9" s="7">
        <v>0.23980599999999999</v>
      </c>
      <c r="AA9" s="7">
        <v>0.24503900000000001</v>
      </c>
      <c r="AB9" s="7">
        <v>0.24660299999999999</v>
      </c>
      <c r="AC9" s="7">
        <f t="shared" si="5"/>
        <v>0.243816</v>
      </c>
      <c r="AD9" s="7">
        <v>0.42541699999999999</v>
      </c>
      <c r="AE9" s="7">
        <v>0.49738100000000002</v>
      </c>
      <c r="AF9" s="7">
        <v>0.45983600000000002</v>
      </c>
      <c r="AG9" s="7">
        <f t="shared" si="6"/>
        <v>0.46087799999999995</v>
      </c>
      <c r="AH9" s="7">
        <v>0.19526299999999999</v>
      </c>
      <c r="AI9" s="7">
        <v>0.201458</v>
      </c>
      <c r="AJ9" s="7">
        <v>0.216562</v>
      </c>
      <c r="AK9" s="7">
        <f t="shared" si="7"/>
        <v>0.20442766666666667</v>
      </c>
      <c r="AL9" s="7">
        <v>0.11376799999999999</v>
      </c>
      <c r="AM9" s="7">
        <v>0.116885</v>
      </c>
      <c r="AN9" s="7">
        <v>0.11494500000000001</v>
      </c>
      <c r="AO9" s="7">
        <f t="shared" si="8"/>
        <v>0.11519933333333333</v>
      </c>
      <c r="AP9" s="7">
        <v>0.19686400000000001</v>
      </c>
      <c r="AQ9" s="7">
        <v>0.19994500000000001</v>
      </c>
      <c r="AR9" s="7">
        <v>0.203954</v>
      </c>
      <c r="AS9" s="7">
        <f t="shared" si="9"/>
        <v>0.20025433333333334</v>
      </c>
      <c r="AT9" s="7">
        <v>0.32158799999999998</v>
      </c>
      <c r="AU9" s="7">
        <v>0.30315399999999998</v>
      </c>
      <c r="AV9" s="7">
        <v>0.325544</v>
      </c>
      <c r="AW9" s="7">
        <f t="shared" si="10"/>
        <v>0.31676199999999999</v>
      </c>
      <c r="AX9" s="7">
        <v>0.34716900000000001</v>
      </c>
      <c r="AY9" s="7">
        <v>0.279111</v>
      </c>
      <c r="AZ9" s="7">
        <v>0.27521600000000002</v>
      </c>
      <c r="BA9" s="7">
        <f t="shared" si="11"/>
        <v>0.30049866666666664</v>
      </c>
      <c r="BB9" s="7">
        <v>0.43892399999999998</v>
      </c>
      <c r="BC9" s="7">
        <v>0.452741</v>
      </c>
      <c r="BD9" s="7">
        <v>0.45532600000000001</v>
      </c>
      <c r="BE9" s="7">
        <f t="shared" si="12"/>
        <v>0.44899700000000003</v>
      </c>
      <c r="BF9" s="7">
        <f t="shared" si="13"/>
        <v>8.8187047234840714E-3</v>
      </c>
      <c r="BG9" s="7">
        <v>0.22176100000000001</v>
      </c>
      <c r="BH9" s="7">
        <v>0.22891800000000001</v>
      </c>
      <c r="BI9" s="7">
        <v>0.233074</v>
      </c>
      <c r="BJ9" s="7">
        <f t="shared" si="14"/>
        <v>0.22791766666666669</v>
      </c>
      <c r="BK9" s="7">
        <v>0.19842299999999999</v>
      </c>
      <c r="BL9" s="7">
        <v>0.19252900000000001</v>
      </c>
      <c r="BM9" s="7">
        <v>0.195053</v>
      </c>
      <c r="BN9" s="7">
        <f t="shared" si="15"/>
        <v>0.19533500000000001</v>
      </c>
      <c r="BO9" s="7">
        <v>0.20600399999999999</v>
      </c>
      <c r="BP9" s="7">
        <v>0.20909700000000001</v>
      </c>
      <c r="BQ9" s="7">
        <v>0.21177799999999999</v>
      </c>
      <c r="BR9" s="7">
        <f t="shared" si="16"/>
        <v>0.20895966666666665</v>
      </c>
    </row>
    <row r="10" spans="1:70">
      <c r="A10" s="7" t="s">
        <v>165</v>
      </c>
      <c r="B10" s="7">
        <v>0.37081799999999998</v>
      </c>
      <c r="C10" s="7">
        <v>0.38830100000000001</v>
      </c>
      <c r="D10" s="7">
        <v>0.40114699999999998</v>
      </c>
      <c r="E10" s="7">
        <f t="shared" si="0"/>
        <v>0.38675533333333334</v>
      </c>
      <c r="F10" s="7">
        <v>0.57308400000000004</v>
      </c>
      <c r="G10" s="7">
        <v>0.496282</v>
      </c>
      <c r="H10" s="7">
        <v>0.48256199999999999</v>
      </c>
      <c r="I10" s="7">
        <f t="shared" si="1"/>
        <v>0.51730933333333329</v>
      </c>
      <c r="J10" s="7">
        <v>2.2078000000000002</v>
      </c>
      <c r="K10" s="7">
        <v>1.9686699999999999</v>
      </c>
      <c r="L10" s="7">
        <v>2.4826619999999999</v>
      </c>
      <c r="M10" s="7">
        <f t="shared" si="2"/>
        <v>2.2197106666666664</v>
      </c>
      <c r="N10" s="7">
        <v>0.49344500000000002</v>
      </c>
      <c r="O10" s="7">
        <v>0.40331499999999998</v>
      </c>
      <c r="P10" s="7">
        <v>0.51815100000000003</v>
      </c>
      <c r="Q10" s="7">
        <f t="shared" si="17"/>
        <v>0.47163700000000003</v>
      </c>
      <c r="R10" s="7">
        <v>2.5305140000000002</v>
      </c>
      <c r="S10" s="7">
        <v>2.44109</v>
      </c>
      <c r="T10" s="7">
        <v>2.3896410000000001</v>
      </c>
      <c r="U10" s="7">
        <f t="shared" si="3"/>
        <v>2.4537483333333334</v>
      </c>
      <c r="V10" s="7">
        <v>0.243283</v>
      </c>
      <c r="W10" s="7">
        <v>0.32782099999999997</v>
      </c>
      <c r="X10" s="7">
        <v>0.245557</v>
      </c>
      <c r="Y10" s="7">
        <f t="shared" si="4"/>
        <v>0.27222033333333334</v>
      </c>
      <c r="Z10" s="7">
        <v>0.23879300000000001</v>
      </c>
      <c r="AA10" s="7">
        <v>0.23968700000000001</v>
      </c>
      <c r="AB10" s="7">
        <v>0.24248</v>
      </c>
      <c r="AC10" s="7">
        <f t="shared" si="5"/>
        <v>0.24032000000000001</v>
      </c>
      <c r="AD10" s="7">
        <v>0.453542</v>
      </c>
      <c r="AE10" s="7">
        <v>0.51286699999999996</v>
      </c>
      <c r="AF10" s="7">
        <v>0.48675800000000002</v>
      </c>
      <c r="AG10" s="7">
        <f t="shared" si="6"/>
        <v>0.48438900000000001</v>
      </c>
      <c r="AH10" s="7">
        <v>0.19248399999999999</v>
      </c>
      <c r="AI10" s="7">
        <v>0.19850400000000001</v>
      </c>
      <c r="AJ10" s="7">
        <v>0.211733</v>
      </c>
      <c r="AK10" s="7">
        <f t="shared" si="7"/>
        <v>0.20090700000000003</v>
      </c>
      <c r="AL10" s="7">
        <v>0.112591</v>
      </c>
      <c r="AM10" s="7">
        <v>0.117535</v>
      </c>
      <c r="AN10" s="7">
        <v>0.11548899999999999</v>
      </c>
      <c r="AO10" s="7">
        <f t="shared" si="8"/>
        <v>0.115205</v>
      </c>
      <c r="AP10" s="7">
        <v>0.18711</v>
      </c>
      <c r="AQ10" s="7">
        <v>0.185722</v>
      </c>
      <c r="AR10" s="7">
        <v>0.192217</v>
      </c>
      <c r="AS10" s="7">
        <f t="shared" si="9"/>
        <v>0.18834966666666667</v>
      </c>
      <c r="AT10" s="7">
        <v>0.32001600000000002</v>
      </c>
      <c r="AU10" s="7">
        <v>0.32150299999999998</v>
      </c>
      <c r="AV10" s="7">
        <v>0.35658299999999998</v>
      </c>
      <c r="AW10" s="7">
        <f t="shared" si="10"/>
        <v>0.33270066666666664</v>
      </c>
      <c r="AX10" s="7">
        <v>0.347304</v>
      </c>
      <c r="AY10" s="7">
        <v>0.286468</v>
      </c>
      <c r="AZ10" s="7">
        <v>0.29185</v>
      </c>
      <c r="BA10" s="7">
        <f t="shared" si="11"/>
        <v>0.30854066666666663</v>
      </c>
      <c r="BB10" s="7">
        <v>0.43984400000000001</v>
      </c>
      <c r="BC10" s="7">
        <v>0.45130399999999998</v>
      </c>
      <c r="BD10" s="7">
        <v>0.45266499999999998</v>
      </c>
      <c r="BE10" s="7">
        <f t="shared" si="12"/>
        <v>0.44793766666666662</v>
      </c>
      <c r="BF10" s="7">
        <f t="shared" si="13"/>
        <v>7.0422766441920687E-3</v>
      </c>
      <c r="BG10" s="7">
        <v>0.22237499999999999</v>
      </c>
      <c r="BH10" s="7">
        <v>0.22613800000000001</v>
      </c>
      <c r="BI10" s="7">
        <v>0.22264</v>
      </c>
      <c r="BJ10" s="7">
        <f t="shared" si="14"/>
        <v>0.22371766666666668</v>
      </c>
      <c r="BK10" s="7">
        <v>0.19361700000000001</v>
      </c>
      <c r="BL10" s="7">
        <v>0.19314500000000001</v>
      </c>
      <c r="BM10" s="7">
        <v>0.19661400000000001</v>
      </c>
      <c r="BN10" s="7">
        <f t="shared" si="15"/>
        <v>0.1944586666666667</v>
      </c>
      <c r="BO10" s="7">
        <v>0.20994499999999999</v>
      </c>
      <c r="BP10" s="7">
        <v>0.20683799999999999</v>
      </c>
      <c r="BQ10" s="7">
        <v>0.21194099999999999</v>
      </c>
      <c r="BR10" s="7">
        <f t="shared" si="16"/>
        <v>0.20957466666666669</v>
      </c>
    </row>
    <row r="11" spans="1:70">
      <c r="A11" s="7" t="s">
        <v>166</v>
      </c>
      <c r="B11" s="7">
        <v>0.402057</v>
      </c>
      <c r="C11" s="7">
        <v>0.44982</v>
      </c>
      <c r="D11" s="7">
        <v>0.44268400000000002</v>
      </c>
      <c r="E11" s="7">
        <f t="shared" si="0"/>
        <v>0.43152033333333334</v>
      </c>
      <c r="F11" s="7">
        <v>0.64708900000000003</v>
      </c>
      <c r="G11" s="7">
        <v>0.549064</v>
      </c>
      <c r="H11" s="7">
        <v>0.49714900000000001</v>
      </c>
      <c r="I11" s="7">
        <f t="shared" si="1"/>
        <v>0.56443399999999999</v>
      </c>
      <c r="J11" s="7">
        <v>2.4153500000000001</v>
      </c>
      <c r="K11" s="7">
        <v>2.2561439999999999</v>
      </c>
      <c r="L11" s="7">
        <v>2.5913499999999998</v>
      </c>
      <c r="M11" s="7">
        <f t="shared" si="2"/>
        <v>2.4209479999999997</v>
      </c>
      <c r="N11" s="7">
        <v>0.48832999999999999</v>
      </c>
      <c r="O11" s="7">
        <v>0.44855800000000001</v>
      </c>
      <c r="P11" s="7">
        <v>0.57458900000000002</v>
      </c>
      <c r="Q11" s="7">
        <f t="shared" si="17"/>
        <v>0.50382566666666662</v>
      </c>
      <c r="R11" s="7">
        <v>2.3965399999999999</v>
      </c>
      <c r="S11" s="7">
        <v>2.1134219999999999</v>
      </c>
      <c r="T11" s="7">
        <v>2.0331399999999999</v>
      </c>
      <c r="U11" s="7">
        <f t="shared" si="3"/>
        <v>2.1810339999999999</v>
      </c>
      <c r="V11" s="7">
        <v>0.26846700000000001</v>
      </c>
      <c r="W11" s="7">
        <v>0.62544999999999995</v>
      </c>
      <c r="X11" s="7">
        <v>0.28528900000000001</v>
      </c>
      <c r="Y11" s="7">
        <f t="shared" si="4"/>
        <v>0.39306866666666668</v>
      </c>
      <c r="Z11" s="7">
        <v>0.233683</v>
      </c>
      <c r="AA11" s="7">
        <v>0.24083499999999999</v>
      </c>
      <c r="AB11" s="7">
        <v>0.23563500000000001</v>
      </c>
      <c r="AC11" s="7">
        <f t="shared" si="5"/>
        <v>0.23671766666666669</v>
      </c>
      <c r="AD11" s="7">
        <v>0.46646799999999999</v>
      </c>
      <c r="AE11" s="7">
        <v>0.630637</v>
      </c>
      <c r="AF11" s="7">
        <v>0.50499799999999995</v>
      </c>
      <c r="AG11" s="7">
        <f t="shared" si="6"/>
        <v>0.53403433333333339</v>
      </c>
      <c r="AH11" s="7">
        <v>0.18715499999999999</v>
      </c>
      <c r="AI11" s="7">
        <v>0.190662</v>
      </c>
      <c r="AJ11" s="7">
        <v>0.21098700000000001</v>
      </c>
      <c r="AK11" s="7">
        <f t="shared" si="7"/>
        <v>0.196268</v>
      </c>
      <c r="AL11" s="7">
        <v>0.11364200000000001</v>
      </c>
      <c r="AM11" s="7">
        <v>0.12640399999999999</v>
      </c>
      <c r="AN11" s="7">
        <v>0.114769</v>
      </c>
      <c r="AO11" s="7">
        <f t="shared" si="8"/>
        <v>0.11827166666666666</v>
      </c>
      <c r="AP11" s="7">
        <v>0.17598800000000001</v>
      </c>
      <c r="AQ11" s="7">
        <v>0.178841</v>
      </c>
      <c r="AR11" s="7">
        <v>0.180229</v>
      </c>
      <c r="AS11" s="7">
        <f t="shared" si="9"/>
        <v>0.17835266666666669</v>
      </c>
      <c r="AT11" s="7">
        <v>0.34841299999999997</v>
      </c>
      <c r="AU11" s="7">
        <v>0.35150799999999999</v>
      </c>
      <c r="AV11" s="7">
        <v>0.37531100000000001</v>
      </c>
      <c r="AW11" s="7">
        <f t="shared" si="10"/>
        <v>0.35841066666666666</v>
      </c>
      <c r="AX11" s="7">
        <v>0.298012</v>
      </c>
      <c r="AY11" s="7">
        <v>0.29612699999999997</v>
      </c>
      <c r="AZ11" s="7">
        <v>0.31038700000000002</v>
      </c>
      <c r="BA11" s="7">
        <f t="shared" si="11"/>
        <v>0.30150866666666665</v>
      </c>
      <c r="BB11" s="7">
        <v>0.44800600000000002</v>
      </c>
      <c r="BC11" s="7">
        <v>0.45319599999999999</v>
      </c>
      <c r="BD11" s="7">
        <v>0.45395200000000002</v>
      </c>
      <c r="BE11" s="7">
        <f t="shared" si="12"/>
        <v>0.45171800000000006</v>
      </c>
      <c r="BF11" s="7">
        <f t="shared" si="13"/>
        <v>3.236833637986354E-3</v>
      </c>
      <c r="BG11" s="7">
        <v>0.22037599999999999</v>
      </c>
      <c r="BH11" s="7">
        <v>0.22091</v>
      </c>
      <c r="BI11" s="7">
        <v>0.22631399999999999</v>
      </c>
      <c r="BJ11" s="7">
        <f t="shared" si="14"/>
        <v>0.22253333333333333</v>
      </c>
      <c r="BK11" s="7">
        <v>0.19633</v>
      </c>
      <c r="BL11" s="7">
        <v>0.19261400000000001</v>
      </c>
      <c r="BM11" s="7">
        <v>0.19717799999999999</v>
      </c>
      <c r="BN11" s="7">
        <f t="shared" si="15"/>
        <v>0.19537400000000002</v>
      </c>
      <c r="BO11" s="7">
        <v>0.20513899999999999</v>
      </c>
      <c r="BP11" s="7">
        <v>0.20625099999999999</v>
      </c>
      <c r="BQ11" s="7">
        <v>0.21109800000000001</v>
      </c>
      <c r="BR11" s="7">
        <f t="shared" si="16"/>
        <v>0.20749599999999999</v>
      </c>
    </row>
    <row r="12" spans="1:70">
      <c r="A12" s="7" t="s">
        <v>167</v>
      </c>
      <c r="B12" s="7">
        <v>0.42234100000000002</v>
      </c>
      <c r="C12" s="7">
        <v>0.49407699999999999</v>
      </c>
      <c r="D12" s="7">
        <v>0.47837099999999999</v>
      </c>
      <c r="E12" s="7">
        <f t="shared" si="0"/>
        <v>0.46492966666666663</v>
      </c>
      <c r="F12" s="7">
        <v>0.64408900000000002</v>
      </c>
      <c r="G12" s="7">
        <v>0.60031199999999996</v>
      </c>
      <c r="H12" s="7">
        <v>0.67029300000000003</v>
      </c>
      <c r="I12" s="7">
        <f t="shared" si="1"/>
        <v>0.63823133333333326</v>
      </c>
      <c r="J12" s="7">
        <v>2.5217010000000002</v>
      </c>
      <c r="K12" s="7">
        <v>2.4136540000000002</v>
      </c>
      <c r="L12" s="7">
        <v>2.6301700000000001</v>
      </c>
      <c r="M12" s="7">
        <f t="shared" si="2"/>
        <v>2.521841666666667</v>
      </c>
      <c r="N12" s="7">
        <v>0.49984299999999998</v>
      </c>
      <c r="O12" s="7">
        <v>0.48691800000000002</v>
      </c>
      <c r="P12" s="7">
        <v>0.603939</v>
      </c>
      <c r="Q12" s="7">
        <f t="shared" si="17"/>
        <v>0.53023333333333333</v>
      </c>
      <c r="R12" s="7">
        <v>2.0340600000000002</v>
      </c>
      <c r="S12" s="7">
        <v>2.05457</v>
      </c>
      <c r="T12" s="7">
        <v>2.0135139999999998</v>
      </c>
      <c r="U12" s="7">
        <f t="shared" si="3"/>
        <v>2.0340479999999999</v>
      </c>
      <c r="V12" s="7">
        <v>0.37632900000000002</v>
      </c>
      <c r="W12" s="7">
        <v>1.31002</v>
      </c>
      <c r="X12" s="7">
        <v>0.33151700000000001</v>
      </c>
      <c r="Y12" s="7">
        <f t="shared" si="4"/>
        <v>0.67262199999999994</v>
      </c>
      <c r="Z12" s="7">
        <v>0.231518</v>
      </c>
      <c r="AA12" s="7">
        <v>0.232963</v>
      </c>
      <c r="AB12" s="7">
        <v>0.228461</v>
      </c>
      <c r="AC12" s="7">
        <f t="shared" si="5"/>
        <v>0.2309806666666667</v>
      </c>
      <c r="AD12" s="7">
        <v>0.47395300000000001</v>
      </c>
      <c r="AE12" s="7">
        <v>0.70471499999999998</v>
      </c>
      <c r="AF12" s="7">
        <v>0.53204700000000005</v>
      </c>
      <c r="AG12" s="7">
        <f t="shared" si="6"/>
        <v>0.57023833333333329</v>
      </c>
      <c r="AH12" s="7">
        <v>0.187588</v>
      </c>
      <c r="AI12" s="7">
        <v>0.18670300000000001</v>
      </c>
      <c r="AJ12" s="7">
        <v>0.19484599999999999</v>
      </c>
      <c r="AK12" s="7">
        <f t="shared" si="7"/>
        <v>0.18971233333333334</v>
      </c>
      <c r="AL12" s="7">
        <v>0.112042</v>
      </c>
      <c r="AM12" s="7">
        <v>0.11412600000000001</v>
      </c>
      <c r="AN12" s="7">
        <v>0.11230800000000001</v>
      </c>
      <c r="AO12" s="7">
        <f t="shared" si="8"/>
        <v>0.11282533333333333</v>
      </c>
      <c r="AP12" s="7">
        <v>0.16755200000000001</v>
      </c>
      <c r="AQ12" s="7">
        <v>0.16886399999999999</v>
      </c>
      <c r="AR12" s="7">
        <v>0.17371200000000001</v>
      </c>
      <c r="AS12" s="7">
        <f t="shared" si="9"/>
        <v>0.17004266666666668</v>
      </c>
      <c r="AT12" s="7">
        <v>0.39687299999999998</v>
      </c>
      <c r="AU12" s="7">
        <v>0.37844800000000001</v>
      </c>
      <c r="AV12" s="7">
        <v>0.40576699999999999</v>
      </c>
      <c r="AW12" s="7">
        <f t="shared" si="10"/>
        <v>0.39369599999999999</v>
      </c>
      <c r="AX12" s="7">
        <v>0.33427099999999998</v>
      </c>
      <c r="AY12" s="7">
        <v>0.30570199999999997</v>
      </c>
      <c r="AZ12" s="7">
        <v>0.33609299999999998</v>
      </c>
      <c r="BA12" s="7">
        <f t="shared" si="11"/>
        <v>0.32535533333333327</v>
      </c>
      <c r="BB12" s="7">
        <v>0.44805600000000001</v>
      </c>
      <c r="BC12" s="7">
        <v>0.45496399999999998</v>
      </c>
      <c r="BD12" s="7">
        <v>0.45687699999999998</v>
      </c>
      <c r="BE12" s="7">
        <f t="shared" si="12"/>
        <v>0.45329899999999995</v>
      </c>
      <c r="BF12" s="7">
        <f t="shared" si="13"/>
        <v>4.6402240247643035E-3</v>
      </c>
      <c r="BG12" s="7">
        <v>0.22065899999999999</v>
      </c>
      <c r="BH12" s="7">
        <v>0.219717</v>
      </c>
      <c r="BI12" s="7">
        <v>0.222912</v>
      </c>
      <c r="BJ12" s="7">
        <f t="shared" si="14"/>
        <v>0.22109599999999999</v>
      </c>
      <c r="BK12" s="7">
        <v>0.19605</v>
      </c>
      <c r="BL12" s="7">
        <v>0.190882</v>
      </c>
      <c r="BM12" s="7">
        <v>0.19587499999999999</v>
      </c>
      <c r="BN12" s="7">
        <f t="shared" si="15"/>
        <v>0.194269</v>
      </c>
      <c r="BO12" s="7">
        <v>0.206868</v>
      </c>
      <c r="BP12" s="7">
        <v>0.20694599999999999</v>
      </c>
      <c r="BQ12" s="7">
        <v>0.211808</v>
      </c>
      <c r="BR12" s="7">
        <f t="shared" si="16"/>
        <v>0.20854066666666668</v>
      </c>
    </row>
    <row r="13" spans="1:70">
      <c r="A13" s="7" t="s">
        <v>168</v>
      </c>
      <c r="B13" s="7">
        <v>0.524057</v>
      </c>
      <c r="C13" s="7">
        <v>0.50183800000000001</v>
      </c>
      <c r="D13" s="7">
        <v>0.53677600000000003</v>
      </c>
      <c r="E13" s="7">
        <f t="shared" si="0"/>
        <v>0.52089033333333334</v>
      </c>
      <c r="F13" s="7">
        <v>0.70048600000000005</v>
      </c>
      <c r="G13" s="7">
        <v>0.63111099999999998</v>
      </c>
      <c r="H13" s="7">
        <v>0.58590299999999995</v>
      </c>
      <c r="I13" s="7">
        <f t="shared" si="1"/>
        <v>0.63916666666666666</v>
      </c>
      <c r="J13" s="7">
        <v>2.5670630000000001</v>
      </c>
      <c r="K13" s="7">
        <v>2.4891200000000002</v>
      </c>
      <c r="L13" s="7">
        <v>2.6283599999999998</v>
      </c>
      <c r="M13" s="7">
        <f t="shared" si="2"/>
        <v>2.5615143333333337</v>
      </c>
      <c r="N13" s="7">
        <v>0.53118500000000002</v>
      </c>
      <c r="O13" s="7">
        <v>0.53423799999999999</v>
      </c>
      <c r="P13" s="7">
        <v>0.63060899999999998</v>
      </c>
      <c r="Q13" s="7">
        <f t="shared" si="17"/>
        <v>0.56534399999999996</v>
      </c>
      <c r="R13" s="7">
        <v>2.0160900000000002</v>
      </c>
      <c r="S13" s="7">
        <v>2.0425300000000002</v>
      </c>
      <c r="T13" s="7">
        <v>1.9101999999999999</v>
      </c>
      <c r="U13" s="7">
        <f t="shared" si="3"/>
        <v>1.9896066666666667</v>
      </c>
      <c r="V13" s="7">
        <v>0.92318999999999996</v>
      </c>
      <c r="W13" s="7">
        <v>1.7524999999999999</v>
      </c>
      <c r="X13" s="7">
        <v>0.70112300000000005</v>
      </c>
      <c r="Y13" s="7">
        <f t="shared" si="4"/>
        <v>1.1256043333333332</v>
      </c>
      <c r="Z13" s="7">
        <v>0.23157</v>
      </c>
      <c r="AA13" s="7">
        <v>0.23136799999999999</v>
      </c>
      <c r="AB13" s="7">
        <v>0.23593500000000001</v>
      </c>
      <c r="AC13" s="7">
        <f t="shared" si="5"/>
        <v>0.23295766666666665</v>
      </c>
      <c r="AD13" s="7">
        <v>0.49048399999999998</v>
      </c>
      <c r="AE13" s="7">
        <v>0.65707899999999997</v>
      </c>
      <c r="AF13" s="7">
        <v>0.54498999999999997</v>
      </c>
      <c r="AG13" s="7">
        <f t="shared" si="6"/>
        <v>0.56418433333333329</v>
      </c>
      <c r="AH13" s="7">
        <v>0.180918</v>
      </c>
      <c r="AI13" s="7">
        <v>0.187607</v>
      </c>
      <c r="AJ13" s="7">
        <v>0.20427600000000001</v>
      </c>
      <c r="AK13" s="7">
        <f t="shared" si="7"/>
        <v>0.19093366666666667</v>
      </c>
      <c r="AL13" s="7">
        <v>0.112383</v>
      </c>
      <c r="AM13" s="7">
        <v>0.11282499999999999</v>
      </c>
      <c r="AN13" s="7">
        <v>0.11419799999999999</v>
      </c>
      <c r="AO13" s="7">
        <f t="shared" si="8"/>
        <v>0.11313533333333332</v>
      </c>
      <c r="AP13" s="7">
        <v>0.170409</v>
      </c>
      <c r="AQ13" s="7">
        <v>0.16769700000000001</v>
      </c>
      <c r="AR13" s="7">
        <v>0.16863</v>
      </c>
      <c r="AS13" s="7">
        <f t="shared" si="9"/>
        <v>0.16891200000000003</v>
      </c>
      <c r="AT13" s="7">
        <v>0.427624</v>
      </c>
      <c r="AU13" s="7">
        <v>0.404611</v>
      </c>
      <c r="AV13" s="7">
        <v>0.442021</v>
      </c>
      <c r="AW13" s="7">
        <f t="shared" si="10"/>
        <v>0.42475200000000002</v>
      </c>
      <c r="AX13" s="7">
        <v>0.35989199999999999</v>
      </c>
      <c r="AY13" s="7">
        <v>0.31302000000000002</v>
      </c>
      <c r="AZ13" s="7">
        <v>0.37854900000000002</v>
      </c>
      <c r="BA13" s="7">
        <f t="shared" si="11"/>
        <v>0.35048699999999999</v>
      </c>
      <c r="BB13" s="7">
        <v>0.44513200000000003</v>
      </c>
      <c r="BC13" s="7">
        <v>0.45611099999999999</v>
      </c>
      <c r="BD13" s="7">
        <v>0.46454499999999999</v>
      </c>
      <c r="BE13" s="7">
        <f t="shared" si="12"/>
        <v>0.45526266666666665</v>
      </c>
      <c r="BF13" s="7">
        <f t="shared" si="13"/>
        <v>9.7342639338232912E-3</v>
      </c>
      <c r="BG13" s="7">
        <v>0.21712699999999999</v>
      </c>
      <c r="BH13" s="7">
        <v>0.219136</v>
      </c>
      <c r="BI13" s="7">
        <v>0.21879199999999999</v>
      </c>
      <c r="BJ13" s="7">
        <f t="shared" si="14"/>
        <v>0.21835166666666664</v>
      </c>
      <c r="BK13" s="7">
        <v>0.19910700000000001</v>
      </c>
      <c r="BL13" s="7">
        <v>0.19547300000000001</v>
      </c>
      <c r="BM13" s="7">
        <v>0.20202899999999999</v>
      </c>
      <c r="BN13" s="7">
        <f t="shared" si="15"/>
        <v>0.19886966666666669</v>
      </c>
      <c r="BO13" s="7">
        <v>0.207209</v>
      </c>
      <c r="BP13" s="7">
        <v>0.21169199999999999</v>
      </c>
      <c r="BQ13" s="7">
        <v>0.21011099999999999</v>
      </c>
      <c r="BR13" s="7">
        <f t="shared" si="16"/>
        <v>0.20967066666666664</v>
      </c>
    </row>
    <row r="14" spans="1:70">
      <c r="A14" s="7" t="s">
        <v>169</v>
      </c>
      <c r="B14" s="7">
        <v>0.52751199999999998</v>
      </c>
      <c r="C14" s="7">
        <v>0.575407</v>
      </c>
      <c r="D14" s="7">
        <v>0.59398600000000001</v>
      </c>
      <c r="E14" s="7">
        <f t="shared" si="0"/>
        <v>0.565635</v>
      </c>
      <c r="F14" s="7">
        <v>0.75647399999999998</v>
      </c>
      <c r="G14" s="7">
        <v>0.74489300000000003</v>
      </c>
      <c r="H14" s="7">
        <v>0.65981100000000004</v>
      </c>
      <c r="I14" s="7">
        <f t="shared" si="1"/>
        <v>0.72039266666666668</v>
      </c>
      <c r="J14" s="7">
        <v>2.5797599999999998</v>
      </c>
      <c r="K14" s="7">
        <v>2.5298799999999999</v>
      </c>
      <c r="L14" s="7">
        <v>2.6397810000000002</v>
      </c>
      <c r="M14" s="7">
        <f t="shared" si="2"/>
        <v>2.5831403333333331</v>
      </c>
      <c r="N14" s="7">
        <v>0.59598399999999996</v>
      </c>
      <c r="O14" s="7">
        <v>0.58896599999999999</v>
      </c>
      <c r="P14" s="7">
        <v>0.65911500000000001</v>
      </c>
      <c r="Q14" s="7">
        <f t="shared" si="17"/>
        <v>0.61468833333333339</v>
      </c>
      <c r="R14" s="7">
        <v>2.00753</v>
      </c>
      <c r="S14" s="7">
        <v>2.0082599999999999</v>
      </c>
      <c r="T14" s="7">
        <v>1.915913</v>
      </c>
      <c r="U14" s="7">
        <f t="shared" si="3"/>
        <v>1.9772343333333333</v>
      </c>
      <c r="V14" s="7">
        <v>1.4709399999999999</v>
      </c>
      <c r="W14" s="7">
        <v>1.9782999999999999</v>
      </c>
      <c r="X14" s="7">
        <v>1.365683</v>
      </c>
      <c r="Y14" s="7">
        <f t="shared" si="4"/>
        <v>1.6049743333333331</v>
      </c>
      <c r="Z14" s="7">
        <v>0.22614600000000001</v>
      </c>
      <c r="AA14" s="7">
        <v>0.23027900000000001</v>
      </c>
      <c r="AB14" s="7">
        <v>0.23078499999999999</v>
      </c>
      <c r="AC14" s="7">
        <f t="shared" si="5"/>
        <v>0.22907</v>
      </c>
      <c r="AD14" s="7">
        <v>0.52593299999999998</v>
      </c>
      <c r="AE14" s="7">
        <v>0.69091800000000003</v>
      </c>
      <c r="AF14" s="7">
        <v>0.54373700000000003</v>
      </c>
      <c r="AG14" s="7">
        <f t="shared" si="6"/>
        <v>0.58686266666666675</v>
      </c>
      <c r="AH14" s="7">
        <v>0.184202</v>
      </c>
      <c r="AI14" s="7">
        <v>0.18776000000000001</v>
      </c>
      <c r="AJ14" s="7">
        <v>0.19628399999999999</v>
      </c>
      <c r="AK14" s="7">
        <f t="shared" si="7"/>
        <v>0.18941533333333335</v>
      </c>
      <c r="AL14" s="7">
        <v>0.11144900000000001</v>
      </c>
      <c r="AM14" s="7">
        <v>0.11443300000000001</v>
      </c>
      <c r="AN14" s="7">
        <v>0.109556</v>
      </c>
      <c r="AO14" s="7">
        <f t="shared" si="8"/>
        <v>0.11181266666666667</v>
      </c>
      <c r="AP14" s="7">
        <v>0.165522</v>
      </c>
      <c r="AQ14" s="7">
        <v>0.16863300000000001</v>
      </c>
      <c r="AR14" s="7">
        <v>0.16367200000000001</v>
      </c>
      <c r="AS14" s="7">
        <f t="shared" si="9"/>
        <v>0.16594233333333333</v>
      </c>
      <c r="AT14" s="7">
        <v>0.44657599999999997</v>
      </c>
      <c r="AU14" s="7">
        <v>0.43262699999999998</v>
      </c>
      <c r="AV14" s="7">
        <v>0.470331</v>
      </c>
      <c r="AW14" s="7">
        <f t="shared" si="10"/>
        <v>0.44984466666666667</v>
      </c>
      <c r="AX14" s="7">
        <v>0.35894999999999999</v>
      </c>
      <c r="AY14" s="7">
        <v>0.32988200000000001</v>
      </c>
      <c r="AZ14" s="7">
        <v>0.42472599999999999</v>
      </c>
      <c r="BA14" s="7">
        <f t="shared" si="11"/>
        <v>0.37118600000000002</v>
      </c>
      <c r="BB14" s="7">
        <v>0.451187</v>
      </c>
      <c r="BC14" s="7">
        <v>0.45916299999999999</v>
      </c>
      <c r="BD14" s="7">
        <v>0.46740999999999999</v>
      </c>
      <c r="BE14" s="7">
        <f t="shared" si="12"/>
        <v>0.45925333333333329</v>
      </c>
      <c r="BF14" s="7">
        <f t="shared" si="13"/>
        <v>8.1118772385517044E-3</v>
      </c>
      <c r="BG14" s="7">
        <v>0.219551</v>
      </c>
      <c r="BH14" s="7">
        <v>0.21867800000000001</v>
      </c>
      <c r="BI14" s="7">
        <v>0.21387500000000001</v>
      </c>
      <c r="BJ14" s="7">
        <f t="shared" si="14"/>
        <v>0.21736800000000001</v>
      </c>
      <c r="BK14" s="7">
        <v>0.197879</v>
      </c>
      <c r="BL14" s="7">
        <v>0.19531000000000001</v>
      </c>
      <c r="BM14" s="7">
        <v>0.195632</v>
      </c>
      <c r="BN14" s="7">
        <f t="shared" si="15"/>
        <v>0.19627366666666668</v>
      </c>
      <c r="BO14" s="7">
        <v>0.20760100000000001</v>
      </c>
      <c r="BP14" s="7">
        <v>0.207757</v>
      </c>
      <c r="BQ14" s="7">
        <v>0.21005099999999999</v>
      </c>
      <c r="BR14" s="7">
        <f t="shared" si="16"/>
        <v>0.20846966666666666</v>
      </c>
    </row>
    <row r="15" spans="1:70">
      <c r="A15" s="7" t="s">
        <v>170</v>
      </c>
      <c r="B15" s="7">
        <v>0.62674099999999999</v>
      </c>
      <c r="C15" s="7">
        <v>0.72637799999999997</v>
      </c>
      <c r="D15" s="7">
        <v>0.72332099999999999</v>
      </c>
      <c r="E15" s="7">
        <f t="shared" si="0"/>
        <v>0.69214666666666658</v>
      </c>
      <c r="F15" s="7">
        <v>0.92727800000000005</v>
      </c>
      <c r="G15" s="7">
        <v>0.883907</v>
      </c>
      <c r="H15" s="7">
        <v>0.74050300000000002</v>
      </c>
      <c r="I15" s="7">
        <f t="shared" si="1"/>
        <v>0.85056266666666669</v>
      </c>
      <c r="J15" s="7">
        <v>2.5808930000000001</v>
      </c>
      <c r="K15" s="7">
        <v>2.5473029999999999</v>
      </c>
      <c r="L15" s="7">
        <v>2.6903009999999998</v>
      </c>
      <c r="M15" s="7">
        <f t="shared" si="2"/>
        <v>2.6061656666666666</v>
      </c>
      <c r="N15" s="7">
        <v>0.72517399999999999</v>
      </c>
      <c r="O15" s="7">
        <v>0.79248200000000002</v>
      </c>
      <c r="P15" s="7">
        <v>0.78970499999999999</v>
      </c>
      <c r="Q15" s="7">
        <f t="shared" si="17"/>
        <v>0.76912033333333341</v>
      </c>
      <c r="R15" s="7">
        <v>1.92778</v>
      </c>
      <c r="S15" s="7">
        <v>1.7830699999999999</v>
      </c>
      <c r="T15" s="7">
        <v>1.9294500000000001</v>
      </c>
      <c r="U15" s="7">
        <f t="shared" si="3"/>
        <v>1.8800999999999999</v>
      </c>
      <c r="V15" s="7">
        <v>1.817674</v>
      </c>
      <c r="W15" s="7">
        <v>2.073334</v>
      </c>
      <c r="X15" s="7">
        <v>1.758623</v>
      </c>
      <c r="Y15" s="7">
        <f t="shared" si="4"/>
        <v>1.8832103333333334</v>
      </c>
      <c r="Z15" s="7">
        <v>0.22622999999999999</v>
      </c>
      <c r="AA15" s="7">
        <v>0.22562299999999999</v>
      </c>
      <c r="AB15" s="7">
        <v>0.23588200000000001</v>
      </c>
      <c r="AC15" s="7">
        <f t="shared" si="5"/>
        <v>0.229245</v>
      </c>
      <c r="AD15" s="7">
        <v>0.60155599999999998</v>
      </c>
      <c r="AE15" s="7">
        <v>0.72368699999999997</v>
      </c>
      <c r="AF15" s="7">
        <v>0.63680999999999999</v>
      </c>
      <c r="AG15" s="7">
        <f t="shared" si="6"/>
        <v>0.65401766666666672</v>
      </c>
      <c r="AH15" s="7">
        <v>0.181368</v>
      </c>
      <c r="AI15" s="7">
        <v>0.186644</v>
      </c>
      <c r="AJ15" s="7">
        <v>0.20249800000000001</v>
      </c>
      <c r="AK15" s="7">
        <f t="shared" si="7"/>
        <v>0.19017000000000003</v>
      </c>
      <c r="AL15" s="7">
        <v>0.11468100000000001</v>
      </c>
      <c r="AM15" s="7">
        <v>0.11769</v>
      </c>
      <c r="AN15" s="7">
        <v>0.11462600000000001</v>
      </c>
      <c r="AO15" s="7">
        <f t="shared" si="8"/>
        <v>0.11566566666666667</v>
      </c>
      <c r="AP15" s="7">
        <v>0.16572999999999999</v>
      </c>
      <c r="AQ15" s="7">
        <v>0.165524</v>
      </c>
      <c r="AR15" s="7">
        <v>0.16785600000000001</v>
      </c>
      <c r="AS15" s="7">
        <f t="shared" si="9"/>
        <v>0.16636999999999999</v>
      </c>
      <c r="AT15" s="7">
        <v>0.511876</v>
      </c>
      <c r="AU15" s="7">
        <v>0.49630299999999999</v>
      </c>
      <c r="AV15" s="7">
        <v>0.51103299999999996</v>
      </c>
      <c r="AW15" s="7">
        <f t="shared" si="10"/>
        <v>0.50640399999999997</v>
      </c>
      <c r="AX15" s="7">
        <v>0.41146700000000003</v>
      </c>
      <c r="AY15" s="7">
        <v>0.34601999999999999</v>
      </c>
      <c r="AZ15" s="7">
        <v>0.52452900000000002</v>
      </c>
      <c r="BA15" s="7">
        <f t="shared" si="11"/>
        <v>0.4273386666666667</v>
      </c>
      <c r="BB15" s="7">
        <v>0.45707100000000001</v>
      </c>
      <c r="BC15" s="7">
        <v>0.46651700000000002</v>
      </c>
      <c r="BD15" s="7">
        <v>0.47572500000000001</v>
      </c>
      <c r="BE15" s="7">
        <f t="shared" si="12"/>
        <v>0.46643766666666669</v>
      </c>
      <c r="BF15" s="7">
        <f t="shared" si="13"/>
        <v>9.3272530432777136E-3</v>
      </c>
      <c r="BG15" s="7">
        <v>0.219029</v>
      </c>
      <c r="BH15" s="7">
        <v>0.22337199999999999</v>
      </c>
      <c r="BI15" s="7">
        <v>0.219302</v>
      </c>
      <c r="BJ15" s="7">
        <f t="shared" si="14"/>
        <v>0.22056766666666663</v>
      </c>
      <c r="BK15" s="7">
        <v>0.19823099999999999</v>
      </c>
      <c r="BL15" s="7">
        <v>0.197107</v>
      </c>
      <c r="BM15" s="7">
        <v>0.19852800000000001</v>
      </c>
      <c r="BN15" s="7">
        <f t="shared" si="15"/>
        <v>0.19795533333333334</v>
      </c>
      <c r="BO15" s="7">
        <v>0.20782800000000001</v>
      </c>
      <c r="BP15" s="7">
        <v>0.20887500000000001</v>
      </c>
      <c r="BQ15" s="7">
        <v>0.20804300000000001</v>
      </c>
      <c r="BR15" s="7">
        <f t="shared" si="16"/>
        <v>0.20824866666666667</v>
      </c>
    </row>
    <row r="16" spans="1:70">
      <c r="A16" s="7" t="s">
        <v>171</v>
      </c>
      <c r="B16" s="7">
        <v>0.99374300000000004</v>
      </c>
      <c r="C16" s="7">
        <v>1.1471530000000001</v>
      </c>
      <c r="D16" s="7">
        <v>1.12571</v>
      </c>
      <c r="E16" s="7">
        <f t="shared" si="0"/>
        <v>1.0888686666666667</v>
      </c>
      <c r="F16" s="7">
        <v>1.27834</v>
      </c>
      <c r="G16" s="7">
        <v>1.219684</v>
      </c>
      <c r="H16" s="7">
        <v>0.82607799999999998</v>
      </c>
      <c r="I16" s="7">
        <f t="shared" si="1"/>
        <v>1.108034</v>
      </c>
      <c r="J16" s="7">
        <v>2.57613</v>
      </c>
      <c r="K16" s="7">
        <v>2.5614599999999998</v>
      </c>
      <c r="L16" s="7">
        <v>2.6109</v>
      </c>
      <c r="M16" s="7">
        <f t="shared" si="2"/>
        <v>2.58283</v>
      </c>
      <c r="N16" s="7">
        <v>1.07517</v>
      </c>
      <c r="O16" s="7">
        <v>1.265633</v>
      </c>
      <c r="P16" s="7">
        <v>1.115062</v>
      </c>
      <c r="Q16" s="7">
        <f t="shared" si="17"/>
        <v>1.1519550000000001</v>
      </c>
      <c r="R16" s="7">
        <v>1.9168499999999999</v>
      </c>
      <c r="S16" s="7">
        <v>1.7516039999999999</v>
      </c>
      <c r="T16" s="7">
        <v>1.8560000000000001</v>
      </c>
      <c r="U16" s="7">
        <f t="shared" si="3"/>
        <v>1.8414846666666664</v>
      </c>
      <c r="V16" s="7">
        <v>1.97498</v>
      </c>
      <c r="W16" s="7">
        <v>2.1018029999999999</v>
      </c>
      <c r="X16" s="7">
        <v>1.97542</v>
      </c>
      <c r="Y16" s="7">
        <f t="shared" si="4"/>
        <v>2.017401</v>
      </c>
      <c r="Z16" s="7">
        <v>0.22498000000000001</v>
      </c>
      <c r="AA16" s="7">
        <v>0.229881</v>
      </c>
      <c r="AB16" s="7">
        <v>0.23533999999999999</v>
      </c>
      <c r="AC16" s="7">
        <f t="shared" si="5"/>
        <v>0.23006700000000002</v>
      </c>
      <c r="AD16" s="7">
        <v>0.75555700000000003</v>
      </c>
      <c r="AE16" s="7">
        <v>0.68950400000000001</v>
      </c>
      <c r="AF16" s="7">
        <v>0.64777700000000005</v>
      </c>
      <c r="AG16" s="7">
        <f t="shared" si="6"/>
        <v>0.69761266666666666</v>
      </c>
      <c r="AH16" s="7">
        <v>0.18005499999999999</v>
      </c>
      <c r="AI16" s="7">
        <v>0.18477199999999999</v>
      </c>
      <c r="AJ16" s="7">
        <v>0.19134100000000001</v>
      </c>
      <c r="AK16" s="7">
        <f t="shared" si="7"/>
        <v>0.18538933333333332</v>
      </c>
      <c r="AL16" s="7">
        <v>0.11064400000000001</v>
      </c>
      <c r="AM16" s="7">
        <v>0.118269</v>
      </c>
      <c r="AN16" s="7">
        <v>0.117354</v>
      </c>
      <c r="AO16" s="7">
        <f t="shared" si="8"/>
        <v>0.11542233333333334</v>
      </c>
      <c r="AP16" s="7">
        <v>0.161942</v>
      </c>
      <c r="AQ16" s="7">
        <v>0.16475999999999999</v>
      </c>
      <c r="AR16" s="7">
        <v>0.167631</v>
      </c>
      <c r="AS16" s="7">
        <f t="shared" si="9"/>
        <v>0.16477766666666668</v>
      </c>
      <c r="AT16" s="7">
        <v>0.66897300000000004</v>
      </c>
      <c r="AU16" s="7">
        <v>0.64429800000000004</v>
      </c>
      <c r="AV16" s="7">
        <v>0.65239199999999997</v>
      </c>
      <c r="AW16" s="7">
        <f t="shared" si="10"/>
        <v>0.65522100000000005</v>
      </c>
      <c r="AX16" s="7">
        <v>0.42707600000000001</v>
      </c>
      <c r="AY16" s="7">
        <v>0.37196600000000002</v>
      </c>
      <c r="AZ16" s="7">
        <v>0.68620499999999995</v>
      </c>
      <c r="BA16" s="7">
        <f t="shared" si="11"/>
        <v>0.49508233333333335</v>
      </c>
      <c r="BB16" s="7">
        <v>0.46256900000000001</v>
      </c>
      <c r="BC16" s="7">
        <v>0.46986</v>
      </c>
      <c r="BD16" s="7">
        <v>0.48158800000000002</v>
      </c>
      <c r="BE16" s="7">
        <f t="shared" si="12"/>
        <v>0.47133899999999995</v>
      </c>
      <c r="BF16" s="7">
        <f t="shared" si="13"/>
        <v>9.595372374222904E-3</v>
      </c>
      <c r="BG16" s="7">
        <v>0.22147600000000001</v>
      </c>
      <c r="BH16" s="7">
        <v>0.22190099999999999</v>
      </c>
      <c r="BI16" s="7">
        <v>0.214532</v>
      </c>
      <c r="BJ16" s="7">
        <f t="shared" si="14"/>
        <v>0.21930300000000003</v>
      </c>
      <c r="BK16" s="7">
        <v>0.19583200000000001</v>
      </c>
      <c r="BL16" s="7">
        <v>0.193574</v>
      </c>
      <c r="BM16" s="7">
        <v>0.197578</v>
      </c>
      <c r="BN16" s="7">
        <f t="shared" si="15"/>
        <v>0.19566133333333335</v>
      </c>
      <c r="BO16" s="7">
        <v>0.20673800000000001</v>
      </c>
      <c r="BP16" s="7">
        <v>0.20829700000000001</v>
      </c>
      <c r="BQ16" s="7">
        <v>0.21035699999999999</v>
      </c>
      <c r="BR16" s="7">
        <f t="shared" si="16"/>
        <v>0.20846400000000001</v>
      </c>
    </row>
    <row r="17" spans="1:70">
      <c r="A17" s="7" t="s">
        <v>172</v>
      </c>
      <c r="B17" s="7">
        <v>1.4661999999999999</v>
      </c>
      <c r="C17" s="7">
        <v>1.6610929999999999</v>
      </c>
      <c r="D17" s="7">
        <v>1.62019</v>
      </c>
      <c r="E17" s="7">
        <f t="shared" si="0"/>
        <v>1.5824943333333332</v>
      </c>
      <c r="F17" s="7">
        <v>1.9515400000000001</v>
      </c>
      <c r="G17" s="7">
        <v>1.8872899999999999</v>
      </c>
      <c r="H17" s="7">
        <v>0.91612000000000005</v>
      </c>
      <c r="I17" s="7">
        <f t="shared" si="1"/>
        <v>1.5849833333333334</v>
      </c>
      <c r="J17" s="7">
        <v>2.5855939999999999</v>
      </c>
      <c r="K17" s="7">
        <v>2.554141</v>
      </c>
      <c r="L17" s="7">
        <v>2.6964000000000001</v>
      </c>
      <c r="M17" s="7">
        <f t="shared" si="2"/>
        <v>2.6120450000000002</v>
      </c>
      <c r="N17" s="7">
        <v>1.7354400000000001</v>
      </c>
      <c r="O17" s="7">
        <v>1.9971300000000001</v>
      </c>
      <c r="P17" s="7">
        <v>1.76386</v>
      </c>
      <c r="Q17" s="7">
        <f t="shared" si="17"/>
        <v>1.8321433333333335</v>
      </c>
      <c r="R17" s="7">
        <v>1.8654930000000001</v>
      </c>
      <c r="S17" s="7">
        <v>1.75712</v>
      </c>
      <c r="T17" s="7">
        <v>1.83423</v>
      </c>
      <c r="U17" s="7">
        <f t="shared" si="3"/>
        <v>1.8189476666666666</v>
      </c>
      <c r="V17" s="7">
        <v>2.0695800000000002</v>
      </c>
      <c r="W17" s="7">
        <v>2.14405</v>
      </c>
      <c r="X17" s="7">
        <v>2.0886100000000001</v>
      </c>
      <c r="Y17" s="7">
        <f t="shared" si="4"/>
        <v>2.1007466666666668</v>
      </c>
      <c r="Z17" s="7">
        <v>0.22649</v>
      </c>
      <c r="AA17" s="7">
        <v>0.228635</v>
      </c>
      <c r="AB17" s="7">
        <v>0.231492</v>
      </c>
      <c r="AC17" s="7">
        <f t="shared" si="5"/>
        <v>0.22887233333333334</v>
      </c>
      <c r="AD17" s="7">
        <v>0.78706399999999999</v>
      </c>
      <c r="AE17" s="7">
        <v>0.71776700000000004</v>
      </c>
      <c r="AF17" s="7">
        <v>0.68922600000000001</v>
      </c>
      <c r="AG17" s="7">
        <f t="shared" si="6"/>
        <v>0.73135233333333327</v>
      </c>
      <c r="AH17" s="7">
        <v>0.17884</v>
      </c>
      <c r="AI17" s="7">
        <v>0.17935699999999999</v>
      </c>
      <c r="AJ17" s="7">
        <v>0.19373199999999999</v>
      </c>
      <c r="AK17" s="7">
        <f t="shared" si="7"/>
        <v>0.18397633333333333</v>
      </c>
      <c r="AL17" s="7">
        <v>0.111461</v>
      </c>
      <c r="AM17" s="7">
        <v>0.112984</v>
      </c>
      <c r="AN17" s="7">
        <v>0.112417</v>
      </c>
      <c r="AO17" s="7">
        <f t="shared" si="8"/>
        <v>0.11228733333333334</v>
      </c>
      <c r="AP17" s="7">
        <v>0.166047</v>
      </c>
      <c r="AQ17" s="7">
        <v>0.16903299999999999</v>
      </c>
      <c r="AR17" s="7">
        <v>0.17215</v>
      </c>
      <c r="AS17" s="7">
        <f t="shared" si="9"/>
        <v>0.16907666666666665</v>
      </c>
      <c r="AT17" s="7">
        <v>0.90377399999999997</v>
      </c>
      <c r="AU17" s="7">
        <v>0.86045799999999995</v>
      </c>
      <c r="AV17" s="7">
        <v>0.87919599999999998</v>
      </c>
      <c r="AW17" s="7">
        <f t="shared" si="10"/>
        <v>0.88114266666666652</v>
      </c>
      <c r="AX17" s="7">
        <v>0.459422</v>
      </c>
      <c r="AY17" s="7">
        <v>0.401866</v>
      </c>
      <c r="AZ17" s="7">
        <v>0.88080499999999995</v>
      </c>
      <c r="BA17" s="7">
        <f t="shared" si="11"/>
        <v>0.58069766666666667</v>
      </c>
      <c r="BB17" s="7">
        <v>0.463725</v>
      </c>
      <c r="BC17" s="7">
        <v>0.47463</v>
      </c>
      <c r="BD17" s="7">
        <v>0.496807</v>
      </c>
      <c r="BE17" s="7">
        <f t="shared" si="12"/>
        <v>0.47838733333333333</v>
      </c>
      <c r="BF17" s="7">
        <f t="shared" si="13"/>
        <v>1.6858020237659383E-2</v>
      </c>
      <c r="BG17" s="7">
        <v>0.22339100000000001</v>
      </c>
      <c r="BH17" s="7">
        <v>0.221021</v>
      </c>
      <c r="BI17" s="7">
        <v>0.21598800000000001</v>
      </c>
      <c r="BJ17" s="7">
        <f t="shared" si="14"/>
        <v>0.22013333333333338</v>
      </c>
      <c r="BK17" s="7">
        <v>0.19488</v>
      </c>
      <c r="BL17" s="7">
        <v>0.19459699999999999</v>
      </c>
      <c r="BM17" s="7">
        <v>0.19630700000000001</v>
      </c>
      <c r="BN17" s="7">
        <f t="shared" si="15"/>
        <v>0.19526133333333331</v>
      </c>
      <c r="BO17" s="7">
        <v>0.20655799999999999</v>
      </c>
      <c r="BP17" s="7">
        <v>0.20541100000000001</v>
      </c>
      <c r="BQ17" s="7">
        <v>0.20643700000000001</v>
      </c>
      <c r="BR17" s="7">
        <f t="shared" si="16"/>
        <v>0.20613533333333334</v>
      </c>
    </row>
    <row r="18" spans="1:70">
      <c r="A18" s="7" t="s">
        <v>173</v>
      </c>
      <c r="B18" s="7">
        <v>1.87235</v>
      </c>
      <c r="C18" s="7">
        <v>2.0550730000000001</v>
      </c>
      <c r="D18" s="7">
        <v>2.01329</v>
      </c>
      <c r="E18" s="7">
        <f t="shared" si="0"/>
        <v>1.9802376666666668</v>
      </c>
      <c r="F18" s="7">
        <v>2.5505230000000001</v>
      </c>
      <c r="G18" s="7">
        <v>2.5018600000000002</v>
      </c>
      <c r="H18" s="7">
        <v>1.308214</v>
      </c>
      <c r="I18" s="7">
        <f t="shared" si="1"/>
        <v>2.1201989999999999</v>
      </c>
      <c r="J18" s="7">
        <v>2.5716839999999999</v>
      </c>
      <c r="K18" s="7">
        <v>2.5474800000000002</v>
      </c>
      <c r="L18" s="7">
        <v>2.687932</v>
      </c>
      <c r="M18" s="7">
        <f t="shared" si="2"/>
        <v>2.6023653333333332</v>
      </c>
      <c r="N18" s="7">
        <v>2.3803610000000002</v>
      </c>
      <c r="O18" s="7">
        <v>2.5827710000000002</v>
      </c>
      <c r="P18" s="7">
        <v>2.3454100000000002</v>
      </c>
      <c r="Q18" s="7">
        <f t="shared" si="17"/>
        <v>2.4361806666666665</v>
      </c>
      <c r="R18" s="7">
        <v>1.82226</v>
      </c>
      <c r="S18" s="7">
        <v>1.74661</v>
      </c>
      <c r="T18" s="7">
        <v>1.7965599999999999</v>
      </c>
      <c r="U18" s="7">
        <f t="shared" si="3"/>
        <v>1.7884766666666667</v>
      </c>
      <c r="V18" s="7">
        <v>2.1217800000000002</v>
      </c>
      <c r="W18" s="7">
        <v>2.1915800000000001</v>
      </c>
      <c r="X18" s="7">
        <v>2.1270709999999999</v>
      </c>
      <c r="Y18" s="7">
        <f t="shared" si="4"/>
        <v>2.1468103333333333</v>
      </c>
      <c r="Z18" s="7">
        <v>0.228549</v>
      </c>
      <c r="AA18" s="7">
        <v>0.232048</v>
      </c>
      <c r="AB18" s="7">
        <v>0.221744</v>
      </c>
      <c r="AC18" s="7">
        <f t="shared" si="5"/>
        <v>0.22744700000000004</v>
      </c>
      <c r="AD18" s="7">
        <v>0.82850999999999997</v>
      </c>
      <c r="AE18" s="7">
        <v>0.76282000000000005</v>
      </c>
      <c r="AF18" s="7">
        <v>0.74446100000000004</v>
      </c>
      <c r="AG18" s="7">
        <f t="shared" si="6"/>
        <v>0.77859700000000009</v>
      </c>
      <c r="AH18" s="7">
        <v>0.17907000000000001</v>
      </c>
      <c r="AI18" s="7">
        <v>0.185364</v>
      </c>
      <c r="AJ18" s="7">
        <v>0.19378799999999999</v>
      </c>
      <c r="AK18" s="7">
        <f t="shared" si="7"/>
        <v>0.18607399999999999</v>
      </c>
      <c r="AL18" s="7">
        <v>0.10761900000000001</v>
      </c>
      <c r="AM18" s="7">
        <v>0.11468100000000001</v>
      </c>
      <c r="AN18" s="7">
        <v>0.113215</v>
      </c>
      <c r="AO18" s="7">
        <f t="shared" si="8"/>
        <v>0.11183833333333333</v>
      </c>
      <c r="AP18" s="7">
        <v>0.16738</v>
      </c>
      <c r="AQ18" s="7">
        <v>0.176675</v>
      </c>
      <c r="AR18" s="7">
        <v>0.17485200000000001</v>
      </c>
      <c r="AS18" s="7">
        <f t="shared" si="9"/>
        <v>0.17296900000000001</v>
      </c>
      <c r="AT18" s="7">
        <v>1.18268</v>
      </c>
      <c r="AU18" s="7">
        <v>1.16029</v>
      </c>
      <c r="AV18" s="7">
        <v>1.1455029999999999</v>
      </c>
      <c r="AW18" s="7">
        <f t="shared" si="10"/>
        <v>1.1628243333333332</v>
      </c>
      <c r="AX18" s="7">
        <v>0.47417100000000001</v>
      </c>
      <c r="AY18" s="7">
        <v>0.45003700000000002</v>
      </c>
      <c r="AZ18" s="7">
        <v>1.047912</v>
      </c>
      <c r="BA18" s="7">
        <f t="shared" si="11"/>
        <v>0.65737333333333325</v>
      </c>
      <c r="BB18" s="7">
        <v>0.47926200000000002</v>
      </c>
      <c r="BC18" s="7">
        <v>0.490703</v>
      </c>
      <c r="BD18" s="7">
        <v>0.50809899999999997</v>
      </c>
      <c r="BE18" s="7">
        <f t="shared" si="12"/>
        <v>0.49268799999999996</v>
      </c>
      <c r="BF18" s="7">
        <f t="shared" si="13"/>
        <v>1.4520616756873628E-2</v>
      </c>
      <c r="BG18" s="7">
        <v>0.22341800000000001</v>
      </c>
      <c r="BH18" s="7">
        <v>0.21879100000000001</v>
      </c>
      <c r="BI18" s="7">
        <v>0.22384000000000001</v>
      </c>
      <c r="BJ18" s="7">
        <f t="shared" si="14"/>
        <v>0.22201633333333334</v>
      </c>
      <c r="BK18" s="7">
        <v>0.19472300000000001</v>
      </c>
      <c r="BL18" s="7">
        <v>0.19534000000000001</v>
      </c>
      <c r="BM18" s="7">
        <v>0.19719800000000001</v>
      </c>
      <c r="BN18" s="7">
        <f t="shared" si="15"/>
        <v>0.19575366666666669</v>
      </c>
      <c r="BO18" s="7">
        <v>0.207956</v>
      </c>
      <c r="BP18" s="7">
        <v>0.20946899999999999</v>
      </c>
      <c r="BQ18" s="7">
        <v>0.21232899999999999</v>
      </c>
      <c r="BR18" s="7">
        <f t="shared" si="16"/>
        <v>0.20991799999999997</v>
      </c>
    </row>
    <row r="19" spans="1:70">
      <c r="A19" s="7" t="s">
        <v>174</v>
      </c>
      <c r="B19" s="7">
        <v>2.1586400000000001</v>
      </c>
      <c r="C19" s="7">
        <v>2.3000910000000001</v>
      </c>
      <c r="D19" s="7">
        <v>2.2764099999999998</v>
      </c>
      <c r="E19" s="7">
        <f t="shared" si="0"/>
        <v>2.245047</v>
      </c>
      <c r="F19" s="7">
        <v>2.9683600000000001</v>
      </c>
      <c r="G19" s="7">
        <v>2.9527540000000001</v>
      </c>
      <c r="H19" s="7">
        <v>1.984254</v>
      </c>
      <c r="I19" s="7">
        <f t="shared" si="1"/>
        <v>2.6351226666666667</v>
      </c>
      <c r="J19" s="7">
        <v>2.5630500000000001</v>
      </c>
      <c r="K19" s="7">
        <v>2.5300400000000001</v>
      </c>
      <c r="L19" s="7">
        <v>2.6166200000000002</v>
      </c>
      <c r="M19" s="7">
        <f t="shared" si="2"/>
        <v>2.5699033333333334</v>
      </c>
      <c r="N19" s="7">
        <v>2.7857799999999999</v>
      </c>
      <c r="O19" s="7">
        <v>2.9116599999999999</v>
      </c>
      <c r="P19" s="7">
        <v>2.7409300000000001</v>
      </c>
      <c r="Q19" s="7">
        <f t="shared" si="17"/>
        <v>2.8127900000000001</v>
      </c>
      <c r="R19" s="7">
        <v>1.7900609999999999</v>
      </c>
      <c r="S19" s="7">
        <v>1.707311</v>
      </c>
      <c r="T19" s="7">
        <v>1.824303</v>
      </c>
      <c r="U19" s="7">
        <f t="shared" si="3"/>
        <v>1.7738916666666666</v>
      </c>
      <c r="V19" s="7">
        <v>2.1645819999999998</v>
      </c>
      <c r="W19" s="7">
        <v>2.19659</v>
      </c>
      <c r="X19" s="7">
        <v>2.1565940000000001</v>
      </c>
      <c r="Y19" s="7">
        <f t="shared" si="4"/>
        <v>2.1725886666666665</v>
      </c>
      <c r="Z19" s="7">
        <v>0.23350299999999999</v>
      </c>
      <c r="AA19" s="7">
        <v>0.229821</v>
      </c>
      <c r="AB19" s="7">
        <v>0.22831299999999999</v>
      </c>
      <c r="AC19" s="7">
        <f t="shared" si="5"/>
        <v>0.23054566666666665</v>
      </c>
      <c r="AD19" s="7">
        <v>0.82996599999999998</v>
      </c>
      <c r="AE19" s="7">
        <v>0.80015899999999995</v>
      </c>
      <c r="AF19" s="7">
        <v>0.79385300000000003</v>
      </c>
      <c r="AG19" s="7">
        <f t="shared" si="6"/>
        <v>0.80799266666666669</v>
      </c>
      <c r="AH19" s="7">
        <v>0.179952</v>
      </c>
      <c r="AI19" s="7">
        <v>0.183027</v>
      </c>
      <c r="AJ19" s="7">
        <v>0.18759799999999999</v>
      </c>
      <c r="AK19" s="7">
        <f t="shared" si="7"/>
        <v>0.18352566666666667</v>
      </c>
      <c r="AL19" s="7">
        <v>0.107602</v>
      </c>
      <c r="AM19" s="7">
        <v>0.112057</v>
      </c>
      <c r="AN19" s="7">
        <v>0.110053</v>
      </c>
      <c r="AO19" s="7">
        <f t="shared" si="8"/>
        <v>0.109904</v>
      </c>
      <c r="AP19" s="7">
        <v>0.17376900000000001</v>
      </c>
      <c r="AQ19" s="7">
        <v>0.18348999999999999</v>
      </c>
      <c r="AR19" s="7">
        <v>0.17764099999999999</v>
      </c>
      <c r="AS19" s="7">
        <f t="shared" si="9"/>
        <v>0.17829999999999999</v>
      </c>
      <c r="AT19" s="7">
        <v>1.4474800000000001</v>
      </c>
      <c r="AU19" s="7">
        <v>1.4319500000000001</v>
      </c>
      <c r="AV19" s="7">
        <v>1.41842</v>
      </c>
      <c r="AW19" s="7">
        <f t="shared" si="10"/>
        <v>1.4326166666666669</v>
      </c>
      <c r="AX19" s="7">
        <v>0.54534199999999999</v>
      </c>
      <c r="AY19" s="7">
        <v>0.52377899999999999</v>
      </c>
      <c r="AZ19" s="7">
        <v>1.18</v>
      </c>
      <c r="BA19" s="7">
        <f t="shared" si="11"/>
        <v>0.7497069999999999</v>
      </c>
      <c r="BB19" s="7">
        <v>0.48229699999999998</v>
      </c>
      <c r="BC19" s="7">
        <v>0.50283900000000004</v>
      </c>
      <c r="BD19" s="7">
        <v>0.51479399999999997</v>
      </c>
      <c r="BE19" s="7">
        <f t="shared" si="12"/>
        <v>0.49997666666666668</v>
      </c>
      <c r="BF19" s="7">
        <f t="shared" si="13"/>
        <v>1.6436497994808185E-2</v>
      </c>
      <c r="BG19" s="7">
        <v>0.22678999999999999</v>
      </c>
      <c r="BH19" s="7">
        <v>0.22314100000000001</v>
      </c>
      <c r="BI19" s="7">
        <v>0.22103800000000001</v>
      </c>
      <c r="BJ19" s="7">
        <f t="shared" si="14"/>
        <v>0.22365633333333332</v>
      </c>
      <c r="BK19" s="7">
        <v>0.197828</v>
      </c>
      <c r="BL19" s="7">
        <v>0.19259899999999999</v>
      </c>
      <c r="BM19" s="7">
        <v>0.19986300000000001</v>
      </c>
      <c r="BN19" s="7">
        <f t="shared" si="15"/>
        <v>0.19676333333333332</v>
      </c>
      <c r="BO19" s="7">
        <v>0.20644499999999999</v>
      </c>
      <c r="BP19" s="7">
        <v>0.20988799999999999</v>
      </c>
      <c r="BQ19" s="7">
        <v>0.212255</v>
      </c>
      <c r="BR19" s="7">
        <f t="shared" si="16"/>
        <v>0.20952933333333332</v>
      </c>
    </row>
    <row r="20" spans="1:70">
      <c r="A20" s="7" t="s">
        <v>175</v>
      </c>
      <c r="B20" s="7">
        <v>2.33148</v>
      </c>
      <c r="C20" s="7">
        <v>2.4329930000000002</v>
      </c>
      <c r="D20" s="7">
        <v>2.45214</v>
      </c>
      <c r="E20" s="7">
        <f t="shared" si="0"/>
        <v>2.405537666666667</v>
      </c>
      <c r="F20" s="7">
        <v>3.1421700000000001</v>
      </c>
      <c r="G20" s="7">
        <v>3.1638700000000002</v>
      </c>
      <c r="H20" s="7">
        <v>2.6206200000000002</v>
      </c>
      <c r="I20" s="7">
        <f t="shared" si="1"/>
        <v>2.9755533333333335</v>
      </c>
      <c r="J20" s="7">
        <v>2.5494620000000001</v>
      </c>
      <c r="K20" s="7">
        <v>2.5020799999999999</v>
      </c>
      <c r="L20" s="7">
        <v>2.7020900000000001</v>
      </c>
      <c r="M20" s="7">
        <f t="shared" si="2"/>
        <v>2.5845439999999997</v>
      </c>
      <c r="N20" s="7">
        <v>2.9678399999999998</v>
      </c>
      <c r="O20" s="7">
        <v>3.0769899999999999</v>
      </c>
      <c r="P20" s="7">
        <v>2.93438</v>
      </c>
      <c r="Q20" s="7">
        <f t="shared" si="17"/>
        <v>2.9930699999999995</v>
      </c>
      <c r="R20" s="7">
        <v>1.7674339999999999</v>
      </c>
      <c r="S20" s="7">
        <v>1.7237</v>
      </c>
      <c r="T20" s="7">
        <v>1.789482</v>
      </c>
      <c r="U20" s="7">
        <f t="shared" si="3"/>
        <v>1.7602053333333334</v>
      </c>
      <c r="V20" s="7">
        <v>2.15842</v>
      </c>
      <c r="W20" s="7">
        <v>2.2032940000000001</v>
      </c>
      <c r="X20" s="7">
        <v>2.1883599999999999</v>
      </c>
      <c r="Y20" s="7">
        <f t="shared" si="4"/>
        <v>2.1833580000000001</v>
      </c>
      <c r="Z20" s="7">
        <v>0.233372</v>
      </c>
      <c r="AA20" s="7">
        <v>0.23427300000000001</v>
      </c>
      <c r="AB20" s="7">
        <v>0.23796400000000001</v>
      </c>
      <c r="AC20" s="7">
        <f t="shared" si="5"/>
        <v>0.23520299999999997</v>
      </c>
      <c r="AD20" s="7">
        <v>0.83894100000000005</v>
      </c>
      <c r="AE20" s="7">
        <v>0.78778300000000001</v>
      </c>
      <c r="AF20" s="7">
        <v>0.832152</v>
      </c>
      <c r="AG20" s="7">
        <f t="shared" si="6"/>
        <v>0.81962533333333332</v>
      </c>
      <c r="AH20" s="7">
        <v>0.17777899999999999</v>
      </c>
      <c r="AI20" s="7">
        <v>0.184725</v>
      </c>
      <c r="AJ20" s="7">
        <v>0.19312099999999999</v>
      </c>
      <c r="AK20" s="7">
        <f t="shared" si="7"/>
        <v>0.18520833333333334</v>
      </c>
      <c r="AL20" s="7">
        <v>0.10861800000000001</v>
      </c>
      <c r="AM20" s="7">
        <v>0.117562</v>
      </c>
      <c r="AN20" s="7">
        <v>0.11354499999999999</v>
      </c>
      <c r="AO20" s="7">
        <f t="shared" si="8"/>
        <v>0.11324166666666667</v>
      </c>
      <c r="AP20" s="7">
        <v>0.17613300000000001</v>
      </c>
      <c r="AQ20" s="7">
        <v>0.19958300000000001</v>
      </c>
      <c r="AR20" s="7">
        <v>0.17882000000000001</v>
      </c>
      <c r="AS20" s="7">
        <f t="shared" si="9"/>
        <v>0.18484533333333333</v>
      </c>
      <c r="AT20" s="7">
        <v>1.6794</v>
      </c>
      <c r="AU20" s="7">
        <v>1.66039</v>
      </c>
      <c r="AV20" s="7">
        <v>1.663392</v>
      </c>
      <c r="AW20" s="7">
        <f t="shared" si="10"/>
        <v>1.6677273333333333</v>
      </c>
      <c r="AX20" s="7">
        <v>0.63031999999999999</v>
      </c>
      <c r="AY20" s="7">
        <v>0.62735700000000005</v>
      </c>
      <c r="AZ20" s="7">
        <v>1.2780929999999999</v>
      </c>
      <c r="BA20" s="7">
        <f t="shared" si="11"/>
        <v>0.84525666666666677</v>
      </c>
      <c r="BB20" s="7">
        <v>0.49110100000000001</v>
      </c>
      <c r="BC20" s="7">
        <v>0.51430100000000001</v>
      </c>
      <c r="BD20" s="7">
        <v>0.53894799999999998</v>
      </c>
      <c r="BE20" s="7">
        <f t="shared" si="12"/>
        <v>0.51478333333333337</v>
      </c>
      <c r="BF20" s="7">
        <f t="shared" si="13"/>
        <v>2.3927146431058859E-2</v>
      </c>
      <c r="BG20" s="7">
        <v>0.22783300000000001</v>
      </c>
      <c r="BH20" s="7">
        <v>0.22750200000000001</v>
      </c>
      <c r="BI20" s="7">
        <v>0.228605</v>
      </c>
      <c r="BJ20" s="7">
        <f t="shared" si="14"/>
        <v>0.22797999999999999</v>
      </c>
      <c r="BK20" s="7">
        <v>0.19744300000000001</v>
      </c>
      <c r="BL20" s="7">
        <v>0.19478500000000001</v>
      </c>
      <c r="BM20" s="7">
        <v>0.197773</v>
      </c>
      <c r="BN20" s="7">
        <f t="shared" si="15"/>
        <v>0.19666700000000001</v>
      </c>
      <c r="BO20" s="7">
        <v>0.20724600000000001</v>
      </c>
      <c r="BP20" s="7">
        <v>0.21290000000000001</v>
      </c>
      <c r="BQ20" s="7">
        <v>0.212308</v>
      </c>
      <c r="BR20" s="7">
        <f t="shared" si="16"/>
        <v>0.21081800000000003</v>
      </c>
    </row>
    <row r="21" spans="1:70">
      <c r="A21" s="7" t="s">
        <v>176</v>
      </c>
      <c r="B21" s="7">
        <v>2.4196800000000001</v>
      </c>
      <c r="C21" s="7">
        <v>2.5597300000000001</v>
      </c>
      <c r="D21" s="7">
        <v>2.5536699999999999</v>
      </c>
      <c r="E21" s="7">
        <f t="shared" si="0"/>
        <v>2.5110266666666665</v>
      </c>
      <c r="F21" s="7">
        <v>3.2241900000000001</v>
      </c>
      <c r="G21" s="7">
        <v>3.3087499999999999</v>
      </c>
      <c r="H21" s="7">
        <v>3.08561</v>
      </c>
      <c r="I21" s="7">
        <f t="shared" si="1"/>
        <v>3.2061833333333332</v>
      </c>
      <c r="J21" s="7">
        <v>2.5439400000000001</v>
      </c>
      <c r="K21" s="7">
        <v>2.4882520000000001</v>
      </c>
      <c r="L21" s="7">
        <v>2.66987</v>
      </c>
      <c r="M21" s="7">
        <f t="shared" si="2"/>
        <v>2.5673539999999999</v>
      </c>
      <c r="N21" s="7">
        <v>3.0500929999999999</v>
      </c>
      <c r="O21" s="7">
        <v>3.12466</v>
      </c>
      <c r="P21" s="7">
        <v>3.0668799999999998</v>
      </c>
      <c r="Q21" s="7">
        <f t="shared" si="17"/>
        <v>3.0805443333333336</v>
      </c>
      <c r="R21" s="7">
        <v>1.76464</v>
      </c>
      <c r="S21" s="7">
        <v>1.7201500000000001</v>
      </c>
      <c r="T21" s="7">
        <v>1.753123</v>
      </c>
      <c r="U21" s="7">
        <f t="shared" si="3"/>
        <v>1.7459710000000002</v>
      </c>
      <c r="V21" s="7">
        <v>2.1625999999999999</v>
      </c>
      <c r="W21" s="7">
        <v>2.1988840000000001</v>
      </c>
      <c r="X21" s="7">
        <v>2.2152500000000002</v>
      </c>
      <c r="Y21" s="7">
        <f t="shared" si="4"/>
        <v>2.1922446666666668</v>
      </c>
      <c r="Z21" s="7">
        <v>0.236627</v>
      </c>
      <c r="AA21" s="7">
        <v>0.22789599999999999</v>
      </c>
      <c r="AB21" s="7">
        <v>0.22853599999999999</v>
      </c>
      <c r="AC21" s="7">
        <f t="shared" si="5"/>
        <v>0.23101966666666665</v>
      </c>
      <c r="AD21" s="7">
        <v>0.86584399999999995</v>
      </c>
      <c r="AE21" s="7">
        <v>0.82583099999999998</v>
      </c>
      <c r="AF21" s="7">
        <v>0.86546699999999999</v>
      </c>
      <c r="AG21" s="7">
        <f t="shared" si="6"/>
        <v>0.85238066666666656</v>
      </c>
      <c r="AH21" s="7">
        <v>0.18157599999999999</v>
      </c>
      <c r="AI21" s="7">
        <v>0.17998800000000001</v>
      </c>
      <c r="AJ21" s="7">
        <v>0.18661800000000001</v>
      </c>
      <c r="AK21" s="7">
        <f t="shared" si="7"/>
        <v>0.18272733333333332</v>
      </c>
      <c r="AL21" s="7">
        <v>0.10982500000000001</v>
      </c>
      <c r="AM21" s="7">
        <v>0.111346</v>
      </c>
      <c r="AN21" s="7">
        <v>0.108683</v>
      </c>
      <c r="AO21" s="7">
        <f t="shared" si="8"/>
        <v>0.10995133333333333</v>
      </c>
      <c r="AP21" s="7">
        <v>0.185334</v>
      </c>
      <c r="AQ21" s="7">
        <v>0.21471899999999999</v>
      </c>
      <c r="AR21" s="7">
        <v>0.18553</v>
      </c>
      <c r="AS21" s="7">
        <f t="shared" si="9"/>
        <v>0.19519433333333333</v>
      </c>
      <c r="AT21" s="7">
        <v>1.8657600000000001</v>
      </c>
      <c r="AU21" s="7">
        <v>1.8310599999999999</v>
      </c>
      <c r="AV21" s="7">
        <v>1.8398000000000001</v>
      </c>
      <c r="AW21" s="7">
        <f t="shared" si="10"/>
        <v>1.84554</v>
      </c>
      <c r="AX21" s="7">
        <v>0.794543</v>
      </c>
      <c r="AY21" s="7">
        <v>0.74143999999999999</v>
      </c>
      <c r="AZ21" s="7">
        <v>1.3868100000000001</v>
      </c>
      <c r="BA21" s="7">
        <f t="shared" si="11"/>
        <v>0.97426433333333329</v>
      </c>
      <c r="BB21" s="7">
        <v>0.51132900000000003</v>
      </c>
      <c r="BC21" s="7">
        <v>0.531752</v>
      </c>
      <c r="BD21" s="7">
        <v>0.56444899999999998</v>
      </c>
      <c r="BE21" s="7">
        <f t="shared" si="12"/>
        <v>0.53584333333333334</v>
      </c>
      <c r="BF21" s="7">
        <f t="shared" si="13"/>
        <v>2.6795295414182914E-2</v>
      </c>
      <c r="BG21" s="7">
        <v>0.22442500000000001</v>
      </c>
      <c r="BH21" s="7">
        <v>0.22476399999999999</v>
      </c>
      <c r="BI21" s="7">
        <v>0.226636</v>
      </c>
      <c r="BJ21" s="7">
        <f t="shared" si="14"/>
        <v>0.225275</v>
      </c>
      <c r="BK21" s="7">
        <v>0.19484399999999999</v>
      </c>
      <c r="BL21" s="7">
        <v>0.194304</v>
      </c>
      <c r="BM21" s="7">
        <v>0.199792</v>
      </c>
      <c r="BN21" s="7">
        <f t="shared" si="15"/>
        <v>0.19631333333333334</v>
      </c>
      <c r="BO21" s="7">
        <v>0.20497099999999999</v>
      </c>
      <c r="BP21" s="7">
        <v>0.21446599999999999</v>
      </c>
      <c r="BQ21" s="7">
        <v>0.20835899999999999</v>
      </c>
      <c r="BR21" s="7">
        <f t="shared" si="16"/>
        <v>0.2092653333333333</v>
      </c>
    </row>
    <row r="22" spans="1:70">
      <c r="A22" s="7" t="s">
        <v>177</v>
      </c>
      <c r="B22" s="7">
        <v>2.4799609999999999</v>
      </c>
      <c r="C22" s="7">
        <v>2.6372939999999998</v>
      </c>
      <c r="D22" s="7">
        <v>2.5993900000000001</v>
      </c>
      <c r="E22" s="7">
        <f t="shared" si="0"/>
        <v>2.5722149999999999</v>
      </c>
      <c r="F22" s="7">
        <v>3.33155</v>
      </c>
      <c r="G22" s="7">
        <v>3.3638599999999999</v>
      </c>
      <c r="H22" s="7">
        <v>3.2550409999999999</v>
      </c>
      <c r="I22" s="7">
        <f t="shared" si="1"/>
        <v>3.3168169999999999</v>
      </c>
      <c r="J22" s="7">
        <v>2.508683</v>
      </c>
      <c r="K22" s="7">
        <v>2.5060530000000001</v>
      </c>
      <c r="L22" s="7">
        <v>2.5979199999999998</v>
      </c>
      <c r="M22" s="7">
        <f t="shared" si="2"/>
        <v>2.5375519999999998</v>
      </c>
      <c r="N22" s="7">
        <v>3.0916139999999999</v>
      </c>
      <c r="O22" s="7">
        <v>3.1936399999999998</v>
      </c>
      <c r="P22" s="7">
        <v>3.1526999999999998</v>
      </c>
      <c r="Q22" s="7">
        <f t="shared" si="17"/>
        <v>3.1459846666666667</v>
      </c>
      <c r="R22" s="7">
        <v>1.81151</v>
      </c>
      <c r="S22" s="7">
        <v>1.6427</v>
      </c>
      <c r="T22" s="7">
        <v>1.7020200000000001</v>
      </c>
      <c r="U22" s="7">
        <f t="shared" si="3"/>
        <v>1.7187433333333333</v>
      </c>
      <c r="V22" s="7">
        <v>2.1648239999999999</v>
      </c>
      <c r="W22" s="7">
        <v>2.1974999999999998</v>
      </c>
      <c r="X22" s="7">
        <v>2.2351909999999999</v>
      </c>
      <c r="Y22" s="7">
        <f t="shared" si="4"/>
        <v>2.1991716666666665</v>
      </c>
      <c r="Z22" s="7">
        <v>0.23860999999999999</v>
      </c>
      <c r="AA22" s="7">
        <v>0.222776</v>
      </c>
      <c r="AB22" s="7">
        <v>0.235849</v>
      </c>
      <c r="AC22" s="7">
        <f t="shared" si="5"/>
        <v>0.23241166666666666</v>
      </c>
      <c r="AD22" s="7">
        <v>0.89273599999999997</v>
      </c>
      <c r="AE22" s="7">
        <v>0.882907</v>
      </c>
      <c r="AF22" s="7">
        <v>0.88111799999999996</v>
      </c>
      <c r="AG22" s="7">
        <f t="shared" si="6"/>
        <v>0.88558700000000001</v>
      </c>
      <c r="AH22" s="7">
        <v>0.176451</v>
      </c>
      <c r="AI22" s="7">
        <v>0.178957</v>
      </c>
      <c r="AJ22" s="7">
        <v>0.18793399999999999</v>
      </c>
      <c r="AK22" s="7">
        <f t="shared" si="7"/>
        <v>0.181114</v>
      </c>
      <c r="AL22" s="7">
        <v>0.10621</v>
      </c>
      <c r="AM22" s="7">
        <v>0.118745</v>
      </c>
      <c r="AN22" s="7">
        <v>0.112259</v>
      </c>
      <c r="AO22" s="7">
        <f t="shared" si="8"/>
        <v>0.11240466666666667</v>
      </c>
      <c r="AP22" s="7">
        <v>0.19794800000000001</v>
      </c>
      <c r="AQ22" s="7">
        <v>0.23522999999999999</v>
      </c>
      <c r="AR22" s="7">
        <v>0.198465</v>
      </c>
      <c r="AS22" s="7">
        <f t="shared" si="9"/>
        <v>0.21054766666666666</v>
      </c>
      <c r="AT22" s="7">
        <v>2.0167310000000001</v>
      </c>
      <c r="AU22" s="7">
        <v>1.958512</v>
      </c>
      <c r="AV22" s="7">
        <v>1.99848</v>
      </c>
      <c r="AW22" s="7">
        <f t="shared" si="10"/>
        <v>1.9912409999999998</v>
      </c>
      <c r="AX22" s="7">
        <v>0.831488</v>
      </c>
      <c r="AY22" s="7">
        <v>0.85097999999999996</v>
      </c>
      <c r="AZ22" s="7">
        <v>1.47122</v>
      </c>
      <c r="BA22" s="7">
        <f t="shared" si="11"/>
        <v>1.0512293333333333</v>
      </c>
      <c r="BB22" s="7">
        <v>0.529559</v>
      </c>
      <c r="BC22" s="7">
        <v>0.54522499999999996</v>
      </c>
      <c r="BD22" s="7">
        <v>0.57372100000000004</v>
      </c>
      <c r="BE22" s="7">
        <f t="shared" si="12"/>
        <v>0.54950166666666667</v>
      </c>
      <c r="BF22" s="7">
        <f t="shared" si="13"/>
        <v>2.2389461121995195E-2</v>
      </c>
      <c r="BG22" s="7">
        <v>0.22452</v>
      </c>
      <c r="BH22" s="7">
        <v>0.228044</v>
      </c>
      <c r="BI22" s="7">
        <v>0.225943</v>
      </c>
      <c r="BJ22" s="7">
        <f t="shared" si="14"/>
        <v>0.22616899999999998</v>
      </c>
      <c r="BK22" s="7">
        <v>0.19523399999999999</v>
      </c>
      <c r="BL22" s="7">
        <v>0.19148699999999999</v>
      </c>
      <c r="BM22" s="7">
        <v>0.195829</v>
      </c>
      <c r="BN22" s="7">
        <f t="shared" si="15"/>
        <v>0.19418333333333335</v>
      </c>
      <c r="BO22" s="7">
        <v>0.20688999999999999</v>
      </c>
      <c r="BP22" s="7">
        <v>0.205651</v>
      </c>
      <c r="BQ22" s="7">
        <v>0.21088999999999999</v>
      </c>
      <c r="BR22" s="7">
        <f t="shared" si="16"/>
        <v>0.20781033333333332</v>
      </c>
    </row>
    <row r="23" spans="1:70">
      <c r="A23" s="7" t="s">
        <v>178</v>
      </c>
      <c r="B23" s="7">
        <v>2.5153500000000002</v>
      </c>
      <c r="C23" s="7">
        <v>2.6626509999999999</v>
      </c>
      <c r="D23" s="7">
        <v>2.6329699999999998</v>
      </c>
      <c r="E23" s="7">
        <f t="shared" si="0"/>
        <v>2.6036570000000001</v>
      </c>
      <c r="F23" s="7">
        <v>3.3859400000000002</v>
      </c>
      <c r="G23" s="7">
        <v>3.3927200000000002</v>
      </c>
      <c r="H23" s="7">
        <v>3.394234</v>
      </c>
      <c r="I23" s="7">
        <f t="shared" si="1"/>
        <v>3.3909646666666666</v>
      </c>
      <c r="J23" s="7">
        <v>2.5045009999999999</v>
      </c>
      <c r="K23" s="7">
        <v>2.5012240000000001</v>
      </c>
      <c r="L23" s="7">
        <v>2.6237219999999999</v>
      </c>
      <c r="M23" s="7">
        <f t="shared" si="2"/>
        <v>2.5431490000000001</v>
      </c>
      <c r="N23" s="7">
        <v>3.1695000000000002</v>
      </c>
      <c r="O23" s="7">
        <v>3.2798600000000002</v>
      </c>
      <c r="P23" s="7">
        <v>3.2101099999999998</v>
      </c>
      <c r="Q23" s="7">
        <f t="shared" si="17"/>
        <v>3.2198233333333337</v>
      </c>
      <c r="R23" s="7">
        <v>1.7695099999999999</v>
      </c>
      <c r="S23" s="7">
        <v>1.6379999999999999</v>
      </c>
      <c r="T23" s="7">
        <v>1.7199230000000001</v>
      </c>
      <c r="U23" s="7">
        <f t="shared" si="3"/>
        <v>1.7091443333333334</v>
      </c>
      <c r="V23" s="7">
        <v>2.18553</v>
      </c>
      <c r="W23" s="7">
        <v>2.2271130000000001</v>
      </c>
      <c r="X23" s="7">
        <v>2.2373310000000002</v>
      </c>
      <c r="Y23" s="7">
        <f t="shared" si="4"/>
        <v>2.2166580000000002</v>
      </c>
      <c r="Z23" s="7">
        <v>0.24000199999999999</v>
      </c>
      <c r="AA23" s="7">
        <v>0.22794500000000001</v>
      </c>
      <c r="AB23" s="7">
        <v>0.228878</v>
      </c>
      <c r="AC23" s="7">
        <f t="shared" si="5"/>
        <v>0.23227500000000001</v>
      </c>
      <c r="AD23" s="7">
        <v>0.94505099999999997</v>
      </c>
      <c r="AE23" s="7">
        <v>0.97428000000000003</v>
      </c>
      <c r="AF23" s="7">
        <v>0.91546099999999997</v>
      </c>
      <c r="AG23" s="7">
        <f t="shared" si="6"/>
        <v>0.9449306666666667</v>
      </c>
      <c r="AH23" s="7">
        <v>0.178505</v>
      </c>
      <c r="AI23" s="7">
        <v>0.180923</v>
      </c>
      <c r="AJ23" s="7">
        <v>0.19143399999999999</v>
      </c>
      <c r="AK23" s="7">
        <f t="shared" si="7"/>
        <v>0.18362066666666665</v>
      </c>
      <c r="AL23" s="7">
        <v>0.10531799999999999</v>
      </c>
      <c r="AM23" s="7">
        <v>0.117773</v>
      </c>
      <c r="AN23" s="7">
        <v>0.110944</v>
      </c>
      <c r="AO23" s="7">
        <f t="shared" si="8"/>
        <v>0.11134499999999999</v>
      </c>
      <c r="AP23" s="7">
        <v>0.20961199999999999</v>
      </c>
      <c r="AQ23" s="7">
        <v>0.262963</v>
      </c>
      <c r="AR23" s="7">
        <v>0.21457300000000001</v>
      </c>
      <c r="AS23" s="7">
        <f t="shared" si="9"/>
        <v>0.22904933333333333</v>
      </c>
      <c r="AT23" s="7">
        <v>2.1072799999999998</v>
      </c>
      <c r="AU23" s="7">
        <v>2.06697</v>
      </c>
      <c r="AV23" s="7">
        <v>2.0857019999999999</v>
      </c>
      <c r="AW23" s="7">
        <f t="shared" si="10"/>
        <v>2.0866506666666669</v>
      </c>
      <c r="AX23" s="7">
        <v>0.99808699999999995</v>
      </c>
      <c r="AY23" s="7">
        <v>0.94531500000000002</v>
      </c>
      <c r="AZ23" s="7">
        <v>1.53803</v>
      </c>
      <c r="BA23" s="7">
        <f t="shared" si="11"/>
        <v>1.1604773333333334</v>
      </c>
      <c r="BB23" s="7">
        <v>0.55308100000000004</v>
      </c>
      <c r="BC23" s="7">
        <v>0.57631500000000002</v>
      </c>
      <c r="BD23" s="7">
        <v>0.60702900000000004</v>
      </c>
      <c r="BE23" s="7">
        <f t="shared" si="12"/>
        <v>0.57880833333333337</v>
      </c>
      <c r="BF23" s="7">
        <f t="shared" si="13"/>
        <v>2.7060288419256239E-2</v>
      </c>
      <c r="BG23" s="7">
        <v>0.22708</v>
      </c>
      <c r="BH23" s="7">
        <v>0.22722600000000001</v>
      </c>
      <c r="BI23" s="7">
        <v>0.228574</v>
      </c>
      <c r="BJ23" s="7">
        <f t="shared" si="14"/>
        <v>0.22762666666666664</v>
      </c>
      <c r="BK23" s="7">
        <v>0.19831299999999999</v>
      </c>
      <c r="BL23" s="7">
        <v>0.194351</v>
      </c>
      <c r="BM23" s="7">
        <v>0.20141800000000001</v>
      </c>
      <c r="BN23" s="7">
        <f t="shared" si="15"/>
        <v>0.19802733333333333</v>
      </c>
      <c r="BO23" s="7">
        <v>0.205848</v>
      </c>
      <c r="BP23" s="7">
        <v>0.20843500000000001</v>
      </c>
      <c r="BQ23" s="7">
        <v>0.21188000000000001</v>
      </c>
      <c r="BR23" s="7">
        <f t="shared" si="16"/>
        <v>0.20872100000000002</v>
      </c>
    </row>
    <row r="24" spans="1:70">
      <c r="A24" s="7" t="s">
        <v>179</v>
      </c>
      <c r="B24" s="7">
        <v>2.54881</v>
      </c>
      <c r="C24" s="7">
        <v>2.6941700000000002</v>
      </c>
      <c r="D24" s="7">
        <v>2.65157</v>
      </c>
      <c r="E24" s="7">
        <f t="shared" si="0"/>
        <v>2.6315166666666667</v>
      </c>
      <c r="F24" s="7">
        <v>3.4022030000000001</v>
      </c>
      <c r="G24" s="7">
        <v>3.4580899999999999</v>
      </c>
      <c r="H24" s="7">
        <v>3.4409540000000001</v>
      </c>
      <c r="I24" s="7">
        <f t="shared" si="1"/>
        <v>3.4337490000000002</v>
      </c>
      <c r="J24" s="7">
        <v>2.4858899999999999</v>
      </c>
      <c r="K24" s="7">
        <v>2.4675500000000001</v>
      </c>
      <c r="L24" s="7">
        <v>2.6062599999999998</v>
      </c>
      <c r="M24" s="7">
        <f t="shared" si="2"/>
        <v>2.5199000000000003</v>
      </c>
      <c r="N24" s="7">
        <v>3.2416700000000001</v>
      </c>
      <c r="O24" s="7">
        <v>3.3313799999999998</v>
      </c>
      <c r="P24" s="7">
        <v>3.2223630000000001</v>
      </c>
      <c r="Q24" s="7">
        <f t="shared" si="17"/>
        <v>3.2651376666666665</v>
      </c>
      <c r="R24" s="7">
        <v>1.782124</v>
      </c>
      <c r="S24" s="7">
        <v>1.64408</v>
      </c>
      <c r="T24" s="7">
        <v>1.6961139999999999</v>
      </c>
      <c r="U24" s="7">
        <f t="shared" si="3"/>
        <v>1.7074393333333333</v>
      </c>
      <c r="V24" s="7">
        <v>2.200164</v>
      </c>
      <c r="W24" s="7">
        <v>2.234883</v>
      </c>
      <c r="X24" s="7">
        <v>2.2369219999999999</v>
      </c>
      <c r="Y24" s="7">
        <f t="shared" si="4"/>
        <v>2.2239896666666668</v>
      </c>
      <c r="Z24" s="7">
        <v>0.243257</v>
      </c>
      <c r="AA24" s="7">
        <v>0.22977700000000001</v>
      </c>
      <c r="AB24" s="7">
        <v>0.24504100000000001</v>
      </c>
      <c r="AC24" s="7">
        <f t="shared" si="5"/>
        <v>0.23935833333333334</v>
      </c>
      <c r="AD24" s="7">
        <v>1.04419</v>
      </c>
      <c r="AE24" s="7">
        <v>1.08941</v>
      </c>
      <c r="AF24" s="7">
        <v>0.97434699999999996</v>
      </c>
      <c r="AG24" s="7">
        <f t="shared" si="6"/>
        <v>1.0359823333333333</v>
      </c>
      <c r="AH24" s="7">
        <v>0.178481</v>
      </c>
      <c r="AI24" s="7">
        <v>0.185193</v>
      </c>
      <c r="AJ24" s="7">
        <v>0.190274</v>
      </c>
      <c r="AK24" s="7">
        <f t="shared" si="7"/>
        <v>0.18464933333333333</v>
      </c>
      <c r="AL24" s="7">
        <v>0.109152</v>
      </c>
      <c r="AM24" s="7">
        <v>0.120908</v>
      </c>
      <c r="AN24" s="7">
        <v>0.11305</v>
      </c>
      <c r="AO24" s="7">
        <f t="shared" si="8"/>
        <v>0.11436999999999999</v>
      </c>
      <c r="AP24" s="7">
        <v>0.23167499999999999</v>
      </c>
      <c r="AQ24" s="7">
        <v>0.29666199999999998</v>
      </c>
      <c r="AR24" s="7">
        <v>0.23285600000000001</v>
      </c>
      <c r="AS24" s="7">
        <f t="shared" si="9"/>
        <v>0.25373099999999998</v>
      </c>
      <c r="AT24" s="7">
        <v>2.1680199999999998</v>
      </c>
      <c r="AU24" s="7">
        <v>2.1611099999999999</v>
      </c>
      <c r="AV24" s="7">
        <v>2.1806410000000001</v>
      </c>
      <c r="AW24" s="7">
        <f t="shared" si="10"/>
        <v>2.1699236666666661</v>
      </c>
      <c r="AX24" s="7">
        <v>1.094411</v>
      </c>
      <c r="AY24" s="7">
        <v>1.0258400000000001</v>
      </c>
      <c r="AZ24" s="7">
        <v>1.5835330000000001</v>
      </c>
      <c r="BA24" s="7">
        <f t="shared" si="11"/>
        <v>1.2345946666666667</v>
      </c>
      <c r="BB24" s="7">
        <v>0.57625999999999999</v>
      </c>
      <c r="BC24" s="7">
        <v>0.60585100000000003</v>
      </c>
      <c r="BD24" s="7">
        <v>0.637548</v>
      </c>
      <c r="BE24" s="7">
        <f t="shared" si="12"/>
        <v>0.60655300000000001</v>
      </c>
      <c r="BF24" s="7">
        <f t="shared" si="13"/>
        <v>3.0650029999985322E-2</v>
      </c>
      <c r="BG24" s="7">
        <v>0.234212</v>
      </c>
      <c r="BH24" s="7">
        <v>0.23064899999999999</v>
      </c>
      <c r="BI24" s="7">
        <v>0.22850699999999999</v>
      </c>
      <c r="BJ24" s="7">
        <f t="shared" si="14"/>
        <v>0.23112266666666667</v>
      </c>
      <c r="BK24" s="7">
        <v>0.197661</v>
      </c>
      <c r="BL24" s="7">
        <v>0.19504299999999999</v>
      </c>
      <c r="BM24" s="7">
        <v>0.199826</v>
      </c>
      <c r="BN24" s="7">
        <f t="shared" si="15"/>
        <v>0.19750999999999999</v>
      </c>
      <c r="BO24" s="7">
        <v>0.20937700000000001</v>
      </c>
      <c r="BP24" s="7">
        <v>0.211531</v>
      </c>
      <c r="BQ24" s="7">
        <v>0.216671</v>
      </c>
      <c r="BR24" s="7">
        <f t="shared" si="16"/>
        <v>0.21252633333333334</v>
      </c>
    </row>
    <row r="25" spans="1:70">
      <c r="A25" s="7" t="s">
        <v>180</v>
      </c>
      <c r="B25" s="7">
        <v>2.57524</v>
      </c>
      <c r="C25" s="7">
        <v>2.7331319999999999</v>
      </c>
      <c r="D25" s="7">
        <v>2.7046000000000001</v>
      </c>
      <c r="E25" s="7">
        <f t="shared" si="0"/>
        <v>2.670990666666667</v>
      </c>
      <c r="F25" s="7">
        <v>3.4257010000000001</v>
      </c>
      <c r="G25" s="7">
        <v>3.4599199999999999</v>
      </c>
      <c r="H25" s="7">
        <v>3.4576639999999998</v>
      </c>
      <c r="I25" s="7">
        <f t="shared" si="1"/>
        <v>3.4477616666666666</v>
      </c>
      <c r="J25" s="7">
        <v>2.4637799999999999</v>
      </c>
      <c r="K25" s="7">
        <v>2.443044</v>
      </c>
      <c r="L25" s="7">
        <v>2.57423</v>
      </c>
      <c r="M25" s="7">
        <f t="shared" si="2"/>
        <v>2.4936846666666668</v>
      </c>
      <c r="N25" s="7">
        <v>3.2510910000000002</v>
      </c>
      <c r="O25" s="7">
        <v>3.34944</v>
      </c>
      <c r="P25" s="7">
        <v>3.2810100000000002</v>
      </c>
      <c r="Q25" s="7">
        <f t="shared" si="17"/>
        <v>3.293847</v>
      </c>
      <c r="R25" s="7">
        <v>1.738944</v>
      </c>
      <c r="S25" s="7">
        <v>1.6471519999999999</v>
      </c>
      <c r="T25" s="7">
        <v>1.6958299999999999</v>
      </c>
      <c r="U25" s="7">
        <f t="shared" si="3"/>
        <v>1.6939753333333334</v>
      </c>
      <c r="V25" s="7">
        <v>2.1915399999999998</v>
      </c>
      <c r="W25" s="7">
        <v>2.21821</v>
      </c>
      <c r="X25" s="7">
        <v>2.2377699999999998</v>
      </c>
      <c r="Y25" s="7">
        <f t="shared" si="4"/>
        <v>2.21584</v>
      </c>
      <c r="Z25" s="7">
        <v>0.243973</v>
      </c>
      <c r="AA25" s="7">
        <v>0.23352400000000001</v>
      </c>
      <c r="AB25" s="7">
        <v>0.25468200000000002</v>
      </c>
      <c r="AC25" s="7">
        <f t="shared" si="5"/>
        <v>0.24405966666666667</v>
      </c>
      <c r="AD25" s="7">
        <v>1.20278</v>
      </c>
      <c r="AE25" s="7">
        <v>1.26474</v>
      </c>
      <c r="AF25" s="7">
        <v>1.0330619999999999</v>
      </c>
      <c r="AG25" s="7">
        <f t="shared" si="6"/>
        <v>1.1668606666666665</v>
      </c>
      <c r="AH25" s="7">
        <v>0.17940700000000001</v>
      </c>
      <c r="AI25" s="7">
        <v>0.183</v>
      </c>
      <c r="AJ25" s="7">
        <v>0.193415</v>
      </c>
      <c r="AK25" s="7">
        <f t="shared" si="7"/>
        <v>0.18527400000000002</v>
      </c>
      <c r="AL25" s="7">
        <v>0.10829999999999999</v>
      </c>
      <c r="AM25" s="7">
        <v>0.112124</v>
      </c>
      <c r="AN25" s="7">
        <v>0.112138</v>
      </c>
      <c r="AO25" s="7">
        <f t="shared" si="8"/>
        <v>0.11085400000000001</v>
      </c>
      <c r="AP25" s="7">
        <v>0.24956100000000001</v>
      </c>
      <c r="AQ25" s="7">
        <v>0.32146999999999998</v>
      </c>
      <c r="AR25" s="7">
        <v>0.25361899999999998</v>
      </c>
      <c r="AS25" s="7">
        <f t="shared" si="9"/>
        <v>0.27488333333333331</v>
      </c>
      <c r="AT25" s="7">
        <v>2.2233800000000001</v>
      </c>
      <c r="AU25" s="7">
        <v>2.2031529999999999</v>
      </c>
      <c r="AV25" s="7">
        <v>2.1912400000000001</v>
      </c>
      <c r="AW25" s="7">
        <f t="shared" si="10"/>
        <v>2.2059243333333334</v>
      </c>
      <c r="AX25" s="7">
        <v>1.0940799999999999</v>
      </c>
      <c r="AY25" s="7">
        <v>1.1150100000000001</v>
      </c>
      <c r="AZ25" s="7">
        <v>1.62707</v>
      </c>
      <c r="BA25" s="7">
        <f t="shared" si="11"/>
        <v>1.2787199999999999</v>
      </c>
      <c r="BB25" s="7">
        <v>0.59929600000000005</v>
      </c>
      <c r="BC25" s="7">
        <v>0.62864900000000001</v>
      </c>
      <c r="BD25" s="7">
        <v>0.67726200000000003</v>
      </c>
      <c r="BE25" s="7">
        <f t="shared" si="12"/>
        <v>0.63506899999999999</v>
      </c>
      <c r="BF25" s="7">
        <f t="shared" si="13"/>
        <v>3.9377488353118703E-2</v>
      </c>
      <c r="BG25" s="7">
        <v>0.23278199999999999</v>
      </c>
      <c r="BH25" s="7">
        <v>0.23249300000000001</v>
      </c>
      <c r="BI25" s="7">
        <v>0.23025699999999999</v>
      </c>
      <c r="BJ25" s="7">
        <f t="shared" si="14"/>
        <v>0.23184400000000002</v>
      </c>
      <c r="BK25" s="7">
        <v>0.19991800000000001</v>
      </c>
      <c r="BL25" s="7">
        <v>0.196239</v>
      </c>
      <c r="BM25" s="7">
        <v>0.19750000000000001</v>
      </c>
      <c r="BN25" s="7">
        <f t="shared" si="15"/>
        <v>0.19788566666666665</v>
      </c>
      <c r="BO25" s="7">
        <v>0.209426</v>
      </c>
      <c r="BP25" s="7">
        <v>0.21371799999999999</v>
      </c>
      <c r="BQ25" s="7">
        <v>0.212922</v>
      </c>
      <c r="BR25" s="7">
        <f t="shared" si="16"/>
        <v>0.21202200000000002</v>
      </c>
    </row>
    <row r="26" spans="1:70">
      <c r="A26" s="7" t="s">
        <v>181</v>
      </c>
      <c r="B26" s="7">
        <v>2.5906699999999998</v>
      </c>
      <c r="C26" s="7">
        <v>2.7719710000000002</v>
      </c>
      <c r="D26" s="7">
        <v>2.7141999999999999</v>
      </c>
      <c r="E26" s="7">
        <f t="shared" si="0"/>
        <v>2.6922803333333332</v>
      </c>
      <c r="F26" s="7">
        <v>3.4095399999999998</v>
      </c>
      <c r="G26" s="7">
        <v>3.4550999999999998</v>
      </c>
      <c r="H26" s="7">
        <v>3.5284900000000001</v>
      </c>
      <c r="I26" s="7">
        <f t="shared" si="1"/>
        <v>3.4643766666666664</v>
      </c>
      <c r="J26" s="7">
        <v>2.4709500000000002</v>
      </c>
      <c r="K26" s="7">
        <v>2.4471599999999998</v>
      </c>
      <c r="L26" s="7">
        <v>2.5237599999999998</v>
      </c>
      <c r="M26" s="7">
        <f t="shared" si="2"/>
        <v>2.4806233333333334</v>
      </c>
      <c r="N26" s="7">
        <v>3.2332100000000001</v>
      </c>
      <c r="O26" s="7">
        <v>3.32572</v>
      </c>
      <c r="P26" s="7">
        <v>3.2950499999999998</v>
      </c>
      <c r="Q26" s="7">
        <f t="shared" si="17"/>
        <v>3.2846600000000001</v>
      </c>
      <c r="R26" s="7">
        <v>1.72357</v>
      </c>
      <c r="S26" s="7">
        <v>1.6160000000000001</v>
      </c>
      <c r="T26" s="7">
        <v>1.67581</v>
      </c>
      <c r="U26" s="7">
        <f t="shared" si="3"/>
        <v>1.6717933333333335</v>
      </c>
      <c r="V26" s="7">
        <v>2.1803729999999999</v>
      </c>
      <c r="W26" s="7">
        <v>2.1850640000000001</v>
      </c>
      <c r="X26" s="7">
        <v>2.2496239999999998</v>
      </c>
      <c r="Y26" s="7">
        <f t="shared" si="4"/>
        <v>2.2050203333333331</v>
      </c>
      <c r="Z26" s="7">
        <v>0.24631500000000001</v>
      </c>
      <c r="AA26" s="7">
        <v>0.232127</v>
      </c>
      <c r="AB26" s="7">
        <v>0.26843099999999998</v>
      </c>
      <c r="AC26" s="7">
        <f t="shared" si="5"/>
        <v>0.24895766666666666</v>
      </c>
      <c r="AD26" s="7">
        <v>1.4402999999999999</v>
      </c>
      <c r="AE26" s="7">
        <v>1.48515</v>
      </c>
      <c r="AF26" s="7">
        <v>1.11449</v>
      </c>
      <c r="AG26" s="7">
        <f t="shared" si="6"/>
        <v>1.3466466666666665</v>
      </c>
      <c r="AH26" s="7">
        <v>0.18079899999999999</v>
      </c>
      <c r="AI26" s="7">
        <v>0.17713000000000001</v>
      </c>
      <c r="AJ26" s="7">
        <v>0.19009899999999999</v>
      </c>
      <c r="AK26" s="7">
        <f t="shared" si="7"/>
        <v>0.18267599999999998</v>
      </c>
      <c r="AL26" s="7">
        <v>0.107903</v>
      </c>
      <c r="AM26" s="7">
        <v>0.112924</v>
      </c>
      <c r="AN26" s="7">
        <v>0.112389</v>
      </c>
      <c r="AO26" s="7">
        <f t="shared" si="8"/>
        <v>0.111072</v>
      </c>
      <c r="AP26" s="7">
        <v>0.27574300000000002</v>
      </c>
      <c r="AQ26" s="7">
        <v>0.33676600000000001</v>
      </c>
      <c r="AR26" s="7">
        <v>0.27791900000000003</v>
      </c>
      <c r="AS26" s="7">
        <f t="shared" si="9"/>
        <v>0.29680933333333331</v>
      </c>
      <c r="AT26" s="7">
        <v>2.2731699999999999</v>
      </c>
      <c r="AU26" s="7">
        <v>2.197244</v>
      </c>
      <c r="AV26" s="7">
        <v>2.2256900000000002</v>
      </c>
      <c r="AW26" s="7">
        <f t="shared" si="10"/>
        <v>2.2320346666666668</v>
      </c>
      <c r="AX26" s="7">
        <v>1.2293799999999999</v>
      </c>
      <c r="AY26" s="7">
        <v>1.1865600000000001</v>
      </c>
      <c r="AZ26" s="7">
        <v>1.6401699999999999</v>
      </c>
      <c r="BA26" s="7">
        <f t="shared" si="11"/>
        <v>1.3520366666666668</v>
      </c>
      <c r="BB26" s="7">
        <v>0.63930200000000004</v>
      </c>
      <c r="BC26" s="7">
        <v>0.65159400000000001</v>
      </c>
      <c r="BD26" s="7">
        <v>0.71622300000000005</v>
      </c>
      <c r="BE26" s="7">
        <f t="shared" si="12"/>
        <v>0.66903966666666681</v>
      </c>
      <c r="BF26" s="7">
        <f t="shared" si="13"/>
        <v>4.1321586662824733E-2</v>
      </c>
      <c r="BG26" s="7">
        <v>0.23202</v>
      </c>
      <c r="BH26" s="7">
        <v>0.226524</v>
      </c>
      <c r="BI26" s="7">
        <v>0.23721800000000001</v>
      </c>
      <c r="BJ26" s="7">
        <f t="shared" si="14"/>
        <v>0.23192066666666666</v>
      </c>
      <c r="BK26" s="7">
        <v>0.19873199999999999</v>
      </c>
      <c r="BL26" s="7">
        <v>0.19592599999999999</v>
      </c>
      <c r="BM26" s="7">
        <v>0.200514</v>
      </c>
      <c r="BN26" s="7">
        <f t="shared" si="15"/>
        <v>0.19839066666666663</v>
      </c>
      <c r="BO26" s="7">
        <v>0.21057100000000001</v>
      </c>
      <c r="BP26" s="7">
        <v>0.2092</v>
      </c>
      <c r="BQ26" s="7">
        <v>0.21243000000000001</v>
      </c>
      <c r="BR26" s="7">
        <f t="shared" si="16"/>
        <v>0.21073366666666668</v>
      </c>
    </row>
    <row r="27" spans="1:70">
      <c r="A27" s="7" t="s">
        <v>182</v>
      </c>
      <c r="B27" s="7">
        <v>2.6192099999999998</v>
      </c>
      <c r="C27" s="7">
        <v>2.8226930000000001</v>
      </c>
      <c r="D27" s="7">
        <v>2.8291599999999999</v>
      </c>
      <c r="E27" s="7">
        <f t="shared" si="0"/>
        <v>2.7570209999999999</v>
      </c>
      <c r="F27" s="7">
        <v>3.4186700000000001</v>
      </c>
      <c r="G27" s="7">
        <v>3.3883000000000001</v>
      </c>
      <c r="H27" s="7">
        <v>3.5891639999999998</v>
      </c>
      <c r="I27" s="7">
        <f t="shared" si="1"/>
        <v>3.4653779999999998</v>
      </c>
      <c r="J27" s="7">
        <v>2.4581219999999999</v>
      </c>
      <c r="K27" s="7">
        <v>2.40889</v>
      </c>
      <c r="L27" s="7">
        <v>2.55959</v>
      </c>
      <c r="M27" s="7">
        <f t="shared" si="2"/>
        <v>2.4755340000000001</v>
      </c>
      <c r="N27" s="7">
        <v>3.25136</v>
      </c>
      <c r="O27" s="7">
        <v>3.3527640000000001</v>
      </c>
      <c r="P27" s="7">
        <v>3.31569</v>
      </c>
      <c r="Q27" s="7">
        <f t="shared" si="17"/>
        <v>3.3066046666666669</v>
      </c>
      <c r="R27" s="7">
        <v>1.7099800000000001</v>
      </c>
      <c r="S27" s="7">
        <v>1.65191</v>
      </c>
      <c r="T27" s="7">
        <v>1.6066130000000001</v>
      </c>
      <c r="U27" s="7">
        <f t="shared" si="3"/>
        <v>1.6561676666666667</v>
      </c>
      <c r="V27" s="7">
        <v>2.1789520000000002</v>
      </c>
      <c r="W27" s="7">
        <v>2.1935829999999998</v>
      </c>
      <c r="X27" s="7">
        <v>2.25027</v>
      </c>
      <c r="Y27" s="7">
        <f t="shared" si="4"/>
        <v>2.2076016666666667</v>
      </c>
      <c r="Z27" s="7">
        <v>0.24896599999999999</v>
      </c>
      <c r="AA27" s="7">
        <v>0.23702899999999999</v>
      </c>
      <c r="AB27" s="7">
        <v>0.30336200000000002</v>
      </c>
      <c r="AC27" s="7">
        <f t="shared" si="5"/>
        <v>0.26311899999999999</v>
      </c>
      <c r="AD27" s="7">
        <v>1.748912</v>
      </c>
      <c r="AE27" s="7">
        <v>1.845102</v>
      </c>
      <c r="AF27" s="7">
        <v>1.2241439999999999</v>
      </c>
      <c r="AG27" s="7">
        <f t="shared" si="6"/>
        <v>1.6060526666666668</v>
      </c>
      <c r="AH27" s="7">
        <v>0.177783</v>
      </c>
      <c r="AI27" s="7">
        <v>0.18069399999999999</v>
      </c>
      <c r="AJ27" s="7">
        <v>0.19214000000000001</v>
      </c>
      <c r="AK27" s="7">
        <f t="shared" si="7"/>
        <v>0.18353900000000001</v>
      </c>
      <c r="AL27" s="7">
        <v>0.107853</v>
      </c>
      <c r="AM27" s="7">
        <v>0.113843</v>
      </c>
      <c r="AN27" s="7">
        <v>0.10978599999999999</v>
      </c>
      <c r="AO27" s="7">
        <f t="shared" si="8"/>
        <v>0.11049399999999999</v>
      </c>
      <c r="AP27" s="7">
        <v>0.29506599999999999</v>
      </c>
      <c r="AQ27" s="7">
        <v>0.35155900000000001</v>
      </c>
      <c r="AR27" s="7">
        <v>0.299599</v>
      </c>
      <c r="AS27" s="7">
        <f t="shared" si="9"/>
        <v>0.31540799999999997</v>
      </c>
      <c r="AT27" s="7">
        <v>2.3136399999999999</v>
      </c>
      <c r="AU27" s="7">
        <v>2.214502</v>
      </c>
      <c r="AV27" s="7">
        <v>2.2473000000000001</v>
      </c>
      <c r="AW27" s="7">
        <f t="shared" si="10"/>
        <v>2.2584806666666668</v>
      </c>
      <c r="AX27" s="7">
        <v>1.2098199999999999</v>
      </c>
      <c r="AY27" s="7">
        <v>1.2916300000000001</v>
      </c>
      <c r="AZ27" s="7">
        <v>1.696164</v>
      </c>
      <c r="BA27" s="7">
        <f t="shared" si="11"/>
        <v>1.3992046666666667</v>
      </c>
      <c r="BB27" s="7">
        <v>0.67510899999999996</v>
      </c>
      <c r="BC27" s="7">
        <v>0.68981099999999995</v>
      </c>
      <c r="BD27" s="7">
        <v>0.75759200000000004</v>
      </c>
      <c r="BE27" s="7">
        <f t="shared" si="12"/>
        <v>0.70750400000000002</v>
      </c>
      <c r="BF27" s="7">
        <f t="shared" si="13"/>
        <v>4.3995943097062985E-2</v>
      </c>
      <c r="BG27" s="7">
        <v>0.23427000000000001</v>
      </c>
      <c r="BH27" s="7">
        <v>0.232819</v>
      </c>
      <c r="BI27" s="7">
        <v>0.22969100000000001</v>
      </c>
      <c r="BJ27" s="7">
        <f t="shared" si="14"/>
        <v>0.23225999999999999</v>
      </c>
      <c r="BK27" s="7">
        <v>0.20138800000000001</v>
      </c>
      <c r="BL27" s="7">
        <v>0.198519</v>
      </c>
      <c r="BM27" s="7">
        <v>0.20369599999999999</v>
      </c>
      <c r="BN27" s="7">
        <f t="shared" si="15"/>
        <v>0.20120099999999999</v>
      </c>
      <c r="BO27" s="7">
        <v>0.20788100000000001</v>
      </c>
      <c r="BP27" s="7">
        <v>0.212896</v>
      </c>
      <c r="BQ27" s="7">
        <v>0.20957700000000001</v>
      </c>
      <c r="BR27" s="7">
        <f t="shared" si="16"/>
        <v>0.21011800000000003</v>
      </c>
    </row>
    <row r="28" spans="1:70">
      <c r="A28" s="7" t="s">
        <v>183</v>
      </c>
      <c r="B28" s="7">
        <v>2.6360030000000001</v>
      </c>
      <c r="C28" s="7">
        <v>2.823401</v>
      </c>
      <c r="D28" s="7">
        <v>2.8431899999999999</v>
      </c>
      <c r="E28" s="7">
        <f t="shared" si="0"/>
        <v>2.7675313333333329</v>
      </c>
      <c r="F28" s="7">
        <v>3.3994930000000001</v>
      </c>
      <c r="G28" s="7">
        <v>3.4047939999999999</v>
      </c>
      <c r="H28" s="7">
        <v>3.5569700000000002</v>
      </c>
      <c r="I28" s="7">
        <f t="shared" si="1"/>
        <v>3.4537523333333335</v>
      </c>
      <c r="J28" s="7">
        <v>2.42686</v>
      </c>
      <c r="K28" s="7">
        <v>2.4226709999999998</v>
      </c>
      <c r="L28" s="7">
        <v>2.4405839999999999</v>
      </c>
      <c r="M28" s="7">
        <f t="shared" si="2"/>
        <v>2.4300383333333335</v>
      </c>
      <c r="N28" s="7">
        <v>3.2813400000000001</v>
      </c>
      <c r="O28" s="7">
        <v>3.38632</v>
      </c>
      <c r="P28" s="7">
        <v>3.3164720000000001</v>
      </c>
      <c r="Q28" s="7">
        <f t="shared" si="17"/>
        <v>3.3280439999999998</v>
      </c>
      <c r="R28" s="7">
        <v>1.7289600000000001</v>
      </c>
      <c r="S28" s="7">
        <v>1.56735</v>
      </c>
      <c r="T28" s="7">
        <v>1.6061700000000001</v>
      </c>
      <c r="U28" s="7">
        <f t="shared" si="3"/>
        <v>1.6341600000000003</v>
      </c>
      <c r="V28" s="7">
        <v>2.17272</v>
      </c>
      <c r="W28" s="7">
        <v>2.2086440000000001</v>
      </c>
      <c r="X28" s="7">
        <v>2.2478039999999999</v>
      </c>
      <c r="Y28" s="7">
        <f t="shared" si="4"/>
        <v>2.2097226666666665</v>
      </c>
      <c r="Z28" s="7">
        <v>0.25202799999999997</v>
      </c>
      <c r="AA28" s="7">
        <v>0.24881200000000001</v>
      </c>
      <c r="AB28" s="7">
        <v>0.33273999999999998</v>
      </c>
      <c r="AC28" s="7">
        <f t="shared" si="5"/>
        <v>0.27786</v>
      </c>
      <c r="AD28" s="7">
        <v>2.1135419999999998</v>
      </c>
      <c r="AE28" s="7">
        <v>2.3518219999999999</v>
      </c>
      <c r="AF28" s="7">
        <v>1.33849</v>
      </c>
      <c r="AG28" s="7">
        <f t="shared" si="6"/>
        <v>1.9346179999999997</v>
      </c>
      <c r="AH28" s="7">
        <v>0.18032000000000001</v>
      </c>
      <c r="AI28" s="7">
        <v>0.18095600000000001</v>
      </c>
      <c r="AJ28" s="7">
        <v>0.195105</v>
      </c>
      <c r="AK28" s="7">
        <f t="shared" si="7"/>
        <v>0.18546033333333334</v>
      </c>
      <c r="AL28" s="7">
        <v>0.10846500000000001</v>
      </c>
      <c r="AM28" s="7">
        <v>0.118544</v>
      </c>
      <c r="AN28" s="7">
        <v>0.107997</v>
      </c>
      <c r="AO28" s="7">
        <f t="shared" si="8"/>
        <v>0.11166866666666668</v>
      </c>
      <c r="AP28" s="7">
        <v>0.31873699999999999</v>
      </c>
      <c r="AQ28" s="7">
        <v>0.36725099999999999</v>
      </c>
      <c r="AR28" s="7">
        <v>0.31982899999999997</v>
      </c>
      <c r="AS28" s="7">
        <f t="shared" si="9"/>
        <v>0.33527233333333334</v>
      </c>
      <c r="AT28" s="7">
        <v>2.3261020000000001</v>
      </c>
      <c r="AU28" s="7">
        <v>2.24552</v>
      </c>
      <c r="AV28" s="7">
        <v>2.30186</v>
      </c>
      <c r="AW28" s="7">
        <f t="shared" si="10"/>
        <v>2.2911606666666664</v>
      </c>
      <c r="AX28" s="7">
        <v>1.31447</v>
      </c>
      <c r="AY28" s="7">
        <v>1.4176340000000001</v>
      </c>
      <c r="AZ28" s="7">
        <v>1.7021299999999999</v>
      </c>
      <c r="BA28" s="7">
        <f t="shared" si="11"/>
        <v>1.478078</v>
      </c>
      <c r="BB28" s="7">
        <v>0.714866</v>
      </c>
      <c r="BC28" s="7">
        <v>0.72922900000000002</v>
      </c>
      <c r="BD28" s="7">
        <v>0.81635000000000002</v>
      </c>
      <c r="BE28" s="7">
        <f t="shared" si="12"/>
        <v>0.75348166666666661</v>
      </c>
      <c r="BF28" s="7">
        <f t="shared" si="13"/>
        <v>5.4917159834912563E-2</v>
      </c>
      <c r="BG28" s="7">
        <v>0.236371</v>
      </c>
      <c r="BH28" s="7">
        <v>0.226969</v>
      </c>
      <c r="BI28" s="7">
        <v>0.236204</v>
      </c>
      <c r="BJ28" s="7">
        <f t="shared" si="14"/>
        <v>0.23318133333333332</v>
      </c>
      <c r="BK28" s="7">
        <v>0.20050299999999999</v>
      </c>
      <c r="BL28" s="7">
        <v>0.19781000000000001</v>
      </c>
      <c r="BM28" s="7">
        <v>0.206624</v>
      </c>
      <c r="BN28" s="7">
        <f t="shared" si="15"/>
        <v>0.2016456666666667</v>
      </c>
      <c r="BO28" s="7">
        <v>0.20938000000000001</v>
      </c>
      <c r="BP28" s="7">
        <v>0.20998</v>
      </c>
      <c r="BQ28" s="7">
        <v>0.21015600000000001</v>
      </c>
      <c r="BR28" s="7">
        <f t="shared" si="16"/>
        <v>0.20983866666666665</v>
      </c>
    </row>
    <row r="29" spans="1:70">
      <c r="A29" s="7" t="s">
        <v>184</v>
      </c>
      <c r="B29" s="7">
        <v>2.6745399999999999</v>
      </c>
      <c r="C29" s="7">
        <v>2.8613219999999999</v>
      </c>
      <c r="D29" s="7">
        <v>2.9859909999999998</v>
      </c>
      <c r="E29" s="7">
        <f t="shared" si="0"/>
        <v>2.8406176666666667</v>
      </c>
      <c r="F29" s="7">
        <v>3.4207900000000002</v>
      </c>
      <c r="G29" s="7">
        <v>3.3953609999999999</v>
      </c>
      <c r="H29" s="7">
        <v>3.5396299999999998</v>
      </c>
      <c r="I29" s="7">
        <f t="shared" si="1"/>
        <v>3.451927</v>
      </c>
      <c r="J29" s="7">
        <v>2.4069600000000002</v>
      </c>
      <c r="K29" s="7">
        <v>2.4105940000000001</v>
      </c>
      <c r="L29" s="7">
        <v>2.4630130000000001</v>
      </c>
      <c r="M29" s="7">
        <f t="shared" si="2"/>
        <v>2.426855666666667</v>
      </c>
      <c r="N29" s="7">
        <v>3.3549829999999998</v>
      </c>
      <c r="O29" s="7">
        <v>3.4410630000000002</v>
      </c>
      <c r="P29" s="7">
        <v>3.3058700000000001</v>
      </c>
      <c r="Q29" s="7">
        <f t="shared" si="17"/>
        <v>3.3673053333333338</v>
      </c>
      <c r="R29" s="7">
        <v>1.7144429999999999</v>
      </c>
      <c r="S29" s="7">
        <v>1.583993</v>
      </c>
      <c r="T29" s="7">
        <v>1.62304</v>
      </c>
      <c r="U29" s="7">
        <f t="shared" si="3"/>
        <v>1.6404920000000001</v>
      </c>
      <c r="V29" s="7">
        <v>2.1975500000000001</v>
      </c>
      <c r="W29" s="7">
        <v>2.21652</v>
      </c>
      <c r="X29" s="7">
        <v>2.2467299999999999</v>
      </c>
      <c r="Y29" s="7">
        <f t="shared" si="4"/>
        <v>2.2202666666666668</v>
      </c>
      <c r="Z29" s="7">
        <v>0.26240200000000002</v>
      </c>
      <c r="AA29" s="7">
        <v>0.26918500000000001</v>
      </c>
      <c r="AB29" s="7">
        <v>0.38198100000000001</v>
      </c>
      <c r="AC29" s="7">
        <f t="shared" si="5"/>
        <v>0.30452266666666666</v>
      </c>
      <c r="AD29" s="7">
        <v>2.57999</v>
      </c>
      <c r="AE29" s="7">
        <v>2.8673999999999999</v>
      </c>
      <c r="AF29" s="7">
        <v>1.5116540000000001</v>
      </c>
      <c r="AG29" s="7">
        <f t="shared" si="6"/>
        <v>2.3196813333333335</v>
      </c>
      <c r="AH29" s="7">
        <v>0.18034900000000001</v>
      </c>
      <c r="AI29" s="7">
        <v>0.184667</v>
      </c>
      <c r="AJ29" s="7">
        <v>0.20460600000000001</v>
      </c>
      <c r="AK29" s="7">
        <f t="shared" si="7"/>
        <v>0.18987400000000001</v>
      </c>
      <c r="AL29" s="7">
        <v>0.106915</v>
      </c>
      <c r="AM29" s="7">
        <v>0.12584799999999999</v>
      </c>
      <c r="AN29" s="7">
        <v>0.108727</v>
      </c>
      <c r="AO29" s="7">
        <f t="shared" si="8"/>
        <v>0.11383</v>
      </c>
      <c r="AP29" s="7">
        <v>0.33679799999999999</v>
      </c>
      <c r="AQ29" s="7">
        <v>0.37874999999999998</v>
      </c>
      <c r="AR29" s="7">
        <v>0.33980399999999999</v>
      </c>
      <c r="AS29" s="7">
        <f t="shared" si="9"/>
        <v>0.35178400000000004</v>
      </c>
      <c r="AT29" s="7">
        <v>2.3203819999999999</v>
      </c>
      <c r="AU29" s="7">
        <v>2.2895699999999999</v>
      </c>
      <c r="AV29" s="7">
        <v>2.3116599999999998</v>
      </c>
      <c r="AW29" s="7">
        <f t="shared" si="10"/>
        <v>2.307204</v>
      </c>
      <c r="AX29" s="7">
        <v>1.3961699999999999</v>
      </c>
      <c r="AY29" s="7">
        <v>1.55985</v>
      </c>
      <c r="AZ29" s="7">
        <v>1.7126300000000001</v>
      </c>
      <c r="BA29" s="7">
        <f t="shared" si="11"/>
        <v>1.5562166666666666</v>
      </c>
      <c r="BB29" s="7">
        <v>0.75810200000000005</v>
      </c>
      <c r="BC29" s="7">
        <v>0.78042800000000001</v>
      </c>
      <c r="BD29" s="7">
        <v>0.88435299999999994</v>
      </c>
      <c r="BE29" s="7">
        <f t="shared" si="12"/>
        <v>0.80762766666666674</v>
      </c>
      <c r="BF29" s="7">
        <f t="shared" si="13"/>
        <v>6.7377259890361571E-2</v>
      </c>
      <c r="BG29" s="7">
        <v>0.23452700000000001</v>
      </c>
      <c r="BH29" s="7">
        <v>0.23791399999999999</v>
      </c>
      <c r="BI29" s="7">
        <v>0.238872</v>
      </c>
      <c r="BJ29" s="7">
        <f t="shared" si="14"/>
        <v>0.23710433333333333</v>
      </c>
      <c r="BK29" s="7">
        <v>0.20336599999999999</v>
      </c>
      <c r="BL29" s="7">
        <v>0.203098</v>
      </c>
      <c r="BM29" s="7">
        <v>0.19977600000000001</v>
      </c>
      <c r="BN29" s="7">
        <f t="shared" si="15"/>
        <v>0.20208000000000001</v>
      </c>
      <c r="BO29" s="7">
        <v>0.20689099999999999</v>
      </c>
      <c r="BP29" s="7">
        <v>0.21151800000000001</v>
      </c>
      <c r="BQ29" s="7">
        <v>0.21562799999999999</v>
      </c>
      <c r="BR29" s="7">
        <f t="shared" si="16"/>
        <v>0.21134566666666665</v>
      </c>
    </row>
    <row r="30" spans="1:70">
      <c r="A30" s="7" t="s">
        <v>185</v>
      </c>
      <c r="B30" s="7">
        <v>2.6618219999999999</v>
      </c>
      <c r="C30" s="7">
        <v>2.8460299999999998</v>
      </c>
      <c r="D30" s="7">
        <v>2.901653</v>
      </c>
      <c r="E30" s="7">
        <f t="shared" si="0"/>
        <v>2.8031683333333333</v>
      </c>
      <c r="F30" s="7">
        <v>3.38395</v>
      </c>
      <c r="G30" s="7">
        <v>3.37486</v>
      </c>
      <c r="H30" s="7">
        <v>3.6459609999999998</v>
      </c>
      <c r="I30" s="7">
        <f t="shared" si="1"/>
        <v>3.4682569999999999</v>
      </c>
      <c r="J30" s="7">
        <v>2.3821099999999999</v>
      </c>
      <c r="K30" s="7">
        <v>2.3844310000000002</v>
      </c>
      <c r="L30" s="7">
        <v>2.5550120000000001</v>
      </c>
      <c r="M30" s="7">
        <f t="shared" si="2"/>
        <v>2.4405176666666666</v>
      </c>
      <c r="N30" s="7">
        <v>3.3257129999999999</v>
      </c>
      <c r="O30" s="7">
        <v>3.42292</v>
      </c>
      <c r="P30" s="7">
        <v>3.310012</v>
      </c>
      <c r="Q30" s="7">
        <f t="shared" si="17"/>
        <v>3.3528816666666668</v>
      </c>
      <c r="R30" s="7">
        <v>1.6732400000000001</v>
      </c>
      <c r="S30" s="7">
        <v>1.56691</v>
      </c>
      <c r="T30" s="7">
        <v>1.614744</v>
      </c>
      <c r="U30" s="7">
        <f t="shared" si="3"/>
        <v>1.618298</v>
      </c>
      <c r="V30" s="7">
        <v>2.19604</v>
      </c>
      <c r="W30" s="7">
        <v>2.2179199999999999</v>
      </c>
      <c r="X30" s="7">
        <v>2.2523300000000002</v>
      </c>
      <c r="Y30" s="7">
        <f t="shared" si="4"/>
        <v>2.2220966666666668</v>
      </c>
      <c r="Z30" s="7">
        <v>0.27170800000000001</v>
      </c>
      <c r="AA30" s="7">
        <v>0.28631099999999998</v>
      </c>
      <c r="AB30" s="7">
        <v>0.44829200000000002</v>
      </c>
      <c r="AC30" s="7">
        <f t="shared" si="5"/>
        <v>0.33543700000000004</v>
      </c>
      <c r="AD30" s="7">
        <v>3.1111300000000002</v>
      </c>
      <c r="AE30" s="7">
        <v>3.4249299999999998</v>
      </c>
      <c r="AF30" s="7">
        <v>1.69859</v>
      </c>
      <c r="AG30" s="7">
        <f t="shared" si="6"/>
        <v>2.7448833333333336</v>
      </c>
      <c r="AH30" s="7">
        <v>0.18685099999999999</v>
      </c>
      <c r="AI30" s="7">
        <v>0.18407599999999999</v>
      </c>
      <c r="AJ30" s="7">
        <v>0.205952</v>
      </c>
      <c r="AK30" s="7">
        <f t="shared" si="7"/>
        <v>0.19229300000000002</v>
      </c>
      <c r="AL30" s="7">
        <v>0.10556599999999999</v>
      </c>
      <c r="AM30" s="7">
        <v>0.11565599999999999</v>
      </c>
      <c r="AN30" s="7">
        <v>0.10695399999999999</v>
      </c>
      <c r="AO30" s="7">
        <f t="shared" si="8"/>
        <v>0.10939199999999999</v>
      </c>
      <c r="AP30" s="7">
        <v>0.34921400000000002</v>
      </c>
      <c r="AQ30" s="7">
        <v>0.386569</v>
      </c>
      <c r="AR30" s="7">
        <v>0.35567900000000002</v>
      </c>
      <c r="AS30" s="7">
        <f t="shared" si="9"/>
        <v>0.36382066666666674</v>
      </c>
      <c r="AT30" s="7">
        <v>2.3401740000000002</v>
      </c>
      <c r="AU30" s="7">
        <v>2.3126000000000002</v>
      </c>
      <c r="AV30" s="7">
        <v>2.347283</v>
      </c>
      <c r="AW30" s="7">
        <f t="shared" si="10"/>
        <v>2.3333523333333335</v>
      </c>
      <c r="AX30" s="7">
        <v>1.44706</v>
      </c>
      <c r="AY30" s="7">
        <v>1.6255599999999999</v>
      </c>
      <c r="AZ30" s="7">
        <v>1.7124630000000001</v>
      </c>
      <c r="BA30" s="7">
        <f t="shared" si="11"/>
        <v>1.5950276666666667</v>
      </c>
      <c r="BB30" s="7">
        <v>0.81235299999999999</v>
      </c>
      <c r="BC30" s="7">
        <v>0.83933999999999997</v>
      </c>
      <c r="BD30" s="7">
        <v>0.95479099999999995</v>
      </c>
      <c r="BE30" s="7">
        <f t="shared" si="12"/>
        <v>0.86882800000000004</v>
      </c>
      <c r="BF30" s="7">
        <f t="shared" si="13"/>
        <v>7.5659120857963946E-2</v>
      </c>
      <c r="BG30" s="7">
        <v>0.239399</v>
      </c>
      <c r="BH30" s="7">
        <v>0.23855399999999999</v>
      </c>
      <c r="BI30" s="7">
        <v>0.23616799999999999</v>
      </c>
      <c r="BJ30" s="7">
        <f t="shared" si="14"/>
        <v>0.23804033333333333</v>
      </c>
      <c r="BK30" s="7">
        <v>0.20354800000000001</v>
      </c>
      <c r="BL30" s="7">
        <v>0.20086399999999999</v>
      </c>
      <c r="BM30" s="7">
        <v>0.199744</v>
      </c>
      <c r="BN30" s="7">
        <f t="shared" si="15"/>
        <v>0.20138533333333333</v>
      </c>
      <c r="BO30" s="7">
        <v>0.207262</v>
      </c>
      <c r="BP30" s="7">
        <v>0.21373300000000001</v>
      </c>
      <c r="BQ30" s="7">
        <v>0.214285</v>
      </c>
      <c r="BR30" s="7">
        <f t="shared" si="16"/>
        <v>0.21176000000000003</v>
      </c>
    </row>
    <row r="31" spans="1:70">
      <c r="A31" s="7" t="s">
        <v>186</v>
      </c>
      <c r="B31" s="7">
        <v>2.7000730000000002</v>
      </c>
      <c r="C31" s="7">
        <v>2.883283</v>
      </c>
      <c r="D31" s="7">
        <v>2.9811040000000002</v>
      </c>
      <c r="E31" s="7">
        <f t="shared" si="0"/>
        <v>2.8548200000000001</v>
      </c>
      <c r="F31" s="7">
        <v>3.40828</v>
      </c>
      <c r="G31" s="7">
        <v>3.4061330000000001</v>
      </c>
      <c r="H31" s="7">
        <v>3.5915599999999999</v>
      </c>
      <c r="I31" s="7">
        <f t="shared" si="1"/>
        <v>3.4686576666666666</v>
      </c>
      <c r="J31" s="7">
        <v>2.371121</v>
      </c>
      <c r="K31" s="7">
        <v>2.3804029999999998</v>
      </c>
      <c r="L31" s="7">
        <v>2.4103500000000002</v>
      </c>
      <c r="M31" s="7">
        <f t="shared" si="2"/>
        <v>2.3872913333333332</v>
      </c>
      <c r="N31" s="7">
        <v>3.3236599999999998</v>
      </c>
      <c r="O31" s="7">
        <v>3.4079199999999998</v>
      </c>
      <c r="P31" s="7">
        <v>3.30599</v>
      </c>
      <c r="Q31" s="7">
        <f t="shared" si="17"/>
        <v>3.3458566666666663</v>
      </c>
      <c r="R31" s="7">
        <v>1.6935199999999999</v>
      </c>
      <c r="S31" s="7">
        <v>1.562581</v>
      </c>
      <c r="T31" s="7">
        <v>1.612533</v>
      </c>
      <c r="U31" s="7">
        <f t="shared" si="3"/>
        <v>1.622878</v>
      </c>
      <c r="V31" s="7">
        <v>2.16255</v>
      </c>
      <c r="W31" s="7">
        <v>2.1777799999999998</v>
      </c>
      <c r="X31" s="7">
        <v>2.2544740000000001</v>
      </c>
      <c r="Y31" s="7">
        <f t="shared" si="4"/>
        <v>2.1982680000000001</v>
      </c>
      <c r="Z31" s="7">
        <v>0.27853099999999997</v>
      </c>
      <c r="AA31" s="7">
        <v>0.30985800000000002</v>
      </c>
      <c r="AB31" s="7">
        <v>0.51638700000000004</v>
      </c>
      <c r="AC31" s="7">
        <f t="shared" si="5"/>
        <v>0.36825866666666673</v>
      </c>
      <c r="AD31" s="7">
        <v>3.543231</v>
      </c>
      <c r="AE31" s="7">
        <v>3.7012</v>
      </c>
      <c r="AF31" s="7">
        <v>1.9405520000000001</v>
      </c>
      <c r="AG31" s="7">
        <f t="shared" si="6"/>
        <v>3.0616610000000004</v>
      </c>
      <c r="AH31" s="7">
        <v>0.180925</v>
      </c>
      <c r="AI31" s="7">
        <v>0.17974599999999999</v>
      </c>
      <c r="AJ31" s="7">
        <v>0.21294399999999999</v>
      </c>
      <c r="AK31" s="7">
        <f t="shared" si="7"/>
        <v>0.19120499999999999</v>
      </c>
      <c r="AL31" s="7">
        <v>0.10465099999999999</v>
      </c>
      <c r="AM31" s="7">
        <v>0.11672200000000001</v>
      </c>
      <c r="AN31" s="7">
        <v>0.10557999999999999</v>
      </c>
      <c r="AO31" s="7">
        <f t="shared" si="8"/>
        <v>0.10898433333333334</v>
      </c>
      <c r="AP31" s="7">
        <v>0.36449300000000001</v>
      </c>
      <c r="AQ31" s="7">
        <v>0.39659299999999997</v>
      </c>
      <c r="AR31" s="7">
        <v>0.36481799999999998</v>
      </c>
      <c r="AS31" s="7">
        <f t="shared" si="9"/>
        <v>0.37530133333333326</v>
      </c>
      <c r="AT31" s="7">
        <v>2.3640940000000001</v>
      </c>
      <c r="AU31" s="7">
        <v>2.29237</v>
      </c>
      <c r="AV31" s="7">
        <v>2.3224399999999998</v>
      </c>
      <c r="AW31" s="7">
        <f t="shared" si="10"/>
        <v>2.3263013333333333</v>
      </c>
      <c r="AX31" s="7">
        <v>1.545663</v>
      </c>
      <c r="AY31" s="7">
        <v>1.7400100000000001</v>
      </c>
      <c r="AZ31" s="7">
        <v>1.73072</v>
      </c>
      <c r="BA31" s="7">
        <f t="shared" si="11"/>
        <v>1.672131</v>
      </c>
      <c r="BB31" s="7">
        <v>0.87048000000000003</v>
      </c>
      <c r="BC31" s="7">
        <v>0.90074900000000002</v>
      </c>
      <c r="BD31" s="7">
        <v>1.041552</v>
      </c>
      <c r="BE31" s="7">
        <f t="shared" si="12"/>
        <v>0.93759366666666677</v>
      </c>
      <c r="BF31" s="7">
        <f t="shared" si="13"/>
        <v>9.1293780688135234E-2</v>
      </c>
      <c r="BG31" s="7">
        <v>0.241203</v>
      </c>
      <c r="BH31" s="7">
        <v>0.23572599999999999</v>
      </c>
      <c r="BI31" s="7">
        <v>0.23901700000000001</v>
      </c>
      <c r="BJ31" s="7">
        <f t="shared" si="14"/>
        <v>0.23864866666666665</v>
      </c>
      <c r="BK31" s="7">
        <v>0.20271500000000001</v>
      </c>
      <c r="BL31" s="7">
        <v>0.199881</v>
      </c>
      <c r="BM31" s="7">
        <v>0.20261799999999999</v>
      </c>
      <c r="BN31" s="7">
        <f t="shared" si="15"/>
        <v>0.201738</v>
      </c>
      <c r="BO31" s="7">
        <v>0.20719599999999999</v>
      </c>
      <c r="BP31" s="7">
        <v>0.20968999999999999</v>
      </c>
      <c r="BQ31" s="7">
        <v>0.21104300000000001</v>
      </c>
      <c r="BR31" s="7">
        <f t="shared" si="16"/>
        <v>0.20930966666666664</v>
      </c>
    </row>
    <row r="32" spans="1:70">
      <c r="A32" s="7" t="s">
        <v>187</v>
      </c>
      <c r="B32" s="7">
        <v>2.6969799999999999</v>
      </c>
      <c r="C32" s="7">
        <v>2.9176899999999999</v>
      </c>
      <c r="D32" s="7">
        <v>2.94442</v>
      </c>
      <c r="E32" s="7">
        <f t="shared" si="0"/>
        <v>2.8530300000000004</v>
      </c>
      <c r="F32" s="7">
        <v>3.3647520000000002</v>
      </c>
      <c r="G32" s="7">
        <v>3.3605900000000002</v>
      </c>
      <c r="H32" s="7">
        <v>3.62561</v>
      </c>
      <c r="I32" s="7">
        <f t="shared" si="1"/>
        <v>3.450317333333333</v>
      </c>
      <c r="J32" s="7">
        <v>2.3624010000000002</v>
      </c>
      <c r="K32" s="7">
        <v>2.3769619999999998</v>
      </c>
      <c r="L32" s="7">
        <v>2.4933040000000002</v>
      </c>
      <c r="M32" s="7">
        <f t="shared" si="2"/>
        <v>2.4108890000000001</v>
      </c>
      <c r="N32" s="7">
        <v>3.3046310000000001</v>
      </c>
      <c r="O32" s="7">
        <v>3.3961800000000002</v>
      </c>
      <c r="P32" s="7">
        <v>3.3202400000000001</v>
      </c>
      <c r="Q32" s="7">
        <f t="shared" si="17"/>
        <v>3.3403503333333333</v>
      </c>
      <c r="R32" s="7">
        <v>1.6969700000000001</v>
      </c>
      <c r="S32" s="7">
        <v>1.543323</v>
      </c>
      <c r="T32" s="7">
        <v>1.5764009999999999</v>
      </c>
      <c r="U32" s="7">
        <f t="shared" si="3"/>
        <v>1.6055646666666668</v>
      </c>
      <c r="V32" s="7">
        <v>2.1571940000000001</v>
      </c>
      <c r="W32" s="7">
        <v>2.1567810000000001</v>
      </c>
      <c r="X32" s="7">
        <v>2.265034</v>
      </c>
      <c r="Y32" s="7">
        <f t="shared" si="4"/>
        <v>2.193003</v>
      </c>
      <c r="Z32" s="7">
        <v>0.29253499999999999</v>
      </c>
      <c r="AA32" s="7">
        <v>0.334735</v>
      </c>
      <c r="AB32" s="7">
        <v>0.60058400000000001</v>
      </c>
      <c r="AC32" s="7">
        <f t="shared" si="5"/>
        <v>0.40928466666666669</v>
      </c>
      <c r="AD32" s="7">
        <v>3.68208</v>
      </c>
      <c r="AE32" s="7">
        <v>3.8961510000000001</v>
      </c>
      <c r="AF32" s="7">
        <v>2.22296</v>
      </c>
      <c r="AG32" s="7">
        <f t="shared" si="6"/>
        <v>3.267063666666667</v>
      </c>
      <c r="AH32" s="7">
        <v>0.18430099999999999</v>
      </c>
      <c r="AI32" s="7">
        <v>0.181176</v>
      </c>
      <c r="AJ32" s="7">
        <v>0.21374799999999999</v>
      </c>
      <c r="AK32" s="7">
        <f t="shared" si="7"/>
        <v>0.193075</v>
      </c>
      <c r="AL32" s="7">
        <v>0.109226</v>
      </c>
      <c r="AM32" s="7">
        <v>0.114133</v>
      </c>
      <c r="AN32" s="7">
        <v>0.111285</v>
      </c>
      <c r="AO32" s="7">
        <f t="shared" si="8"/>
        <v>0.11154799999999999</v>
      </c>
      <c r="AP32" s="7">
        <v>0.37390299999999999</v>
      </c>
      <c r="AQ32" s="7">
        <v>0.40582099999999999</v>
      </c>
      <c r="AR32" s="7">
        <v>0.37404599999999999</v>
      </c>
      <c r="AS32" s="7">
        <f t="shared" si="9"/>
        <v>0.38458999999999999</v>
      </c>
      <c r="AT32" s="7">
        <v>2.3579819999999998</v>
      </c>
      <c r="AU32" s="7">
        <v>2.3082199999999999</v>
      </c>
      <c r="AV32" s="7">
        <v>2.3476300000000001</v>
      </c>
      <c r="AW32" s="7">
        <f t="shared" si="10"/>
        <v>2.3379440000000002</v>
      </c>
      <c r="AX32" s="7">
        <v>1.59016</v>
      </c>
      <c r="AY32" s="7">
        <v>1.78583</v>
      </c>
      <c r="AZ32" s="7">
        <v>1.75651</v>
      </c>
      <c r="BA32" s="7">
        <f t="shared" si="11"/>
        <v>1.7108333333333334</v>
      </c>
      <c r="BB32" s="7">
        <v>0.95761200000000002</v>
      </c>
      <c r="BC32" s="7">
        <v>0.96273900000000001</v>
      </c>
      <c r="BD32" s="7">
        <v>1.14089</v>
      </c>
      <c r="BE32" s="7">
        <f t="shared" si="12"/>
        <v>1.0204136666666666</v>
      </c>
      <c r="BF32" s="7">
        <f t="shared" si="13"/>
        <v>0.10436705276251373</v>
      </c>
      <c r="BG32" s="7">
        <v>0.23621700000000001</v>
      </c>
      <c r="BH32" s="7">
        <v>0.23611299999999999</v>
      </c>
      <c r="BI32" s="7">
        <v>0.23968900000000001</v>
      </c>
      <c r="BJ32" s="7">
        <f t="shared" si="14"/>
        <v>0.2373396666666667</v>
      </c>
      <c r="BK32" s="7">
        <v>0.20618900000000001</v>
      </c>
      <c r="BL32" s="7">
        <v>0.200409</v>
      </c>
      <c r="BM32" s="7">
        <v>0.20163800000000001</v>
      </c>
      <c r="BN32" s="7">
        <f t="shared" si="15"/>
        <v>0.20274533333333333</v>
      </c>
      <c r="BO32" s="7">
        <v>0.208007</v>
      </c>
      <c r="BP32" s="7">
        <v>0.21202799999999999</v>
      </c>
      <c r="BQ32" s="7">
        <v>0.20721200000000001</v>
      </c>
      <c r="BR32" s="7">
        <f t="shared" si="16"/>
        <v>0.20908233333333334</v>
      </c>
    </row>
    <row r="33" spans="1:70">
      <c r="A33" s="7" t="s">
        <v>188</v>
      </c>
      <c r="B33" s="7">
        <v>2.7511739999999998</v>
      </c>
      <c r="C33" s="7">
        <v>3.0068730000000001</v>
      </c>
      <c r="D33" s="7">
        <v>3.036921</v>
      </c>
      <c r="E33" s="7">
        <f t="shared" si="0"/>
        <v>2.9316559999999998</v>
      </c>
      <c r="F33" s="7">
        <v>3.3766400000000001</v>
      </c>
      <c r="G33" s="7">
        <v>3.3667400000000001</v>
      </c>
      <c r="H33" s="7">
        <v>3.6470099999999999</v>
      </c>
      <c r="I33" s="7">
        <f t="shared" si="1"/>
        <v>3.4634633333333333</v>
      </c>
      <c r="J33" s="7">
        <v>2.3496709999999998</v>
      </c>
      <c r="K33" s="7">
        <v>2.3633630000000001</v>
      </c>
      <c r="L33" s="7">
        <v>2.4534799999999999</v>
      </c>
      <c r="M33" s="7">
        <f t="shared" si="2"/>
        <v>2.3888380000000002</v>
      </c>
      <c r="N33" s="7">
        <v>3.3411499999999998</v>
      </c>
      <c r="O33" s="7">
        <v>3.4133399999999998</v>
      </c>
      <c r="P33" s="7">
        <v>3.32951</v>
      </c>
      <c r="Q33" s="7">
        <f t="shared" si="17"/>
        <v>3.3613333333333331</v>
      </c>
      <c r="R33" s="7">
        <v>1.6407309999999999</v>
      </c>
      <c r="S33" s="7">
        <v>1.5400320000000001</v>
      </c>
      <c r="T33" s="7">
        <v>1.55931</v>
      </c>
      <c r="U33" s="7">
        <f t="shared" si="3"/>
        <v>1.5800243333333333</v>
      </c>
      <c r="V33" s="7">
        <v>2.1590129999999998</v>
      </c>
      <c r="W33" s="7">
        <v>2.15612</v>
      </c>
      <c r="X33" s="7">
        <v>2.2553800000000002</v>
      </c>
      <c r="Y33" s="7">
        <f t="shared" si="4"/>
        <v>2.1901709999999999</v>
      </c>
      <c r="Z33" s="7">
        <v>0.310722</v>
      </c>
      <c r="AA33" s="7">
        <v>0.37640400000000002</v>
      </c>
      <c r="AB33" s="7">
        <v>0.70125999999999999</v>
      </c>
      <c r="AC33" s="7">
        <f t="shared" si="5"/>
        <v>0.46279533333333339</v>
      </c>
      <c r="AD33" s="7">
        <v>3.8180700000000001</v>
      </c>
      <c r="AE33" s="7">
        <v>4.0979140000000003</v>
      </c>
      <c r="AF33" s="7">
        <v>2.5217900000000002</v>
      </c>
      <c r="AG33" s="7">
        <f t="shared" si="6"/>
        <v>3.4792580000000002</v>
      </c>
      <c r="AH33" s="7">
        <v>0.18632599999999999</v>
      </c>
      <c r="AI33" s="7">
        <v>0.178816</v>
      </c>
      <c r="AJ33" s="7">
        <v>0.22375800000000001</v>
      </c>
      <c r="AK33" s="7">
        <f t="shared" si="7"/>
        <v>0.1963</v>
      </c>
      <c r="AL33" s="7">
        <v>0.106235</v>
      </c>
      <c r="AM33" s="7">
        <v>0.115601</v>
      </c>
      <c r="AN33" s="7">
        <v>0.10852100000000001</v>
      </c>
      <c r="AO33" s="7">
        <f t="shared" si="8"/>
        <v>0.11011900000000001</v>
      </c>
      <c r="AP33" s="7">
        <v>0.38502399999999998</v>
      </c>
      <c r="AQ33" s="7">
        <v>0.41588999999999998</v>
      </c>
      <c r="AR33" s="7">
        <v>0.38770500000000002</v>
      </c>
      <c r="AS33" s="7">
        <f t="shared" si="9"/>
        <v>0.39620633333333327</v>
      </c>
      <c r="AT33" s="7">
        <v>2.3992810000000002</v>
      </c>
      <c r="AU33" s="7">
        <v>2.32193</v>
      </c>
      <c r="AV33" s="7">
        <v>2.3688899999999999</v>
      </c>
      <c r="AW33" s="7">
        <f t="shared" si="10"/>
        <v>2.3633670000000002</v>
      </c>
      <c r="AX33" s="7">
        <v>1.6612899999999999</v>
      </c>
      <c r="AY33" s="7">
        <v>1.8708940000000001</v>
      </c>
      <c r="AZ33" s="7">
        <v>1.75945</v>
      </c>
      <c r="BA33" s="7">
        <f t="shared" si="11"/>
        <v>1.7638780000000001</v>
      </c>
      <c r="BB33" s="7">
        <v>1.065374</v>
      </c>
      <c r="BC33" s="7">
        <v>1.064322</v>
      </c>
      <c r="BD33" s="7">
        <v>1.295382</v>
      </c>
      <c r="BE33" s="7">
        <f t="shared" si="12"/>
        <v>1.1416926666666667</v>
      </c>
      <c r="BF33" s="7">
        <f t="shared" si="13"/>
        <v>0.13309990631602014</v>
      </c>
      <c r="BG33" s="7">
        <v>0.242314</v>
      </c>
      <c r="BH33" s="7">
        <v>0.23955599999999999</v>
      </c>
      <c r="BI33" s="7">
        <v>0.246479</v>
      </c>
      <c r="BJ33" s="7">
        <f t="shared" si="14"/>
        <v>0.242783</v>
      </c>
      <c r="BK33" s="7">
        <v>0.20944099999999999</v>
      </c>
      <c r="BL33" s="7">
        <v>0.20128599999999999</v>
      </c>
      <c r="BM33" s="7">
        <v>0.202709</v>
      </c>
      <c r="BN33" s="7">
        <f t="shared" si="15"/>
        <v>0.20447866666666667</v>
      </c>
      <c r="BO33" s="7">
        <v>0.208287</v>
      </c>
      <c r="BP33" s="7">
        <v>0.21437</v>
      </c>
      <c r="BQ33" s="7">
        <v>0.211421</v>
      </c>
      <c r="BR33" s="7">
        <f t="shared" si="16"/>
        <v>0.21135933333333334</v>
      </c>
    </row>
    <row r="34" spans="1:70">
      <c r="A34" s="7" t="s">
        <v>189</v>
      </c>
      <c r="B34" s="7">
        <v>2.7454710000000002</v>
      </c>
      <c r="C34" s="7">
        <v>3.0212300000000001</v>
      </c>
      <c r="D34" s="7">
        <v>3.2454109999999998</v>
      </c>
      <c r="E34" s="7">
        <f t="shared" si="0"/>
        <v>3.0040373333333332</v>
      </c>
      <c r="F34" s="7">
        <v>3.377602</v>
      </c>
      <c r="G34" s="7">
        <v>3.3408799999999998</v>
      </c>
      <c r="H34" s="7">
        <v>3.6163500000000002</v>
      </c>
      <c r="I34" s="7">
        <f t="shared" si="1"/>
        <v>3.444944</v>
      </c>
      <c r="J34" s="7">
        <v>2.3165140000000002</v>
      </c>
      <c r="K34" s="7">
        <v>2.343674</v>
      </c>
      <c r="L34" s="7">
        <v>2.467832</v>
      </c>
      <c r="M34" s="7">
        <f t="shared" si="2"/>
        <v>2.3760066666666666</v>
      </c>
      <c r="N34" s="7">
        <v>3.370511</v>
      </c>
      <c r="O34" s="7">
        <v>3.4276599999999999</v>
      </c>
      <c r="P34" s="7">
        <v>3.29976</v>
      </c>
      <c r="Q34" s="7">
        <f t="shared" si="17"/>
        <v>3.3659769999999996</v>
      </c>
      <c r="R34" s="7">
        <v>1.5885199999999999</v>
      </c>
      <c r="S34" s="7">
        <v>1.54871</v>
      </c>
      <c r="T34" s="7">
        <v>1.5481830000000001</v>
      </c>
      <c r="U34" s="7">
        <f t="shared" si="3"/>
        <v>1.5618043333333331</v>
      </c>
      <c r="V34" s="7">
        <v>2.1757</v>
      </c>
      <c r="W34" s="7">
        <v>2.1735799999999998</v>
      </c>
      <c r="X34" s="7">
        <v>2.2431130000000001</v>
      </c>
      <c r="Y34" s="7">
        <f t="shared" si="4"/>
        <v>2.1974643333333335</v>
      </c>
      <c r="Z34" s="7">
        <v>0.33746300000000001</v>
      </c>
      <c r="AA34" s="7">
        <v>0.42835699999999999</v>
      </c>
      <c r="AB34" s="7">
        <v>0.789045</v>
      </c>
      <c r="AC34" s="7">
        <f t="shared" si="5"/>
        <v>0.51828833333333335</v>
      </c>
      <c r="AD34" s="7">
        <v>3.8073839999999999</v>
      </c>
      <c r="AE34" s="7">
        <v>4.225422</v>
      </c>
      <c r="AF34" s="7">
        <v>2.9034599999999999</v>
      </c>
      <c r="AG34" s="7">
        <f t="shared" si="6"/>
        <v>3.6454219999999999</v>
      </c>
      <c r="AH34" s="7">
        <v>0.18690399999999999</v>
      </c>
      <c r="AI34" s="7">
        <v>0.18756900000000001</v>
      </c>
      <c r="AJ34" s="7">
        <v>0.245585</v>
      </c>
      <c r="AK34" s="7">
        <f t="shared" si="7"/>
        <v>0.20668600000000001</v>
      </c>
      <c r="AL34" s="7">
        <v>0.105626</v>
      </c>
      <c r="AM34" s="7">
        <v>0.112791</v>
      </c>
      <c r="AN34" s="7">
        <v>0.107769</v>
      </c>
      <c r="AO34" s="7">
        <f t="shared" si="8"/>
        <v>0.10872866666666665</v>
      </c>
      <c r="AP34" s="7">
        <v>0.38988299999999998</v>
      </c>
      <c r="AQ34" s="7">
        <v>0.42124600000000001</v>
      </c>
      <c r="AR34" s="7">
        <v>0.39469799999999999</v>
      </c>
      <c r="AS34" s="7">
        <f t="shared" si="9"/>
        <v>0.40194233333333335</v>
      </c>
      <c r="AT34" s="7">
        <v>2.38632</v>
      </c>
      <c r="AU34" s="7">
        <v>2.3505199999999999</v>
      </c>
      <c r="AV34" s="7">
        <v>2.4063140000000001</v>
      </c>
      <c r="AW34" s="7">
        <f t="shared" si="10"/>
        <v>2.3810513333333332</v>
      </c>
      <c r="AX34" s="7">
        <v>1.76207</v>
      </c>
      <c r="AY34" s="7">
        <v>1.8995919999999999</v>
      </c>
      <c r="AZ34" s="7">
        <v>1.7582009999999999</v>
      </c>
      <c r="BA34" s="7">
        <f t="shared" si="11"/>
        <v>1.8066209999999998</v>
      </c>
      <c r="BB34" s="7">
        <v>1.170471</v>
      </c>
      <c r="BC34" s="7">
        <v>1.19181</v>
      </c>
      <c r="BD34" s="7">
        <v>1.4249099999999999</v>
      </c>
      <c r="BE34" s="7">
        <f t="shared" si="12"/>
        <v>1.262397</v>
      </c>
      <c r="BF34" s="7">
        <f t="shared" si="13"/>
        <v>0.14114423334660178</v>
      </c>
      <c r="BG34" s="7">
        <v>0.248807</v>
      </c>
      <c r="BH34" s="7">
        <v>0.238207</v>
      </c>
      <c r="BI34" s="7">
        <v>0.24482699999999999</v>
      </c>
      <c r="BJ34" s="7">
        <f t="shared" si="14"/>
        <v>0.243947</v>
      </c>
      <c r="BK34" s="7">
        <v>0.21005799999999999</v>
      </c>
      <c r="BL34" s="7">
        <v>0.197266</v>
      </c>
      <c r="BM34" s="7">
        <v>0.20147799999999999</v>
      </c>
      <c r="BN34" s="7">
        <f t="shared" si="15"/>
        <v>0.20293400000000003</v>
      </c>
      <c r="BO34" s="7">
        <v>0.20894299999999999</v>
      </c>
      <c r="BP34" s="7">
        <v>0.21182999999999999</v>
      </c>
      <c r="BQ34" s="7">
        <v>0.210148</v>
      </c>
      <c r="BR34" s="7">
        <f t="shared" si="16"/>
        <v>0.21030699999999999</v>
      </c>
    </row>
    <row r="35" spans="1:70">
      <c r="A35" s="7" t="s">
        <v>190</v>
      </c>
      <c r="B35" s="7">
        <v>2.7530999999999999</v>
      </c>
      <c r="C35" s="7">
        <v>3.039301</v>
      </c>
      <c r="D35" s="7">
        <v>3.1993200000000002</v>
      </c>
      <c r="E35" s="7">
        <f t="shared" si="0"/>
        <v>2.9972403333333335</v>
      </c>
      <c r="F35" s="7">
        <v>3.3726699999999998</v>
      </c>
      <c r="G35" s="7">
        <v>3.3514699999999999</v>
      </c>
      <c r="H35" s="7">
        <v>3.6034099999999998</v>
      </c>
      <c r="I35" s="7">
        <f t="shared" si="1"/>
        <v>3.4425166666666667</v>
      </c>
      <c r="J35" s="7">
        <v>2.3130799999999998</v>
      </c>
      <c r="K35" s="7">
        <v>2.3331200000000001</v>
      </c>
      <c r="L35" s="7">
        <v>2.47844</v>
      </c>
      <c r="M35" s="7">
        <f t="shared" si="2"/>
        <v>2.3748800000000001</v>
      </c>
      <c r="N35" s="7">
        <v>3.3768099999999999</v>
      </c>
      <c r="O35" s="7">
        <v>3.4482710000000001</v>
      </c>
      <c r="P35" s="7">
        <v>3.3046600000000002</v>
      </c>
      <c r="Q35" s="7">
        <f t="shared" si="17"/>
        <v>3.3765803333333331</v>
      </c>
      <c r="R35" s="7">
        <v>1.62358</v>
      </c>
      <c r="S35" s="7">
        <v>1.5380100000000001</v>
      </c>
      <c r="T35" s="7">
        <v>1.5516700000000001</v>
      </c>
      <c r="U35" s="7">
        <f t="shared" si="3"/>
        <v>1.5710866666666667</v>
      </c>
      <c r="V35" s="7">
        <v>2.1843020000000002</v>
      </c>
      <c r="W35" s="7">
        <v>2.1681210000000002</v>
      </c>
      <c r="X35" s="7">
        <v>2.24627</v>
      </c>
      <c r="Y35" s="7">
        <f t="shared" si="4"/>
        <v>2.1995643333333335</v>
      </c>
      <c r="Z35" s="7">
        <v>0.37575999999999998</v>
      </c>
      <c r="AA35" s="7">
        <v>0.48615199999999997</v>
      </c>
      <c r="AB35" s="7">
        <v>0.89086399999999999</v>
      </c>
      <c r="AC35" s="7">
        <f t="shared" si="5"/>
        <v>0.58425866666666659</v>
      </c>
      <c r="AD35" s="7">
        <v>3.9937999999999998</v>
      </c>
      <c r="AE35" s="7">
        <v>4.2942099999999996</v>
      </c>
      <c r="AF35" s="7">
        <v>3.1195900000000001</v>
      </c>
      <c r="AG35" s="7">
        <f t="shared" si="6"/>
        <v>3.8025333333333333</v>
      </c>
      <c r="AH35" s="7">
        <v>0.193995</v>
      </c>
      <c r="AI35" s="7">
        <v>0.18584700000000001</v>
      </c>
      <c r="AJ35" s="7">
        <v>0.27020699999999997</v>
      </c>
      <c r="AK35" s="7">
        <f t="shared" si="7"/>
        <v>0.21668299999999999</v>
      </c>
      <c r="AL35" s="7">
        <v>0.10578</v>
      </c>
      <c r="AM35" s="7">
        <v>0.112326</v>
      </c>
      <c r="AN35" s="7">
        <v>0.108719</v>
      </c>
      <c r="AO35" s="7">
        <f t="shared" si="8"/>
        <v>0.10894166666666666</v>
      </c>
      <c r="AP35" s="7">
        <v>0.39615400000000001</v>
      </c>
      <c r="AQ35" s="7">
        <v>0.429869</v>
      </c>
      <c r="AR35" s="7">
        <v>0.40035300000000001</v>
      </c>
      <c r="AS35" s="7">
        <f t="shared" si="9"/>
        <v>0.40879199999999999</v>
      </c>
      <c r="AT35" s="7">
        <v>2.4227500000000002</v>
      </c>
      <c r="AU35" s="7">
        <v>2.3785599999999998</v>
      </c>
      <c r="AV35" s="7">
        <v>2.403931</v>
      </c>
      <c r="AW35" s="7">
        <f t="shared" si="10"/>
        <v>2.4017469999999999</v>
      </c>
      <c r="AX35" s="7">
        <v>1.8371</v>
      </c>
      <c r="AY35" s="7">
        <v>1.940993</v>
      </c>
      <c r="AZ35" s="7">
        <v>1.749781</v>
      </c>
      <c r="BA35" s="7">
        <f t="shared" si="11"/>
        <v>1.8426246666666668</v>
      </c>
      <c r="BB35" s="7">
        <v>1.2915730000000001</v>
      </c>
      <c r="BC35" s="7">
        <v>1.32491</v>
      </c>
      <c r="BD35" s="7">
        <v>1.6068499999999999</v>
      </c>
      <c r="BE35" s="7">
        <f t="shared" si="12"/>
        <v>1.4077776666666668</v>
      </c>
      <c r="BF35" s="7">
        <f t="shared" si="13"/>
        <v>0.17320561283149372</v>
      </c>
      <c r="BG35" s="7">
        <v>0.24703600000000001</v>
      </c>
      <c r="BH35" s="7">
        <v>0.24551700000000001</v>
      </c>
      <c r="BI35" s="7">
        <v>0.241983</v>
      </c>
      <c r="BJ35" s="7">
        <f t="shared" si="14"/>
        <v>0.24484533333333336</v>
      </c>
      <c r="BK35" s="7">
        <v>0.20738999999999999</v>
      </c>
      <c r="BL35" s="7">
        <v>0.205869</v>
      </c>
      <c r="BM35" s="7">
        <v>0.205958</v>
      </c>
      <c r="BN35" s="7">
        <f t="shared" si="15"/>
        <v>0.20640566666666668</v>
      </c>
      <c r="BO35" s="7">
        <v>0.210812</v>
      </c>
      <c r="BP35" s="7">
        <v>0.20969599999999999</v>
      </c>
      <c r="BQ35" s="7">
        <v>0.21257999999999999</v>
      </c>
      <c r="BR35" s="7">
        <f t="shared" si="16"/>
        <v>0.21102933333333332</v>
      </c>
    </row>
    <row r="36" spans="1:70">
      <c r="A36" s="7" t="s">
        <v>191</v>
      </c>
      <c r="B36" s="7">
        <v>2.7643900000000001</v>
      </c>
      <c r="C36" s="7">
        <v>3.0525000000000002</v>
      </c>
      <c r="D36" s="7">
        <v>3.2804600000000002</v>
      </c>
      <c r="E36" s="7">
        <f t="shared" si="0"/>
        <v>3.0324500000000003</v>
      </c>
      <c r="F36" s="7">
        <v>3.3996499999999998</v>
      </c>
      <c r="G36" s="7">
        <v>3.3227699999999998</v>
      </c>
      <c r="H36" s="7">
        <v>3.6429999999999998</v>
      </c>
      <c r="I36" s="7">
        <f t="shared" si="1"/>
        <v>3.4551400000000001</v>
      </c>
      <c r="J36" s="7">
        <v>2.2921520000000002</v>
      </c>
      <c r="K36" s="7">
        <v>2.3258200000000002</v>
      </c>
      <c r="L36" s="7">
        <v>2.3237999999999999</v>
      </c>
      <c r="M36" s="7">
        <f t="shared" si="2"/>
        <v>2.3139240000000001</v>
      </c>
      <c r="N36" s="7">
        <v>3.3468640000000001</v>
      </c>
      <c r="O36" s="7">
        <v>3.40455</v>
      </c>
      <c r="P36" s="7">
        <v>3.300303</v>
      </c>
      <c r="Q36" s="7">
        <f t="shared" si="17"/>
        <v>3.3505723333333335</v>
      </c>
      <c r="R36" s="7">
        <v>1.649553</v>
      </c>
      <c r="S36" s="7">
        <v>1.54376</v>
      </c>
      <c r="T36" s="7">
        <v>1.5117</v>
      </c>
      <c r="U36" s="7">
        <f t="shared" si="3"/>
        <v>1.5683376666666666</v>
      </c>
      <c r="V36" s="7">
        <v>2.1410200000000001</v>
      </c>
      <c r="W36" s="7">
        <v>2.1429399999999998</v>
      </c>
      <c r="X36" s="7">
        <v>2.2615910000000001</v>
      </c>
      <c r="Y36" s="7">
        <f t="shared" si="4"/>
        <v>2.1818503333333337</v>
      </c>
      <c r="Z36" s="7">
        <v>0.42577900000000002</v>
      </c>
      <c r="AA36" s="7">
        <v>0.55330900000000005</v>
      </c>
      <c r="AB36" s="7">
        <v>0.96507600000000004</v>
      </c>
      <c r="AC36" s="7">
        <f t="shared" si="5"/>
        <v>0.64805466666666678</v>
      </c>
      <c r="AD36" s="7">
        <v>3.9786540000000001</v>
      </c>
      <c r="AE36" s="7">
        <v>4.3592199999999997</v>
      </c>
      <c r="AF36" s="7">
        <v>3.3075999999999999</v>
      </c>
      <c r="AG36" s="7">
        <f t="shared" si="6"/>
        <v>3.8818246666666667</v>
      </c>
      <c r="AH36" s="7">
        <v>0.19534099999999999</v>
      </c>
      <c r="AI36" s="7">
        <v>0.18443000000000001</v>
      </c>
      <c r="AJ36" s="7">
        <v>0.28793400000000002</v>
      </c>
      <c r="AK36" s="7">
        <f t="shared" si="7"/>
        <v>0.22256833333333334</v>
      </c>
      <c r="AL36" s="7">
        <v>0.105794</v>
      </c>
      <c r="AM36" s="7">
        <v>0.109351</v>
      </c>
      <c r="AN36" s="7">
        <v>0.108418</v>
      </c>
      <c r="AO36" s="7">
        <f t="shared" si="8"/>
        <v>0.10785433333333333</v>
      </c>
      <c r="AP36" s="7">
        <v>0.409721</v>
      </c>
      <c r="AQ36" s="7">
        <v>0.42942599999999997</v>
      </c>
      <c r="AR36" s="7">
        <v>0.40514099999999997</v>
      </c>
      <c r="AS36" s="7">
        <f t="shared" si="9"/>
        <v>0.41476266666666667</v>
      </c>
      <c r="AT36" s="7">
        <v>2.4064700000000001</v>
      </c>
      <c r="AU36" s="7">
        <v>2.3673700000000002</v>
      </c>
      <c r="AV36" s="7">
        <v>2.398692</v>
      </c>
      <c r="AW36" s="7">
        <f t="shared" si="10"/>
        <v>2.390844</v>
      </c>
      <c r="AX36" s="7">
        <v>1.8505199999999999</v>
      </c>
      <c r="AY36" s="7">
        <v>1.922283</v>
      </c>
      <c r="AZ36" s="7">
        <v>1.7521899999999999</v>
      </c>
      <c r="BA36" s="7">
        <f t="shared" si="11"/>
        <v>1.8416643333333331</v>
      </c>
      <c r="BB36" s="7">
        <v>1.45065</v>
      </c>
      <c r="BC36" s="7">
        <v>1.4910220000000001</v>
      </c>
      <c r="BD36" s="7">
        <v>1.83643</v>
      </c>
      <c r="BE36" s="7">
        <f t="shared" si="12"/>
        <v>1.5927006666666668</v>
      </c>
      <c r="BF36" s="7">
        <f t="shared" si="13"/>
        <v>0.21203883026779116</v>
      </c>
      <c r="BG36" s="7">
        <v>0.24599599999999999</v>
      </c>
      <c r="BH36" s="7">
        <v>0.234872</v>
      </c>
      <c r="BI36" s="7">
        <v>0.24956200000000001</v>
      </c>
      <c r="BJ36" s="7">
        <f t="shared" si="14"/>
        <v>0.24347666666666665</v>
      </c>
      <c r="BK36" s="7">
        <v>0.205563</v>
      </c>
      <c r="BL36" s="7">
        <v>0.20055700000000001</v>
      </c>
      <c r="BM36" s="7">
        <v>0.20618</v>
      </c>
      <c r="BN36" s="7">
        <f t="shared" si="15"/>
        <v>0.20410000000000003</v>
      </c>
      <c r="BO36" s="7">
        <v>0.20938899999999999</v>
      </c>
      <c r="BP36" s="7">
        <v>0.210703</v>
      </c>
      <c r="BQ36" s="7">
        <v>0.20960699999999999</v>
      </c>
      <c r="BR36" s="7">
        <f t="shared" si="16"/>
        <v>0.20989966666666668</v>
      </c>
    </row>
    <row r="37" spans="1:70">
      <c r="A37" s="7" t="s">
        <v>192</v>
      </c>
      <c r="B37" s="7">
        <v>2.7854230000000002</v>
      </c>
      <c r="C37" s="7">
        <v>3.09754</v>
      </c>
      <c r="D37" s="7">
        <v>3.2409829999999999</v>
      </c>
      <c r="E37" s="7">
        <f t="shared" si="0"/>
        <v>3.0413153333333334</v>
      </c>
      <c r="F37" s="7">
        <v>3.4356520000000002</v>
      </c>
      <c r="G37" s="7">
        <v>3.3451</v>
      </c>
      <c r="H37" s="7">
        <v>3.6864729999999999</v>
      </c>
      <c r="I37" s="7">
        <f t="shared" si="1"/>
        <v>3.4890749999999997</v>
      </c>
      <c r="J37" s="7">
        <v>2.2747700000000002</v>
      </c>
      <c r="K37" s="7">
        <v>2.3109000000000002</v>
      </c>
      <c r="L37" s="7">
        <v>2.30383</v>
      </c>
      <c r="M37" s="7">
        <f t="shared" si="2"/>
        <v>2.2965</v>
      </c>
      <c r="N37" s="7">
        <v>3.3420909999999999</v>
      </c>
      <c r="O37" s="7">
        <v>3.411492</v>
      </c>
      <c r="P37" s="7">
        <v>3.2976909999999999</v>
      </c>
      <c r="Q37" s="7">
        <f t="shared" si="17"/>
        <v>3.3504246666666666</v>
      </c>
      <c r="R37" s="7">
        <v>1.6294299999999999</v>
      </c>
      <c r="S37" s="7">
        <v>1.4888729999999999</v>
      </c>
      <c r="T37" s="7">
        <v>1.5067999999999999</v>
      </c>
      <c r="U37" s="7">
        <f t="shared" si="3"/>
        <v>1.541701</v>
      </c>
      <c r="V37" s="7">
        <v>2.1534200000000001</v>
      </c>
      <c r="W37" s="7">
        <v>2.1055700000000002</v>
      </c>
      <c r="X37" s="7">
        <v>2.27867</v>
      </c>
      <c r="Y37" s="7">
        <f t="shared" si="4"/>
        <v>2.1792200000000004</v>
      </c>
      <c r="Z37" s="7">
        <v>0.49287999999999998</v>
      </c>
      <c r="AA37" s="7">
        <v>0.631664</v>
      </c>
      <c r="AB37" s="7">
        <v>1.0364500000000001</v>
      </c>
      <c r="AC37" s="7">
        <f t="shared" si="5"/>
        <v>0.72033133333333332</v>
      </c>
      <c r="AD37" s="7">
        <v>3.9601639999999998</v>
      </c>
      <c r="AE37" s="7">
        <v>4.2842209999999996</v>
      </c>
      <c r="AF37" s="7">
        <v>3.4534419999999999</v>
      </c>
      <c r="AG37" s="7">
        <f t="shared" si="6"/>
        <v>3.8992756666666666</v>
      </c>
      <c r="AH37" s="7">
        <v>0.20059399999999999</v>
      </c>
      <c r="AI37" s="7">
        <v>0.18737799999999999</v>
      </c>
      <c r="AJ37" s="7">
        <v>0.31973499999999999</v>
      </c>
      <c r="AK37" s="7">
        <f t="shared" si="7"/>
        <v>0.23590233333333332</v>
      </c>
      <c r="AL37" s="7">
        <v>0.10578700000000001</v>
      </c>
      <c r="AM37" s="7">
        <v>0.11473899999999999</v>
      </c>
      <c r="AN37" s="7">
        <v>0.106276</v>
      </c>
      <c r="AO37" s="7">
        <f t="shared" si="8"/>
        <v>0.10893399999999999</v>
      </c>
      <c r="AP37" s="7">
        <v>0.41488399999999998</v>
      </c>
      <c r="AQ37" s="7">
        <v>0.42647699999999999</v>
      </c>
      <c r="AR37" s="7">
        <v>0.40903400000000001</v>
      </c>
      <c r="AS37" s="7">
        <f t="shared" si="9"/>
        <v>0.41679833333333338</v>
      </c>
      <c r="AT37" s="7">
        <v>2.41934</v>
      </c>
      <c r="AU37" s="7">
        <v>2.3537340000000002</v>
      </c>
      <c r="AV37" s="7">
        <v>2.3997799999999998</v>
      </c>
      <c r="AW37" s="7">
        <f t="shared" si="10"/>
        <v>2.3909513333333332</v>
      </c>
      <c r="AX37" s="7">
        <v>1.9207099999999999</v>
      </c>
      <c r="AY37" s="7">
        <v>2.02061</v>
      </c>
      <c r="AZ37" s="7">
        <v>1.7492700000000001</v>
      </c>
      <c r="BA37" s="7">
        <f t="shared" si="11"/>
        <v>1.8968633333333333</v>
      </c>
      <c r="BB37" s="7">
        <v>1.626123</v>
      </c>
      <c r="BC37" s="7">
        <v>1.674614</v>
      </c>
      <c r="BD37" s="7">
        <v>2.0882100000000001</v>
      </c>
      <c r="BE37" s="7">
        <f t="shared" si="12"/>
        <v>1.7963156666666666</v>
      </c>
      <c r="BF37" s="7">
        <f t="shared" si="13"/>
        <v>0.2539479683800081</v>
      </c>
      <c r="BG37" s="7">
        <v>0.24691099999999999</v>
      </c>
      <c r="BH37" s="7">
        <v>0.23938000000000001</v>
      </c>
      <c r="BI37" s="7">
        <v>0.24518599999999999</v>
      </c>
      <c r="BJ37" s="7">
        <f t="shared" si="14"/>
        <v>0.24382566666666669</v>
      </c>
      <c r="BK37" s="7">
        <v>0.206488</v>
      </c>
      <c r="BL37" s="7">
        <v>0.20064799999999999</v>
      </c>
      <c r="BM37" s="7">
        <v>0.20773</v>
      </c>
      <c r="BN37" s="7">
        <f t="shared" si="15"/>
        <v>0.20495533333333335</v>
      </c>
      <c r="BO37" s="7">
        <v>0.209561</v>
      </c>
      <c r="BP37" s="7">
        <v>0.21465400000000001</v>
      </c>
      <c r="BQ37" s="7">
        <v>0.21318500000000001</v>
      </c>
      <c r="BR37" s="7">
        <f t="shared" si="16"/>
        <v>0.21246666666666666</v>
      </c>
    </row>
    <row r="38" spans="1:70">
      <c r="A38" s="7" t="s">
        <v>193</v>
      </c>
      <c r="B38" s="7">
        <v>2.8045800000000001</v>
      </c>
      <c r="C38" s="7">
        <v>3.08962</v>
      </c>
      <c r="D38" s="7">
        <v>3.46495</v>
      </c>
      <c r="E38" s="7">
        <f t="shared" si="0"/>
        <v>3.1197166666666667</v>
      </c>
      <c r="F38" s="7">
        <v>3.3959100000000002</v>
      </c>
      <c r="G38" s="7">
        <v>3.3611420000000001</v>
      </c>
      <c r="H38" s="7">
        <v>3.6276440000000001</v>
      </c>
      <c r="I38" s="7">
        <f t="shared" si="1"/>
        <v>3.4615653333333332</v>
      </c>
      <c r="J38" s="7">
        <v>2.2532930000000002</v>
      </c>
      <c r="K38" s="7">
        <v>2.3013400000000002</v>
      </c>
      <c r="L38" s="7">
        <v>2.33405</v>
      </c>
      <c r="M38" s="7">
        <f t="shared" si="2"/>
        <v>2.2962276666666668</v>
      </c>
      <c r="N38" s="7">
        <v>3.3180499999999999</v>
      </c>
      <c r="O38" s="7">
        <v>3.43269</v>
      </c>
      <c r="P38" s="7">
        <v>3.3062499999999999</v>
      </c>
      <c r="Q38" s="7">
        <f t="shared" si="17"/>
        <v>3.3523300000000003</v>
      </c>
      <c r="R38" s="7">
        <v>1.5990310000000001</v>
      </c>
      <c r="S38" s="7">
        <v>1.506243</v>
      </c>
      <c r="T38" s="7">
        <v>1.4920100000000001</v>
      </c>
      <c r="U38" s="7">
        <f t="shared" si="3"/>
        <v>1.5324280000000001</v>
      </c>
      <c r="V38" s="7">
        <v>2.14303</v>
      </c>
      <c r="W38" s="7">
        <v>2.0960930000000002</v>
      </c>
      <c r="X38" s="7">
        <v>2.23319</v>
      </c>
      <c r="Y38" s="7">
        <f t="shared" si="4"/>
        <v>2.1574376666666666</v>
      </c>
      <c r="Z38" s="7">
        <v>0.56279999999999997</v>
      </c>
      <c r="AA38" s="7">
        <v>0.72095399999999998</v>
      </c>
      <c r="AB38" s="7">
        <v>1.0797399999999999</v>
      </c>
      <c r="AC38" s="7">
        <f t="shared" si="5"/>
        <v>0.78783133333333344</v>
      </c>
      <c r="AD38" s="7">
        <v>3.91289</v>
      </c>
      <c r="AE38" s="7">
        <v>4.352932</v>
      </c>
      <c r="AF38" s="7">
        <v>3.50535</v>
      </c>
      <c r="AG38" s="7">
        <f t="shared" si="6"/>
        <v>3.923724</v>
      </c>
      <c r="AH38" s="7">
        <v>0.203406</v>
      </c>
      <c r="AI38" s="7">
        <v>0.18751499999999999</v>
      </c>
      <c r="AJ38" s="7">
        <v>0.35034300000000002</v>
      </c>
      <c r="AK38" s="7">
        <f t="shared" si="7"/>
        <v>0.24708799999999997</v>
      </c>
      <c r="AL38" s="7">
        <v>0.103896</v>
      </c>
      <c r="AM38" s="7">
        <v>0.10970000000000001</v>
      </c>
      <c r="AN38" s="7">
        <v>0.10727399999999999</v>
      </c>
      <c r="AO38" s="7">
        <f t="shared" si="8"/>
        <v>0.10695666666666666</v>
      </c>
      <c r="AP38" s="7">
        <v>0.41970400000000002</v>
      </c>
      <c r="AQ38" s="7">
        <v>0.43304999999999999</v>
      </c>
      <c r="AR38" s="7">
        <v>0.42021599999999998</v>
      </c>
      <c r="AS38" s="7">
        <f t="shared" si="9"/>
        <v>0.42432333333333333</v>
      </c>
      <c r="AT38" s="7">
        <v>2.40909</v>
      </c>
      <c r="AU38" s="7">
        <v>2.3702100000000002</v>
      </c>
      <c r="AV38" s="7">
        <v>2.4353899999999999</v>
      </c>
      <c r="AW38" s="7">
        <f t="shared" si="10"/>
        <v>2.4048966666666667</v>
      </c>
      <c r="AX38" s="7">
        <v>1.922442</v>
      </c>
      <c r="AY38" s="7">
        <v>2.0030399999999999</v>
      </c>
      <c r="AZ38" s="7">
        <v>1.754264</v>
      </c>
      <c r="BA38" s="7">
        <f t="shared" si="11"/>
        <v>1.8932486666666666</v>
      </c>
      <c r="BB38" s="7">
        <v>1.832802</v>
      </c>
      <c r="BC38" s="7">
        <v>1.9103300000000001</v>
      </c>
      <c r="BD38" s="7">
        <v>2.3947419999999999</v>
      </c>
      <c r="BE38" s="7">
        <f t="shared" si="12"/>
        <v>2.0459580000000002</v>
      </c>
      <c r="BF38" s="7">
        <f t="shared" si="13"/>
        <v>0.30453301411833839</v>
      </c>
      <c r="BG38" s="7">
        <v>0.25236799999999998</v>
      </c>
      <c r="BH38" s="7">
        <v>0.24104500000000001</v>
      </c>
      <c r="BI38" s="7">
        <v>0.245142</v>
      </c>
      <c r="BJ38" s="7">
        <f t="shared" si="14"/>
        <v>0.24618499999999999</v>
      </c>
      <c r="BK38" s="7">
        <v>0.20818800000000001</v>
      </c>
      <c r="BL38" s="7">
        <v>0.20175199999999999</v>
      </c>
      <c r="BM38" s="7">
        <v>0.20501</v>
      </c>
      <c r="BN38" s="7">
        <f t="shared" si="15"/>
        <v>0.20498333333333332</v>
      </c>
      <c r="BO38" s="7">
        <v>0.21051900000000001</v>
      </c>
      <c r="BP38" s="7">
        <v>0.21293899999999999</v>
      </c>
      <c r="BQ38" s="7">
        <v>0.20997499999999999</v>
      </c>
      <c r="BR38" s="7">
        <f t="shared" si="16"/>
        <v>0.21114433333333335</v>
      </c>
    </row>
    <row r="39" spans="1:70">
      <c r="A39" s="7" t="s">
        <v>194</v>
      </c>
      <c r="B39" s="7">
        <v>2.8702519999999998</v>
      </c>
      <c r="C39" s="7">
        <v>3.1178919999999999</v>
      </c>
      <c r="D39" s="7">
        <v>3.424874</v>
      </c>
      <c r="E39" s="7">
        <f t="shared" si="0"/>
        <v>3.137672666666667</v>
      </c>
      <c r="F39" s="7">
        <v>3.3364699999999998</v>
      </c>
      <c r="G39" s="7">
        <v>3.3471519999999999</v>
      </c>
      <c r="H39" s="7">
        <v>3.7167599999999998</v>
      </c>
      <c r="I39" s="7">
        <f t="shared" si="1"/>
        <v>3.4667940000000002</v>
      </c>
      <c r="J39" s="7">
        <v>2.2458300000000002</v>
      </c>
      <c r="K39" s="7">
        <v>2.3048030000000002</v>
      </c>
      <c r="L39" s="7">
        <v>2.3073600000000001</v>
      </c>
      <c r="M39" s="7">
        <f t="shared" si="2"/>
        <v>2.2859976666666668</v>
      </c>
      <c r="N39" s="7">
        <v>3.3879600000000001</v>
      </c>
      <c r="O39" s="7">
        <v>3.4656600000000002</v>
      </c>
      <c r="P39" s="7">
        <v>3.3152910000000002</v>
      </c>
      <c r="Q39" s="7">
        <f t="shared" si="17"/>
        <v>3.3896370000000005</v>
      </c>
      <c r="R39" s="7">
        <v>1.6089100000000001</v>
      </c>
      <c r="S39" s="7">
        <v>1.4974700000000001</v>
      </c>
      <c r="T39" s="7">
        <v>1.502081</v>
      </c>
      <c r="U39" s="7">
        <f t="shared" si="3"/>
        <v>1.5361536666666666</v>
      </c>
      <c r="V39" s="7">
        <v>2.1368499999999999</v>
      </c>
      <c r="W39" s="7">
        <v>2.1246640000000001</v>
      </c>
      <c r="X39" s="7">
        <v>2.2232210000000001</v>
      </c>
      <c r="Y39" s="7">
        <f t="shared" si="4"/>
        <v>2.1615783333333334</v>
      </c>
      <c r="Z39" s="7">
        <v>0.63241899999999995</v>
      </c>
      <c r="AA39" s="7">
        <v>0.82441699999999996</v>
      </c>
      <c r="AB39" s="7">
        <v>1.1216900000000001</v>
      </c>
      <c r="AC39" s="7">
        <f t="shared" si="5"/>
        <v>0.8595086666666667</v>
      </c>
      <c r="AD39" s="7">
        <v>3.98685</v>
      </c>
      <c r="AE39" s="7">
        <v>4.4482720000000002</v>
      </c>
      <c r="AF39" s="7">
        <v>3.6480920000000001</v>
      </c>
      <c r="AG39" s="7">
        <f t="shared" si="6"/>
        <v>4.0277380000000003</v>
      </c>
      <c r="AH39" s="7">
        <v>0.215728</v>
      </c>
      <c r="AI39" s="7">
        <v>0.19461600000000001</v>
      </c>
      <c r="AJ39" s="7">
        <v>0.39167299999999999</v>
      </c>
      <c r="AK39" s="7">
        <f t="shared" si="7"/>
        <v>0.26733899999999999</v>
      </c>
      <c r="AL39" s="7">
        <v>0.102586</v>
      </c>
      <c r="AM39" s="7">
        <v>0.11491999999999999</v>
      </c>
      <c r="AN39" s="7">
        <v>0.107947</v>
      </c>
      <c r="AO39" s="7">
        <f t="shared" si="8"/>
        <v>0.10848433333333334</v>
      </c>
      <c r="AP39" s="7">
        <v>0.42422500000000002</v>
      </c>
      <c r="AQ39" s="7">
        <v>0.44233699999999998</v>
      </c>
      <c r="AR39" s="7">
        <v>0.42851600000000001</v>
      </c>
      <c r="AS39" s="7">
        <f t="shared" si="9"/>
        <v>0.43169266666666672</v>
      </c>
      <c r="AT39" s="7">
        <v>2.4525100000000002</v>
      </c>
      <c r="AU39" s="7">
        <v>2.4146839999999998</v>
      </c>
      <c r="AV39" s="7">
        <v>2.4587639999999999</v>
      </c>
      <c r="AW39" s="7">
        <f t="shared" si="10"/>
        <v>2.441986</v>
      </c>
      <c r="AX39" s="7">
        <v>1.97224</v>
      </c>
      <c r="AY39" s="7">
        <v>2.0790310000000001</v>
      </c>
      <c r="AZ39" s="7">
        <v>1.7808740000000001</v>
      </c>
      <c r="BA39" s="7">
        <f t="shared" si="11"/>
        <v>1.9440483333333332</v>
      </c>
      <c r="BB39" s="7">
        <v>2.0643600000000002</v>
      </c>
      <c r="BC39" s="7">
        <v>2.2122600000000001</v>
      </c>
      <c r="BD39" s="7">
        <v>2.7533099999999999</v>
      </c>
      <c r="BE39" s="7">
        <f t="shared" si="12"/>
        <v>2.3433100000000002</v>
      </c>
      <c r="BF39" s="7">
        <f t="shared" si="13"/>
        <v>0.36268940224384932</v>
      </c>
      <c r="BG39" s="7">
        <v>0.25282700000000002</v>
      </c>
      <c r="BH39" s="7">
        <v>0.247645</v>
      </c>
      <c r="BI39" s="7">
        <v>0.25207800000000002</v>
      </c>
      <c r="BJ39" s="7">
        <f t="shared" si="14"/>
        <v>0.25085000000000002</v>
      </c>
      <c r="BK39" s="7">
        <v>0.208816</v>
      </c>
      <c r="BL39" s="7">
        <v>0.20843300000000001</v>
      </c>
      <c r="BM39" s="7">
        <v>0.20763300000000001</v>
      </c>
      <c r="BN39" s="7">
        <f t="shared" si="15"/>
        <v>0.20829399999999998</v>
      </c>
      <c r="BO39" s="7">
        <v>0.209012</v>
      </c>
      <c r="BP39" s="7">
        <v>0.21281</v>
      </c>
      <c r="BQ39" s="7">
        <v>0.20905299999999999</v>
      </c>
      <c r="BR39" s="7">
        <f t="shared" si="16"/>
        <v>0.21029166666666668</v>
      </c>
    </row>
    <row r="40" spans="1:70">
      <c r="A40" s="7" t="s">
        <v>195</v>
      </c>
      <c r="B40" s="7">
        <v>2.9096739999999999</v>
      </c>
      <c r="C40" s="7">
        <v>3.0998399999999999</v>
      </c>
      <c r="D40" s="7">
        <v>3.4500799999999998</v>
      </c>
      <c r="E40" s="7">
        <f t="shared" si="0"/>
        <v>3.1531979999999997</v>
      </c>
      <c r="F40" s="7">
        <v>3.3763399999999999</v>
      </c>
      <c r="G40" s="7">
        <v>3.3344100000000001</v>
      </c>
      <c r="H40" s="7">
        <v>3.6760600000000001</v>
      </c>
      <c r="I40" s="7">
        <f t="shared" si="1"/>
        <v>3.4622700000000002</v>
      </c>
      <c r="J40" s="7">
        <v>2.2223299999999999</v>
      </c>
      <c r="K40" s="7">
        <v>2.2802129999999998</v>
      </c>
      <c r="L40" s="7">
        <v>2.3891800000000001</v>
      </c>
      <c r="M40" s="7">
        <f t="shared" si="2"/>
        <v>2.2972409999999996</v>
      </c>
      <c r="N40" s="7">
        <v>3.4143140000000001</v>
      </c>
      <c r="O40" s="7">
        <v>3.4711400000000001</v>
      </c>
      <c r="P40" s="7">
        <v>3.2936800000000002</v>
      </c>
      <c r="Q40" s="7">
        <f t="shared" si="17"/>
        <v>3.3930446666666669</v>
      </c>
      <c r="R40" s="7">
        <v>1.589601</v>
      </c>
      <c r="S40" s="7">
        <v>1.47559</v>
      </c>
      <c r="T40" s="7">
        <v>1.499784</v>
      </c>
      <c r="U40" s="7">
        <f t="shared" si="3"/>
        <v>1.5216583333333336</v>
      </c>
      <c r="V40" s="7">
        <v>2.1416919999999999</v>
      </c>
      <c r="W40" s="7">
        <v>2.1235400000000002</v>
      </c>
      <c r="X40" s="7">
        <v>2.20953</v>
      </c>
      <c r="Y40" s="7">
        <f t="shared" si="4"/>
        <v>2.1582539999999999</v>
      </c>
      <c r="Z40" s="7">
        <v>0.72790200000000005</v>
      </c>
      <c r="AA40" s="7">
        <v>0.92493800000000004</v>
      </c>
      <c r="AB40" s="7">
        <v>1.1826099999999999</v>
      </c>
      <c r="AC40" s="7">
        <f t="shared" si="5"/>
        <v>0.94514999999999993</v>
      </c>
      <c r="AD40" s="7">
        <v>4.0851300000000004</v>
      </c>
      <c r="AE40" s="7">
        <v>4.4440999999999997</v>
      </c>
      <c r="AF40" s="7">
        <v>3.5958039999999998</v>
      </c>
      <c r="AG40" s="7">
        <f t="shared" si="6"/>
        <v>4.0416780000000001</v>
      </c>
      <c r="AH40" s="7">
        <v>0.22425200000000001</v>
      </c>
      <c r="AI40" s="7">
        <v>0.197631</v>
      </c>
      <c r="AJ40" s="7">
        <v>0.427597</v>
      </c>
      <c r="AK40" s="7">
        <f t="shared" si="7"/>
        <v>0.28316000000000002</v>
      </c>
      <c r="AL40" s="7">
        <v>0.106948</v>
      </c>
      <c r="AM40" s="7">
        <v>0.11518399999999999</v>
      </c>
      <c r="AN40" s="7">
        <v>0.10581</v>
      </c>
      <c r="AO40" s="7">
        <f t="shared" si="8"/>
        <v>0.10931400000000001</v>
      </c>
      <c r="AP40" s="7">
        <v>0.42813800000000002</v>
      </c>
      <c r="AQ40" s="7">
        <v>0.45006099999999999</v>
      </c>
      <c r="AR40" s="7">
        <v>0.42907899999999999</v>
      </c>
      <c r="AS40" s="7">
        <f t="shared" si="9"/>
        <v>0.43575933333333333</v>
      </c>
      <c r="AT40" s="7">
        <v>2.4323600000000001</v>
      </c>
      <c r="AU40" s="7">
        <v>2.435254</v>
      </c>
      <c r="AV40" s="7">
        <v>2.4774400000000001</v>
      </c>
      <c r="AW40" s="7">
        <f t="shared" si="10"/>
        <v>2.4483513333333331</v>
      </c>
      <c r="AX40" s="7">
        <v>2.04339</v>
      </c>
      <c r="AY40" s="7">
        <v>2.1061000000000001</v>
      </c>
      <c r="AZ40" s="7">
        <v>1.7691699999999999</v>
      </c>
      <c r="BA40" s="7">
        <f t="shared" si="11"/>
        <v>1.9728866666666667</v>
      </c>
      <c r="BB40" s="7">
        <v>2.3459500000000002</v>
      </c>
      <c r="BC40" s="7">
        <v>2.5589230000000001</v>
      </c>
      <c r="BD40" s="7">
        <v>3.12554</v>
      </c>
      <c r="BE40" s="7">
        <f t="shared" si="12"/>
        <v>2.6768043333333331</v>
      </c>
      <c r="BF40" s="7">
        <f t="shared" si="13"/>
        <v>0.40294186750241562</v>
      </c>
      <c r="BG40" s="7">
        <v>0.25539000000000001</v>
      </c>
      <c r="BH40" s="7">
        <v>0.24574699999999999</v>
      </c>
      <c r="BI40" s="7">
        <v>0.25076700000000002</v>
      </c>
      <c r="BJ40" s="7">
        <f t="shared" si="14"/>
        <v>0.25063466666666662</v>
      </c>
      <c r="BK40" s="7">
        <v>0.21077299999999999</v>
      </c>
      <c r="BL40" s="7">
        <v>0.20891000000000001</v>
      </c>
      <c r="BM40" s="7">
        <v>0.20533399999999999</v>
      </c>
      <c r="BN40" s="7">
        <f t="shared" si="15"/>
        <v>0.20833900000000002</v>
      </c>
      <c r="BO40" s="7">
        <v>0.21476000000000001</v>
      </c>
      <c r="BP40" s="7">
        <v>0.21431500000000001</v>
      </c>
      <c r="BQ40" s="7">
        <v>0.21201500000000001</v>
      </c>
      <c r="BR40" s="7">
        <f t="shared" si="16"/>
        <v>0.21369666666666665</v>
      </c>
    </row>
    <row r="41" spans="1:70">
      <c r="A41" s="7" t="s">
        <v>196</v>
      </c>
      <c r="B41" s="7">
        <v>2.92631</v>
      </c>
      <c r="C41" s="7">
        <v>3.1863600000000001</v>
      </c>
      <c r="D41" s="7">
        <v>3.4274740000000001</v>
      </c>
      <c r="E41" s="7">
        <f t="shared" si="0"/>
        <v>3.1800479999999998</v>
      </c>
      <c r="F41" s="7">
        <v>3.38496</v>
      </c>
      <c r="G41" s="7">
        <v>3.3389199999999999</v>
      </c>
      <c r="H41" s="7">
        <v>3.6569699999999998</v>
      </c>
      <c r="I41" s="7">
        <f t="shared" si="1"/>
        <v>3.4602833333333329</v>
      </c>
      <c r="J41" s="7">
        <v>2.2246000000000001</v>
      </c>
      <c r="K41" s="7">
        <v>2.2732899999999998</v>
      </c>
      <c r="L41" s="7">
        <v>2.35785</v>
      </c>
      <c r="M41" s="7">
        <f t="shared" si="2"/>
        <v>2.2852466666666666</v>
      </c>
      <c r="N41" s="7">
        <v>3.3834629999999999</v>
      </c>
      <c r="O41" s="7">
        <v>3.4502700000000002</v>
      </c>
      <c r="P41" s="7">
        <v>3.30132</v>
      </c>
      <c r="Q41" s="7">
        <f t="shared" si="17"/>
        <v>3.3783510000000003</v>
      </c>
      <c r="R41" s="7">
        <v>1.596703</v>
      </c>
      <c r="S41" s="7">
        <v>1.5114799999999999</v>
      </c>
      <c r="T41" s="7">
        <v>1.4878819999999999</v>
      </c>
      <c r="U41" s="7">
        <f t="shared" si="3"/>
        <v>1.5320216666666664</v>
      </c>
      <c r="V41" s="7">
        <v>2.1016699999999999</v>
      </c>
      <c r="W41" s="7">
        <v>2.0916030000000001</v>
      </c>
      <c r="X41" s="7">
        <v>2.2493219999999998</v>
      </c>
      <c r="Y41" s="7">
        <f t="shared" si="4"/>
        <v>2.1475316666666662</v>
      </c>
      <c r="Z41" s="7">
        <v>0.81048200000000004</v>
      </c>
      <c r="AA41" s="7">
        <v>0.99944100000000002</v>
      </c>
      <c r="AB41" s="7">
        <v>1.2365699999999999</v>
      </c>
      <c r="AC41" s="7">
        <f t="shared" si="5"/>
        <v>1.0154976666666666</v>
      </c>
      <c r="AD41" s="7">
        <v>4.0356300000000003</v>
      </c>
      <c r="AE41" s="7">
        <v>4.4641299999999999</v>
      </c>
      <c r="AF41" s="7">
        <v>3.62188</v>
      </c>
      <c r="AG41" s="7">
        <f t="shared" si="6"/>
        <v>4.0405466666666667</v>
      </c>
      <c r="AH41" s="7">
        <v>0.24066399999999999</v>
      </c>
      <c r="AI41" s="7">
        <v>0.200655</v>
      </c>
      <c r="AJ41" s="7">
        <v>0.46686899999999998</v>
      </c>
      <c r="AK41" s="7">
        <f t="shared" si="7"/>
        <v>0.30272933333333335</v>
      </c>
      <c r="AL41" s="7">
        <v>0.10570499999999999</v>
      </c>
      <c r="AM41" s="7">
        <v>0.110167</v>
      </c>
      <c r="AN41" s="7">
        <v>0.105728</v>
      </c>
      <c r="AO41" s="7">
        <f t="shared" si="8"/>
        <v>0.1072</v>
      </c>
      <c r="AP41" s="7">
        <v>0.43961299999999998</v>
      </c>
      <c r="AQ41" s="7">
        <v>0.44740999999999997</v>
      </c>
      <c r="AR41" s="7">
        <v>0.43329000000000001</v>
      </c>
      <c r="AS41" s="7">
        <f t="shared" si="9"/>
        <v>0.44010433333333326</v>
      </c>
      <c r="AT41" s="7">
        <v>2.4661119999999999</v>
      </c>
      <c r="AU41" s="7">
        <v>2.4193899999999999</v>
      </c>
      <c r="AV41" s="7">
        <v>2.4709310000000002</v>
      </c>
      <c r="AW41" s="7">
        <f t="shared" si="10"/>
        <v>2.4521443333333335</v>
      </c>
      <c r="AX41" s="7">
        <v>2.0801020000000001</v>
      </c>
      <c r="AY41" s="7">
        <v>2.1176140000000001</v>
      </c>
      <c r="AZ41" s="7">
        <v>1.7467140000000001</v>
      </c>
      <c r="BA41" s="7">
        <f t="shared" si="11"/>
        <v>1.9814766666666666</v>
      </c>
      <c r="BB41" s="7">
        <v>2.646344</v>
      </c>
      <c r="BC41" s="7">
        <v>2.8958219999999999</v>
      </c>
      <c r="BD41" s="7">
        <v>3.5192410000000001</v>
      </c>
      <c r="BE41" s="7">
        <f t="shared" si="12"/>
        <v>3.0204689999999998</v>
      </c>
      <c r="BF41" s="7">
        <f t="shared" si="13"/>
        <v>0.44959976546813685</v>
      </c>
      <c r="BG41" s="7">
        <v>0.25907200000000002</v>
      </c>
      <c r="BH41" s="7">
        <v>0.246309</v>
      </c>
      <c r="BI41" s="7">
        <v>0.24867300000000001</v>
      </c>
      <c r="BJ41" s="7">
        <f t="shared" si="14"/>
        <v>0.25135133333333337</v>
      </c>
      <c r="BK41" s="7">
        <v>0.214447</v>
      </c>
      <c r="BL41" s="7">
        <v>0.205648</v>
      </c>
      <c r="BM41" s="7">
        <v>0.21079200000000001</v>
      </c>
      <c r="BN41" s="7">
        <f t="shared" si="15"/>
        <v>0.21029566666666666</v>
      </c>
      <c r="BO41" s="7">
        <v>0.20918999999999999</v>
      </c>
      <c r="BP41" s="7">
        <v>0.21240600000000001</v>
      </c>
      <c r="BQ41" s="7">
        <v>0.21299799999999999</v>
      </c>
      <c r="BR41" s="7">
        <f t="shared" si="16"/>
        <v>0.21153133333333332</v>
      </c>
    </row>
    <row r="42" spans="1:70">
      <c r="A42" s="7" t="s">
        <v>197</v>
      </c>
      <c r="B42" s="7">
        <v>2.949084</v>
      </c>
      <c r="C42" s="7">
        <v>3.1907709999999998</v>
      </c>
      <c r="D42" s="7">
        <v>3.5340910000000001</v>
      </c>
      <c r="E42" s="7">
        <f t="shared" si="0"/>
        <v>3.2246486666666669</v>
      </c>
      <c r="F42" s="7">
        <v>3.3621219999999998</v>
      </c>
      <c r="G42" s="7">
        <v>3.35588</v>
      </c>
      <c r="H42" s="7">
        <v>3.6590820000000002</v>
      </c>
      <c r="I42" s="7">
        <f t="shared" si="1"/>
        <v>3.459028</v>
      </c>
      <c r="J42" s="7">
        <v>2.2045699999999999</v>
      </c>
      <c r="K42" s="7">
        <v>2.262794</v>
      </c>
      <c r="L42" s="7">
        <v>2.2626909999999998</v>
      </c>
      <c r="M42" s="7">
        <f t="shared" si="2"/>
        <v>2.2433516666666669</v>
      </c>
      <c r="N42" s="7">
        <v>3.3458700000000001</v>
      </c>
      <c r="O42" s="7">
        <v>3.4229039999999999</v>
      </c>
      <c r="P42" s="7">
        <v>3.3124199999999999</v>
      </c>
      <c r="Q42" s="7">
        <f t="shared" si="17"/>
        <v>3.360398</v>
      </c>
      <c r="R42" s="7">
        <v>1.6057319999999999</v>
      </c>
      <c r="S42" s="7">
        <v>1.4672799999999999</v>
      </c>
      <c r="T42" s="7">
        <v>1.47566</v>
      </c>
      <c r="U42" s="7">
        <f t="shared" si="3"/>
        <v>1.516224</v>
      </c>
      <c r="V42" s="7">
        <v>2.0762700000000001</v>
      </c>
      <c r="W42" s="7">
        <v>2.0551599999999999</v>
      </c>
      <c r="X42" s="7">
        <v>2.2023100000000002</v>
      </c>
      <c r="Y42" s="7">
        <f t="shared" si="4"/>
        <v>2.1112466666666667</v>
      </c>
      <c r="Z42" s="7">
        <v>0.89009000000000005</v>
      </c>
      <c r="AA42" s="7">
        <v>1.0712699999999999</v>
      </c>
      <c r="AB42" s="7">
        <v>1.267082</v>
      </c>
      <c r="AC42" s="7">
        <f t="shared" si="5"/>
        <v>1.0761473333333333</v>
      </c>
      <c r="AD42" s="7">
        <v>4.0406899999999997</v>
      </c>
      <c r="AE42" s="7">
        <v>4.4329000000000001</v>
      </c>
      <c r="AF42" s="7">
        <v>3.62981</v>
      </c>
      <c r="AG42" s="7">
        <f t="shared" si="6"/>
        <v>4.0344666666666669</v>
      </c>
      <c r="AH42" s="7">
        <v>0.26468900000000001</v>
      </c>
      <c r="AI42" s="7">
        <v>0.201039</v>
      </c>
      <c r="AJ42" s="7">
        <v>0.51394600000000001</v>
      </c>
      <c r="AK42" s="7">
        <f t="shared" si="7"/>
        <v>0.32655800000000001</v>
      </c>
      <c r="AL42" s="7">
        <v>0.104147</v>
      </c>
      <c r="AM42" s="7">
        <v>0.10788200000000001</v>
      </c>
      <c r="AN42" s="7">
        <v>0.110849</v>
      </c>
      <c r="AO42" s="7">
        <f t="shared" si="8"/>
        <v>0.107626</v>
      </c>
      <c r="AP42" s="7">
        <v>0.44250800000000001</v>
      </c>
      <c r="AQ42" s="7">
        <v>0.44344499999999998</v>
      </c>
      <c r="AR42" s="7">
        <v>0.43264999999999998</v>
      </c>
      <c r="AS42" s="7">
        <f t="shared" si="9"/>
        <v>0.4395343333333333</v>
      </c>
      <c r="AT42" s="7">
        <v>2.4751599999999998</v>
      </c>
      <c r="AU42" s="7">
        <v>2.4131499999999999</v>
      </c>
      <c r="AV42" s="7">
        <v>2.4712700000000001</v>
      </c>
      <c r="AW42" s="7">
        <f t="shared" si="10"/>
        <v>2.4531933333333331</v>
      </c>
      <c r="AX42" s="7">
        <v>2.0887310000000001</v>
      </c>
      <c r="AY42" s="7">
        <v>2.1736019999999998</v>
      </c>
      <c r="AZ42" s="7">
        <v>1.764</v>
      </c>
      <c r="BA42" s="7">
        <f t="shared" si="11"/>
        <v>2.0087776666666666</v>
      </c>
      <c r="BB42" s="7">
        <v>2.9796800000000001</v>
      </c>
      <c r="BC42" s="7">
        <v>3.254991</v>
      </c>
      <c r="BD42" s="7">
        <v>3.87412</v>
      </c>
      <c r="BE42" s="7">
        <f t="shared" si="12"/>
        <v>3.3695970000000002</v>
      </c>
      <c r="BF42" s="7">
        <f t="shared" si="13"/>
        <v>0.45810111310386264</v>
      </c>
      <c r="BG42" s="7">
        <v>0.25392900000000002</v>
      </c>
      <c r="BH42" s="7">
        <v>0.24485299999999999</v>
      </c>
      <c r="BI42" s="7">
        <v>0.25533699999999998</v>
      </c>
      <c r="BJ42" s="7">
        <f t="shared" si="14"/>
        <v>0.25137300000000001</v>
      </c>
      <c r="BK42" s="7">
        <v>0.21235299999999999</v>
      </c>
      <c r="BL42" s="7">
        <v>0.205152</v>
      </c>
      <c r="BM42" s="7">
        <v>0.209513</v>
      </c>
      <c r="BN42" s="7">
        <f t="shared" si="15"/>
        <v>0.20900600000000003</v>
      </c>
      <c r="BO42" s="7">
        <v>0.209374</v>
      </c>
      <c r="BP42" s="7">
        <v>0.213148</v>
      </c>
      <c r="BQ42" s="7">
        <v>0.21265899999999999</v>
      </c>
      <c r="BR42" s="7">
        <f t="shared" si="16"/>
        <v>0.211727</v>
      </c>
    </row>
    <row r="43" spans="1:70">
      <c r="A43" s="7" t="s">
        <v>198</v>
      </c>
      <c r="B43" s="7">
        <v>2.9383400000000002</v>
      </c>
      <c r="C43" s="7">
        <v>3.2593200000000002</v>
      </c>
      <c r="D43" s="7">
        <v>3.5201699999999998</v>
      </c>
      <c r="E43" s="7">
        <f t="shared" si="0"/>
        <v>3.239276666666667</v>
      </c>
      <c r="F43" s="7">
        <v>3.3512620000000002</v>
      </c>
      <c r="G43" s="7">
        <v>3.3537409999999999</v>
      </c>
      <c r="H43" s="7">
        <v>3.6831299999999998</v>
      </c>
      <c r="I43" s="7">
        <f t="shared" si="1"/>
        <v>3.4627110000000001</v>
      </c>
      <c r="J43" s="7">
        <v>2.1899329999999999</v>
      </c>
      <c r="K43" s="7">
        <v>2.2545000000000002</v>
      </c>
      <c r="L43" s="7">
        <v>2.2621600000000002</v>
      </c>
      <c r="M43" s="7">
        <f t="shared" si="2"/>
        <v>2.2355309999999999</v>
      </c>
      <c r="N43" s="7">
        <v>3.3673000000000002</v>
      </c>
      <c r="O43" s="7">
        <v>3.4569510000000001</v>
      </c>
      <c r="P43" s="7">
        <v>3.3323800000000001</v>
      </c>
      <c r="Q43" s="7">
        <f t="shared" si="17"/>
        <v>3.385543666666667</v>
      </c>
      <c r="R43" s="7">
        <v>1.6110930000000001</v>
      </c>
      <c r="S43" s="7">
        <v>1.4761340000000001</v>
      </c>
      <c r="T43" s="7">
        <v>1.459524</v>
      </c>
      <c r="U43" s="7">
        <f t="shared" si="3"/>
        <v>1.5155836666666669</v>
      </c>
      <c r="V43" s="7">
        <v>2.0940729999999999</v>
      </c>
      <c r="W43" s="7">
        <v>2.0540120000000002</v>
      </c>
      <c r="X43" s="7">
        <v>2.2073200000000002</v>
      </c>
      <c r="Y43" s="7">
        <f t="shared" si="4"/>
        <v>2.1184683333333334</v>
      </c>
      <c r="Z43" s="7">
        <v>0.97492299999999998</v>
      </c>
      <c r="AA43" s="7">
        <v>1.152752</v>
      </c>
      <c r="AB43" s="7">
        <v>1.2919099999999999</v>
      </c>
      <c r="AC43" s="7">
        <f t="shared" si="5"/>
        <v>1.1398616666666666</v>
      </c>
      <c r="AD43" s="7">
        <v>4.0456839999999996</v>
      </c>
      <c r="AE43" s="7">
        <v>4.6545639999999997</v>
      </c>
      <c r="AF43" s="7">
        <v>3.6998799999999998</v>
      </c>
      <c r="AG43" s="7">
        <f t="shared" si="6"/>
        <v>4.1333759999999993</v>
      </c>
      <c r="AH43" s="7">
        <v>0.28725000000000001</v>
      </c>
      <c r="AI43" s="7">
        <v>0.20832200000000001</v>
      </c>
      <c r="AJ43" s="7">
        <v>0.55900399999999995</v>
      </c>
      <c r="AK43" s="7">
        <f t="shared" si="7"/>
        <v>0.3515253333333333</v>
      </c>
      <c r="AL43" s="7">
        <v>0.10564900000000001</v>
      </c>
      <c r="AM43" s="7">
        <v>0.111161</v>
      </c>
      <c r="AN43" s="7">
        <v>0.106484</v>
      </c>
      <c r="AO43" s="7">
        <f t="shared" si="8"/>
        <v>0.10776466666666666</v>
      </c>
      <c r="AP43" s="7">
        <v>0.44592700000000002</v>
      </c>
      <c r="AQ43" s="7">
        <v>0.45191700000000001</v>
      </c>
      <c r="AR43" s="7">
        <v>0.43461100000000003</v>
      </c>
      <c r="AS43" s="7">
        <f t="shared" si="9"/>
        <v>0.44415166666666672</v>
      </c>
      <c r="AT43" s="7">
        <v>2.4817300000000002</v>
      </c>
      <c r="AU43" s="7">
        <v>2.4285709999999998</v>
      </c>
      <c r="AV43" s="7">
        <v>2.4936199999999999</v>
      </c>
      <c r="AW43" s="7">
        <f t="shared" si="10"/>
        <v>2.467973666666667</v>
      </c>
      <c r="AX43" s="7">
        <v>2.1333899999999999</v>
      </c>
      <c r="AY43" s="7">
        <v>2.2032720000000001</v>
      </c>
      <c r="AZ43" s="7">
        <v>1.7698700000000001</v>
      </c>
      <c r="BA43" s="7">
        <f t="shared" si="11"/>
        <v>2.0355106666666667</v>
      </c>
      <c r="BB43" s="7">
        <v>3.34572</v>
      </c>
      <c r="BC43" s="7">
        <v>3.6278999999999999</v>
      </c>
      <c r="BD43" s="7">
        <v>4.2414540000000001</v>
      </c>
      <c r="BE43" s="7">
        <f t="shared" si="12"/>
        <v>3.7383580000000003</v>
      </c>
      <c r="BF43" s="7">
        <f t="shared" si="13"/>
        <v>0.45796896948592491</v>
      </c>
      <c r="BG43" s="7">
        <v>0.25855600000000001</v>
      </c>
      <c r="BH43" s="7">
        <v>0.242256</v>
      </c>
      <c r="BI43" s="7">
        <v>0.25590299999999999</v>
      </c>
      <c r="BJ43" s="7">
        <f t="shared" si="14"/>
        <v>0.25223833333333334</v>
      </c>
      <c r="BK43" s="7">
        <v>0.213255</v>
      </c>
      <c r="BL43" s="7">
        <v>0.20245099999999999</v>
      </c>
      <c r="BM43" s="7">
        <v>0.20535400000000001</v>
      </c>
      <c r="BN43" s="7">
        <f t="shared" si="15"/>
        <v>0.20702000000000001</v>
      </c>
      <c r="BO43" s="7">
        <v>0.21110000000000001</v>
      </c>
      <c r="BP43" s="7">
        <v>0.21290799999999999</v>
      </c>
      <c r="BQ43" s="7">
        <v>0.212174</v>
      </c>
      <c r="BR43" s="7">
        <f t="shared" si="16"/>
        <v>0.21206066666666668</v>
      </c>
    </row>
    <row r="44" spans="1:70">
      <c r="A44" s="7" t="s">
        <v>199</v>
      </c>
      <c r="B44" s="7">
        <v>2.9393899999999999</v>
      </c>
      <c r="C44" s="7">
        <v>3.32599</v>
      </c>
      <c r="D44" s="7">
        <v>3.5264120000000001</v>
      </c>
      <c r="E44" s="7">
        <f t="shared" si="0"/>
        <v>3.263930666666667</v>
      </c>
      <c r="F44" s="7">
        <v>3.42848</v>
      </c>
      <c r="G44" s="7">
        <v>3.330972</v>
      </c>
      <c r="H44" s="7">
        <v>3.6609020000000001</v>
      </c>
      <c r="I44" s="7">
        <f t="shared" si="1"/>
        <v>3.4734513333333332</v>
      </c>
      <c r="J44" s="7">
        <v>2.1555200000000001</v>
      </c>
      <c r="K44" s="7">
        <v>2.2530429999999999</v>
      </c>
      <c r="L44" s="7">
        <v>2.27799</v>
      </c>
      <c r="M44" s="7">
        <f t="shared" si="2"/>
        <v>2.2288510000000001</v>
      </c>
      <c r="N44" s="7">
        <v>3.4610099999999999</v>
      </c>
      <c r="O44" s="7">
        <v>3.49221</v>
      </c>
      <c r="P44" s="7">
        <v>3.3110140000000001</v>
      </c>
      <c r="Q44" s="7">
        <f t="shared" si="17"/>
        <v>3.4214113333333334</v>
      </c>
      <c r="R44" s="7">
        <v>1.5976840000000001</v>
      </c>
      <c r="S44" s="7">
        <v>1.46793</v>
      </c>
      <c r="T44" s="7">
        <v>1.48658</v>
      </c>
      <c r="U44" s="7">
        <f t="shared" si="3"/>
        <v>1.517398</v>
      </c>
      <c r="V44" s="7">
        <v>2.0955900000000001</v>
      </c>
      <c r="W44" s="7">
        <v>2.1014119999999998</v>
      </c>
      <c r="X44" s="7">
        <v>2.2116899999999999</v>
      </c>
      <c r="Y44" s="7">
        <f t="shared" si="4"/>
        <v>2.1362306666666666</v>
      </c>
      <c r="Z44" s="7">
        <v>1.0600700000000001</v>
      </c>
      <c r="AA44" s="7">
        <v>1.259992</v>
      </c>
      <c r="AB44" s="7">
        <v>1.3123100000000001</v>
      </c>
      <c r="AC44" s="7">
        <f t="shared" si="5"/>
        <v>1.2107906666666668</v>
      </c>
      <c r="AD44" s="7">
        <v>3.9811529999999999</v>
      </c>
      <c r="AE44" s="7">
        <v>4.6399039999999996</v>
      </c>
      <c r="AF44" s="7">
        <v>3.7157610000000001</v>
      </c>
      <c r="AG44" s="7">
        <f t="shared" si="6"/>
        <v>4.1122726666666667</v>
      </c>
      <c r="AH44" s="7">
        <v>0.31946600000000003</v>
      </c>
      <c r="AI44" s="7">
        <v>0.22520999999999999</v>
      </c>
      <c r="AJ44" s="7">
        <v>0.61300100000000002</v>
      </c>
      <c r="AK44" s="7">
        <f t="shared" si="7"/>
        <v>0.38589233333333334</v>
      </c>
      <c r="AL44" s="7">
        <v>0.103616</v>
      </c>
      <c r="AM44" s="7">
        <v>0.114228</v>
      </c>
      <c r="AN44" s="7">
        <v>0.10977199999999999</v>
      </c>
      <c r="AO44" s="7">
        <f t="shared" si="8"/>
        <v>0.10920533333333332</v>
      </c>
      <c r="AP44" s="7">
        <v>0.45244600000000001</v>
      </c>
      <c r="AQ44" s="7">
        <v>0.45277600000000001</v>
      </c>
      <c r="AR44" s="7">
        <v>0.43972299999999997</v>
      </c>
      <c r="AS44" s="7">
        <f t="shared" si="9"/>
        <v>0.44831500000000002</v>
      </c>
      <c r="AT44" s="7">
        <v>2.4930300000000001</v>
      </c>
      <c r="AU44" s="7">
        <v>2.4509300000000001</v>
      </c>
      <c r="AV44" s="7">
        <v>2.5227300000000001</v>
      </c>
      <c r="AW44" s="7">
        <f t="shared" si="10"/>
        <v>2.4888966666666668</v>
      </c>
      <c r="AX44" s="7">
        <v>2.165203</v>
      </c>
      <c r="AY44" s="7">
        <v>2.2614510000000001</v>
      </c>
      <c r="AZ44" s="7">
        <v>1.773131</v>
      </c>
      <c r="BA44" s="7">
        <f t="shared" si="11"/>
        <v>2.066595</v>
      </c>
      <c r="BB44" s="7">
        <v>3.700091</v>
      </c>
      <c r="BC44" s="7">
        <v>4.0050299999999996</v>
      </c>
      <c r="BD44" s="7">
        <v>4.5413399999999999</v>
      </c>
      <c r="BE44" s="7">
        <f t="shared" si="12"/>
        <v>4.0821536666666667</v>
      </c>
      <c r="BF44" s="7">
        <f t="shared" si="13"/>
        <v>0.4258943706722752</v>
      </c>
      <c r="BG44" s="7">
        <v>0.260849</v>
      </c>
      <c r="BH44" s="7">
        <v>0.25174600000000003</v>
      </c>
      <c r="BI44" s="7">
        <v>0.25720399999999999</v>
      </c>
      <c r="BJ44" s="7">
        <f t="shared" si="14"/>
        <v>0.25659966666666667</v>
      </c>
      <c r="BK44" s="7">
        <v>0.214944</v>
      </c>
      <c r="BL44" s="7">
        <v>0.20918900000000001</v>
      </c>
      <c r="BM44" s="7">
        <v>0.21618200000000001</v>
      </c>
      <c r="BN44" s="7">
        <f t="shared" si="15"/>
        <v>0.21343833333333331</v>
      </c>
      <c r="BO44" s="7">
        <v>0.21435999999999999</v>
      </c>
      <c r="BP44" s="7">
        <v>0.21360699999999999</v>
      </c>
      <c r="BQ44" s="7">
        <v>0.214863</v>
      </c>
      <c r="BR44" s="7">
        <f t="shared" si="16"/>
        <v>0.21427666666666667</v>
      </c>
    </row>
    <row r="45" spans="1:70">
      <c r="A45" s="7" t="s">
        <v>200</v>
      </c>
      <c r="B45" s="7">
        <v>2.9422109999999999</v>
      </c>
      <c r="C45" s="7">
        <v>3.278483</v>
      </c>
      <c r="D45" s="7">
        <v>3.5771899999999999</v>
      </c>
      <c r="E45" s="7">
        <f t="shared" si="0"/>
        <v>3.2659613333333333</v>
      </c>
      <c r="F45" s="7">
        <v>3.417163</v>
      </c>
      <c r="G45" s="7">
        <v>3.3417029999999999</v>
      </c>
      <c r="H45" s="7">
        <v>3.6300500000000002</v>
      </c>
      <c r="I45" s="7">
        <f t="shared" si="1"/>
        <v>3.4629720000000002</v>
      </c>
      <c r="J45" s="7">
        <v>2.1791999999999998</v>
      </c>
      <c r="K45" s="7">
        <v>2.241333</v>
      </c>
      <c r="L45" s="7">
        <v>2.2287819999999998</v>
      </c>
      <c r="M45" s="7">
        <f t="shared" si="2"/>
        <v>2.2164383333333331</v>
      </c>
      <c r="N45" s="7">
        <v>3.47052</v>
      </c>
      <c r="O45" s="7">
        <v>3.51294</v>
      </c>
      <c r="P45" s="7">
        <v>3.36504</v>
      </c>
      <c r="Q45" s="7">
        <f t="shared" si="17"/>
        <v>3.4495</v>
      </c>
      <c r="R45" s="7">
        <v>1.5807709999999999</v>
      </c>
      <c r="S45" s="7">
        <v>1.48299</v>
      </c>
      <c r="T45" s="7">
        <v>1.4762900000000001</v>
      </c>
      <c r="U45" s="7">
        <f t="shared" si="3"/>
        <v>1.5133503333333334</v>
      </c>
      <c r="V45" s="7">
        <v>2.0695519999999998</v>
      </c>
      <c r="W45" s="7">
        <v>2.13483</v>
      </c>
      <c r="X45" s="7">
        <v>2.1962199999999998</v>
      </c>
      <c r="Y45" s="7">
        <f t="shared" si="4"/>
        <v>2.1335339999999996</v>
      </c>
      <c r="Z45" s="7">
        <v>1.138244</v>
      </c>
      <c r="AA45" s="7">
        <v>1.423351</v>
      </c>
      <c r="AB45" s="7">
        <v>1.329094</v>
      </c>
      <c r="AC45" s="7">
        <f t="shared" si="5"/>
        <v>1.2968963333333334</v>
      </c>
      <c r="AD45" s="7">
        <v>4.0856240000000001</v>
      </c>
      <c r="AE45" s="7">
        <v>4.6161209999999997</v>
      </c>
      <c r="AF45" s="7">
        <v>3.7739720000000001</v>
      </c>
      <c r="AG45" s="7">
        <f t="shared" si="6"/>
        <v>4.1585723333333329</v>
      </c>
      <c r="AH45" s="7">
        <v>0.35758899999999999</v>
      </c>
      <c r="AI45" s="7">
        <v>0.24151500000000001</v>
      </c>
      <c r="AJ45" s="7">
        <v>0.66925000000000001</v>
      </c>
      <c r="AK45" s="7">
        <f t="shared" si="7"/>
        <v>0.42278466666666664</v>
      </c>
      <c r="AL45" s="7">
        <v>0.100415</v>
      </c>
      <c r="AM45" s="7">
        <v>0.109863</v>
      </c>
      <c r="AN45" s="7">
        <v>0.10757</v>
      </c>
      <c r="AO45" s="7">
        <f t="shared" si="8"/>
        <v>0.10594933333333334</v>
      </c>
      <c r="AP45" s="7">
        <v>0.45204800000000001</v>
      </c>
      <c r="AQ45" s="7">
        <v>0.45716899999999999</v>
      </c>
      <c r="AR45" s="7">
        <v>0.44943</v>
      </c>
      <c r="AS45" s="7">
        <f t="shared" si="9"/>
        <v>0.45288233333333333</v>
      </c>
      <c r="AT45" s="7">
        <v>2.476</v>
      </c>
      <c r="AU45" s="7">
        <v>2.4788000000000001</v>
      </c>
      <c r="AV45" s="7">
        <v>2.5585830000000001</v>
      </c>
      <c r="AW45" s="7">
        <f t="shared" si="10"/>
        <v>2.5044610000000005</v>
      </c>
      <c r="AX45" s="7">
        <v>2.1358299999999999</v>
      </c>
      <c r="AY45" s="7">
        <v>2.32172</v>
      </c>
      <c r="AZ45" s="7">
        <v>1.77345</v>
      </c>
      <c r="BA45" s="7">
        <f t="shared" si="11"/>
        <v>2.077</v>
      </c>
      <c r="BB45" s="7">
        <v>4.0055500000000004</v>
      </c>
      <c r="BC45" s="7">
        <v>4.3594299999999997</v>
      </c>
      <c r="BD45" s="7">
        <v>4.7631839999999999</v>
      </c>
      <c r="BE45" s="7">
        <f t="shared" si="12"/>
        <v>4.3760546666666658</v>
      </c>
      <c r="BF45" s="7">
        <f t="shared" si="13"/>
        <v>0.37909049598391825</v>
      </c>
      <c r="BG45" s="7">
        <v>0.26139499999999999</v>
      </c>
      <c r="BH45" s="7">
        <v>0.255857</v>
      </c>
      <c r="BI45" s="7">
        <v>0.25633499999999998</v>
      </c>
      <c r="BJ45" s="7">
        <f t="shared" si="14"/>
        <v>0.25786233333333336</v>
      </c>
      <c r="BK45" s="7">
        <v>0.214477</v>
      </c>
      <c r="BL45" s="7">
        <v>0.211728</v>
      </c>
      <c r="BM45" s="7">
        <v>0.21134600000000001</v>
      </c>
      <c r="BN45" s="7">
        <f t="shared" si="15"/>
        <v>0.21251699999999998</v>
      </c>
      <c r="BO45" s="7">
        <v>0.21177099999999999</v>
      </c>
      <c r="BP45" s="7">
        <v>0.21346100000000001</v>
      </c>
      <c r="BQ45" s="7">
        <v>0.214699</v>
      </c>
      <c r="BR45" s="7">
        <f t="shared" si="16"/>
        <v>0.21331033333333335</v>
      </c>
    </row>
    <row r="46" spans="1:70">
      <c r="A46" s="7" t="s">
        <v>201</v>
      </c>
      <c r="B46" s="7">
        <v>2.922323</v>
      </c>
      <c r="C46" s="7">
        <v>3.3147000000000002</v>
      </c>
      <c r="D46" s="7">
        <v>3.57545</v>
      </c>
      <c r="E46" s="7">
        <f t="shared" si="0"/>
        <v>3.2708243333333336</v>
      </c>
      <c r="F46" s="7">
        <v>3.355683</v>
      </c>
      <c r="G46" s="7">
        <v>3.342044</v>
      </c>
      <c r="H46" s="7">
        <v>3.7112599999999998</v>
      </c>
      <c r="I46" s="7">
        <f t="shared" si="1"/>
        <v>3.4696623333333334</v>
      </c>
      <c r="J46" s="7">
        <v>2.13992</v>
      </c>
      <c r="K46" s="7">
        <v>2.2235399999999998</v>
      </c>
      <c r="L46" s="7">
        <v>2.2970820000000001</v>
      </c>
      <c r="M46" s="7">
        <f t="shared" si="2"/>
        <v>2.2201806666666664</v>
      </c>
      <c r="N46" s="7">
        <v>3.41873</v>
      </c>
      <c r="O46" s="7">
        <v>3.4732099999999999</v>
      </c>
      <c r="P46" s="7">
        <v>3.340452</v>
      </c>
      <c r="Q46" s="7">
        <f t="shared" si="17"/>
        <v>3.4107973333333335</v>
      </c>
      <c r="R46" s="7">
        <v>1.5775729999999999</v>
      </c>
      <c r="S46" s="7">
        <v>1.4638310000000001</v>
      </c>
      <c r="T46" s="7">
        <v>1.46479</v>
      </c>
      <c r="U46" s="7">
        <f t="shared" si="3"/>
        <v>1.5020646666666666</v>
      </c>
      <c r="V46" s="7">
        <v>2.0524399999999998</v>
      </c>
      <c r="W46" s="7">
        <v>2.0333199999999998</v>
      </c>
      <c r="X46" s="7">
        <v>2.18723</v>
      </c>
      <c r="Y46" s="7">
        <f t="shared" si="4"/>
        <v>2.0909966666666668</v>
      </c>
      <c r="Z46" s="7">
        <v>1.21661</v>
      </c>
      <c r="AA46" s="7">
        <v>1.43245</v>
      </c>
      <c r="AB46" s="7">
        <v>1.34965</v>
      </c>
      <c r="AC46" s="7">
        <f t="shared" si="5"/>
        <v>1.3329033333333333</v>
      </c>
      <c r="AD46" s="7">
        <v>4.0725319999999998</v>
      </c>
      <c r="AE46" s="7">
        <v>4.5044339999999998</v>
      </c>
      <c r="AF46" s="7">
        <v>3.8805399999999999</v>
      </c>
      <c r="AG46" s="7">
        <f t="shared" si="6"/>
        <v>4.1525019999999992</v>
      </c>
      <c r="AH46" s="7">
        <v>0.39354899999999998</v>
      </c>
      <c r="AI46" s="7">
        <v>0.248419</v>
      </c>
      <c r="AJ46" s="7">
        <v>0.71135599999999999</v>
      </c>
      <c r="AK46" s="7">
        <f t="shared" si="7"/>
        <v>0.45110800000000001</v>
      </c>
      <c r="AL46" s="7">
        <v>0.103077</v>
      </c>
      <c r="AM46" s="7">
        <v>0.109948</v>
      </c>
      <c r="AN46" s="7">
        <v>0.107375</v>
      </c>
      <c r="AO46" s="7">
        <f t="shared" si="8"/>
        <v>0.10680000000000001</v>
      </c>
      <c r="AP46" s="7">
        <v>0.45344600000000002</v>
      </c>
      <c r="AQ46" s="7">
        <v>0.455148</v>
      </c>
      <c r="AR46" s="7">
        <v>0.44747700000000001</v>
      </c>
      <c r="AS46" s="7">
        <f t="shared" si="9"/>
        <v>0.45202366666666666</v>
      </c>
      <c r="AT46" s="7">
        <v>2.4886499999999998</v>
      </c>
      <c r="AU46" s="7">
        <v>2.4480499999999998</v>
      </c>
      <c r="AV46" s="7">
        <v>2.51342</v>
      </c>
      <c r="AW46" s="7">
        <f t="shared" si="10"/>
        <v>2.4833733333333332</v>
      </c>
      <c r="AX46" s="7">
        <v>2.12995</v>
      </c>
      <c r="AY46" s="7">
        <v>2.30362</v>
      </c>
      <c r="AZ46" s="7">
        <v>1.7718100000000001</v>
      </c>
      <c r="BA46" s="7">
        <f t="shared" si="11"/>
        <v>2.06846</v>
      </c>
      <c r="BB46" s="7">
        <v>4.2894410000000001</v>
      </c>
      <c r="BC46" s="7">
        <v>4.5729600000000001</v>
      </c>
      <c r="BD46" s="7">
        <v>4.9762500000000003</v>
      </c>
      <c r="BE46" s="7">
        <f t="shared" si="12"/>
        <v>4.6128836666666668</v>
      </c>
      <c r="BF46" s="7">
        <f t="shared" si="13"/>
        <v>0.34514065971764818</v>
      </c>
      <c r="BG46" s="7">
        <v>0.26208300000000001</v>
      </c>
      <c r="BH46" s="7">
        <v>0.25042999999999999</v>
      </c>
      <c r="BI46" s="7">
        <v>0.25754700000000003</v>
      </c>
      <c r="BJ46" s="7">
        <f t="shared" si="14"/>
        <v>0.25668666666666667</v>
      </c>
      <c r="BK46" s="7">
        <v>0.215783</v>
      </c>
      <c r="BL46" s="7">
        <v>0.209038</v>
      </c>
      <c r="BM46" s="7">
        <v>0.20976400000000001</v>
      </c>
      <c r="BN46" s="7">
        <f t="shared" si="15"/>
        <v>0.21152833333333332</v>
      </c>
      <c r="BO46" s="7">
        <v>0.21343200000000001</v>
      </c>
      <c r="BP46" s="7">
        <v>0.215056</v>
      </c>
      <c r="BQ46" s="7">
        <v>0.213722</v>
      </c>
      <c r="BR46" s="7">
        <f t="shared" si="16"/>
        <v>0.21406999999999998</v>
      </c>
    </row>
    <row r="47" spans="1:70">
      <c r="A47" s="7" t="s">
        <v>202</v>
      </c>
      <c r="B47" s="7">
        <v>2.9301400000000002</v>
      </c>
      <c r="C47" s="7">
        <v>3.4121000000000001</v>
      </c>
      <c r="D47" s="7">
        <v>3.6791320000000001</v>
      </c>
      <c r="E47" s="7">
        <f t="shared" si="0"/>
        <v>3.3404573333333332</v>
      </c>
      <c r="F47" s="7">
        <v>3.3451900000000001</v>
      </c>
      <c r="G47" s="7">
        <v>3.3741699999999999</v>
      </c>
      <c r="H47" s="7">
        <v>3.6799930000000001</v>
      </c>
      <c r="I47" s="7">
        <f t="shared" si="1"/>
        <v>3.4664509999999997</v>
      </c>
      <c r="J47" s="7">
        <v>2.1234299999999999</v>
      </c>
      <c r="K47" s="7">
        <v>2.2146720000000002</v>
      </c>
      <c r="L47" s="7">
        <v>2.2581220000000002</v>
      </c>
      <c r="M47" s="7">
        <f t="shared" si="2"/>
        <v>2.1987413333333334</v>
      </c>
      <c r="N47" s="7">
        <v>3.4005830000000001</v>
      </c>
      <c r="O47" s="7">
        <v>3.4824320000000002</v>
      </c>
      <c r="P47" s="7">
        <v>3.3516309999999998</v>
      </c>
      <c r="Q47" s="7">
        <f t="shared" si="17"/>
        <v>3.4115486666666666</v>
      </c>
      <c r="R47" s="7">
        <v>1.5826720000000001</v>
      </c>
      <c r="S47" s="7">
        <v>1.4425809999999999</v>
      </c>
      <c r="T47" s="7">
        <v>1.4742900000000001</v>
      </c>
      <c r="U47" s="7">
        <f t="shared" si="3"/>
        <v>1.4998476666666667</v>
      </c>
      <c r="V47" s="7">
        <v>2.06352</v>
      </c>
      <c r="W47" s="7">
        <v>2.0642529999999999</v>
      </c>
      <c r="X47" s="7">
        <v>2.2248999999999999</v>
      </c>
      <c r="Y47" s="7">
        <f t="shared" si="4"/>
        <v>2.1175576666666664</v>
      </c>
      <c r="Z47" s="7">
        <v>1.28481</v>
      </c>
      <c r="AA47" s="7">
        <v>1.49196</v>
      </c>
      <c r="AB47" s="7">
        <v>1.3536919999999999</v>
      </c>
      <c r="AC47" s="7">
        <f t="shared" si="5"/>
        <v>1.3768206666666665</v>
      </c>
      <c r="AD47" s="7">
        <v>4.0019600000000004</v>
      </c>
      <c r="AE47" s="7">
        <v>4.6108219999999998</v>
      </c>
      <c r="AF47" s="7">
        <v>3.8778100000000002</v>
      </c>
      <c r="AG47" s="7">
        <f t="shared" si="6"/>
        <v>4.1635306666666665</v>
      </c>
      <c r="AH47" s="7">
        <v>0.43006100000000003</v>
      </c>
      <c r="AI47" s="7">
        <v>0.266598</v>
      </c>
      <c r="AJ47" s="7">
        <v>0.75215799999999999</v>
      </c>
      <c r="AK47" s="7">
        <f t="shared" si="7"/>
        <v>0.48293900000000001</v>
      </c>
      <c r="AL47" s="7">
        <v>0.10346900000000001</v>
      </c>
      <c r="AM47" s="7">
        <v>0.112303</v>
      </c>
      <c r="AN47" s="7">
        <v>0.108228</v>
      </c>
      <c r="AO47" s="7">
        <f t="shared" si="8"/>
        <v>0.108</v>
      </c>
      <c r="AP47" s="7">
        <v>0.45938200000000001</v>
      </c>
      <c r="AQ47" s="7">
        <v>0.46115299999999998</v>
      </c>
      <c r="AR47" s="7">
        <v>0.44600299999999998</v>
      </c>
      <c r="AS47" s="7">
        <f t="shared" si="9"/>
        <v>0.45551266666666668</v>
      </c>
      <c r="AT47" s="7">
        <v>2.4929999999999999</v>
      </c>
      <c r="AU47" s="7">
        <v>2.444261</v>
      </c>
      <c r="AV47" s="7">
        <v>2.5169000000000001</v>
      </c>
      <c r="AW47" s="7">
        <f t="shared" si="10"/>
        <v>2.4847203333333332</v>
      </c>
      <c r="AX47" s="7">
        <v>2.1882299999999999</v>
      </c>
      <c r="AY47" s="7">
        <v>2.35948</v>
      </c>
      <c r="AZ47" s="7">
        <v>1.7862199999999999</v>
      </c>
      <c r="BA47" s="7">
        <f t="shared" si="11"/>
        <v>2.11131</v>
      </c>
      <c r="BB47" s="7">
        <v>4.5280129999999996</v>
      </c>
      <c r="BC47" s="7">
        <v>4.7477900000000002</v>
      </c>
      <c r="BD47" s="7">
        <v>5.0940940000000001</v>
      </c>
      <c r="BE47" s="7">
        <f t="shared" si="12"/>
        <v>4.7899656666666663</v>
      </c>
      <c r="BF47" s="7">
        <f t="shared" si="13"/>
        <v>0.28538748182836171</v>
      </c>
      <c r="BG47" s="7">
        <v>0.26340799999999998</v>
      </c>
      <c r="BH47" s="7">
        <v>0.25198300000000001</v>
      </c>
      <c r="BI47" s="7">
        <v>0.26013999999999998</v>
      </c>
      <c r="BJ47" s="7">
        <f t="shared" si="14"/>
        <v>0.25851033333333334</v>
      </c>
      <c r="BK47" s="7">
        <v>0.219252</v>
      </c>
      <c r="BL47" s="7">
        <v>0.20844599999999999</v>
      </c>
      <c r="BM47" s="7">
        <v>0.208342</v>
      </c>
      <c r="BN47" s="7">
        <f t="shared" si="15"/>
        <v>0.21201333333333336</v>
      </c>
      <c r="BO47" s="7">
        <v>0.21479899999999999</v>
      </c>
      <c r="BP47" s="7">
        <v>0.2122</v>
      </c>
      <c r="BQ47" s="7">
        <v>0.21359</v>
      </c>
      <c r="BR47" s="7">
        <f t="shared" si="16"/>
        <v>0.2135296666666667</v>
      </c>
    </row>
    <row r="48" spans="1:70">
      <c r="A48" s="7" t="s">
        <v>203</v>
      </c>
      <c r="B48" s="7">
        <v>2.9507699999999999</v>
      </c>
      <c r="C48" s="7">
        <v>3.4501499999999998</v>
      </c>
      <c r="D48" s="7">
        <v>3.7180200000000001</v>
      </c>
      <c r="E48" s="7">
        <f t="shared" si="0"/>
        <v>3.3729799999999996</v>
      </c>
      <c r="F48" s="7">
        <v>3.3873540000000002</v>
      </c>
      <c r="G48" s="7">
        <v>3.3531610000000001</v>
      </c>
      <c r="H48" s="7">
        <v>3.6986110000000001</v>
      </c>
      <c r="I48" s="7">
        <f t="shared" si="1"/>
        <v>3.4797086666666668</v>
      </c>
      <c r="J48" s="7">
        <v>2.1093009999999999</v>
      </c>
      <c r="K48" s="7">
        <v>2.1923330000000001</v>
      </c>
      <c r="L48" s="7">
        <v>2.22607</v>
      </c>
      <c r="M48" s="7">
        <f t="shared" si="2"/>
        <v>2.1759013333333335</v>
      </c>
      <c r="N48" s="7">
        <v>3.4095209999999998</v>
      </c>
      <c r="O48" s="7">
        <v>3.4553500000000001</v>
      </c>
      <c r="P48" s="7">
        <v>3.3401999999999998</v>
      </c>
      <c r="Q48" s="7">
        <f t="shared" si="17"/>
        <v>3.4016903333333333</v>
      </c>
      <c r="R48" s="7">
        <v>1.57504</v>
      </c>
      <c r="S48" s="7">
        <v>1.4601740000000001</v>
      </c>
      <c r="T48" s="7">
        <v>1.44539</v>
      </c>
      <c r="U48" s="7">
        <f t="shared" si="3"/>
        <v>1.4935346666666665</v>
      </c>
      <c r="V48" s="7">
        <v>2.0484200000000001</v>
      </c>
      <c r="W48" s="7">
        <v>2.10486</v>
      </c>
      <c r="X48" s="7">
        <v>2.177953</v>
      </c>
      <c r="Y48" s="7">
        <f t="shared" si="4"/>
        <v>2.1104110000000005</v>
      </c>
      <c r="Z48" s="7">
        <v>1.3394200000000001</v>
      </c>
      <c r="AA48" s="7">
        <v>1.5153700000000001</v>
      </c>
      <c r="AB48" s="7">
        <v>1.3609599999999999</v>
      </c>
      <c r="AC48" s="7">
        <f t="shared" si="5"/>
        <v>1.4052499999999999</v>
      </c>
      <c r="AD48" s="7">
        <v>4.1306440000000002</v>
      </c>
      <c r="AE48" s="7">
        <v>4.5846799999999996</v>
      </c>
      <c r="AF48" s="7">
        <v>3.9292500000000001</v>
      </c>
      <c r="AG48" s="7">
        <f t="shared" si="6"/>
        <v>4.2148579999999995</v>
      </c>
      <c r="AH48" s="7">
        <v>0.46903</v>
      </c>
      <c r="AI48" s="7">
        <v>0.28381699999999999</v>
      </c>
      <c r="AJ48" s="7">
        <v>0.79114600000000002</v>
      </c>
      <c r="AK48" s="7">
        <f t="shared" si="7"/>
        <v>0.51466433333333328</v>
      </c>
      <c r="AL48" s="7">
        <v>0.10217900000000001</v>
      </c>
      <c r="AM48" s="7">
        <v>0.109988</v>
      </c>
      <c r="AN48" s="7">
        <v>0.11146200000000001</v>
      </c>
      <c r="AO48" s="7">
        <f t="shared" si="8"/>
        <v>0.10787633333333334</v>
      </c>
      <c r="AP48" s="7">
        <v>0.45790199999999998</v>
      </c>
      <c r="AQ48" s="7">
        <v>0.45215300000000003</v>
      </c>
      <c r="AR48" s="7">
        <v>0.45019599999999999</v>
      </c>
      <c r="AS48" s="7">
        <f t="shared" si="9"/>
        <v>0.45341700000000001</v>
      </c>
      <c r="AT48" s="7">
        <v>2.5108000000000001</v>
      </c>
      <c r="AU48" s="7">
        <v>2.4421599999999999</v>
      </c>
      <c r="AV48" s="7">
        <v>2.5282640000000001</v>
      </c>
      <c r="AW48" s="7">
        <f t="shared" si="10"/>
        <v>2.4937413333333334</v>
      </c>
      <c r="AX48" s="7">
        <v>2.1422099999999999</v>
      </c>
      <c r="AY48" s="7">
        <v>2.3154219999999999</v>
      </c>
      <c r="AZ48" s="7">
        <v>1.763911</v>
      </c>
      <c r="BA48" s="7">
        <f t="shared" si="11"/>
        <v>2.073847666666667</v>
      </c>
      <c r="BB48" s="7">
        <v>4.70695</v>
      </c>
      <c r="BC48" s="7">
        <v>4.9049829999999996</v>
      </c>
      <c r="BD48" s="7">
        <v>5.2030120000000002</v>
      </c>
      <c r="BE48" s="7">
        <f t="shared" si="12"/>
        <v>4.9383150000000002</v>
      </c>
      <c r="BF48" s="7">
        <f t="shared" si="13"/>
        <v>0.24970511334171769</v>
      </c>
      <c r="BG48" s="7">
        <v>0.26735100000000001</v>
      </c>
      <c r="BH48" s="7">
        <v>0.25112699999999999</v>
      </c>
      <c r="BI48" s="7">
        <v>0.26424999999999998</v>
      </c>
      <c r="BJ48" s="7">
        <f t="shared" si="14"/>
        <v>0.26090933333333333</v>
      </c>
      <c r="BK48" s="7">
        <v>0.21582399999999999</v>
      </c>
      <c r="BL48" s="7">
        <v>0.21146699999999999</v>
      </c>
      <c r="BM48" s="7">
        <v>0.211287</v>
      </c>
      <c r="BN48" s="7">
        <f t="shared" si="15"/>
        <v>0.21285933333333332</v>
      </c>
      <c r="BO48" s="7">
        <v>0.21145</v>
      </c>
      <c r="BP48" s="7">
        <v>0.21878900000000001</v>
      </c>
      <c r="BQ48" s="7">
        <v>0.21501100000000001</v>
      </c>
      <c r="BR48" s="7">
        <f t="shared" si="16"/>
        <v>0.21508333333333338</v>
      </c>
    </row>
    <row r="49" spans="1:70">
      <c r="A49" s="7" t="s">
        <v>204</v>
      </c>
      <c r="B49" s="7">
        <v>2.9716520000000002</v>
      </c>
      <c r="C49" s="7">
        <v>3.4568509999999999</v>
      </c>
      <c r="D49" s="7">
        <v>3.705991</v>
      </c>
      <c r="E49" s="7">
        <f t="shared" si="0"/>
        <v>3.3781646666666667</v>
      </c>
      <c r="F49" s="7">
        <v>3.3825699999999999</v>
      </c>
      <c r="G49" s="7">
        <v>3.348252</v>
      </c>
      <c r="H49" s="7">
        <v>3.6918799999999998</v>
      </c>
      <c r="I49" s="7">
        <f t="shared" si="1"/>
        <v>3.4742339999999996</v>
      </c>
      <c r="J49" s="7">
        <v>2.1044800000000001</v>
      </c>
      <c r="K49" s="7">
        <v>2.1944499999999998</v>
      </c>
      <c r="L49" s="7">
        <v>2.2117719999999998</v>
      </c>
      <c r="M49" s="7">
        <f t="shared" si="2"/>
        <v>2.1702340000000002</v>
      </c>
      <c r="N49" s="7">
        <v>3.4524400000000002</v>
      </c>
      <c r="O49" s="7">
        <v>3.5155620000000001</v>
      </c>
      <c r="P49" s="7">
        <v>3.36972</v>
      </c>
      <c r="Q49" s="7">
        <f t="shared" si="17"/>
        <v>3.445907333333333</v>
      </c>
      <c r="R49" s="7">
        <v>1.558182</v>
      </c>
      <c r="S49" s="7">
        <v>1.47194</v>
      </c>
      <c r="T49" s="7">
        <v>1.4337120000000001</v>
      </c>
      <c r="U49" s="7">
        <f t="shared" si="3"/>
        <v>1.4879446666666667</v>
      </c>
      <c r="V49" s="7">
        <v>2.05213</v>
      </c>
      <c r="W49" s="7">
        <v>2.1028899999999999</v>
      </c>
      <c r="X49" s="7">
        <v>2.1674229999999999</v>
      </c>
      <c r="Y49" s="7">
        <f t="shared" si="4"/>
        <v>2.1074809999999999</v>
      </c>
      <c r="Z49" s="7">
        <v>1.3890100000000001</v>
      </c>
      <c r="AA49" s="7">
        <v>1.5597220000000001</v>
      </c>
      <c r="AB49" s="7">
        <v>1.3606199999999999</v>
      </c>
      <c r="AC49" s="7">
        <f t="shared" si="5"/>
        <v>1.4364506666666668</v>
      </c>
      <c r="AD49" s="7">
        <v>4.0448810000000002</v>
      </c>
      <c r="AE49" s="7">
        <v>4.6480499999999996</v>
      </c>
      <c r="AF49" s="7">
        <v>3.97004</v>
      </c>
      <c r="AG49" s="7">
        <f t="shared" si="6"/>
        <v>4.220990333333333</v>
      </c>
      <c r="AH49" s="7">
        <v>0.51026300000000002</v>
      </c>
      <c r="AI49" s="7">
        <v>0.32507900000000001</v>
      </c>
      <c r="AJ49" s="7">
        <v>0.83390399999999998</v>
      </c>
      <c r="AK49" s="7">
        <f t="shared" si="7"/>
        <v>0.55641533333333337</v>
      </c>
      <c r="AL49" s="7">
        <v>0.103732</v>
      </c>
      <c r="AM49" s="7">
        <v>0.10924399999999999</v>
      </c>
      <c r="AN49" s="7">
        <v>0.10433199999999999</v>
      </c>
      <c r="AO49" s="7">
        <f t="shared" si="8"/>
        <v>0.10576933333333333</v>
      </c>
      <c r="AP49" s="7">
        <v>0.45800099999999999</v>
      </c>
      <c r="AQ49" s="7">
        <v>0.46205400000000002</v>
      </c>
      <c r="AR49" s="7">
        <v>0.45053599999999999</v>
      </c>
      <c r="AS49" s="7">
        <f t="shared" si="9"/>
        <v>0.45686366666666672</v>
      </c>
      <c r="AT49" s="7">
        <v>2.4924230000000001</v>
      </c>
      <c r="AU49" s="7">
        <v>2.4907499999999998</v>
      </c>
      <c r="AV49" s="7">
        <v>2.5680399999999999</v>
      </c>
      <c r="AW49" s="7">
        <f t="shared" si="10"/>
        <v>2.5170710000000001</v>
      </c>
      <c r="AX49" s="7">
        <v>2.1553599999999999</v>
      </c>
      <c r="AY49" s="7">
        <v>2.4655830000000001</v>
      </c>
      <c r="AZ49" s="7">
        <v>1.7924</v>
      </c>
      <c r="BA49" s="7">
        <f t="shared" si="11"/>
        <v>2.1377809999999999</v>
      </c>
      <c r="BB49" s="7">
        <v>4.8735229999999996</v>
      </c>
      <c r="BC49" s="7">
        <v>5.0609999999999999</v>
      </c>
      <c r="BD49" s="7">
        <v>5.2389739999999998</v>
      </c>
      <c r="BE49" s="7">
        <f t="shared" si="12"/>
        <v>5.0578323333333328</v>
      </c>
      <c r="BF49" s="7">
        <f t="shared" si="13"/>
        <v>0.18274609143380705</v>
      </c>
      <c r="BG49" s="7">
        <v>0.27009499999999997</v>
      </c>
      <c r="BH49" s="7">
        <v>0.250029</v>
      </c>
      <c r="BI49" s="7">
        <v>0.27300200000000002</v>
      </c>
      <c r="BJ49" s="7">
        <f t="shared" si="14"/>
        <v>0.26437533333333335</v>
      </c>
      <c r="BK49" s="7">
        <v>0.216527</v>
      </c>
      <c r="BL49" s="7">
        <v>0.21321200000000001</v>
      </c>
      <c r="BM49" s="7">
        <v>0.21224799999999999</v>
      </c>
      <c r="BN49" s="7">
        <f t="shared" si="15"/>
        <v>0.21399566666666667</v>
      </c>
      <c r="BO49" s="7">
        <v>0.21515400000000001</v>
      </c>
      <c r="BP49" s="7">
        <v>0.213587</v>
      </c>
      <c r="BQ49" s="7">
        <v>0.214695</v>
      </c>
      <c r="BR49" s="7">
        <f t="shared" si="16"/>
        <v>0.21447866666666668</v>
      </c>
    </row>
    <row r="50" spans="1:70">
      <c r="A50" s="7" t="s">
        <v>205</v>
      </c>
      <c r="B50" s="7">
        <v>2.9512900000000002</v>
      </c>
      <c r="C50" s="7">
        <v>3.4622899999999999</v>
      </c>
      <c r="D50" s="7">
        <v>3.6959399999999998</v>
      </c>
      <c r="E50" s="7">
        <f t="shared" si="0"/>
        <v>3.3698399999999999</v>
      </c>
      <c r="F50" s="7">
        <v>3.377043</v>
      </c>
      <c r="G50" s="7">
        <v>3.3278340000000002</v>
      </c>
      <c r="H50" s="7">
        <v>3.7148300000000001</v>
      </c>
      <c r="I50" s="7">
        <f t="shared" si="1"/>
        <v>3.4732356666666662</v>
      </c>
      <c r="J50" s="7">
        <v>2.08589</v>
      </c>
      <c r="K50" s="7">
        <v>2.1856200000000001</v>
      </c>
      <c r="L50" s="7">
        <v>2.2622200000000001</v>
      </c>
      <c r="M50" s="7">
        <f t="shared" si="2"/>
        <v>2.1779100000000002</v>
      </c>
      <c r="N50" s="7">
        <v>3.49769</v>
      </c>
      <c r="O50" s="7">
        <v>3.5098099999999999</v>
      </c>
      <c r="P50" s="7">
        <v>3.3331200000000001</v>
      </c>
      <c r="Q50" s="7">
        <f t="shared" si="17"/>
        <v>3.4468733333333339</v>
      </c>
      <c r="R50" s="7">
        <v>1.55271</v>
      </c>
      <c r="S50" s="7">
        <v>1.470542</v>
      </c>
      <c r="T50" s="7">
        <v>1.4446000000000001</v>
      </c>
      <c r="U50" s="7">
        <f t="shared" si="3"/>
        <v>1.4892840000000003</v>
      </c>
      <c r="V50" s="7">
        <v>2.0411800000000002</v>
      </c>
      <c r="W50" s="7">
        <v>2.1571400000000001</v>
      </c>
      <c r="X50" s="7">
        <v>2.14106</v>
      </c>
      <c r="Y50" s="7">
        <f t="shared" si="4"/>
        <v>2.1131266666666666</v>
      </c>
      <c r="Z50" s="7">
        <v>1.4229000000000001</v>
      </c>
      <c r="AA50" s="7">
        <v>1.613003</v>
      </c>
      <c r="AB50" s="7">
        <v>1.37537</v>
      </c>
      <c r="AC50" s="7">
        <f t="shared" si="5"/>
        <v>1.4704243333333336</v>
      </c>
      <c r="AD50" s="7">
        <v>4.0910700000000002</v>
      </c>
      <c r="AE50" s="7">
        <v>4.6168500000000003</v>
      </c>
      <c r="AF50" s="7">
        <v>3.9158840000000001</v>
      </c>
      <c r="AG50" s="7">
        <f t="shared" si="6"/>
        <v>4.2079346666666675</v>
      </c>
      <c r="AH50" s="7">
        <v>0.56091100000000005</v>
      </c>
      <c r="AI50" s="7">
        <v>0.36418800000000001</v>
      </c>
      <c r="AJ50" s="7">
        <v>0.86199700000000001</v>
      </c>
      <c r="AK50" s="7">
        <f t="shared" si="7"/>
        <v>0.59569866666666671</v>
      </c>
      <c r="AL50" s="7">
        <v>0.10419399999999999</v>
      </c>
      <c r="AM50" s="7">
        <v>0.111626</v>
      </c>
      <c r="AN50" s="7">
        <v>0.107095</v>
      </c>
      <c r="AO50" s="7">
        <f t="shared" si="8"/>
        <v>0.10763833333333334</v>
      </c>
      <c r="AP50" s="7">
        <v>0.47293800000000003</v>
      </c>
      <c r="AQ50" s="7">
        <v>0.46397899999999997</v>
      </c>
      <c r="AR50" s="7">
        <v>0.45932000000000001</v>
      </c>
      <c r="AS50" s="7">
        <f t="shared" si="9"/>
        <v>0.46541233333333332</v>
      </c>
      <c r="AT50" s="7">
        <v>2.5094099999999999</v>
      </c>
      <c r="AU50" s="7">
        <v>2.50976</v>
      </c>
      <c r="AV50" s="7">
        <v>2.5858639999999999</v>
      </c>
      <c r="AW50" s="7">
        <f t="shared" si="10"/>
        <v>2.5350113333333333</v>
      </c>
      <c r="AX50" s="7">
        <v>2.1976599999999999</v>
      </c>
      <c r="AY50" s="7">
        <v>2.4044120000000002</v>
      </c>
      <c r="AZ50" s="7">
        <v>1.7919620000000001</v>
      </c>
      <c r="BA50" s="7">
        <f t="shared" si="11"/>
        <v>2.1313446666666667</v>
      </c>
      <c r="BB50" s="7">
        <v>4.9230600000000004</v>
      </c>
      <c r="BC50" s="7">
        <v>5.1349629999999999</v>
      </c>
      <c r="BD50" s="7">
        <v>5.2455499999999997</v>
      </c>
      <c r="BE50" s="7">
        <f t="shared" si="12"/>
        <v>5.101191</v>
      </c>
      <c r="BF50" s="7">
        <f t="shared" si="13"/>
        <v>0.16387605381201942</v>
      </c>
      <c r="BG50" s="7">
        <v>0.27077699999999999</v>
      </c>
      <c r="BH50" s="7">
        <v>0.257544</v>
      </c>
      <c r="BI50" s="7">
        <v>0.25942700000000002</v>
      </c>
      <c r="BJ50" s="7">
        <f t="shared" si="14"/>
        <v>0.26258266666666669</v>
      </c>
      <c r="BK50" s="7">
        <v>0.21665300000000001</v>
      </c>
      <c r="BL50" s="7">
        <v>0.21399599999999999</v>
      </c>
      <c r="BM50" s="7">
        <v>0.21576500000000001</v>
      </c>
      <c r="BN50" s="7">
        <f t="shared" si="15"/>
        <v>0.21547133333333335</v>
      </c>
      <c r="BO50" s="7">
        <v>0.21135499999999999</v>
      </c>
      <c r="BP50" s="7">
        <v>0.21351000000000001</v>
      </c>
      <c r="BQ50" s="7">
        <v>0.21384900000000001</v>
      </c>
      <c r="BR50" s="7">
        <f t="shared" si="16"/>
        <v>0.21290466666666666</v>
      </c>
    </row>
    <row r="51" spans="1:70">
      <c r="A51" s="7" t="s">
        <v>206</v>
      </c>
      <c r="B51" s="7">
        <v>2.9523700000000002</v>
      </c>
      <c r="C51" s="7">
        <v>3.4885139999999999</v>
      </c>
      <c r="D51" s="7">
        <v>3.7162799999999998</v>
      </c>
      <c r="E51" s="7">
        <f t="shared" si="0"/>
        <v>3.3857213333333331</v>
      </c>
      <c r="F51" s="7">
        <v>3.3531900000000001</v>
      </c>
      <c r="G51" s="7">
        <v>3.3164509999999998</v>
      </c>
      <c r="H51" s="7">
        <v>3.6928200000000002</v>
      </c>
      <c r="I51" s="7">
        <f t="shared" si="1"/>
        <v>3.4541536666666666</v>
      </c>
      <c r="J51" s="7">
        <v>2.0887039999999999</v>
      </c>
      <c r="K51" s="7">
        <v>2.1651310000000001</v>
      </c>
      <c r="L51" s="7">
        <v>2.2423600000000001</v>
      </c>
      <c r="M51" s="7">
        <f t="shared" si="2"/>
        <v>2.1653983333333335</v>
      </c>
      <c r="N51" s="7">
        <v>3.4778440000000002</v>
      </c>
      <c r="O51" s="7">
        <v>3.4978699999999998</v>
      </c>
      <c r="P51" s="7">
        <v>3.3722530000000002</v>
      </c>
      <c r="Q51" s="7">
        <f t="shared" si="17"/>
        <v>3.4493223333333334</v>
      </c>
      <c r="R51" s="7">
        <v>1.5618209999999999</v>
      </c>
      <c r="S51" s="7">
        <v>1.47628</v>
      </c>
      <c r="T51" s="7">
        <v>1.44394</v>
      </c>
      <c r="U51" s="7">
        <f t="shared" si="3"/>
        <v>1.4940136666666668</v>
      </c>
      <c r="V51" s="7">
        <v>2.04196</v>
      </c>
      <c r="W51" s="7">
        <v>2.1353</v>
      </c>
      <c r="X51" s="7">
        <v>2.1968019999999999</v>
      </c>
      <c r="Y51" s="7">
        <f t="shared" si="4"/>
        <v>2.1246873333333336</v>
      </c>
      <c r="Z51" s="7">
        <v>1.4737629999999999</v>
      </c>
      <c r="AA51" s="7">
        <v>1.607181</v>
      </c>
      <c r="AB51" s="7">
        <v>1.3804909999999999</v>
      </c>
      <c r="AC51" s="7">
        <f t="shared" si="5"/>
        <v>1.4871449999999999</v>
      </c>
      <c r="AD51" s="7">
        <v>4.0395500000000002</v>
      </c>
      <c r="AE51" s="7">
        <v>4.6732930000000001</v>
      </c>
      <c r="AF51" s="7">
        <v>4.0217309999999999</v>
      </c>
      <c r="AG51" s="7">
        <f t="shared" si="6"/>
        <v>4.2448579999999998</v>
      </c>
      <c r="AH51" s="7">
        <v>0.60619400000000001</v>
      </c>
      <c r="AI51" s="7">
        <v>0.38932600000000001</v>
      </c>
      <c r="AJ51" s="7">
        <v>0.87875700000000001</v>
      </c>
      <c r="AK51" s="7">
        <f t="shared" si="7"/>
        <v>0.62475899999999995</v>
      </c>
      <c r="AL51" s="7">
        <v>0.10283200000000001</v>
      </c>
      <c r="AM51" s="7">
        <v>0.110788</v>
      </c>
      <c r="AN51" s="7">
        <v>0.108552</v>
      </c>
      <c r="AO51" s="7">
        <f t="shared" si="8"/>
        <v>0.10739066666666668</v>
      </c>
      <c r="AP51" s="7">
        <v>0.47026699999999999</v>
      </c>
      <c r="AQ51" s="7">
        <v>0.46307799999999999</v>
      </c>
      <c r="AR51" s="7">
        <v>0.45400499999999999</v>
      </c>
      <c r="AS51" s="7">
        <f t="shared" si="9"/>
        <v>0.46245000000000003</v>
      </c>
      <c r="AT51" s="7">
        <v>2.49552</v>
      </c>
      <c r="AU51" s="7">
        <v>2.4882140000000001</v>
      </c>
      <c r="AV51" s="7">
        <v>2.5668709999999999</v>
      </c>
      <c r="AW51" s="7">
        <f t="shared" si="10"/>
        <v>2.5168683333333335</v>
      </c>
      <c r="AX51" s="7">
        <v>2.17536</v>
      </c>
      <c r="AY51" s="7">
        <v>2.5171510000000001</v>
      </c>
      <c r="AZ51" s="7">
        <v>1.7900199999999999</v>
      </c>
      <c r="BA51" s="7">
        <f t="shared" si="11"/>
        <v>2.1608436666666666</v>
      </c>
      <c r="BB51" s="7">
        <v>4.9898720000000001</v>
      </c>
      <c r="BC51" s="7">
        <v>5.15822</v>
      </c>
      <c r="BD51" s="7">
        <v>5.2359400000000003</v>
      </c>
      <c r="BE51" s="7">
        <f t="shared" si="12"/>
        <v>5.1280106666666674</v>
      </c>
      <c r="BF51" s="7">
        <f t="shared" si="13"/>
        <v>0.12578480838850672</v>
      </c>
      <c r="BG51" s="7">
        <v>0.28043200000000001</v>
      </c>
      <c r="BH51" s="7">
        <v>0.25555699999999998</v>
      </c>
      <c r="BI51" s="7">
        <v>0.26682800000000001</v>
      </c>
      <c r="BJ51" s="7">
        <f t="shared" si="14"/>
        <v>0.26760566666666669</v>
      </c>
      <c r="BK51" s="7">
        <v>0.215749</v>
      </c>
      <c r="BL51" s="7">
        <v>0.218246</v>
      </c>
      <c r="BM51" s="7">
        <v>0.21235699999999999</v>
      </c>
      <c r="BN51" s="7">
        <f t="shared" si="15"/>
        <v>0.21545066666666668</v>
      </c>
      <c r="BO51" s="7">
        <v>0.21462600000000001</v>
      </c>
      <c r="BP51" s="7">
        <v>0.218191</v>
      </c>
      <c r="BQ51" s="7">
        <v>0.21234600000000001</v>
      </c>
      <c r="BR51" s="7">
        <f t="shared" si="16"/>
        <v>0.21505433333333335</v>
      </c>
    </row>
    <row r="52" spans="1:70">
      <c r="A52" s="7" t="s">
        <v>207</v>
      </c>
      <c r="B52" s="7">
        <v>2.93824</v>
      </c>
      <c r="C52" s="7">
        <v>3.4704000000000002</v>
      </c>
      <c r="D52" s="7">
        <v>3.7362500000000001</v>
      </c>
      <c r="E52" s="7">
        <f t="shared" si="0"/>
        <v>3.3816299999999999</v>
      </c>
      <c r="F52" s="7">
        <v>3.3563010000000002</v>
      </c>
      <c r="G52" s="7">
        <v>3.32742</v>
      </c>
      <c r="H52" s="7">
        <v>3.695373</v>
      </c>
      <c r="I52" s="7">
        <f t="shared" si="1"/>
        <v>3.4596979999999999</v>
      </c>
      <c r="J52" s="7">
        <v>2.0647099999999998</v>
      </c>
      <c r="K52" s="7">
        <v>2.1619440000000001</v>
      </c>
      <c r="L52" s="7">
        <v>2.2350500000000002</v>
      </c>
      <c r="M52" s="7">
        <f t="shared" si="2"/>
        <v>2.1539013333333332</v>
      </c>
      <c r="N52" s="7">
        <v>3.4288910000000001</v>
      </c>
      <c r="O52" s="7">
        <v>3.4395829999999998</v>
      </c>
      <c r="P52" s="7">
        <v>3.3718699999999999</v>
      </c>
      <c r="Q52" s="7">
        <f t="shared" si="17"/>
        <v>3.4134480000000003</v>
      </c>
      <c r="R52" s="7">
        <v>1.5709299999999999</v>
      </c>
      <c r="S52" s="7">
        <v>1.440844</v>
      </c>
      <c r="T52" s="7">
        <v>1.4323699999999999</v>
      </c>
      <c r="U52" s="7">
        <f t="shared" si="3"/>
        <v>1.4813813333333332</v>
      </c>
      <c r="V52" s="7">
        <v>2.0267710000000001</v>
      </c>
      <c r="W52" s="7">
        <v>2.1242000000000001</v>
      </c>
      <c r="X52" s="7">
        <v>2.1245500000000002</v>
      </c>
      <c r="Y52" s="7">
        <f t="shared" si="4"/>
        <v>2.0918403333333333</v>
      </c>
      <c r="Z52" s="7">
        <v>1.5001409999999999</v>
      </c>
      <c r="AA52" s="7">
        <v>1.5989899999999999</v>
      </c>
      <c r="AB52" s="7">
        <v>1.388633</v>
      </c>
      <c r="AC52" s="7">
        <f t="shared" si="5"/>
        <v>1.4959213333333334</v>
      </c>
      <c r="AD52" s="7">
        <v>4.1216999999999997</v>
      </c>
      <c r="AE52" s="7">
        <v>4.6150500000000001</v>
      </c>
      <c r="AF52" s="7">
        <v>4.0611600000000001</v>
      </c>
      <c r="AG52" s="7">
        <f t="shared" si="6"/>
        <v>4.2659700000000003</v>
      </c>
      <c r="AH52" s="7">
        <v>0.65005800000000002</v>
      </c>
      <c r="AI52" s="7">
        <v>0.42608800000000002</v>
      </c>
      <c r="AJ52" s="7">
        <v>0.88973400000000002</v>
      </c>
      <c r="AK52" s="7">
        <f t="shared" si="7"/>
        <v>0.65529333333333339</v>
      </c>
      <c r="AL52" s="7">
        <v>0.101448</v>
      </c>
      <c r="AM52" s="7">
        <v>0.11491800000000001</v>
      </c>
      <c r="AN52" s="7">
        <v>0.110023</v>
      </c>
      <c r="AO52" s="7">
        <f t="shared" si="8"/>
        <v>0.10879633333333333</v>
      </c>
      <c r="AP52" s="7">
        <v>0.47278100000000001</v>
      </c>
      <c r="AQ52" s="7">
        <v>0.46158100000000002</v>
      </c>
      <c r="AR52" s="7">
        <v>0.45673599999999998</v>
      </c>
      <c r="AS52" s="7">
        <f t="shared" si="9"/>
        <v>0.4636993333333333</v>
      </c>
      <c r="AT52" s="7">
        <v>2.5278399999999999</v>
      </c>
      <c r="AU52" s="7">
        <v>2.460642</v>
      </c>
      <c r="AV52" s="7">
        <v>2.5486300000000002</v>
      </c>
      <c r="AW52" s="7">
        <f t="shared" si="10"/>
        <v>2.5123706666666665</v>
      </c>
      <c r="AX52" s="7">
        <v>2.2104499999999998</v>
      </c>
      <c r="AY52" s="7">
        <v>2.4811399999999999</v>
      </c>
      <c r="AZ52" s="7">
        <v>1.7787919999999999</v>
      </c>
      <c r="BA52" s="7">
        <f t="shared" si="11"/>
        <v>2.1567940000000001</v>
      </c>
      <c r="BB52" s="7">
        <v>5.0120199999999997</v>
      </c>
      <c r="BC52" s="7">
        <v>5.0742599999999998</v>
      </c>
      <c r="BD52" s="7">
        <v>5.2292310000000004</v>
      </c>
      <c r="BE52" s="7">
        <f t="shared" si="12"/>
        <v>5.1051703333333327</v>
      </c>
      <c r="BF52" s="7">
        <f t="shared" si="13"/>
        <v>0.11185589461594511</v>
      </c>
      <c r="BG52" s="7">
        <v>0.28201999999999999</v>
      </c>
      <c r="BH52" s="7">
        <v>0.25106800000000001</v>
      </c>
      <c r="BI52" s="7">
        <v>0.26550800000000002</v>
      </c>
      <c r="BJ52" s="7">
        <f t="shared" si="14"/>
        <v>0.26619866666666669</v>
      </c>
      <c r="BK52" s="7">
        <v>0.21896599999999999</v>
      </c>
      <c r="BL52" s="7">
        <v>0.210891</v>
      </c>
      <c r="BM52" s="7">
        <v>0.21607699999999999</v>
      </c>
      <c r="BN52" s="7">
        <f t="shared" si="15"/>
        <v>0.21531133333333333</v>
      </c>
      <c r="BO52" s="7">
        <v>0.21202699999999999</v>
      </c>
      <c r="BP52" s="7">
        <v>0.213363</v>
      </c>
      <c r="BQ52" s="7">
        <v>0.21265600000000001</v>
      </c>
      <c r="BR52" s="7">
        <f t="shared" si="16"/>
        <v>0.21268200000000001</v>
      </c>
    </row>
    <row r="53" spans="1:70">
      <c r="A53" s="7" t="s">
        <v>208</v>
      </c>
      <c r="B53" s="7">
        <v>2.9975429999999998</v>
      </c>
      <c r="C53" s="7">
        <v>3.489274</v>
      </c>
      <c r="D53" s="7">
        <v>3.7667899999999999</v>
      </c>
      <c r="E53" s="7">
        <f t="shared" si="0"/>
        <v>3.417869</v>
      </c>
      <c r="F53" s="7">
        <v>3.363804</v>
      </c>
      <c r="G53" s="7">
        <v>3.3364539999999998</v>
      </c>
      <c r="H53" s="7">
        <v>3.7379799999999999</v>
      </c>
      <c r="I53" s="7">
        <f t="shared" si="1"/>
        <v>3.4794126666666667</v>
      </c>
      <c r="J53" s="7">
        <v>2.0677300000000001</v>
      </c>
      <c r="K53" s="7">
        <v>2.1467700000000001</v>
      </c>
      <c r="L53" s="7">
        <v>2.2030910000000001</v>
      </c>
      <c r="M53" s="7">
        <f t="shared" si="2"/>
        <v>2.1391969999999998</v>
      </c>
      <c r="N53" s="7">
        <v>3.4449109999999998</v>
      </c>
      <c r="O53" s="7">
        <v>3.5018400000000001</v>
      </c>
      <c r="P53" s="7">
        <v>3.3807999999999998</v>
      </c>
      <c r="Q53" s="7">
        <f t="shared" si="17"/>
        <v>3.442517</v>
      </c>
      <c r="R53" s="7">
        <v>1.55582</v>
      </c>
      <c r="S53" s="7">
        <v>1.44269</v>
      </c>
      <c r="T53" s="7">
        <v>1.426952</v>
      </c>
      <c r="U53" s="7">
        <f t="shared" si="3"/>
        <v>1.4751539999999999</v>
      </c>
      <c r="V53" s="7">
        <v>2.0463300000000002</v>
      </c>
      <c r="W53" s="7">
        <v>2.09735</v>
      </c>
      <c r="X53" s="7">
        <v>2.1301230000000002</v>
      </c>
      <c r="Y53" s="7">
        <f t="shared" si="4"/>
        <v>2.0912676666666665</v>
      </c>
      <c r="Z53" s="7">
        <v>1.53861</v>
      </c>
      <c r="AA53" s="7">
        <v>1.60826</v>
      </c>
      <c r="AB53" s="7">
        <v>1.3717200000000001</v>
      </c>
      <c r="AC53" s="7">
        <f t="shared" si="5"/>
        <v>1.5061966666666666</v>
      </c>
      <c r="AD53" s="7">
        <v>4.0516610000000002</v>
      </c>
      <c r="AE53" s="7">
        <v>4.6588120000000002</v>
      </c>
      <c r="AF53" s="7">
        <v>4.0889600000000002</v>
      </c>
      <c r="AG53" s="7">
        <f t="shared" si="6"/>
        <v>4.2664776666666668</v>
      </c>
      <c r="AH53" s="7">
        <v>0.70044499999999998</v>
      </c>
      <c r="AI53" s="7">
        <v>0.46147100000000002</v>
      </c>
      <c r="AJ53" s="7">
        <v>0.92244999999999999</v>
      </c>
      <c r="AK53" s="7">
        <f t="shared" si="7"/>
        <v>0.69478866666666672</v>
      </c>
      <c r="AL53" s="7">
        <v>9.8642999999999995E-2</v>
      </c>
      <c r="AM53" s="7">
        <v>0.107819</v>
      </c>
      <c r="AN53" s="7">
        <v>0.10585</v>
      </c>
      <c r="AO53" s="7">
        <f t="shared" si="8"/>
        <v>0.10410399999999999</v>
      </c>
      <c r="AP53" s="7">
        <v>0.46802500000000002</v>
      </c>
      <c r="AQ53" s="7">
        <v>0.45808199999999999</v>
      </c>
      <c r="AR53" s="7">
        <v>0.45767000000000002</v>
      </c>
      <c r="AS53" s="7">
        <f t="shared" si="9"/>
        <v>0.46125900000000003</v>
      </c>
      <c r="AT53" s="7">
        <v>2.5278499999999999</v>
      </c>
      <c r="AU53" s="7">
        <v>2.47777</v>
      </c>
      <c r="AV53" s="7">
        <v>2.5829529999999998</v>
      </c>
      <c r="AW53" s="7">
        <f t="shared" si="10"/>
        <v>2.5295243333333333</v>
      </c>
      <c r="AX53" s="7">
        <v>2.1967400000000001</v>
      </c>
      <c r="AY53" s="7">
        <v>2.4607100000000002</v>
      </c>
      <c r="AZ53" s="7">
        <v>1.7928999999999999</v>
      </c>
      <c r="BA53" s="7">
        <f t="shared" si="11"/>
        <v>2.1501166666666669</v>
      </c>
      <c r="BB53" s="7">
        <v>5.0164629999999999</v>
      </c>
      <c r="BC53" s="7">
        <v>5.0933000000000002</v>
      </c>
      <c r="BD53" s="7">
        <v>5.1684799999999997</v>
      </c>
      <c r="BE53" s="7">
        <f t="shared" si="12"/>
        <v>5.0927476666666669</v>
      </c>
      <c r="BF53" s="7">
        <f t="shared" si="13"/>
        <v>7.6010005106783948E-2</v>
      </c>
      <c r="BG53" s="7">
        <v>0.28788999999999998</v>
      </c>
      <c r="BH53" s="7">
        <v>0.256052</v>
      </c>
      <c r="BI53" s="7">
        <v>0.26882699999999998</v>
      </c>
      <c r="BJ53" s="7">
        <f t="shared" si="14"/>
        <v>0.27092299999999997</v>
      </c>
      <c r="BK53" s="7">
        <v>0.218388</v>
      </c>
      <c r="BL53" s="7">
        <v>0.21763399999999999</v>
      </c>
      <c r="BM53" s="7">
        <v>0.21305399999999999</v>
      </c>
      <c r="BN53" s="7">
        <f t="shared" si="15"/>
        <v>0.21635866666666667</v>
      </c>
      <c r="BO53" s="7">
        <v>0.213673</v>
      </c>
      <c r="BP53" s="7">
        <v>0.21529200000000001</v>
      </c>
      <c r="BQ53" s="7">
        <v>0.21940999999999999</v>
      </c>
      <c r="BR53" s="7">
        <f t="shared" si="16"/>
        <v>0.21612500000000001</v>
      </c>
    </row>
    <row r="54" spans="1:70">
      <c r="A54" s="7" t="s">
        <v>209</v>
      </c>
      <c r="B54" s="7">
        <v>3.0042399999999998</v>
      </c>
      <c r="C54" s="7">
        <v>3.4702139999999999</v>
      </c>
      <c r="D54" s="7">
        <v>3.7504810000000002</v>
      </c>
      <c r="E54" s="7">
        <f t="shared" si="0"/>
        <v>3.4083116666666666</v>
      </c>
      <c r="F54" s="7">
        <v>3.3305820000000002</v>
      </c>
      <c r="G54" s="7">
        <v>3.3259500000000002</v>
      </c>
      <c r="H54" s="7">
        <v>3.6977500000000001</v>
      </c>
      <c r="I54" s="7">
        <f t="shared" si="1"/>
        <v>3.4514273333333336</v>
      </c>
      <c r="J54" s="7">
        <v>2.0453899999999998</v>
      </c>
      <c r="K54" s="7">
        <v>2.1422439999999998</v>
      </c>
      <c r="L54" s="7">
        <v>2.254264</v>
      </c>
      <c r="M54" s="7">
        <f t="shared" si="2"/>
        <v>2.1472993333333332</v>
      </c>
      <c r="N54" s="7">
        <v>3.4450599999999998</v>
      </c>
      <c r="O54" s="7">
        <v>3.5155129999999999</v>
      </c>
      <c r="P54" s="7">
        <v>3.3808500000000001</v>
      </c>
      <c r="Q54" s="7">
        <f t="shared" si="17"/>
        <v>3.4471410000000002</v>
      </c>
      <c r="R54" s="7">
        <v>1.598462</v>
      </c>
      <c r="S54" s="7">
        <v>1.4536</v>
      </c>
      <c r="T54" s="7">
        <v>1.42472</v>
      </c>
      <c r="U54" s="7">
        <f t="shared" si="3"/>
        <v>1.4922606666666667</v>
      </c>
      <c r="V54" s="7">
        <v>2.0347599999999999</v>
      </c>
      <c r="W54" s="7">
        <v>2.1090620000000002</v>
      </c>
      <c r="X54" s="7">
        <v>2.12262</v>
      </c>
      <c r="Y54" s="7">
        <f t="shared" si="4"/>
        <v>2.0888139999999997</v>
      </c>
      <c r="Z54" s="7">
        <v>1.5618399999999999</v>
      </c>
      <c r="AA54" s="7">
        <v>1.62893</v>
      </c>
      <c r="AB54" s="7">
        <v>1.37967</v>
      </c>
      <c r="AC54" s="7">
        <f t="shared" si="5"/>
        <v>1.5234799999999999</v>
      </c>
      <c r="AD54" s="7">
        <v>4.1286899999999997</v>
      </c>
      <c r="AE54" s="7">
        <v>4.653791</v>
      </c>
      <c r="AF54" s="7">
        <v>4.02773</v>
      </c>
      <c r="AG54" s="7">
        <f t="shared" si="6"/>
        <v>4.2700703333333339</v>
      </c>
      <c r="AH54" s="7">
        <v>0.74873699999999999</v>
      </c>
      <c r="AI54" s="7">
        <v>0.50855700000000004</v>
      </c>
      <c r="AJ54" s="7">
        <v>0.94059700000000002</v>
      </c>
      <c r="AK54" s="7">
        <f t="shared" si="7"/>
        <v>0.73263033333333327</v>
      </c>
      <c r="AL54" s="7">
        <v>0.10377400000000001</v>
      </c>
      <c r="AM54" s="7">
        <v>0.114164</v>
      </c>
      <c r="AN54" s="7">
        <v>0.10739</v>
      </c>
      <c r="AO54" s="7">
        <f t="shared" si="8"/>
        <v>0.10844266666666667</v>
      </c>
      <c r="AP54" s="7">
        <v>0.47356500000000001</v>
      </c>
      <c r="AQ54" s="7">
        <v>0.469748</v>
      </c>
      <c r="AR54" s="7">
        <v>0.46618700000000002</v>
      </c>
      <c r="AS54" s="7">
        <f t="shared" si="9"/>
        <v>0.46983333333333333</v>
      </c>
      <c r="AT54" s="7">
        <v>2.5272999999999999</v>
      </c>
      <c r="AU54" s="7">
        <v>2.4887429999999999</v>
      </c>
      <c r="AV54" s="7">
        <v>2.6059730000000001</v>
      </c>
      <c r="AW54" s="7">
        <f t="shared" si="10"/>
        <v>2.5406720000000003</v>
      </c>
      <c r="AX54" s="7">
        <v>2.1760000000000002</v>
      </c>
      <c r="AY54" s="7">
        <v>2.5136509999999999</v>
      </c>
      <c r="AZ54" s="7">
        <v>1.7827599999999999</v>
      </c>
      <c r="BA54" s="7">
        <f t="shared" si="11"/>
        <v>2.1574703333333329</v>
      </c>
      <c r="BB54" s="7">
        <v>4.9340520000000003</v>
      </c>
      <c r="BC54" s="7">
        <v>5.0202200000000001</v>
      </c>
      <c r="BD54" s="7">
        <v>5.0411700000000002</v>
      </c>
      <c r="BE54" s="7">
        <f t="shared" si="12"/>
        <v>4.9984806666666666</v>
      </c>
      <c r="BF54" s="7">
        <f t="shared" si="13"/>
        <v>5.677160770432102E-2</v>
      </c>
      <c r="BG54" s="7">
        <v>0.29583799999999999</v>
      </c>
      <c r="BH54" s="7">
        <v>0.26040099999999999</v>
      </c>
      <c r="BI54" s="7">
        <v>0.27154099999999998</v>
      </c>
      <c r="BJ54" s="7">
        <f t="shared" si="14"/>
        <v>0.27592666666666665</v>
      </c>
      <c r="BK54" s="7">
        <v>0.22085299999999999</v>
      </c>
      <c r="BL54" s="7">
        <v>0.222335</v>
      </c>
      <c r="BM54" s="7">
        <v>0.21906400000000001</v>
      </c>
      <c r="BN54" s="7">
        <f t="shared" si="15"/>
        <v>0.22075066666666668</v>
      </c>
      <c r="BO54" s="7">
        <v>0.216699</v>
      </c>
      <c r="BP54" s="7">
        <v>0.22003</v>
      </c>
      <c r="BQ54" s="7">
        <v>0.217473</v>
      </c>
      <c r="BR54" s="7">
        <f t="shared" si="16"/>
        <v>0.21806733333333336</v>
      </c>
    </row>
    <row r="55" spans="1:70">
      <c r="A55" s="7" t="s">
        <v>210</v>
      </c>
      <c r="B55" s="7">
        <v>3.0280809999999998</v>
      </c>
      <c r="C55" s="7">
        <v>3.4853100000000001</v>
      </c>
      <c r="D55" s="7">
        <v>3.75562</v>
      </c>
      <c r="E55" s="7">
        <f t="shared" si="0"/>
        <v>3.4230036666666668</v>
      </c>
      <c r="F55" s="7">
        <v>3.3317999999999999</v>
      </c>
      <c r="G55" s="7">
        <v>3.3343729999999998</v>
      </c>
      <c r="H55" s="7">
        <v>3.736164</v>
      </c>
      <c r="I55" s="7">
        <f t="shared" si="1"/>
        <v>3.4674456666666664</v>
      </c>
      <c r="J55" s="7">
        <v>2.04216</v>
      </c>
      <c r="K55" s="7">
        <v>2.1532300000000002</v>
      </c>
      <c r="L55" s="7">
        <v>2.196294</v>
      </c>
      <c r="M55" s="7">
        <f t="shared" si="2"/>
        <v>2.1305613333333331</v>
      </c>
      <c r="N55" s="7">
        <v>3.48231</v>
      </c>
      <c r="O55" s="7">
        <v>3.5418099999999999</v>
      </c>
      <c r="P55" s="7">
        <v>3.373434</v>
      </c>
      <c r="Q55" s="7">
        <f t="shared" si="17"/>
        <v>3.4658513333333332</v>
      </c>
      <c r="R55" s="7">
        <v>1.5835999999999999</v>
      </c>
      <c r="S55" s="7">
        <v>1.461311</v>
      </c>
      <c r="T55" s="7">
        <v>1.4302999999999999</v>
      </c>
      <c r="U55" s="7">
        <f t="shared" si="3"/>
        <v>1.4917369999999999</v>
      </c>
      <c r="V55" s="7">
        <v>2.0607000000000002</v>
      </c>
      <c r="W55" s="7">
        <v>2.1467100000000001</v>
      </c>
      <c r="X55" s="7">
        <v>2.1011639999999998</v>
      </c>
      <c r="Y55" s="7">
        <f t="shared" si="4"/>
        <v>2.1028579999999999</v>
      </c>
      <c r="Z55" s="7">
        <v>1.5810299999999999</v>
      </c>
      <c r="AA55" s="7">
        <v>1.6556900000000001</v>
      </c>
      <c r="AB55" s="7">
        <v>1.37361</v>
      </c>
      <c r="AC55" s="7">
        <f t="shared" si="5"/>
        <v>1.5367766666666667</v>
      </c>
      <c r="AD55" s="7">
        <v>4.1424209999999997</v>
      </c>
      <c r="AE55" s="7">
        <v>4.90428</v>
      </c>
      <c r="AF55" s="7">
        <v>4.0942400000000001</v>
      </c>
      <c r="AG55" s="7">
        <f t="shared" si="6"/>
        <v>4.380313666666666</v>
      </c>
      <c r="AH55" s="7">
        <v>0.79039199999999998</v>
      </c>
      <c r="AI55" s="7">
        <v>0.56611299999999998</v>
      </c>
      <c r="AJ55" s="7">
        <v>0.96141100000000002</v>
      </c>
      <c r="AK55" s="7">
        <f t="shared" si="7"/>
        <v>0.77263866666666658</v>
      </c>
      <c r="AL55" s="7">
        <v>0.104087</v>
      </c>
      <c r="AM55" s="7">
        <v>0.114124</v>
      </c>
      <c r="AN55" s="7">
        <v>0.106503</v>
      </c>
      <c r="AO55" s="7">
        <f t="shared" si="8"/>
        <v>0.108238</v>
      </c>
      <c r="AP55" s="7">
        <v>0.47223799999999999</v>
      </c>
      <c r="AQ55" s="7">
        <v>0.47084900000000002</v>
      </c>
      <c r="AR55" s="7">
        <v>0.46585900000000002</v>
      </c>
      <c r="AS55" s="7">
        <f t="shared" si="9"/>
        <v>0.46964866666666666</v>
      </c>
      <c r="AT55" s="7">
        <v>2.5301900000000002</v>
      </c>
      <c r="AU55" s="7">
        <v>2.5232030000000001</v>
      </c>
      <c r="AV55" s="7">
        <v>2.6163810000000001</v>
      </c>
      <c r="AW55" s="7">
        <f t="shared" si="10"/>
        <v>2.5565913333333334</v>
      </c>
      <c r="AX55" s="7">
        <v>2.1114229999999998</v>
      </c>
      <c r="AY55" s="7">
        <v>2.4990899999999998</v>
      </c>
      <c r="AZ55" s="7">
        <v>1.81978</v>
      </c>
      <c r="BA55" s="7">
        <f t="shared" si="11"/>
        <v>2.1434309999999996</v>
      </c>
      <c r="BB55" s="7">
        <v>4.8163499999999999</v>
      </c>
      <c r="BC55" s="7">
        <v>5.0285099999999998</v>
      </c>
      <c r="BD55" s="7">
        <v>4.9824320000000002</v>
      </c>
      <c r="BE55" s="7">
        <f t="shared" si="12"/>
        <v>4.9424306666666666</v>
      </c>
      <c r="BF55" s="7">
        <f t="shared" si="13"/>
        <v>0.11159321843792004</v>
      </c>
      <c r="BG55" s="7">
        <v>0.304342</v>
      </c>
      <c r="BH55" s="7">
        <v>0.25980300000000001</v>
      </c>
      <c r="BI55" s="7">
        <v>0.27060099999999998</v>
      </c>
      <c r="BJ55" s="7">
        <f t="shared" si="14"/>
        <v>0.27824866666666664</v>
      </c>
      <c r="BK55" s="7">
        <v>0.22631599999999999</v>
      </c>
      <c r="BL55" s="7">
        <v>0.21593200000000001</v>
      </c>
      <c r="BM55" s="7">
        <v>0.213037</v>
      </c>
      <c r="BN55" s="7">
        <f t="shared" si="15"/>
        <v>0.21842833333333334</v>
      </c>
      <c r="BO55" s="7">
        <v>0.21768000000000001</v>
      </c>
      <c r="BP55" s="7">
        <v>0.21790699999999999</v>
      </c>
      <c r="BQ55" s="7">
        <v>0.21901599999999999</v>
      </c>
      <c r="BR55" s="7">
        <f t="shared" si="16"/>
        <v>0.21820100000000001</v>
      </c>
    </row>
    <row r="56" spans="1:70">
      <c r="A56" s="7" t="s">
        <v>211</v>
      </c>
      <c r="B56" s="7">
        <v>3.0443099999999998</v>
      </c>
      <c r="C56" s="7">
        <v>3.4810300000000001</v>
      </c>
      <c r="D56" s="7">
        <v>3.7805599999999999</v>
      </c>
      <c r="E56" s="7">
        <f t="shared" si="0"/>
        <v>3.4352999999999998</v>
      </c>
      <c r="F56" s="7">
        <v>3.3350900000000001</v>
      </c>
      <c r="G56" s="7">
        <v>3.3218040000000002</v>
      </c>
      <c r="H56" s="7">
        <v>3.6914929999999999</v>
      </c>
      <c r="I56" s="7">
        <f t="shared" si="1"/>
        <v>3.4494623333333334</v>
      </c>
      <c r="J56" s="7">
        <v>2.0255899999999998</v>
      </c>
      <c r="K56" s="7">
        <v>2.16032</v>
      </c>
      <c r="L56" s="7">
        <v>2.1610040000000001</v>
      </c>
      <c r="M56" s="7">
        <f t="shared" si="2"/>
        <v>2.1156380000000001</v>
      </c>
      <c r="N56" s="7">
        <v>3.4551799999999999</v>
      </c>
      <c r="O56" s="7">
        <v>3.5122399999999998</v>
      </c>
      <c r="P56" s="7">
        <v>3.3582420000000002</v>
      </c>
      <c r="Q56" s="7">
        <f t="shared" si="17"/>
        <v>3.4418873333333333</v>
      </c>
      <c r="R56" s="7">
        <v>1.56203</v>
      </c>
      <c r="S56" s="7">
        <v>1.4168499999999999</v>
      </c>
      <c r="T56" s="7">
        <v>1.4267339999999999</v>
      </c>
      <c r="U56" s="7">
        <f t="shared" si="3"/>
        <v>1.4685379999999999</v>
      </c>
      <c r="V56" s="7">
        <v>2.0287000000000002</v>
      </c>
      <c r="W56" s="7">
        <v>2.15035</v>
      </c>
      <c r="X56" s="7">
        <v>2.1348929999999999</v>
      </c>
      <c r="Y56" s="7">
        <f t="shared" si="4"/>
        <v>2.1046476666666667</v>
      </c>
      <c r="Z56" s="7">
        <v>1.58721</v>
      </c>
      <c r="AA56" s="7">
        <v>1.6331119999999999</v>
      </c>
      <c r="AB56" s="7">
        <v>1.37392</v>
      </c>
      <c r="AC56" s="7">
        <f t="shared" si="5"/>
        <v>1.5314139999999998</v>
      </c>
      <c r="AD56" s="7">
        <v>4.0824829999999999</v>
      </c>
      <c r="AE56" s="7">
        <v>4.7031499999999999</v>
      </c>
      <c r="AF56" s="7">
        <v>4.2287840000000001</v>
      </c>
      <c r="AG56" s="7">
        <f t="shared" si="6"/>
        <v>4.3381390000000009</v>
      </c>
      <c r="AH56" s="7">
        <v>0.84523199999999998</v>
      </c>
      <c r="AI56" s="7">
        <v>0.59938199999999997</v>
      </c>
      <c r="AJ56" s="7">
        <v>0.95648599999999995</v>
      </c>
      <c r="AK56" s="7">
        <f t="shared" si="7"/>
        <v>0.80036666666666667</v>
      </c>
      <c r="AL56" s="7">
        <v>0.102293</v>
      </c>
      <c r="AM56" s="7">
        <v>0.109191</v>
      </c>
      <c r="AN56" s="7">
        <v>0.102733</v>
      </c>
      <c r="AO56" s="7">
        <f t="shared" si="8"/>
        <v>0.10473900000000001</v>
      </c>
      <c r="AP56" s="7">
        <v>0.47839300000000001</v>
      </c>
      <c r="AQ56" s="7">
        <v>0.46165400000000001</v>
      </c>
      <c r="AR56" s="7">
        <v>0.46714099999999997</v>
      </c>
      <c r="AS56" s="7">
        <f t="shared" si="9"/>
        <v>0.46906266666666668</v>
      </c>
      <c r="AT56" s="7">
        <v>2.5257930000000002</v>
      </c>
      <c r="AU56" s="7">
        <v>2.495581</v>
      </c>
      <c r="AV56" s="7">
        <v>2.6130019999999998</v>
      </c>
      <c r="AW56" s="7">
        <f t="shared" si="10"/>
        <v>2.5447919999999997</v>
      </c>
      <c r="AX56" s="7">
        <v>2.1606700000000001</v>
      </c>
      <c r="AY56" s="7">
        <v>2.51586</v>
      </c>
      <c r="AZ56" s="7">
        <v>1.8074399999999999</v>
      </c>
      <c r="BA56" s="7">
        <f t="shared" si="11"/>
        <v>2.1613233333333333</v>
      </c>
      <c r="BB56" s="7">
        <v>4.7607410000000003</v>
      </c>
      <c r="BC56" s="7">
        <v>4.8557699999999997</v>
      </c>
      <c r="BD56" s="7">
        <v>4.85067</v>
      </c>
      <c r="BE56" s="7">
        <f t="shared" si="12"/>
        <v>4.8223936666666667</v>
      </c>
      <c r="BF56" s="7">
        <f t="shared" si="13"/>
        <v>5.3453633930101552E-2</v>
      </c>
      <c r="BG56" s="7">
        <v>0.31321599999999999</v>
      </c>
      <c r="BH56" s="7">
        <v>0.26308700000000002</v>
      </c>
      <c r="BI56" s="7">
        <v>0.27141900000000002</v>
      </c>
      <c r="BJ56" s="7">
        <f t="shared" si="14"/>
        <v>0.28257400000000005</v>
      </c>
      <c r="BK56" s="7">
        <v>0.223774</v>
      </c>
      <c r="BL56" s="7">
        <v>0.22203999999999999</v>
      </c>
      <c r="BM56" s="7">
        <v>0.21845999999999999</v>
      </c>
      <c r="BN56" s="7">
        <f t="shared" si="15"/>
        <v>0.22142466666666669</v>
      </c>
      <c r="BO56" s="7">
        <v>0.21920799999999999</v>
      </c>
      <c r="BP56" s="7">
        <v>0.21712600000000001</v>
      </c>
      <c r="BQ56" s="7">
        <v>0.21901599999999999</v>
      </c>
      <c r="BR56" s="7">
        <f t="shared" si="16"/>
        <v>0.21845000000000001</v>
      </c>
    </row>
    <row r="57" spans="1:70">
      <c r="A57" s="7" t="s">
        <v>212</v>
      </c>
      <c r="B57" s="7">
        <v>3.0576530000000002</v>
      </c>
      <c r="C57" s="7">
        <v>3.4900639999999998</v>
      </c>
      <c r="D57" s="7">
        <v>3.7816399999999999</v>
      </c>
      <c r="E57" s="7">
        <f t="shared" si="0"/>
        <v>3.4431189999999998</v>
      </c>
      <c r="F57" s="7">
        <v>3.3557739999999998</v>
      </c>
      <c r="G57" s="7">
        <v>3.3278599999999998</v>
      </c>
      <c r="H57" s="7">
        <v>3.72078</v>
      </c>
      <c r="I57" s="7">
        <f t="shared" si="1"/>
        <v>3.4681379999999997</v>
      </c>
      <c r="J57" s="7">
        <v>2.01092</v>
      </c>
      <c r="K57" s="7">
        <v>2.1600999999999999</v>
      </c>
      <c r="L57" s="7">
        <v>2.2822499999999999</v>
      </c>
      <c r="M57" s="7">
        <f t="shared" si="2"/>
        <v>2.1510899999999999</v>
      </c>
      <c r="N57" s="7">
        <v>3.434091</v>
      </c>
      <c r="O57" s="7">
        <v>3.4849700000000001</v>
      </c>
      <c r="P57" s="7">
        <v>3.3700640000000002</v>
      </c>
      <c r="Q57" s="7">
        <f t="shared" si="17"/>
        <v>3.4297083333333336</v>
      </c>
      <c r="R57" s="7">
        <v>1.5687310000000001</v>
      </c>
      <c r="S57" s="7">
        <v>1.430803</v>
      </c>
      <c r="T57" s="7">
        <v>1.426742</v>
      </c>
      <c r="U57" s="7">
        <f t="shared" si="3"/>
        <v>1.4754253333333331</v>
      </c>
      <c r="V57" s="7">
        <v>2.0408400000000002</v>
      </c>
      <c r="W57" s="7">
        <v>2.1284939999999999</v>
      </c>
      <c r="X57" s="7">
        <v>2.2333430000000001</v>
      </c>
      <c r="Y57" s="7">
        <f t="shared" si="4"/>
        <v>2.134225666666667</v>
      </c>
      <c r="Z57" s="7">
        <v>1.6171500000000001</v>
      </c>
      <c r="AA57" s="7">
        <v>1.6340300000000001</v>
      </c>
      <c r="AB57" s="7">
        <v>1.37401</v>
      </c>
      <c r="AC57" s="7">
        <f t="shared" si="5"/>
        <v>1.54173</v>
      </c>
      <c r="AD57" s="7">
        <v>4.0710600000000001</v>
      </c>
      <c r="AE57" s="7">
        <v>4.7375100000000003</v>
      </c>
      <c r="AF57" s="7">
        <v>4.1850500000000004</v>
      </c>
      <c r="AG57" s="7">
        <f t="shared" si="6"/>
        <v>4.3312066666666666</v>
      </c>
      <c r="AH57" s="7">
        <v>0.89315299999999997</v>
      </c>
      <c r="AI57" s="7">
        <v>0.64126300000000003</v>
      </c>
      <c r="AJ57" s="7">
        <v>0.96842499999999998</v>
      </c>
      <c r="AK57" s="7">
        <f t="shared" si="7"/>
        <v>0.8342803333333334</v>
      </c>
      <c r="AL57" s="7">
        <v>9.9459000000000006E-2</v>
      </c>
      <c r="AM57" s="7">
        <v>0.108101</v>
      </c>
      <c r="AN57" s="7">
        <v>0.106307</v>
      </c>
      <c r="AO57" s="7">
        <f t="shared" si="8"/>
        <v>0.10462233333333333</v>
      </c>
      <c r="AP57" s="7">
        <v>0.47271200000000002</v>
      </c>
      <c r="AQ57" s="7">
        <v>0.45974300000000001</v>
      </c>
      <c r="AR57" s="7">
        <v>0.46330700000000002</v>
      </c>
      <c r="AS57" s="7">
        <f t="shared" si="9"/>
        <v>0.465254</v>
      </c>
      <c r="AT57" s="7">
        <v>2.5456029999999998</v>
      </c>
      <c r="AU57" s="7">
        <v>2.486084</v>
      </c>
      <c r="AV57" s="7">
        <v>2.60731</v>
      </c>
      <c r="AW57" s="7">
        <f t="shared" si="10"/>
        <v>2.5463323333333334</v>
      </c>
      <c r="AX57" s="7">
        <v>2.1390039999999999</v>
      </c>
      <c r="AY57" s="7">
        <v>2.5914100000000002</v>
      </c>
      <c r="AZ57" s="7">
        <v>1.80494</v>
      </c>
      <c r="BA57" s="7">
        <f t="shared" si="11"/>
        <v>2.1784513333333333</v>
      </c>
      <c r="BB57" s="7">
        <v>4.6950700000000003</v>
      </c>
      <c r="BC57" s="7">
        <v>4.7937139999999996</v>
      </c>
      <c r="BD57" s="7">
        <v>4.8400999999999996</v>
      </c>
      <c r="BE57" s="7">
        <f t="shared" si="12"/>
        <v>4.7762946666666659</v>
      </c>
      <c r="BF57" s="7">
        <f t="shared" si="13"/>
        <v>7.40675374596272E-2</v>
      </c>
      <c r="BG57" s="7">
        <v>0.33118900000000001</v>
      </c>
      <c r="BH57" s="7">
        <v>0.257963</v>
      </c>
      <c r="BI57" s="7">
        <v>0.27589200000000003</v>
      </c>
      <c r="BJ57" s="7">
        <f t="shared" si="14"/>
        <v>0.28834799999999999</v>
      </c>
      <c r="BK57" s="7">
        <v>0.229184</v>
      </c>
      <c r="BL57" s="7">
        <v>0.22036600000000001</v>
      </c>
      <c r="BM57" s="7">
        <v>0.22433</v>
      </c>
      <c r="BN57" s="7">
        <f t="shared" si="15"/>
        <v>0.22462666666666667</v>
      </c>
      <c r="BO57" s="7">
        <v>0.22245300000000001</v>
      </c>
      <c r="BP57" s="7">
        <v>0.22145799999999999</v>
      </c>
      <c r="BQ57" s="7">
        <v>0.22271099999999999</v>
      </c>
      <c r="BR57" s="7">
        <f t="shared" si="16"/>
        <v>0.22220733333333334</v>
      </c>
    </row>
    <row r="58" spans="1:70">
      <c r="A58" s="7" t="s">
        <v>213</v>
      </c>
      <c r="B58" s="7">
        <v>3.04975</v>
      </c>
      <c r="C58" s="7">
        <v>3.49661</v>
      </c>
      <c r="D58" s="7">
        <v>3.7696299999999998</v>
      </c>
      <c r="E58" s="7">
        <f t="shared" si="0"/>
        <v>3.438663333333333</v>
      </c>
      <c r="F58" s="7">
        <v>3.3611430000000002</v>
      </c>
      <c r="G58" s="7">
        <v>3.3415439999999998</v>
      </c>
      <c r="H58" s="7">
        <v>3.73386</v>
      </c>
      <c r="I58" s="7">
        <f t="shared" si="1"/>
        <v>3.4788490000000003</v>
      </c>
      <c r="J58" s="7">
        <v>2.0167700000000002</v>
      </c>
      <c r="K58" s="7">
        <v>2.1595200000000001</v>
      </c>
      <c r="L58" s="7">
        <v>2.2842500000000001</v>
      </c>
      <c r="M58" s="7">
        <f t="shared" si="2"/>
        <v>2.1535133333333332</v>
      </c>
      <c r="N58" s="7">
        <v>3.4059330000000001</v>
      </c>
      <c r="O58" s="7">
        <v>3.4927600000000001</v>
      </c>
      <c r="P58" s="7">
        <v>3.3551820000000001</v>
      </c>
      <c r="Q58" s="7">
        <f t="shared" si="17"/>
        <v>3.4179583333333334</v>
      </c>
      <c r="R58" s="7">
        <v>1.5383899999999999</v>
      </c>
      <c r="S58" s="7">
        <v>1.4181539999999999</v>
      </c>
      <c r="T58" s="7">
        <v>1.4116599999999999</v>
      </c>
      <c r="U58" s="7">
        <f t="shared" si="3"/>
        <v>1.4560680000000001</v>
      </c>
      <c r="V58" s="7">
        <v>2.0009540000000001</v>
      </c>
      <c r="W58" s="7">
        <v>2.1210200000000001</v>
      </c>
      <c r="X58" s="7">
        <v>2.1488040000000002</v>
      </c>
      <c r="Y58" s="7">
        <f t="shared" si="4"/>
        <v>2.0902593333333335</v>
      </c>
      <c r="Z58" s="7">
        <v>1.6242300000000001</v>
      </c>
      <c r="AA58" s="7">
        <v>1.63561</v>
      </c>
      <c r="AB58" s="7">
        <v>1.3633900000000001</v>
      </c>
      <c r="AC58" s="7">
        <f t="shared" si="5"/>
        <v>1.5410766666666669</v>
      </c>
      <c r="AD58" s="7">
        <v>4.0413199999999998</v>
      </c>
      <c r="AE58" s="7">
        <v>4.72797</v>
      </c>
      <c r="AF58" s="7">
        <v>4.1777540000000002</v>
      </c>
      <c r="AG58" s="7">
        <f t="shared" si="6"/>
        <v>4.315681333333333</v>
      </c>
      <c r="AH58" s="7">
        <v>0.936002</v>
      </c>
      <c r="AI58" s="7">
        <v>0.68761399999999995</v>
      </c>
      <c r="AJ58" s="7">
        <v>0.96882999999999997</v>
      </c>
      <c r="AK58" s="7">
        <f t="shared" si="7"/>
        <v>0.86414866666666657</v>
      </c>
      <c r="AL58" s="7">
        <v>0.101328</v>
      </c>
      <c r="AM58" s="7">
        <v>0.10763</v>
      </c>
      <c r="AN58" s="7">
        <v>0.103265</v>
      </c>
      <c r="AO58" s="7">
        <f t="shared" si="8"/>
        <v>0.10407433333333334</v>
      </c>
      <c r="AP58" s="7">
        <v>0.474692</v>
      </c>
      <c r="AQ58" s="7">
        <v>0.46297199999999999</v>
      </c>
      <c r="AR58" s="7">
        <v>0.46068700000000001</v>
      </c>
      <c r="AS58" s="7">
        <f t="shared" si="9"/>
        <v>0.46611700000000006</v>
      </c>
      <c r="AT58" s="7">
        <v>2.550494</v>
      </c>
      <c r="AU58" s="7">
        <v>2.47803</v>
      </c>
      <c r="AV58" s="7">
        <v>2.6893799999999999</v>
      </c>
      <c r="AW58" s="7">
        <f t="shared" si="10"/>
        <v>2.5726346666666666</v>
      </c>
      <c r="AX58" s="7">
        <v>2.1006520000000002</v>
      </c>
      <c r="AY58" s="7">
        <v>2.48475</v>
      </c>
      <c r="AZ58" s="7">
        <v>1.8160099999999999</v>
      </c>
      <c r="BA58" s="7">
        <f t="shared" si="11"/>
        <v>2.133804</v>
      </c>
      <c r="BB58" s="7">
        <v>4.6465920000000001</v>
      </c>
      <c r="BC58" s="7">
        <v>4.730734</v>
      </c>
      <c r="BD58" s="7">
        <v>4.6899439999999997</v>
      </c>
      <c r="BE58" s="7">
        <f t="shared" si="12"/>
        <v>4.6890900000000002</v>
      </c>
      <c r="BF58" s="7">
        <f t="shared" si="13"/>
        <v>4.2077500258451632E-2</v>
      </c>
      <c r="BG58" s="7">
        <v>0.34955199999999997</v>
      </c>
      <c r="BH58" s="7">
        <v>0.26327099999999998</v>
      </c>
      <c r="BI58" s="7">
        <v>0.277972</v>
      </c>
      <c r="BJ58" s="7">
        <f t="shared" si="14"/>
        <v>0.29693166666666665</v>
      </c>
      <c r="BK58" s="7">
        <v>0.22589600000000001</v>
      </c>
      <c r="BL58" s="7">
        <v>0.225248</v>
      </c>
      <c r="BM58" s="7">
        <v>0.22090699999999999</v>
      </c>
      <c r="BN58" s="7">
        <f t="shared" si="15"/>
        <v>0.22401699999999999</v>
      </c>
      <c r="BO58" s="7">
        <v>0.21765000000000001</v>
      </c>
      <c r="BP58" s="7">
        <v>0.222002</v>
      </c>
      <c r="BQ58" s="7">
        <v>0.219496</v>
      </c>
      <c r="BR58" s="7">
        <f t="shared" si="16"/>
        <v>0.21971600000000002</v>
      </c>
    </row>
    <row r="59" spans="1:70">
      <c r="A59" s="7" t="s">
        <v>214</v>
      </c>
      <c r="B59" s="7">
        <v>3.051031</v>
      </c>
      <c r="C59" s="7">
        <v>3.5461830000000001</v>
      </c>
      <c r="D59" s="7">
        <v>3.7828409999999999</v>
      </c>
      <c r="E59" s="7">
        <f t="shared" si="0"/>
        <v>3.4600183333333336</v>
      </c>
      <c r="F59" s="7">
        <v>3.3336600000000001</v>
      </c>
      <c r="G59" s="7">
        <v>3.3725800000000001</v>
      </c>
      <c r="H59" s="7">
        <v>3.7445599999999999</v>
      </c>
      <c r="I59" s="7">
        <f t="shared" si="1"/>
        <v>3.4836000000000005</v>
      </c>
      <c r="J59" s="7">
        <v>1.9931099999999999</v>
      </c>
      <c r="K59" s="7">
        <v>2.12364</v>
      </c>
      <c r="L59" s="7">
        <v>2.2811919999999999</v>
      </c>
      <c r="M59" s="7">
        <f t="shared" si="2"/>
        <v>2.1326473333333333</v>
      </c>
      <c r="N59" s="7">
        <v>3.4362339999999998</v>
      </c>
      <c r="O59" s="7">
        <v>3.5283419999999999</v>
      </c>
      <c r="P59" s="7">
        <v>3.3835600000000001</v>
      </c>
      <c r="Q59" s="7">
        <f t="shared" si="17"/>
        <v>3.4493786666666666</v>
      </c>
      <c r="R59" s="7">
        <v>1.5545100000000001</v>
      </c>
      <c r="S59" s="7">
        <v>1.443683</v>
      </c>
      <c r="T59" s="7">
        <v>1.4038600000000001</v>
      </c>
      <c r="U59" s="7">
        <f t="shared" si="3"/>
        <v>1.4673510000000001</v>
      </c>
      <c r="V59" s="7">
        <v>2.1140099999999999</v>
      </c>
      <c r="W59" s="7">
        <v>2.1358820000000001</v>
      </c>
      <c r="X59" s="7">
        <v>2.1358899999999998</v>
      </c>
      <c r="Y59" s="7">
        <f t="shared" si="4"/>
        <v>2.1285940000000001</v>
      </c>
      <c r="Z59" s="7">
        <v>1.620954</v>
      </c>
      <c r="AA59" s="7">
        <v>1.65774</v>
      </c>
      <c r="AB59" s="7">
        <v>1.3573029999999999</v>
      </c>
      <c r="AC59" s="7">
        <f t="shared" si="5"/>
        <v>1.5453323333333333</v>
      </c>
      <c r="AD59" s="7">
        <v>4.0723099999999999</v>
      </c>
      <c r="AE59" s="7">
        <v>4.7877400000000003</v>
      </c>
      <c r="AF59" s="7">
        <v>4.2061210000000004</v>
      </c>
      <c r="AG59" s="7">
        <f t="shared" si="6"/>
        <v>4.3553903333333333</v>
      </c>
      <c r="AH59" s="7">
        <v>0.97103899999999999</v>
      </c>
      <c r="AI59" s="7">
        <v>0.75893100000000002</v>
      </c>
      <c r="AJ59" s="7">
        <v>0.988788</v>
      </c>
      <c r="AK59" s="7">
        <f t="shared" si="7"/>
        <v>0.90625266666666671</v>
      </c>
      <c r="AL59" s="7">
        <v>0.101039</v>
      </c>
      <c r="AM59" s="7">
        <v>0.111523</v>
      </c>
      <c r="AN59" s="7">
        <v>0.11022899999999999</v>
      </c>
      <c r="AO59" s="7">
        <f t="shared" si="8"/>
        <v>0.107597</v>
      </c>
      <c r="AP59" s="7">
        <v>0.47315000000000002</v>
      </c>
      <c r="AQ59" s="7">
        <v>0.463175</v>
      </c>
      <c r="AR59" s="7">
        <v>0.45999400000000001</v>
      </c>
      <c r="AS59" s="7">
        <f t="shared" si="9"/>
        <v>0.4654396666666667</v>
      </c>
      <c r="AT59" s="7">
        <v>2.5518800000000001</v>
      </c>
      <c r="AU59" s="7">
        <v>2.5097399999999999</v>
      </c>
      <c r="AV59" s="7">
        <v>2.6226340000000001</v>
      </c>
      <c r="AW59" s="7">
        <f t="shared" si="10"/>
        <v>2.5614179999999998</v>
      </c>
      <c r="AX59" s="7">
        <v>2.0381399999999998</v>
      </c>
      <c r="AY59" s="7">
        <v>2.4168500000000002</v>
      </c>
      <c r="AZ59" s="7">
        <v>1.8138300000000001</v>
      </c>
      <c r="BA59" s="7">
        <f t="shared" si="11"/>
        <v>2.0896066666666671</v>
      </c>
      <c r="BB59" s="7">
        <v>4.5071000000000003</v>
      </c>
      <c r="BC59" s="7">
        <v>4.6961599999999999</v>
      </c>
      <c r="BD59" s="7">
        <v>4.6724329999999998</v>
      </c>
      <c r="BE59" s="7">
        <f t="shared" si="12"/>
        <v>4.6252310000000003</v>
      </c>
      <c r="BF59" s="7">
        <f t="shared" si="13"/>
        <v>0.10299001166618026</v>
      </c>
      <c r="BG59" s="7">
        <v>0.369558</v>
      </c>
      <c r="BH59" s="7">
        <v>0.263567</v>
      </c>
      <c r="BI59" s="7">
        <v>0.27640199999999998</v>
      </c>
      <c r="BJ59" s="7">
        <f t="shared" si="14"/>
        <v>0.30317566666666668</v>
      </c>
      <c r="BK59" s="7">
        <v>0.23238900000000001</v>
      </c>
      <c r="BL59" s="7">
        <v>0.23141500000000001</v>
      </c>
      <c r="BM59" s="7">
        <v>0.220804</v>
      </c>
      <c r="BN59" s="7">
        <f t="shared" si="15"/>
        <v>0.22820266666666666</v>
      </c>
      <c r="BO59" s="7">
        <v>0.223438</v>
      </c>
      <c r="BP59" s="7">
        <v>0.219332</v>
      </c>
      <c r="BQ59" s="7">
        <v>0.22000900000000001</v>
      </c>
      <c r="BR59" s="7">
        <f t="shared" si="16"/>
        <v>0.22092633333333334</v>
      </c>
    </row>
    <row r="60" spans="1:70">
      <c r="A60" s="7" t="s">
        <v>215</v>
      </c>
      <c r="B60" s="7">
        <v>3.0645229999999999</v>
      </c>
      <c r="C60" s="7">
        <v>3.5355620000000001</v>
      </c>
      <c r="D60" s="7">
        <v>3.763344</v>
      </c>
      <c r="E60" s="7">
        <f t="shared" si="0"/>
        <v>3.4544763333333335</v>
      </c>
      <c r="F60" s="7">
        <v>3.335782</v>
      </c>
      <c r="G60" s="7">
        <v>3.295083</v>
      </c>
      <c r="H60" s="7">
        <v>3.7379220000000002</v>
      </c>
      <c r="I60" s="7">
        <f t="shared" si="1"/>
        <v>3.4562623333333335</v>
      </c>
      <c r="J60" s="7">
        <v>1.9936419999999999</v>
      </c>
      <c r="K60" s="7">
        <v>2.1055700000000002</v>
      </c>
      <c r="L60" s="7">
        <v>2.3061400000000001</v>
      </c>
      <c r="M60" s="7">
        <f t="shared" si="2"/>
        <v>2.1351173333333331</v>
      </c>
      <c r="N60" s="7">
        <v>3.4906799999999998</v>
      </c>
      <c r="O60" s="7">
        <v>3.5394809999999999</v>
      </c>
      <c r="P60" s="7">
        <v>3.36754</v>
      </c>
      <c r="Q60" s="7">
        <f t="shared" si="17"/>
        <v>3.4659003333333334</v>
      </c>
      <c r="R60" s="7">
        <v>1.56298</v>
      </c>
      <c r="S60" s="7">
        <v>1.4615119999999999</v>
      </c>
      <c r="T60" s="7">
        <v>1.401173</v>
      </c>
      <c r="U60" s="7">
        <f t="shared" si="3"/>
        <v>1.4752216666666669</v>
      </c>
      <c r="V60" s="7">
        <v>2.0365099999999998</v>
      </c>
      <c r="W60" s="7">
        <v>2.1425900000000002</v>
      </c>
      <c r="X60" s="7">
        <v>2.1271200000000001</v>
      </c>
      <c r="Y60" s="7">
        <f t="shared" si="4"/>
        <v>2.1020733333333332</v>
      </c>
      <c r="Z60" s="7">
        <v>1.6195299999999999</v>
      </c>
      <c r="AA60" s="7">
        <v>1.67811</v>
      </c>
      <c r="AB60" s="7">
        <v>1.35619</v>
      </c>
      <c r="AC60" s="7">
        <f t="shared" si="5"/>
        <v>1.5512766666666666</v>
      </c>
      <c r="AD60" s="7">
        <v>4.075494</v>
      </c>
      <c r="AE60" s="7">
        <v>4.8787200000000004</v>
      </c>
      <c r="AF60" s="7">
        <v>4.230823</v>
      </c>
      <c r="AG60" s="7">
        <f t="shared" si="6"/>
        <v>4.3950123333333337</v>
      </c>
      <c r="AH60" s="7">
        <v>1.020883</v>
      </c>
      <c r="AI60" s="7">
        <v>0.812419</v>
      </c>
      <c r="AJ60" s="7">
        <v>0.98956699999999997</v>
      </c>
      <c r="AK60" s="7">
        <f t="shared" si="7"/>
        <v>0.94095633333333328</v>
      </c>
      <c r="AL60" s="7">
        <v>0.102939</v>
      </c>
      <c r="AM60" s="7">
        <v>0.10956399999999999</v>
      </c>
      <c r="AN60" s="7">
        <v>0.10806499999999999</v>
      </c>
      <c r="AO60" s="7">
        <f t="shared" si="8"/>
        <v>0.10685599999999999</v>
      </c>
      <c r="AP60" s="7">
        <v>0.47349200000000002</v>
      </c>
      <c r="AQ60" s="7">
        <v>0.47240199999999999</v>
      </c>
      <c r="AR60" s="7">
        <v>0.462621</v>
      </c>
      <c r="AS60" s="7">
        <f t="shared" si="9"/>
        <v>0.46950500000000001</v>
      </c>
      <c r="AT60" s="7">
        <v>2.561391</v>
      </c>
      <c r="AU60" s="7">
        <v>2.5338500000000002</v>
      </c>
      <c r="AV60" s="7">
        <v>2.6438130000000002</v>
      </c>
      <c r="AW60" s="7">
        <f t="shared" si="10"/>
        <v>2.5796846666666666</v>
      </c>
      <c r="AX60" s="7">
        <v>2.0542210000000001</v>
      </c>
      <c r="AY60" s="7">
        <v>2.5184600000000001</v>
      </c>
      <c r="AZ60" s="7">
        <v>1.835494</v>
      </c>
      <c r="BA60" s="7">
        <f t="shared" si="11"/>
        <v>2.1360583333333332</v>
      </c>
      <c r="BB60" s="7">
        <v>4.4384540000000001</v>
      </c>
      <c r="BC60" s="7">
        <v>4.5946020000000001</v>
      </c>
      <c r="BD60" s="7">
        <v>4.5397400000000001</v>
      </c>
      <c r="BE60" s="7">
        <f t="shared" si="12"/>
        <v>4.5242653333333331</v>
      </c>
      <c r="BF60" s="7">
        <f t="shared" si="13"/>
        <v>7.9215834637610991E-2</v>
      </c>
      <c r="BG60" s="7">
        <v>0.40440599999999999</v>
      </c>
      <c r="BH60" s="7">
        <v>0.27405499999999999</v>
      </c>
      <c r="BI60" s="7">
        <v>0.282642</v>
      </c>
      <c r="BJ60" s="7">
        <f t="shared" si="14"/>
        <v>0.32036766666666666</v>
      </c>
      <c r="BK60" s="7">
        <v>0.22875200000000001</v>
      </c>
      <c r="BL60" s="7">
        <v>0.23409199999999999</v>
      </c>
      <c r="BM60" s="7">
        <v>0.22490499999999999</v>
      </c>
      <c r="BN60" s="7">
        <f t="shared" si="15"/>
        <v>0.22924966666666668</v>
      </c>
      <c r="BO60" s="7">
        <v>0.223217</v>
      </c>
      <c r="BP60" s="7">
        <v>0.22104599999999999</v>
      </c>
      <c r="BQ60" s="7">
        <v>0.22694500000000001</v>
      </c>
      <c r="BR60" s="7">
        <f t="shared" si="16"/>
        <v>0.22373600000000002</v>
      </c>
    </row>
    <row r="61" spans="1:70">
      <c r="A61" s="7" t="s">
        <v>216</v>
      </c>
      <c r="B61" s="7">
        <v>3.0775299999999999</v>
      </c>
      <c r="C61" s="7">
        <v>3.5377130000000001</v>
      </c>
      <c r="D61" s="7">
        <v>3.7568709999999998</v>
      </c>
      <c r="E61" s="7">
        <f t="shared" si="0"/>
        <v>3.4573713333333331</v>
      </c>
      <c r="F61" s="7">
        <v>3.3676629999999999</v>
      </c>
      <c r="G61" s="7">
        <v>3.3056299999999998</v>
      </c>
      <c r="H61" s="7">
        <v>3.7187109999999999</v>
      </c>
      <c r="I61" s="7">
        <f t="shared" si="1"/>
        <v>3.4640013333333335</v>
      </c>
      <c r="J61" s="7">
        <v>1.9744200000000001</v>
      </c>
      <c r="K61" s="7">
        <v>2.1566999999999998</v>
      </c>
      <c r="L61" s="7">
        <v>2.2986</v>
      </c>
      <c r="M61" s="7">
        <f t="shared" si="2"/>
        <v>2.14324</v>
      </c>
      <c r="N61" s="7">
        <v>3.4574199999999999</v>
      </c>
      <c r="O61" s="7">
        <v>3.5170819999999998</v>
      </c>
      <c r="P61" s="7">
        <v>3.371772</v>
      </c>
      <c r="Q61" s="7">
        <f t="shared" si="17"/>
        <v>3.4487579999999998</v>
      </c>
      <c r="R61" s="7">
        <v>1.5552600000000001</v>
      </c>
      <c r="S61" s="7">
        <v>1.43222</v>
      </c>
      <c r="T61" s="7">
        <v>1.398674</v>
      </c>
      <c r="U61" s="7">
        <f t="shared" si="3"/>
        <v>1.4620513333333334</v>
      </c>
      <c r="V61" s="7">
        <v>2.0559099999999999</v>
      </c>
      <c r="W61" s="7">
        <v>2.096012</v>
      </c>
      <c r="X61" s="7">
        <v>2.1921520000000001</v>
      </c>
      <c r="Y61" s="7">
        <f t="shared" si="4"/>
        <v>2.1146913333333335</v>
      </c>
      <c r="Z61" s="7">
        <v>1.62974</v>
      </c>
      <c r="AA61" s="7">
        <v>1.6615219999999999</v>
      </c>
      <c r="AB61" s="7">
        <v>1.36226</v>
      </c>
      <c r="AC61" s="7">
        <f t="shared" si="5"/>
        <v>1.5511739999999998</v>
      </c>
      <c r="AD61" s="7">
        <v>4.0686540000000004</v>
      </c>
      <c r="AE61" s="7">
        <v>4.6867400000000004</v>
      </c>
      <c r="AF61" s="7">
        <v>4.2574129999999997</v>
      </c>
      <c r="AG61" s="7">
        <f t="shared" si="6"/>
        <v>4.3376023333333338</v>
      </c>
      <c r="AH61" s="7">
        <v>1.0524420000000001</v>
      </c>
      <c r="AI61" s="7">
        <v>0.84521400000000002</v>
      </c>
      <c r="AJ61" s="7">
        <v>0.98366100000000001</v>
      </c>
      <c r="AK61" s="7">
        <f t="shared" si="7"/>
        <v>0.96043900000000004</v>
      </c>
      <c r="AL61" s="7">
        <v>0.102254</v>
      </c>
      <c r="AM61" s="7">
        <v>0.111446</v>
      </c>
      <c r="AN61" s="7">
        <v>0.10856</v>
      </c>
      <c r="AO61" s="7">
        <f t="shared" si="8"/>
        <v>0.10742</v>
      </c>
      <c r="AP61" s="7">
        <v>0.47619099999999998</v>
      </c>
      <c r="AQ61" s="7">
        <v>0.465366</v>
      </c>
      <c r="AR61" s="7">
        <v>0.467723</v>
      </c>
      <c r="AS61" s="7">
        <f t="shared" si="9"/>
        <v>0.46975999999999996</v>
      </c>
      <c r="AT61" s="7">
        <v>2.5933299999999999</v>
      </c>
      <c r="AU61" s="7">
        <v>2.559863</v>
      </c>
      <c r="AV61" s="7">
        <v>2.6616230000000001</v>
      </c>
      <c r="AW61" s="7">
        <f t="shared" si="10"/>
        <v>2.604938666666667</v>
      </c>
      <c r="AX61" s="7">
        <v>2.0083820000000001</v>
      </c>
      <c r="AY61" s="7">
        <v>2.4288310000000002</v>
      </c>
      <c r="AZ61" s="7">
        <v>1.8419099999999999</v>
      </c>
      <c r="BA61" s="7">
        <f t="shared" si="11"/>
        <v>2.0930409999999999</v>
      </c>
      <c r="BB61" s="7">
        <v>4.3177729999999999</v>
      </c>
      <c r="BC61" s="7">
        <v>4.5599309999999997</v>
      </c>
      <c r="BD61" s="7">
        <v>4.4730699999999999</v>
      </c>
      <c r="BE61" s="7">
        <f t="shared" si="12"/>
        <v>4.4502579999999998</v>
      </c>
      <c r="BF61" s="7">
        <f t="shared" si="13"/>
        <v>0.1226801318429353</v>
      </c>
      <c r="BG61" s="7">
        <v>0.44967299999999999</v>
      </c>
      <c r="BH61" s="7">
        <v>0.270347</v>
      </c>
      <c r="BI61" s="7">
        <v>0.28161199999999997</v>
      </c>
      <c r="BJ61" s="7">
        <f t="shared" si="14"/>
        <v>0.3338773333333333</v>
      </c>
      <c r="BK61" s="7">
        <v>0.23094300000000001</v>
      </c>
      <c r="BL61" s="7">
        <v>0.23053799999999999</v>
      </c>
      <c r="BM61" s="7">
        <v>0.227491</v>
      </c>
      <c r="BN61" s="7">
        <f t="shared" si="15"/>
        <v>0.22965733333333335</v>
      </c>
      <c r="BO61" s="7">
        <v>0.227353</v>
      </c>
      <c r="BP61" s="7">
        <v>0.22332199999999999</v>
      </c>
      <c r="BQ61" s="7">
        <v>0.22502800000000001</v>
      </c>
      <c r="BR61" s="7">
        <f t="shared" si="16"/>
        <v>0.22523433333333331</v>
      </c>
    </row>
    <row r="62" spans="1:70">
      <c r="A62" s="7" t="s">
        <v>217</v>
      </c>
      <c r="B62" s="7">
        <v>3.0680100000000001</v>
      </c>
      <c r="C62" s="7">
        <v>3.5311499999999998</v>
      </c>
      <c r="D62" s="7">
        <v>3.7528100000000002</v>
      </c>
      <c r="E62" s="7">
        <f t="shared" si="0"/>
        <v>3.4506566666666667</v>
      </c>
      <c r="F62" s="7">
        <v>3.3656739999999998</v>
      </c>
      <c r="G62" s="7">
        <v>3.3054139999999999</v>
      </c>
      <c r="H62" s="7">
        <v>3.7128410000000001</v>
      </c>
      <c r="I62" s="7">
        <f t="shared" si="1"/>
        <v>3.4613096666666663</v>
      </c>
      <c r="J62" s="7">
        <v>1.95783</v>
      </c>
      <c r="K62" s="7">
        <v>2.124673</v>
      </c>
      <c r="L62" s="7">
        <v>2.2687010000000001</v>
      </c>
      <c r="M62" s="7">
        <f t="shared" si="2"/>
        <v>2.1170680000000002</v>
      </c>
      <c r="N62" s="7">
        <v>3.433351</v>
      </c>
      <c r="O62" s="7">
        <v>3.4554</v>
      </c>
      <c r="P62" s="7">
        <v>3.3930199999999999</v>
      </c>
      <c r="Q62" s="7">
        <f t="shared" si="17"/>
        <v>3.4272569999999996</v>
      </c>
      <c r="R62" s="7">
        <v>1.55975</v>
      </c>
      <c r="S62" s="7">
        <v>1.3951199999999999</v>
      </c>
      <c r="T62" s="7">
        <v>1.4059600000000001</v>
      </c>
      <c r="U62" s="7">
        <f t="shared" si="3"/>
        <v>1.4536100000000001</v>
      </c>
      <c r="V62" s="7">
        <v>1.99973</v>
      </c>
      <c r="W62" s="7">
        <v>2.0902810000000001</v>
      </c>
      <c r="X62" s="7">
        <v>2.1869000000000001</v>
      </c>
      <c r="Y62" s="7">
        <f t="shared" si="4"/>
        <v>2.0923036666666666</v>
      </c>
      <c r="Z62" s="7">
        <v>1.6387799999999999</v>
      </c>
      <c r="AA62" s="7">
        <v>1.6433439999999999</v>
      </c>
      <c r="AB62" s="7">
        <v>1.3661300000000001</v>
      </c>
      <c r="AC62" s="7">
        <f t="shared" si="5"/>
        <v>1.549418</v>
      </c>
      <c r="AD62" s="7">
        <v>4.0345800000000001</v>
      </c>
      <c r="AE62" s="7">
        <v>4.6910299999999996</v>
      </c>
      <c r="AF62" s="7">
        <v>4.2602539999999998</v>
      </c>
      <c r="AG62" s="7">
        <f t="shared" si="6"/>
        <v>4.3286213333333334</v>
      </c>
      <c r="AH62" s="7">
        <v>1.0839019999999999</v>
      </c>
      <c r="AI62" s="7">
        <v>0.85945099999999996</v>
      </c>
      <c r="AJ62" s="7">
        <v>0.99918200000000001</v>
      </c>
      <c r="AK62" s="7">
        <f t="shared" si="7"/>
        <v>0.98084499999999997</v>
      </c>
      <c r="AL62" s="7">
        <v>9.7092999999999999E-2</v>
      </c>
      <c r="AM62" s="7">
        <v>0.109152</v>
      </c>
      <c r="AN62" s="7">
        <v>0.104939</v>
      </c>
      <c r="AO62" s="7">
        <f t="shared" si="8"/>
        <v>0.103728</v>
      </c>
      <c r="AP62" s="7">
        <v>0.47324699999999997</v>
      </c>
      <c r="AQ62" s="7">
        <v>0.46715400000000001</v>
      </c>
      <c r="AR62" s="7">
        <v>0.45916800000000002</v>
      </c>
      <c r="AS62" s="7">
        <f t="shared" si="9"/>
        <v>0.46652300000000002</v>
      </c>
      <c r="AT62" s="7">
        <v>2.5472239999999999</v>
      </c>
      <c r="AU62" s="7">
        <v>2.5576409999999998</v>
      </c>
      <c r="AV62" s="7">
        <v>2.7957000000000001</v>
      </c>
      <c r="AW62" s="7">
        <f t="shared" si="10"/>
        <v>2.6335216666666668</v>
      </c>
      <c r="AX62" s="7">
        <v>1.9571000000000001</v>
      </c>
      <c r="AY62" s="7">
        <v>2.3883809999999999</v>
      </c>
      <c r="AZ62" s="7">
        <v>1.8173600000000001</v>
      </c>
      <c r="BA62" s="7">
        <f t="shared" si="11"/>
        <v>2.0542803333333333</v>
      </c>
      <c r="BB62" s="7">
        <v>4.248831</v>
      </c>
      <c r="BC62" s="7">
        <v>4.3201999999999998</v>
      </c>
      <c r="BD62" s="7">
        <v>4.3175999999999997</v>
      </c>
      <c r="BE62" s="7">
        <f t="shared" si="12"/>
        <v>4.2955436666666662</v>
      </c>
      <c r="BF62" s="7">
        <f t="shared" si="13"/>
        <v>4.0475238360426248E-2</v>
      </c>
      <c r="BG62" s="7">
        <v>0.49951899999999999</v>
      </c>
      <c r="BH62" s="7">
        <v>0.27257300000000001</v>
      </c>
      <c r="BI62" s="7">
        <v>0.28872500000000001</v>
      </c>
      <c r="BJ62" s="7">
        <f t="shared" si="14"/>
        <v>0.35360566666666671</v>
      </c>
      <c r="BK62" s="7">
        <v>0.23367099999999999</v>
      </c>
      <c r="BL62" s="7">
        <v>0.23469999999999999</v>
      </c>
      <c r="BM62" s="7">
        <v>0.22437599999999999</v>
      </c>
      <c r="BN62" s="7">
        <f t="shared" si="15"/>
        <v>0.23091566666666666</v>
      </c>
      <c r="BO62" s="7">
        <v>0.22348199999999999</v>
      </c>
      <c r="BP62" s="7">
        <v>0.21570700000000001</v>
      </c>
      <c r="BQ62" s="7">
        <v>0.222688</v>
      </c>
      <c r="BR62" s="7">
        <f t="shared" si="16"/>
        <v>0.22062566666666669</v>
      </c>
    </row>
    <row r="63" spans="1:70">
      <c r="A63" s="7" t="s">
        <v>218</v>
      </c>
      <c r="B63" s="7">
        <v>3.0621900000000002</v>
      </c>
      <c r="C63" s="7">
        <v>3.5365500000000001</v>
      </c>
      <c r="D63" s="7">
        <v>3.7572999999999999</v>
      </c>
      <c r="E63" s="7">
        <f t="shared" si="0"/>
        <v>3.4520133333333334</v>
      </c>
      <c r="F63" s="7">
        <v>3.3100700000000001</v>
      </c>
      <c r="G63" s="7">
        <v>3.3396029999999999</v>
      </c>
      <c r="H63" s="7">
        <v>3.7062330000000001</v>
      </c>
      <c r="I63" s="7">
        <f t="shared" si="1"/>
        <v>3.4519686666666671</v>
      </c>
      <c r="J63" s="7">
        <v>1.9727399999999999</v>
      </c>
      <c r="K63" s="7">
        <v>2.1220300000000001</v>
      </c>
      <c r="L63" s="7">
        <v>2.2570809999999999</v>
      </c>
      <c r="M63" s="7">
        <f t="shared" si="2"/>
        <v>2.1172836666666668</v>
      </c>
      <c r="N63" s="7">
        <v>3.4240300000000001</v>
      </c>
      <c r="O63" s="7">
        <v>3.48291</v>
      </c>
      <c r="P63" s="7">
        <v>3.3888609999999999</v>
      </c>
      <c r="Q63" s="7">
        <f t="shared" si="17"/>
        <v>3.4319336666666671</v>
      </c>
      <c r="R63" s="7">
        <v>1.5434000000000001</v>
      </c>
      <c r="S63" s="7">
        <v>1.4041429999999999</v>
      </c>
      <c r="T63" s="7">
        <v>1.3830229999999999</v>
      </c>
      <c r="U63" s="7">
        <f t="shared" si="3"/>
        <v>1.443522</v>
      </c>
      <c r="V63" s="7">
        <v>2.015142</v>
      </c>
      <c r="W63" s="7">
        <v>2.0966</v>
      </c>
      <c r="X63" s="7">
        <v>2.1548609999999999</v>
      </c>
      <c r="Y63" s="7">
        <f t="shared" si="4"/>
        <v>2.0888676666666668</v>
      </c>
      <c r="Z63" s="7">
        <v>1.6428700000000001</v>
      </c>
      <c r="AA63" s="7">
        <v>1.6340300000000001</v>
      </c>
      <c r="AB63" s="7">
        <v>1.3470299999999999</v>
      </c>
      <c r="AC63" s="7">
        <f t="shared" si="5"/>
        <v>1.5413100000000002</v>
      </c>
      <c r="AD63" s="7">
        <v>4.1315039999999996</v>
      </c>
      <c r="AE63" s="7">
        <v>4.7193100000000001</v>
      </c>
      <c r="AF63" s="7">
        <v>4.2924740000000003</v>
      </c>
      <c r="AG63" s="7">
        <f t="shared" si="6"/>
        <v>4.3810960000000003</v>
      </c>
      <c r="AH63" s="7">
        <v>1.09362</v>
      </c>
      <c r="AI63" s="7">
        <v>0.88968899999999995</v>
      </c>
      <c r="AJ63" s="7">
        <v>0.99212900000000004</v>
      </c>
      <c r="AK63" s="7">
        <f t="shared" si="7"/>
        <v>0.99181266666666668</v>
      </c>
      <c r="AL63" s="7">
        <v>9.9867999999999998E-2</v>
      </c>
      <c r="AM63" s="7">
        <v>0.106085</v>
      </c>
      <c r="AN63" s="7">
        <v>0.10703</v>
      </c>
      <c r="AO63" s="7">
        <f t="shared" si="8"/>
        <v>0.10432766666666667</v>
      </c>
      <c r="AP63" s="7">
        <v>0.48009499999999999</v>
      </c>
      <c r="AQ63" s="7">
        <v>0.45822800000000002</v>
      </c>
      <c r="AR63" s="7">
        <v>0.468362</v>
      </c>
      <c r="AS63" s="7">
        <f t="shared" si="9"/>
        <v>0.46889500000000001</v>
      </c>
      <c r="AT63" s="7">
        <v>2.5507499999999999</v>
      </c>
      <c r="AU63" s="7">
        <v>2.5692140000000001</v>
      </c>
      <c r="AV63" s="7">
        <v>2.872922</v>
      </c>
      <c r="AW63" s="7">
        <f t="shared" si="10"/>
        <v>2.664295333333333</v>
      </c>
      <c r="AX63" s="7">
        <v>2.0102699999999998</v>
      </c>
      <c r="AY63" s="7">
        <v>2.41567</v>
      </c>
      <c r="AZ63" s="7">
        <v>1.82199</v>
      </c>
      <c r="BA63" s="7">
        <f t="shared" si="11"/>
        <v>2.0826433333333334</v>
      </c>
      <c r="BB63" s="7">
        <v>4.0759100000000004</v>
      </c>
      <c r="BC63" s="7">
        <v>4.2855129999999999</v>
      </c>
      <c r="BD63" s="7">
        <v>4.2574829999999997</v>
      </c>
      <c r="BE63" s="7">
        <f t="shared" si="12"/>
        <v>4.206302</v>
      </c>
      <c r="BF63" s="7">
        <f t="shared" si="13"/>
        <v>0.11378917115877032</v>
      </c>
      <c r="BG63" s="7">
        <v>0.58837600000000001</v>
      </c>
      <c r="BH63" s="7">
        <v>0.27339000000000002</v>
      </c>
      <c r="BI63" s="7">
        <v>0.28761700000000001</v>
      </c>
      <c r="BJ63" s="7">
        <f t="shared" si="14"/>
        <v>0.3831276666666667</v>
      </c>
      <c r="BK63" s="7">
        <v>0.23752699999999999</v>
      </c>
      <c r="BL63" s="7">
        <v>0.23580300000000001</v>
      </c>
      <c r="BM63" s="7">
        <v>0.220799</v>
      </c>
      <c r="BN63" s="7">
        <f t="shared" si="15"/>
        <v>0.23137633333333332</v>
      </c>
      <c r="BO63" s="7">
        <v>0.228746</v>
      </c>
      <c r="BP63" s="7">
        <v>0.223938</v>
      </c>
      <c r="BQ63" s="7">
        <v>0.22997799999999999</v>
      </c>
      <c r="BR63" s="7">
        <f t="shared" si="16"/>
        <v>0.22755400000000001</v>
      </c>
    </row>
    <row r="64" spans="1:70">
      <c r="A64" s="7" t="s">
        <v>219</v>
      </c>
      <c r="B64" s="7">
        <v>3.0228299999999999</v>
      </c>
      <c r="C64" s="7">
        <v>3.512022</v>
      </c>
      <c r="D64" s="7">
        <v>3.7570000000000001</v>
      </c>
      <c r="E64" s="7">
        <f t="shared" si="0"/>
        <v>3.4306173333333336</v>
      </c>
      <c r="F64" s="7">
        <v>3.3578709999999998</v>
      </c>
      <c r="G64" s="7">
        <v>3.302432</v>
      </c>
      <c r="H64" s="7">
        <v>3.72404</v>
      </c>
      <c r="I64" s="7">
        <f t="shared" si="1"/>
        <v>3.4614476666666665</v>
      </c>
      <c r="J64" s="7">
        <v>1.9522600000000001</v>
      </c>
      <c r="K64" s="7">
        <v>2.1118800000000002</v>
      </c>
      <c r="L64" s="7">
        <v>2.1815609999999999</v>
      </c>
      <c r="M64" s="7">
        <f t="shared" si="2"/>
        <v>2.0819003333333335</v>
      </c>
      <c r="N64" s="7">
        <v>3.4239899999999999</v>
      </c>
      <c r="O64" s="7">
        <v>3.4811420000000002</v>
      </c>
      <c r="P64" s="7">
        <v>3.3930400000000001</v>
      </c>
      <c r="Q64" s="7">
        <f t="shared" si="17"/>
        <v>3.4327240000000003</v>
      </c>
      <c r="R64" s="7">
        <v>1.5483899999999999</v>
      </c>
      <c r="S64" s="7">
        <v>1.426301</v>
      </c>
      <c r="T64" s="7">
        <v>1.411303</v>
      </c>
      <c r="U64" s="7">
        <f t="shared" si="3"/>
        <v>1.4619980000000001</v>
      </c>
      <c r="V64" s="7">
        <v>2.0373600000000001</v>
      </c>
      <c r="W64" s="7">
        <v>2.1223000000000001</v>
      </c>
      <c r="X64" s="7">
        <v>2.1509900000000002</v>
      </c>
      <c r="Y64" s="7">
        <f t="shared" si="4"/>
        <v>2.1035500000000003</v>
      </c>
      <c r="Z64" s="7">
        <v>1.64062</v>
      </c>
      <c r="AA64" s="7">
        <v>1.6562319999999999</v>
      </c>
      <c r="AB64" s="7">
        <v>1.3646609999999999</v>
      </c>
      <c r="AC64" s="7">
        <f t="shared" si="5"/>
        <v>1.5538376666666665</v>
      </c>
      <c r="AD64" s="7">
        <v>3.9937999999999998</v>
      </c>
      <c r="AE64" s="7">
        <v>4.7078199999999999</v>
      </c>
      <c r="AF64" s="7">
        <v>4.2795100000000001</v>
      </c>
      <c r="AG64" s="7">
        <f t="shared" si="6"/>
        <v>4.3270433333333331</v>
      </c>
      <c r="AH64" s="7">
        <v>1.1175440000000001</v>
      </c>
      <c r="AI64" s="7">
        <v>0.940724</v>
      </c>
      <c r="AJ64" s="7">
        <v>0.99674700000000005</v>
      </c>
      <c r="AK64" s="7">
        <f t="shared" si="7"/>
        <v>1.0183383333333333</v>
      </c>
      <c r="AL64" s="7">
        <v>0.10138</v>
      </c>
      <c r="AM64" s="7">
        <v>0.108615</v>
      </c>
      <c r="AN64" s="7">
        <v>0.105166</v>
      </c>
      <c r="AO64" s="7">
        <f t="shared" si="8"/>
        <v>0.10505366666666666</v>
      </c>
      <c r="AP64" s="7">
        <v>0.47996800000000001</v>
      </c>
      <c r="AQ64" s="7">
        <v>0.463648</v>
      </c>
      <c r="AR64" s="7">
        <v>0.46941300000000002</v>
      </c>
      <c r="AS64" s="7">
        <f t="shared" si="9"/>
        <v>0.47100966666666672</v>
      </c>
      <c r="AT64" s="7">
        <v>2.5906829999999998</v>
      </c>
      <c r="AU64" s="7">
        <v>2.585731</v>
      </c>
      <c r="AV64" s="7">
        <v>2.9303599999999999</v>
      </c>
      <c r="AW64" s="7">
        <f t="shared" si="10"/>
        <v>2.702258</v>
      </c>
      <c r="AX64" s="7">
        <v>1.9499919999999999</v>
      </c>
      <c r="AY64" s="7">
        <v>2.4231400000000001</v>
      </c>
      <c r="AZ64" s="7">
        <v>1.8183910000000001</v>
      </c>
      <c r="BA64" s="7">
        <f t="shared" si="11"/>
        <v>2.063841</v>
      </c>
      <c r="BB64" s="7">
        <v>3.9369999999999998</v>
      </c>
      <c r="BC64" s="7">
        <v>4.07179</v>
      </c>
      <c r="BD64" s="7">
        <v>4.1180899999999996</v>
      </c>
      <c r="BE64" s="7">
        <f t="shared" si="12"/>
        <v>4.0422933333333333</v>
      </c>
      <c r="BF64" s="7">
        <f t="shared" si="13"/>
        <v>9.4079418755290578E-2</v>
      </c>
      <c r="BG64" s="7">
        <v>0.66984399999999999</v>
      </c>
      <c r="BH64" s="7">
        <v>0.27982800000000002</v>
      </c>
      <c r="BI64" s="7">
        <v>0.29233799999999999</v>
      </c>
      <c r="BJ64" s="7">
        <f t="shared" si="14"/>
        <v>0.41400333333333333</v>
      </c>
      <c r="BK64" s="7">
        <v>0.23744399999999999</v>
      </c>
      <c r="BL64" s="7">
        <v>0.24304799999999999</v>
      </c>
      <c r="BM64" s="7">
        <v>0.230986</v>
      </c>
      <c r="BN64" s="7">
        <f t="shared" si="15"/>
        <v>0.23715933333333331</v>
      </c>
      <c r="BO64" s="7">
        <v>0.225746</v>
      </c>
      <c r="BP64" s="7">
        <v>0.22931000000000001</v>
      </c>
      <c r="BQ64" s="7">
        <v>0.230402</v>
      </c>
      <c r="BR64" s="7">
        <f t="shared" si="16"/>
        <v>0.22848599999999999</v>
      </c>
    </row>
    <row r="65" spans="1:70">
      <c r="A65" s="7" t="s">
        <v>220</v>
      </c>
      <c r="B65" s="7">
        <v>3.0211030000000001</v>
      </c>
      <c r="C65" s="7">
        <v>3.519552</v>
      </c>
      <c r="D65" s="7">
        <v>3.7427730000000001</v>
      </c>
      <c r="E65" s="7">
        <f t="shared" si="0"/>
        <v>3.4278093333333337</v>
      </c>
      <c r="F65" s="7">
        <v>3.3559600000000001</v>
      </c>
      <c r="G65" s="7">
        <v>3.28342</v>
      </c>
      <c r="H65" s="7">
        <v>3.7158410000000002</v>
      </c>
      <c r="I65" s="7">
        <f t="shared" si="1"/>
        <v>3.4517403333333334</v>
      </c>
      <c r="J65" s="7">
        <v>1.9618610000000001</v>
      </c>
      <c r="K65" s="7">
        <v>2.0906220000000002</v>
      </c>
      <c r="L65" s="7">
        <v>2.2402299999999999</v>
      </c>
      <c r="M65" s="7">
        <f t="shared" si="2"/>
        <v>2.0975710000000003</v>
      </c>
      <c r="N65" s="7">
        <v>3.4611900000000002</v>
      </c>
      <c r="O65" s="7">
        <v>3.5118839999999998</v>
      </c>
      <c r="P65" s="7">
        <v>3.3890099999999999</v>
      </c>
      <c r="Q65" s="7">
        <f t="shared" si="17"/>
        <v>3.4540279999999997</v>
      </c>
      <c r="R65" s="7">
        <v>1.5380499999999999</v>
      </c>
      <c r="S65" s="7">
        <v>1.40927</v>
      </c>
      <c r="T65" s="7">
        <v>1.388191</v>
      </c>
      <c r="U65" s="7">
        <f t="shared" si="3"/>
        <v>1.4451703333333334</v>
      </c>
      <c r="V65" s="7">
        <v>2.01044</v>
      </c>
      <c r="W65" s="7">
        <v>2.1287419999999999</v>
      </c>
      <c r="X65" s="7">
        <v>2.1442399999999999</v>
      </c>
      <c r="Y65" s="7">
        <f t="shared" si="4"/>
        <v>2.0944739999999999</v>
      </c>
      <c r="Z65" s="7">
        <v>1.634493</v>
      </c>
      <c r="AA65" s="7">
        <v>1.6924509999999999</v>
      </c>
      <c r="AB65" s="7">
        <v>1.3543019999999999</v>
      </c>
      <c r="AC65" s="7">
        <f t="shared" si="5"/>
        <v>1.5604153333333333</v>
      </c>
      <c r="AD65" s="7">
        <v>4.056413</v>
      </c>
      <c r="AE65" s="7">
        <v>4.9203799999999998</v>
      </c>
      <c r="AF65" s="7">
        <v>4.3254799999999998</v>
      </c>
      <c r="AG65" s="7">
        <f t="shared" si="6"/>
        <v>4.4340909999999996</v>
      </c>
      <c r="AH65" s="7">
        <v>1.115602</v>
      </c>
      <c r="AI65" s="7">
        <v>0.981576</v>
      </c>
      <c r="AJ65" s="7">
        <v>0.996197</v>
      </c>
      <c r="AK65" s="7">
        <f t="shared" si="7"/>
        <v>1.0311250000000001</v>
      </c>
      <c r="AL65" s="7">
        <v>9.9645999999999998E-2</v>
      </c>
      <c r="AM65" s="7">
        <v>0.10720200000000001</v>
      </c>
      <c r="AN65" s="7">
        <v>0.106249</v>
      </c>
      <c r="AO65" s="7">
        <f t="shared" si="8"/>
        <v>0.10436566666666668</v>
      </c>
      <c r="AP65" s="7">
        <v>0.47264299999999998</v>
      </c>
      <c r="AQ65" s="7">
        <v>0.46827200000000002</v>
      </c>
      <c r="AR65" s="7">
        <v>0.47106700000000001</v>
      </c>
      <c r="AS65" s="7">
        <f t="shared" si="9"/>
        <v>0.47066066666666667</v>
      </c>
      <c r="AT65" s="7">
        <v>2.5689299999999999</v>
      </c>
      <c r="AU65" s="7">
        <v>2.6599919999999999</v>
      </c>
      <c r="AV65" s="7">
        <v>2.9093100000000001</v>
      </c>
      <c r="AW65" s="7">
        <f t="shared" si="10"/>
        <v>2.7127440000000003</v>
      </c>
      <c r="AX65" s="7">
        <v>1.9630099999999999</v>
      </c>
      <c r="AY65" s="7">
        <v>2.5043299999999999</v>
      </c>
      <c r="AZ65" s="7">
        <v>1.84558</v>
      </c>
      <c r="BA65" s="7">
        <f t="shared" si="11"/>
        <v>2.1043066666666665</v>
      </c>
      <c r="BB65" s="7">
        <v>3.7881100000000001</v>
      </c>
      <c r="BC65" s="7">
        <v>4.0458309999999997</v>
      </c>
      <c r="BD65" s="7">
        <v>4.0052199999999996</v>
      </c>
      <c r="BE65" s="7">
        <f t="shared" si="12"/>
        <v>3.9463869999999996</v>
      </c>
      <c r="BF65" s="7">
        <f t="shared" si="13"/>
        <v>0.13856774472076802</v>
      </c>
      <c r="BG65" s="7">
        <v>0.806203</v>
      </c>
      <c r="BH65" s="7">
        <v>0.28126600000000002</v>
      </c>
      <c r="BI65" s="7">
        <v>0.29821300000000001</v>
      </c>
      <c r="BJ65" s="7">
        <f t="shared" si="14"/>
        <v>0.46189400000000003</v>
      </c>
      <c r="BK65" s="7">
        <v>0.24407000000000001</v>
      </c>
      <c r="BL65" s="7">
        <v>0.24269299999999999</v>
      </c>
      <c r="BM65" s="7">
        <v>0.227662</v>
      </c>
      <c r="BN65" s="7">
        <f t="shared" si="15"/>
        <v>0.23814166666666667</v>
      </c>
      <c r="BO65" s="7">
        <v>0.232568</v>
      </c>
      <c r="BP65" s="7">
        <v>0.228183</v>
      </c>
      <c r="BQ65" s="7">
        <v>0.22791</v>
      </c>
      <c r="BR65" s="7">
        <f t="shared" si="16"/>
        <v>0.22955366666666666</v>
      </c>
    </row>
    <row r="66" spans="1:70">
      <c r="A66" s="7" t="s">
        <v>221</v>
      </c>
      <c r="B66" s="7">
        <v>3.0072000000000001</v>
      </c>
      <c r="C66" s="7">
        <v>3.4762200000000001</v>
      </c>
      <c r="D66" s="7">
        <v>3.7412800000000002</v>
      </c>
      <c r="E66" s="7">
        <f t="shared" si="0"/>
        <v>3.4082333333333334</v>
      </c>
      <c r="F66" s="7">
        <v>3.37</v>
      </c>
      <c r="G66" s="7">
        <v>3.3053400000000002</v>
      </c>
      <c r="H66" s="7">
        <v>3.6974999999999998</v>
      </c>
      <c r="I66" s="7">
        <f t="shared" si="1"/>
        <v>3.4576133333333332</v>
      </c>
      <c r="J66" s="7">
        <v>1.9487939999999999</v>
      </c>
      <c r="K66" s="7">
        <v>2.0977619999999999</v>
      </c>
      <c r="L66" s="7">
        <v>2.2872520000000001</v>
      </c>
      <c r="M66" s="7">
        <f t="shared" si="2"/>
        <v>2.111269333333333</v>
      </c>
      <c r="N66" s="7">
        <v>3.4315630000000001</v>
      </c>
      <c r="O66" s="7">
        <v>3.4899900000000001</v>
      </c>
      <c r="P66" s="7">
        <v>3.3960900000000001</v>
      </c>
      <c r="Q66" s="7">
        <f t="shared" si="17"/>
        <v>3.4392143333333336</v>
      </c>
      <c r="R66" s="7">
        <v>1.5437639999999999</v>
      </c>
      <c r="S66" s="7">
        <v>1.4448920000000001</v>
      </c>
      <c r="T66" s="7">
        <v>1.38815</v>
      </c>
      <c r="U66" s="7">
        <f t="shared" si="3"/>
        <v>1.4589353333333335</v>
      </c>
      <c r="V66" s="7">
        <v>1.98211</v>
      </c>
      <c r="W66" s="7">
        <v>2.0812900000000001</v>
      </c>
      <c r="X66" s="7">
        <v>2.1554600000000002</v>
      </c>
      <c r="Y66" s="7">
        <f t="shared" si="4"/>
        <v>2.072953333333333</v>
      </c>
      <c r="Z66" s="7">
        <v>1.6395</v>
      </c>
      <c r="AA66" s="7">
        <v>1.67106</v>
      </c>
      <c r="AB66" s="7">
        <v>1.3586009999999999</v>
      </c>
      <c r="AC66" s="7">
        <f t="shared" si="5"/>
        <v>1.556387</v>
      </c>
      <c r="AD66" s="7">
        <v>4.1436500000000001</v>
      </c>
      <c r="AE66" s="7">
        <v>4.7523900000000001</v>
      </c>
      <c r="AF66" s="7">
        <v>4.3551700000000002</v>
      </c>
      <c r="AG66" s="7">
        <f t="shared" si="6"/>
        <v>4.4170699999999998</v>
      </c>
      <c r="AH66" s="7">
        <v>1.117164</v>
      </c>
      <c r="AI66" s="7">
        <v>0.98012699999999997</v>
      </c>
      <c r="AJ66" s="7">
        <v>0.99425699999999995</v>
      </c>
      <c r="AK66" s="7">
        <f t="shared" si="7"/>
        <v>1.0305160000000002</v>
      </c>
      <c r="AL66" s="7">
        <v>0.100781</v>
      </c>
      <c r="AM66" s="7">
        <v>0.10871599999999999</v>
      </c>
      <c r="AN66" s="7">
        <v>0.107393</v>
      </c>
      <c r="AO66" s="7">
        <f t="shared" si="8"/>
        <v>0.10563</v>
      </c>
      <c r="AP66" s="7">
        <v>0.47182400000000002</v>
      </c>
      <c r="AQ66" s="7">
        <v>0.46890199999999999</v>
      </c>
      <c r="AR66" s="7">
        <v>0.46783799999999998</v>
      </c>
      <c r="AS66" s="7">
        <f t="shared" si="9"/>
        <v>0.46952133333333329</v>
      </c>
      <c r="AT66" s="7">
        <v>2.5813100000000002</v>
      </c>
      <c r="AU66" s="7">
        <v>2.6502409999999998</v>
      </c>
      <c r="AV66" s="7">
        <v>2.8960699999999999</v>
      </c>
      <c r="AW66" s="7">
        <f t="shared" si="10"/>
        <v>2.7092069999999997</v>
      </c>
      <c r="AX66" s="7">
        <v>1.9460839999999999</v>
      </c>
      <c r="AY66" s="7">
        <v>2.4418009999999999</v>
      </c>
      <c r="AZ66" s="7">
        <v>1.85493</v>
      </c>
      <c r="BA66" s="7">
        <f t="shared" si="11"/>
        <v>2.0809383333333336</v>
      </c>
      <c r="BB66" s="7">
        <v>3.713584</v>
      </c>
      <c r="BC66" s="7">
        <v>3.8266239999999998</v>
      </c>
      <c r="BD66" s="7">
        <v>3.9491000000000001</v>
      </c>
      <c r="BE66" s="7">
        <f t="shared" si="12"/>
        <v>3.8297693333333331</v>
      </c>
      <c r="BF66" s="7">
        <f t="shared" si="13"/>
        <v>0.11778950040361552</v>
      </c>
      <c r="BG66" s="7">
        <v>1.00257</v>
      </c>
      <c r="BH66" s="7">
        <v>0.28510799999999997</v>
      </c>
      <c r="BI66" s="7">
        <v>0.299124</v>
      </c>
      <c r="BJ66" s="7">
        <f t="shared" si="14"/>
        <v>0.5289339999999999</v>
      </c>
      <c r="BK66" s="7">
        <v>0.242724</v>
      </c>
      <c r="BL66" s="7">
        <v>0.251745</v>
      </c>
      <c r="BM66" s="7">
        <v>0.23489499999999999</v>
      </c>
      <c r="BN66" s="7">
        <f t="shared" si="15"/>
        <v>0.24312133333333333</v>
      </c>
      <c r="BO66" s="7">
        <v>0.23386799999999999</v>
      </c>
      <c r="BP66" s="7">
        <v>0.23113500000000001</v>
      </c>
      <c r="BQ66" s="7">
        <v>0.229051</v>
      </c>
      <c r="BR66" s="7">
        <f t="shared" si="16"/>
        <v>0.23135133333333333</v>
      </c>
    </row>
    <row r="67" spans="1:70">
      <c r="A67" s="7" t="s">
        <v>222</v>
      </c>
      <c r="B67" s="7">
        <v>3.0097339999999999</v>
      </c>
      <c r="C67" s="7">
        <v>3.5061599999999999</v>
      </c>
      <c r="D67" s="7">
        <v>3.7280440000000001</v>
      </c>
      <c r="E67" s="7">
        <f t="shared" si="0"/>
        <v>3.4146459999999998</v>
      </c>
      <c r="F67" s="7">
        <v>3.32551</v>
      </c>
      <c r="G67" s="7">
        <v>3.2999939999999999</v>
      </c>
      <c r="H67" s="7">
        <v>3.7050230000000002</v>
      </c>
      <c r="I67" s="7">
        <f t="shared" si="1"/>
        <v>3.4435090000000002</v>
      </c>
      <c r="J67" s="7">
        <v>1.9616899999999999</v>
      </c>
      <c r="K67" s="7">
        <v>2.1152099999999998</v>
      </c>
      <c r="L67" s="7">
        <v>2.2319499999999999</v>
      </c>
      <c r="M67" s="7">
        <f t="shared" si="2"/>
        <v>2.1029499999999999</v>
      </c>
      <c r="N67" s="7">
        <v>3.42225</v>
      </c>
      <c r="O67" s="7">
        <v>3.4424000000000001</v>
      </c>
      <c r="P67" s="7">
        <v>3.3918499999999998</v>
      </c>
      <c r="Q67" s="7">
        <f t="shared" si="17"/>
        <v>3.4188333333333332</v>
      </c>
      <c r="R67" s="7">
        <v>1.527134</v>
      </c>
      <c r="S67" s="7">
        <v>1.4585900000000001</v>
      </c>
      <c r="T67" s="7">
        <v>1.40107</v>
      </c>
      <c r="U67" s="7">
        <f t="shared" si="3"/>
        <v>1.4622646666666668</v>
      </c>
      <c r="V67" s="7">
        <v>1.96841</v>
      </c>
      <c r="W67" s="7">
        <v>2.08128</v>
      </c>
      <c r="X67" s="7">
        <v>2.1784340000000002</v>
      </c>
      <c r="Y67" s="7">
        <f t="shared" si="4"/>
        <v>2.0760413333333334</v>
      </c>
      <c r="Z67" s="7">
        <v>1.6446810000000001</v>
      </c>
      <c r="AA67" s="7">
        <v>1.65856</v>
      </c>
      <c r="AB67" s="7">
        <v>1.3666199999999999</v>
      </c>
      <c r="AC67" s="7">
        <f t="shared" si="5"/>
        <v>1.5566203333333333</v>
      </c>
      <c r="AD67" s="7">
        <v>4.06534</v>
      </c>
      <c r="AE67" s="7">
        <v>4.7740939999999998</v>
      </c>
      <c r="AF67" s="7">
        <v>4.3931100000000001</v>
      </c>
      <c r="AG67" s="7">
        <f t="shared" si="6"/>
        <v>4.4108480000000005</v>
      </c>
      <c r="AH67" s="7">
        <v>1.130854</v>
      </c>
      <c r="AI67" s="7">
        <v>0.97523700000000002</v>
      </c>
      <c r="AJ67" s="7">
        <v>0.99813300000000005</v>
      </c>
      <c r="AK67" s="7">
        <f t="shared" si="7"/>
        <v>1.0347413333333335</v>
      </c>
      <c r="AL67" s="7">
        <v>9.9288000000000001E-2</v>
      </c>
      <c r="AM67" s="7">
        <v>0.10795</v>
      </c>
      <c r="AN67" s="7">
        <v>0.10588400000000001</v>
      </c>
      <c r="AO67" s="7">
        <f t="shared" si="8"/>
        <v>0.10437400000000001</v>
      </c>
      <c r="AP67" s="7">
        <v>0.47392099999999998</v>
      </c>
      <c r="AQ67" s="7">
        <v>0.4617</v>
      </c>
      <c r="AR67" s="7">
        <v>0.46546999999999999</v>
      </c>
      <c r="AS67" s="7">
        <f t="shared" si="9"/>
        <v>0.46703033333333338</v>
      </c>
      <c r="AT67" s="7">
        <v>2.5756899999999998</v>
      </c>
      <c r="AU67" s="7">
        <v>2.5687829999999998</v>
      </c>
      <c r="AV67" s="7">
        <v>2.9092699999999998</v>
      </c>
      <c r="AW67" s="7">
        <f t="shared" si="10"/>
        <v>2.6845809999999997</v>
      </c>
      <c r="AX67" s="7">
        <v>1.817153</v>
      </c>
      <c r="AY67" s="7">
        <v>2.4273310000000001</v>
      </c>
      <c r="AZ67" s="7">
        <v>1.854921</v>
      </c>
      <c r="BA67" s="7">
        <f t="shared" si="11"/>
        <v>2.0331350000000001</v>
      </c>
      <c r="BB67" s="7">
        <v>3.5412300000000001</v>
      </c>
      <c r="BC67" s="7">
        <v>3.7594799999999999</v>
      </c>
      <c r="BD67" s="7">
        <v>3.814314</v>
      </c>
      <c r="BE67" s="7">
        <f t="shared" si="12"/>
        <v>3.7050079999999999</v>
      </c>
      <c r="BF67" s="7">
        <f t="shared" si="13"/>
        <v>0.14446147186014677</v>
      </c>
      <c r="BG67" s="7">
        <v>1.2595799999999999</v>
      </c>
      <c r="BH67" s="7">
        <v>0.284721</v>
      </c>
      <c r="BI67" s="7">
        <v>0.30751400000000001</v>
      </c>
      <c r="BJ67" s="7">
        <f t="shared" si="14"/>
        <v>0.61727166666666666</v>
      </c>
      <c r="BK67" s="7">
        <v>0.24626100000000001</v>
      </c>
      <c r="BL67" s="7">
        <v>0.25531799999999999</v>
      </c>
      <c r="BM67" s="7">
        <v>0.23766200000000001</v>
      </c>
      <c r="BN67" s="7">
        <f t="shared" si="15"/>
        <v>0.24641366666666667</v>
      </c>
      <c r="BO67" s="7">
        <v>0.236349</v>
      </c>
      <c r="BP67" s="7">
        <v>0.235462</v>
      </c>
      <c r="BQ67" s="7">
        <v>0.23761699999999999</v>
      </c>
      <c r="BR67" s="7">
        <f t="shared" si="16"/>
        <v>0.23647599999999999</v>
      </c>
    </row>
    <row r="68" spans="1:70">
      <c r="A68" s="7" t="s">
        <v>223</v>
      </c>
      <c r="B68" s="7">
        <v>3.004534</v>
      </c>
      <c r="C68" s="7">
        <v>3.4764010000000001</v>
      </c>
      <c r="D68" s="7">
        <v>3.7093929999999999</v>
      </c>
      <c r="E68" s="7">
        <f t="shared" si="0"/>
        <v>3.3967760000000005</v>
      </c>
      <c r="F68" s="7">
        <v>3.355261</v>
      </c>
      <c r="G68" s="7">
        <v>3.2650199999999998</v>
      </c>
      <c r="H68" s="7">
        <v>3.7276739999999999</v>
      </c>
      <c r="I68" s="7">
        <f t="shared" si="1"/>
        <v>3.4493183333333337</v>
      </c>
      <c r="J68" s="7">
        <v>1.9370000000000001</v>
      </c>
      <c r="K68" s="7">
        <v>2.1014499999999998</v>
      </c>
      <c r="L68" s="7">
        <v>2.3250829999999998</v>
      </c>
      <c r="M68" s="7">
        <f t="shared" si="2"/>
        <v>2.1211776666666666</v>
      </c>
      <c r="N68" s="7">
        <v>3.3722819999999998</v>
      </c>
      <c r="O68" s="7">
        <v>3.4528500000000002</v>
      </c>
      <c r="P68" s="7">
        <v>3.4219900000000001</v>
      </c>
      <c r="Q68" s="7">
        <f t="shared" si="17"/>
        <v>3.4157073333333337</v>
      </c>
      <c r="R68" s="7">
        <v>1.5175529999999999</v>
      </c>
      <c r="S68" s="7">
        <v>1.4028099999999999</v>
      </c>
      <c r="T68" s="7">
        <v>1.3590530000000001</v>
      </c>
      <c r="U68" s="7">
        <f t="shared" si="3"/>
        <v>1.4264720000000002</v>
      </c>
      <c r="V68" s="7">
        <v>1.99898</v>
      </c>
      <c r="W68" s="7">
        <v>2.095024</v>
      </c>
      <c r="X68" s="7">
        <v>2.1646100000000001</v>
      </c>
      <c r="Y68" s="7">
        <f t="shared" si="4"/>
        <v>2.0862046666666667</v>
      </c>
      <c r="Z68" s="7">
        <v>1.660561</v>
      </c>
      <c r="AA68" s="7">
        <v>1.6393899999999999</v>
      </c>
      <c r="AB68" s="7">
        <v>1.3527130000000001</v>
      </c>
      <c r="AC68" s="7">
        <f t="shared" si="5"/>
        <v>1.5508879999999998</v>
      </c>
      <c r="AD68" s="7">
        <v>4.0015739999999997</v>
      </c>
      <c r="AE68" s="7">
        <v>4.7317109999999998</v>
      </c>
      <c r="AF68" s="7">
        <v>4.3220830000000001</v>
      </c>
      <c r="AG68" s="7">
        <f t="shared" si="6"/>
        <v>4.3517893333333326</v>
      </c>
      <c r="AH68" s="7">
        <v>1.138722</v>
      </c>
      <c r="AI68" s="7">
        <v>0.995703</v>
      </c>
      <c r="AJ68" s="7">
        <v>0.99162600000000001</v>
      </c>
      <c r="AK68" s="7">
        <f t="shared" si="7"/>
        <v>1.0420170000000002</v>
      </c>
      <c r="AL68" s="7">
        <v>0.101275</v>
      </c>
      <c r="AM68" s="7">
        <v>0.10396</v>
      </c>
      <c r="AN68" s="7">
        <v>0.105183</v>
      </c>
      <c r="AO68" s="7">
        <f t="shared" si="8"/>
        <v>0.10347266666666666</v>
      </c>
      <c r="AP68" s="7">
        <v>0.479352</v>
      </c>
      <c r="AQ68" s="7">
        <v>0.46355000000000002</v>
      </c>
      <c r="AR68" s="7">
        <v>0.465001</v>
      </c>
      <c r="AS68" s="7">
        <f t="shared" si="9"/>
        <v>0.46930100000000002</v>
      </c>
      <c r="AT68" s="7">
        <v>2.6064340000000001</v>
      </c>
      <c r="AU68" s="7">
        <v>2.58948</v>
      </c>
      <c r="AV68" s="7">
        <v>2.8753799999999998</v>
      </c>
      <c r="AW68" s="7">
        <f t="shared" si="10"/>
        <v>2.6904313333333332</v>
      </c>
      <c r="AX68" s="7">
        <v>1.8443639999999999</v>
      </c>
      <c r="AY68" s="7">
        <v>2.4638900000000001</v>
      </c>
      <c r="AZ68" s="7">
        <v>1.86015</v>
      </c>
      <c r="BA68" s="7">
        <f t="shared" si="11"/>
        <v>2.0561346666666664</v>
      </c>
      <c r="BB68" s="7">
        <v>3.5056829999999999</v>
      </c>
      <c r="BC68" s="7">
        <v>3.6186400000000001</v>
      </c>
      <c r="BD68" s="7">
        <v>3.6331500000000001</v>
      </c>
      <c r="BE68" s="7">
        <f t="shared" si="12"/>
        <v>3.5858243333333335</v>
      </c>
      <c r="BF68" s="7">
        <f t="shared" si="13"/>
        <v>6.9782590997564356E-2</v>
      </c>
      <c r="BG68" s="7">
        <v>1.37103</v>
      </c>
      <c r="BH68" s="7">
        <v>0.282607</v>
      </c>
      <c r="BI68" s="7">
        <v>0.31451800000000002</v>
      </c>
      <c r="BJ68" s="7">
        <f t="shared" si="14"/>
        <v>0.6560516666666667</v>
      </c>
      <c r="BK68" s="7">
        <v>0.25253599999999998</v>
      </c>
      <c r="BL68" s="7">
        <v>0.25936500000000001</v>
      </c>
      <c r="BM68" s="7">
        <v>0.24131900000000001</v>
      </c>
      <c r="BN68" s="7">
        <f t="shared" si="15"/>
        <v>0.25107333333333332</v>
      </c>
      <c r="BO68" s="7">
        <v>0.24267</v>
      </c>
      <c r="BP68" s="7">
        <v>0.241172</v>
      </c>
      <c r="BQ68" s="7">
        <v>0.238006</v>
      </c>
      <c r="BR68" s="7">
        <f t="shared" si="16"/>
        <v>0.24061600000000002</v>
      </c>
    </row>
    <row r="69" spans="1:70">
      <c r="A69" s="7" t="s">
        <v>224</v>
      </c>
      <c r="B69" s="7">
        <v>2.9896400000000001</v>
      </c>
      <c r="C69" s="7">
        <v>3.4778600000000002</v>
      </c>
      <c r="D69" s="7">
        <v>3.7079029999999999</v>
      </c>
      <c r="E69" s="7">
        <f t="shared" ref="E69:E132" si="18">AVERAGE(B69:D69)</f>
        <v>3.3918009999999996</v>
      </c>
      <c r="F69" s="7">
        <v>3.3059799999999999</v>
      </c>
      <c r="G69" s="7">
        <v>3.3014830000000002</v>
      </c>
      <c r="H69" s="7">
        <v>3.7240530000000001</v>
      </c>
      <c r="I69" s="7">
        <f t="shared" ref="I69:I132" si="19">AVERAGE(F69:H69)</f>
        <v>3.4438386666666667</v>
      </c>
      <c r="J69" s="7">
        <v>1.9299919999999999</v>
      </c>
      <c r="K69" s="7">
        <v>2.1122399999999999</v>
      </c>
      <c r="L69" s="7">
        <v>2.295423</v>
      </c>
      <c r="M69" s="7">
        <f t="shared" ref="M69:M132" si="20">AVERAGE(J69:L69)</f>
        <v>2.1125516666666666</v>
      </c>
      <c r="N69" s="7">
        <v>3.4091300000000002</v>
      </c>
      <c r="O69" s="7">
        <v>3.4592320000000001</v>
      </c>
      <c r="P69" s="7">
        <v>3.4275630000000001</v>
      </c>
      <c r="Q69" s="7">
        <f t="shared" si="17"/>
        <v>3.431975</v>
      </c>
      <c r="R69" s="7">
        <v>1.5306040000000001</v>
      </c>
      <c r="S69" s="7">
        <v>1.40164</v>
      </c>
      <c r="T69" s="7">
        <v>1.3732610000000001</v>
      </c>
      <c r="U69" s="7">
        <f t="shared" ref="U69:U132" si="21">AVERAGE(R69:T69)</f>
        <v>1.4351683333333334</v>
      </c>
      <c r="V69" s="7">
        <v>2.0249139999999999</v>
      </c>
      <c r="W69" s="7">
        <v>2.0900099999999999</v>
      </c>
      <c r="X69" s="7">
        <v>2.1794739999999999</v>
      </c>
      <c r="Y69" s="7">
        <f t="shared" ref="Y69:Y132" si="22">AVERAGE(V69:X69)</f>
        <v>2.0981326666666669</v>
      </c>
      <c r="Z69" s="7">
        <v>1.655413</v>
      </c>
      <c r="AA69" s="7">
        <v>1.6473899999999999</v>
      </c>
      <c r="AB69" s="7">
        <v>1.3568819999999999</v>
      </c>
      <c r="AC69" s="7">
        <f t="shared" ref="AC69:AC132" si="23">AVERAGE(Z69:AB69)</f>
        <v>1.5532283333333332</v>
      </c>
      <c r="AD69" s="7">
        <v>4.0412299999999997</v>
      </c>
      <c r="AE69" s="7">
        <v>4.7539199999999999</v>
      </c>
      <c r="AF69" s="7">
        <v>4.2954499999999998</v>
      </c>
      <c r="AG69" s="7">
        <f t="shared" ref="AG69:AG132" si="24">AVERAGE(AD69:AF69)</f>
        <v>4.3635333333333328</v>
      </c>
      <c r="AH69" s="7">
        <v>1.1362000000000001</v>
      </c>
      <c r="AI69" s="7">
        <v>1.024891</v>
      </c>
      <c r="AJ69" s="7">
        <v>0.98751699999999998</v>
      </c>
      <c r="AK69" s="7">
        <f t="shared" ref="AK69:AK132" si="25">AVERAGE(AH69:AJ69)</f>
        <v>1.049536</v>
      </c>
      <c r="AL69" s="7">
        <v>0.10037</v>
      </c>
      <c r="AM69" s="7">
        <v>0.10921400000000001</v>
      </c>
      <c r="AN69" s="7">
        <v>0.10821500000000001</v>
      </c>
      <c r="AO69" s="7">
        <f t="shared" ref="AO69:AO132" si="26">AVERAGE(AL69:AN69)</f>
        <v>0.105933</v>
      </c>
      <c r="AP69" s="7">
        <v>0.47874499999999998</v>
      </c>
      <c r="AQ69" s="7">
        <v>0.465582</v>
      </c>
      <c r="AR69" s="7">
        <v>0.47293200000000002</v>
      </c>
      <c r="AS69" s="7">
        <f t="shared" ref="AS69:AS132" si="27">AVERAGE(AP69:AR69)</f>
        <v>0.47241966666666668</v>
      </c>
      <c r="AT69" s="7">
        <v>2.5778599999999998</v>
      </c>
      <c r="AU69" s="7">
        <v>2.59578</v>
      </c>
      <c r="AV69" s="7">
        <v>2.9061699999999999</v>
      </c>
      <c r="AW69" s="7">
        <f t="shared" ref="AW69:AW132" si="28">AVERAGE(AT69:AV69)</f>
        <v>2.6932700000000001</v>
      </c>
      <c r="AX69" s="7">
        <v>1.78894</v>
      </c>
      <c r="AY69" s="7">
        <v>2.2963900000000002</v>
      </c>
      <c r="AZ69" s="7">
        <v>1.891214</v>
      </c>
      <c r="BA69" s="7">
        <f t="shared" ref="BA69:BA132" si="29">AVERAGE(AX69:AZ69)</f>
        <v>1.9921813333333331</v>
      </c>
      <c r="BB69" s="7">
        <v>3.3220700000000001</v>
      </c>
      <c r="BC69" s="7">
        <v>3.5821710000000002</v>
      </c>
      <c r="BD69" s="7">
        <v>3.612304</v>
      </c>
      <c r="BE69" s="7">
        <f t="shared" ref="BE69:BE132" si="30">AVERAGE(BB69:BD69)</f>
        <v>3.5055150000000004</v>
      </c>
      <c r="BF69" s="7">
        <f t="shared" ref="BF69:BF132" si="31">STDEV(BB69:BD69)</f>
        <v>0.15958085862972413</v>
      </c>
      <c r="BG69" s="7">
        <v>1.474742</v>
      </c>
      <c r="BH69" s="7">
        <v>0.28802100000000003</v>
      </c>
      <c r="BI69" s="7">
        <v>0.31658999999999998</v>
      </c>
      <c r="BJ69" s="7">
        <f t="shared" ref="BJ69:BJ132" si="32">AVERAGE(BG69:BI69)</f>
        <v>0.69311766666666674</v>
      </c>
      <c r="BK69" s="7">
        <v>0.25328800000000001</v>
      </c>
      <c r="BL69" s="7">
        <v>0.26045299999999999</v>
      </c>
      <c r="BM69" s="7">
        <v>0.246781</v>
      </c>
      <c r="BN69" s="7">
        <f t="shared" ref="BN69:BN132" si="33">AVERAGE(BK69:BM69)</f>
        <v>0.25350733333333336</v>
      </c>
      <c r="BO69" s="7">
        <v>0.24287300000000001</v>
      </c>
      <c r="BP69" s="7">
        <v>0.238401</v>
      </c>
      <c r="BQ69" s="7">
        <v>0.23936299999999999</v>
      </c>
      <c r="BR69" s="7">
        <f t="shared" ref="BR69:BR132" si="34">AVERAGE(BO69:BQ69)</f>
        <v>0.24021233333333333</v>
      </c>
    </row>
    <row r="70" spans="1:70">
      <c r="A70" s="7" t="s">
        <v>225</v>
      </c>
      <c r="B70" s="7">
        <v>2.9524810000000001</v>
      </c>
      <c r="C70" s="7">
        <v>3.4494199999999999</v>
      </c>
      <c r="D70" s="7">
        <v>3.68865</v>
      </c>
      <c r="E70" s="7">
        <f t="shared" si="18"/>
        <v>3.3635170000000003</v>
      </c>
      <c r="F70" s="7">
        <v>3.2871920000000001</v>
      </c>
      <c r="G70" s="7">
        <v>3.3061400000000001</v>
      </c>
      <c r="H70" s="7">
        <v>3.71915</v>
      </c>
      <c r="I70" s="7">
        <f t="shared" si="19"/>
        <v>3.4374939999999996</v>
      </c>
      <c r="J70" s="7">
        <v>1.9138029999999999</v>
      </c>
      <c r="K70" s="7">
        <v>2.1525599999999998</v>
      </c>
      <c r="L70" s="7">
        <v>2.2893520000000001</v>
      </c>
      <c r="M70" s="7">
        <f t="shared" si="20"/>
        <v>2.1185716666666665</v>
      </c>
      <c r="N70" s="7">
        <v>3.434364</v>
      </c>
      <c r="O70" s="7">
        <v>3.494621</v>
      </c>
      <c r="P70" s="7">
        <v>3.3849</v>
      </c>
      <c r="Q70" s="7">
        <f t="shared" ref="Q70:Q133" si="35">AVERAGE(N70:P70)</f>
        <v>3.4379616666666664</v>
      </c>
      <c r="R70" s="7">
        <v>1.5350699999999999</v>
      </c>
      <c r="S70" s="7">
        <v>1.44495</v>
      </c>
      <c r="T70" s="7">
        <v>1.392922</v>
      </c>
      <c r="U70" s="7">
        <f t="shared" si="21"/>
        <v>1.4576473333333333</v>
      </c>
      <c r="V70" s="7">
        <v>2.0761099999999999</v>
      </c>
      <c r="W70" s="7">
        <v>2.1131519999999999</v>
      </c>
      <c r="X70" s="7">
        <v>2.2033299999999998</v>
      </c>
      <c r="Y70" s="7">
        <f t="shared" si="22"/>
        <v>2.1308639999999994</v>
      </c>
      <c r="Z70" s="7">
        <v>1.65123</v>
      </c>
      <c r="AA70" s="7">
        <v>1.6771</v>
      </c>
      <c r="AB70" s="7">
        <v>1.3466400000000001</v>
      </c>
      <c r="AC70" s="7">
        <f t="shared" si="23"/>
        <v>1.5583233333333333</v>
      </c>
      <c r="AD70" s="7">
        <v>3.971231</v>
      </c>
      <c r="AE70" s="7">
        <v>4.7941799999999999</v>
      </c>
      <c r="AF70" s="7">
        <v>4.4157310000000001</v>
      </c>
      <c r="AG70" s="7">
        <f t="shared" si="24"/>
        <v>4.3937140000000001</v>
      </c>
      <c r="AH70" s="7">
        <v>1.135392</v>
      </c>
      <c r="AI70" s="7">
        <v>1.04295</v>
      </c>
      <c r="AJ70" s="7">
        <v>0.99280800000000002</v>
      </c>
      <c r="AK70" s="7">
        <f t="shared" si="25"/>
        <v>1.05705</v>
      </c>
      <c r="AL70" s="7">
        <v>0.101952</v>
      </c>
      <c r="AM70" s="7">
        <v>0.107724</v>
      </c>
      <c r="AN70" s="7">
        <v>0.106239</v>
      </c>
      <c r="AO70" s="7">
        <f t="shared" si="26"/>
        <v>0.105305</v>
      </c>
      <c r="AP70" s="7">
        <v>0.477551</v>
      </c>
      <c r="AQ70" s="7">
        <v>0.47621200000000002</v>
      </c>
      <c r="AR70" s="7">
        <v>0.47070499999999998</v>
      </c>
      <c r="AS70" s="7">
        <f t="shared" si="27"/>
        <v>0.47482266666666667</v>
      </c>
      <c r="AT70" s="7">
        <v>2.5941209999999999</v>
      </c>
      <c r="AU70" s="7">
        <v>2.6210930000000001</v>
      </c>
      <c r="AV70" s="7">
        <v>2.9056700000000002</v>
      </c>
      <c r="AW70" s="7">
        <f t="shared" si="28"/>
        <v>2.7069613333333336</v>
      </c>
      <c r="AX70" s="7">
        <v>1.80718</v>
      </c>
      <c r="AY70" s="7">
        <v>2.37717</v>
      </c>
      <c r="AZ70" s="7">
        <v>1.881901</v>
      </c>
      <c r="BA70" s="7">
        <f t="shared" si="29"/>
        <v>2.0220836666666666</v>
      </c>
      <c r="BB70" s="7">
        <v>3.2195299999999998</v>
      </c>
      <c r="BC70" s="7">
        <v>3.5464899999999999</v>
      </c>
      <c r="BD70" s="7">
        <v>3.4955699999999998</v>
      </c>
      <c r="BE70" s="7">
        <f t="shared" si="30"/>
        <v>3.4205299999999994</v>
      </c>
      <c r="BF70" s="7">
        <f t="shared" si="31"/>
        <v>0.17592316959400209</v>
      </c>
      <c r="BG70" s="7">
        <v>1.6080099999999999</v>
      </c>
      <c r="BH70" s="7">
        <v>0.29809400000000003</v>
      </c>
      <c r="BI70" s="7">
        <v>0.32428200000000001</v>
      </c>
      <c r="BJ70" s="7">
        <f t="shared" si="32"/>
        <v>0.74346200000000007</v>
      </c>
      <c r="BK70" s="7">
        <v>0.254996</v>
      </c>
      <c r="BL70" s="7">
        <v>0.27076499999999998</v>
      </c>
      <c r="BM70" s="7">
        <v>0.242843</v>
      </c>
      <c r="BN70" s="7">
        <f t="shared" si="33"/>
        <v>0.25620133333333334</v>
      </c>
      <c r="BO70" s="7">
        <v>0.24399399999999999</v>
      </c>
      <c r="BP70" s="7">
        <v>0.24391099999999999</v>
      </c>
      <c r="BQ70" s="7">
        <v>0.24370700000000001</v>
      </c>
      <c r="BR70" s="7">
        <f t="shared" si="34"/>
        <v>0.24387066666666665</v>
      </c>
    </row>
    <row r="71" spans="1:70">
      <c r="A71" s="7" t="s">
        <v>226</v>
      </c>
      <c r="B71" s="7">
        <v>2.9619610000000001</v>
      </c>
      <c r="C71" s="7">
        <v>3.4510999999999998</v>
      </c>
      <c r="D71" s="7">
        <v>3.68024</v>
      </c>
      <c r="E71" s="7">
        <f t="shared" si="18"/>
        <v>3.3644336666666668</v>
      </c>
      <c r="F71" s="7">
        <v>3.3263600000000002</v>
      </c>
      <c r="G71" s="7">
        <v>3.28559</v>
      </c>
      <c r="H71" s="7">
        <v>3.7061709999999999</v>
      </c>
      <c r="I71" s="7">
        <f t="shared" si="19"/>
        <v>3.4393736666666666</v>
      </c>
      <c r="J71" s="7">
        <v>1.908534</v>
      </c>
      <c r="K71" s="7">
        <v>2.172911</v>
      </c>
      <c r="L71" s="7">
        <v>2.2433429999999999</v>
      </c>
      <c r="M71" s="7">
        <f t="shared" si="20"/>
        <v>2.1082626666666666</v>
      </c>
      <c r="N71" s="7">
        <v>3.45601</v>
      </c>
      <c r="O71" s="7">
        <v>3.4877699999999998</v>
      </c>
      <c r="P71" s="7">
        <v>3.4035519999999999</v>
      </c>
      <c r="Q71" s="7">
        <f t="shared" si="35"/>
        <v>3.4491106666666664</v>
      </c>
      <c r="R71" s="7">
        <v>1.5157620000000001</v>
      </c>
      <c r="S71" s="7">
        <v>1.4395899999999999</v>
      </c>
      <c r="T71" s="7">
        <v>1.40507</v>
      </c>
      <c r="U71" s="7">
        <f t="shared" si="21"/>
        <v>1.4534739999999999</v>
      </c>
      <c r="V71" s="7">
        <v>2.0350600000000001</v>
      </c>
      <c r="W71" s="7">
        <v>2.10561</v>
      </c>
      <c r="X71" s="7">
        <v>2.1779829999999998</v>
      </c>
      <c r="Y71" s="7">
        <f t="shared" si="22"/>
        <v>2.1062176666666663</v>
      </c>
      <c r="Z71" s="7">
        <v>1.6549799999999999</v>
      </c>
      <c r="AA71" s="7">
        <v>1.6854439999999999</v>
      </c>
      <c r="AB71" s="7">
        <v>1.3528830000000001</v>
      </c>
      <c r="AC71" s="7">
        <f t="shared" si="23"/>
        <v>1.5644356666666666</v>
      </c>
      <c r="AD71" s="7">
        <v>4.0028639999999998</v>
      </c>
      <c r="AE71" s="7">
        <v>5.0600100000000001</v>
      </c>
      <c r="AF71" s="7">
        <v>4.3936630000000001</v>
      </c>
      <c r="AG71" s="7">
        <f t="shared" si="24"/>
        <v>4.4855123333333333</v>
      </c>
      <c r="AH71" s="7">
        <v>1.1359319999999999</v>
      </c>
      <c r="AI71" s="7">
        <v>1.0527029999999999</v>
      </c>
      <c r="AJ71" s="7">
        <v>0.99378599999999995</v>
      </c>
      <c r="AK71" s="7">
        <f t="shared" si="25"/>
        <v>1.0608069999999998</v>
      </c>
      <c r="AL71" s="7">
        <v>0.101147</v>
      </c>
      <c r="AM71" s="7">
        <v>0.110266</v>
      </c>
      <c r="AN71" s="7">
        <v>0.106516</v>
      </c>
      <c r="AO71" s="7">
        <f t="shared" si="26"/>
        <v>0.10597633333333334</v>
      </c>
      <c r="AP71" s="7">
        <v>0.477933</v>
      </c>
      <c r="AQ71" s="7">
        <v>0.46951799999999999</v>
      </c>
      <c r="AR71" s="7">
        <v>0.46428999999999998</v>
      </c>
      <c r="AS71" s="7">
        <f t="shared" si="27"/>
        <v>0.47058033333333338</v>
      </c>
      <c r="AT71" s="7">
        <v>2.5913400000000002</v>
      </c>
      <c r="AU71" s="7">
        <v>2.6343700000000001</v>
      </c>
      <c r="AV71" s="7">
        <v>2.90509</v>
      </c>
      <c r="AW71" s="7">
        <f t="shared" si="28"/>
        <v>2.710266666666667</v>
      </c>
      <c r="AX71" s="7">
        <v>1.80461</v>
      </c>
      <c r="AY71" s="7">
        <v>2.4564499999999998</v>
      </c>
      <c r="AZ71" s="7">
        <v>1.90072</v>
      </c>
      <c r="BA71" s="7">
        <f t="shared" si="29"/>
        <v>2.0539266666666665</v>
      </c>
      <c r="BB71" s="7">
        <v>3.0955339999999998</v>
      </c>
      <c r="BC71" s="7">
        <v>3.434431</v>
      </c>
      <c r="BD71" s="7">
        <v>3.3915000000000002</v>
      </c>
      <c r="BE71" s="7">
        <f t="shared" si="30"/>
        <v>3.3071549999999998</v>
      </c>
      <c r="BF71" s="7">
        <f t="shared" si="31"/>
        <v>0.18452195918372444</v>
      </c>
      <c r="BG71" s="7">
        <v>1.61836</v>
      </c>
      <c r="BH71" s="7">
        <v>0.30070000000000002</v>
      </c>
      <c r="BI71" s="7">
        <v>0.33791900000000002</v>
      </c>
      <c r="BJ71" s="7">
        <f t="shared" si="32"/>
        <v>0.75232633333333332</v>
      </c>
      <c r="BK71" s="7">
        <v>0.26139299999999999</v>
      </c>
      <c r="BL71" s="7">
        <v>0.27476800000000001</v>
      </c>
      <c r="BM71" s="7">
        <v>0.248641</v>
      </c>
      <c r="BN71" s="7">
        <f t="shared" si="33"/>
        <v>0.26160066666666665</v>
      </c>
      <c r="BO71" s="7">
        <v>0.252502</v>
      </c>
      <c r="BP71" s="7">
        <v>0.24668200000000001</v>
      </c>
      <c r="BQ71" s="7">
        <v>0.24626999999999999</v>
      </c>
      <c r="BR71" s="7">
        <f t="shared" si="34"/>
        <v>0.24848466666666669</v>
      </c>
    </row>
    <row r="72" spans="1:70">
      <c r="A72" s="7" t="s">
        <v>227</v>
      </c>
      <c r="B72" s="7">
        <v>2.93933</v>
      </c>
      <c r="C72" s="7">
        <v>3.4382199999999998</v>
      </c>
      <c r="D72" s="7">
        <v>3.6534219999999999</v>
      </c>
      <c r="E72" s="7">
        <f t="shared" si="18"/>
        <v>3.3436573333333328</v>
      </c>
      <c r="F72" s="7">
        <v>3.2680199999999999</v>
      </c>
      <c r="G72" s="7">
        <v>3.2561429999999998</v>
      </c>
      <c r="H72" s="7">
        <v>3.6875309999999999</v>
      </c>
      <c r="I72" s="7">
        <f t="shared" si="19"/>
        <v>3.4038979999999999</v>
      </c>
      <c r="J72" s="7">
        <v>1.91103</v>
      </c>
      <c r="K72" s="7">
        <v>2.1433300000000002</v>
      </c>
      <c r="L72" s="7">
        <v>2.21448</v>
      </c>
      <c r="M72" s="7">
        <f t="shared" si="20"/>
        <v>2.0896133333333333</v>
      </c>
      <c r="N72" s="7">
        <v>3.4018220000000001</v>
      </c>
      <c r="O72" s="7">
        <v>3.4053100000000001</v>
      </c>
      <c r="P72" s="7">
        <v>3.40788</v>
      </c>
      <c r="Q72" s="7">
        <f t="shared" si="35"/>
        <v>3.4050039999999999</v>
      </c>
      <c r="R72" s="7">
        <v>1.52668</v>
      </c>
      <c r="S72" s="7">
        <v>1.440482</v>
      </c>
      <c r="T72" s="7">
        <v>1.373481</v>
      </c>
      <c r="U72" s="7">
        <f t="shared" si="21"/>
        <v>1.4468810000000001</v>
      </c>
      <c r="V72" s="7">
        <v>2.0117539999999998</v>
      </c>
      <c r="W72" s="7">
        <v>2.0729340000000001</v>
      </c>
      <c r="X72" s="7">
        <v>2.17659</v>
      </c>
      <c r="Y72" s="7">
        <f t="shared" si="22"/>
        <v>2.0870926666666665</v>
      </c>
      <c r="Z72" s="7">
        <v>1.6711499999999999</v>
      </c>
      <c r="AA72" s="7">
        <v>1.65517</v>
      </c>
      <c r="AB72" s="7">
        <v>1.3528199999999999</v>
      </c>
      <c r="AC72" s="7">
        <f t="shared" si="23"/>
        <v>1.5597133333333335</v>
      </c>
      <c r="AD72" s="7">
        <v>4.0670539999999997</v>
      </c>
      <c r="AE72" s="7">
        <v>4.7492700000000001</v>
      </c>
      <c r="AF72" s="7">
        <v>4.3776910000000004</v>
      </c>
      <c r="AG72" s="7">
        <f t="shared" si="24"/>
        <v>4.3980050000000004</v>
      </c>
      <c r="AH72" s="7">
        <v>1.1385000000000001</v>
      </c>
      <c r="AI72" s="7">
        <v>1.032413</v>
      </c>
      <c r="AJ72" s="7">
        <v>0.98865899999999995</v>
      </c>
      <c r="AK72" s="7">
        <f t="shared" si="25"/>
        <v>1.0531906666666666</v>
      </c>
      <c r="AL72" s="7">
        <v>9.7517999999999994E-2</v>
      </c>
      <c r="AM72" s="7">
        <v>0.10882500000000001</v>
      </c>
      <c r="AN72" s="7">
        <v>0.106645</v>
      </c>
      <c r="AO72" s="7">
        <f t="shared" si="26"/>
        <v>0.10432933333333333</v>
      </c>
      <c r="AP72" s="7">
        <v>0.474692</v>
      </c>
      <c r="AQ72" s="7">
        <v>0.46655799999999997</v>
      </c>
      <c r="AR72" s="7">
        <v>0.47253299999999998</v>
      </c>
      <c r="AS72" s="7">
        <f t="shared" si="27"/>
        <v>0.47126099999999999</v>
      </c>
      <c r="AT72" s="7">
        <v>2.5692430000000002</v>
      </c>
      <c r="AU72" s="7">
        <v>2.5994510000000002</v>
      </c>
      <c r="AV72" s="7">
        <v>2.8736920000000001</v>
      </c>
      <c r="AW72" s="7">
        <f t="shared" si="28"/>
        <v>2.6807953333333336</v>
      </c>
      <c r="AX72" s="7">
        <v>1.8083100000000001</v>
      </c>
      <c r="AY72" s="7">
        <v>2.4067539999999998</v>
      </c>
      <c r="AZ72" s="7">
        <v>1.9085399999999999</v>
      </c>
      <c r="BA72" s="7">
        <f t="shared" si="29"/>
        <v>2.0412013333333334</v>
      </c>
      <c r="BB72" s="7">
        <v>3.020861</v>
      </c>
      <c r="BC72" s="7">
        <v>3.2864800000000001</v>
      </c>
      <c r="BD72" s="7">
        <v>3.2707030000000001</v>
      </c>
      <c r="BE72" s="7">
        <f t="shared" si="30"/>
        <v>3.1926813333333333</v>
      </c>
      <c r="BF72" s="7">
        <f t="shared" si="31"/>
        <v>0.14900972667021892</v>
      </c>
      <c r="BG72" s="7">
        <v>1.7086300000000001</v>
      </c>
      <c r="BH72" s="7">
        <v>0.30151800000000001</v>
      </c>
      <c r="BI72" s="7">
        <v>0.35749700000000001</v>
      </c>
      <c r="BJ72" s="7">
        <f t="shared" si="32"/>
        <v>0.789215</v>
      </c>
      <c r="BK72" s="7">
        <v>0.26765899999999998</v>
      </c>
      <c r="BL72" s="7">
        <v>0.28032499999999999</v>
      </c>
      <c r="BM72" s="7">
        <v>0.25512099999999999</v>
      </c>
      <c r="BN72" s="7">
        <f t="shared" si="33"/>
        <v>0.26770166666666667</v>
      </c>
      <c r="BO72" s="7">
        <v>0.254162</v>
      </c>
      <c r="BP72" s="7">
        <v>0.25493399999999999</v>
      </c>
      <c r="BQ72" s="7">
        <v>0.25088100000000002</v>
      </c>
      <c r="BR72" s="7">
        <f t="shared" si="34"/>
        <v>0.25332566666666667</v>
      </c>
    </row>
    <row r="73" spans="1:70">
      <c r="A73" s="7" t="s">
        <v>228</v>
      </c>
      <c r="B73" s="7">
        <v>2.9504229999999998</v>
      </c>
      <c r="C73" s="7">
        <v>3.458933</v>
      </c>
      <c r="D73" s="7">
        <v>3.6608399999999999</v>
      </c>
      <c r="E73" s="7">
        <f t="shared" si="18"/>
        <v>3.3567319999999996</v>
      </c>
      <c r="F73" s="7">
        <v>3.2737129999999999</v>
      </c>
      <c r="G73" s="7">
        <v>3.2514539999999998</v>
      </c>
      <c r="H73" s="7">
        <v>3.680043</v>
      </c>
      <c r="I73" s="7">
        <f t="shared" si="19"/>
        <v>3.4017366666666664</v>
      </c>
      <c r="J73" s="7">
        <v>1.9116230000000001</v>
      </c>
      <c r="K73" s="7">
        <v>2.1687799999999999</v>
      </c>
      <c r="L73" s="7">
        <v>2.2979400000000001</v>
      </c>
      <c r="M73" s="7">
        <f t="shared" si="20"/>
        <v>2.1261143333333337</v>
      </c>
      <c r="N73" s="7">
        <v>3.36633</v>
      </c>
      <c r="O73" s="7">
        <v>3.4063300000000001</v>
      </c>
      <c r="P73" s="7">
        <v>3.4122400000000002</v>
      </c>
      <c r="Q73" s="7">
        <f t="shared" si="35"/>
        <v>3.3949666666666669</v>
      </c>
      <c r="R73" s="7">
        <v>1.5364610000000001</v>
      </c>
      <c r="S73" s="7">
        <v>1.3952199999999999</v>
      </c>
      <c r="T73" s="7">
        <v>1.372511</v>
      </c>
      <c r="U73" s="7">
        <f t="shared" si="21"/>
        <v>1.4347306666666668</v>
      </c>
      <c r="V73" s="7">
        <v>1.9669399999999999</v>
      </c>
      <c r="W73" s="7">
        <v>2.0895199999999998</v>
      </c>
      <c r="X73" s="7">
        <v>2.17848</v>
      </c>
      <c r="Y73" s="7">
        <f t="shared" si="22"/>
        <v>2.0783133333333335</v>
      </c>
      <c r="Z73" s="7">
        <v>1.6661999999999999</v>
      </c>
      <c r="AA73" s="7">
        <v>1.6511100000000001</v>
      </c>
      <c r="AB73" s="7">
        <v>1.343923</v>
      </c>
      <c r="AC73" s="7">
        <f t="shared" si="23"/>
        <v>1.5537443333333334</v>
      </c>
      <c r="AD73" s="7">
        <v>4.0044399999999998</v>
      </c>
      <c r="AE73" s="7">
        <v>4.6785699999999997</v>
      </c>
      <c r="AF73" s="7">
        <v>4.3139700000000003</v>
      </c>
      <c r="AG73" s="7">
        <f t="shared" si="24"/>
        <v>4.3323266666666669</v>
      </c>
      <c r="AH73" s="7">
        <v>1.1496599999999999</v>
      </c>
      <c r="AI73" s="7">
        <v>1.0378700000000001</v>
      </c>
      <c r="AJ73" s="7">
        <v>0.98518899999999998</v>
      </c>
      <c r="AK73" s="7">
        <f t="shared" si="25"/>
        <v>1.0575729999999999</v>
      </c>
      <c r="AL73" s="7">
        <v>9.9486000000000005E-2</v>
      </c>
      <c r="AM73" s="7">
        <v>0.109171</v>
      </c>
      <c r="AN73" s="7">
        <v>0.101809</v>
      </c>
      <c r="AO73" s="7">
        <f t="shared" si="26"/>
        <v>0.10348866666666667</v>
      </c>
      <c r="AP73" s="7">
        <v>0.47586299999999998</v>
      </c>
      <c r="AQ73" s="7">
        <v>0.46457700000000002</v>
      </c>
      <c r="AR73" s="7">
        <v>0.46376600000000001</v>
      </c>
      <c r="AS73" s="7">
        <f t="shared" si="27"/>
        <v>0.46806866666666663</v>
      </c>
      <c r="AT73" s="7">
        <v>2.615971</v>
      </c>
      <c r="AU73" s="7">
        <v>2.5929609999999998</v>
      </c>
      <c r="AV73" s="7">
        <v>2.859782</v>
      </c>
      <c r="AW73" s="7">
        <f t="shared" si="28"/>
        <v>2.6895713333333333</v>
      </c>
      <c r="AX73" s="7">
        <v>1.8075300000000001</v>
      </c>
      <c r="AY73" s="7">
        <v>2.3247800000000001</v>
      </c>
      <c r="AZ73" s="7">
        <v>1.9031400000000001</v>
      </c>
      <c r="BA73" s="7">
        <f t="shared" si="29"/>
        <v>2.0118166666666668</v>
      </c>
      <c r="BB73" s="7">
        <v>2.9250799999999999</v>
      </c>
      <c r="BC73" s="7">
        <v>3.1746620000000001</v>
      </c>
      <c r="BD73" s="7">
        <v>3.1987719999999999</v>
      </c>
      <c r="BE73" s="7">
        <f t="shared" si="30"/>
        <v>3.0995046666666668</v>
      </c>
      <c r="BF73" s="7">
        <f t="shared" si="31"/>
        <v>0.15153645198873225</v>
      </c>
      <c r="BG73" s="7">
        <v>1.7133210000000001</v>
      </c>
      <c r="BH73" s="7">
        <v>0.30176500000000001</v>
      </c>
      <c r="BI73" s="7">
        <v>0.36879000000000001</v>
      </c>
      <c r="BJ73" s="7">
        <f t="shared" si="32"/>
        <v>0.79462533333333341</v>
      </c>
      <c r="BK73" s="7">
        <v>0.27396500000000001</v>
      </c>
      <c r="BL73" s="7">
        <v>0.28446399999999999</v>
      </c>
      <c r="BM73" s="7">
        <v>0.26325500000000002</v>
      </c>
      <c r="BN73" s="7">
        <f t="shared" si="33"/>
        <v>0.27389466666666668</v>
      </c>
      <c r="BO73" s="7">
        <v>0.259409</v>
      </c>
      <c r="BP73" s="7">
        <v>0.25184099999999998</v>
      </c>
      <c r="BQ73" s="7">
        <v>0.26379599999999997</v>
      </c>
      <c r="BR73" s="7">
        <f t="shared" si="34"/>
        <v>0.25834866666666662</v>
      </c>
    </row>
    <row r="74" spans="1:70">
      <c r="A74" s="7" t="s">
        <v>229</v>
      </c>
      <c r="B74" s="7">
        <v>2.9389419999999999</v>
      </c>
      <c r="C74" s="7">
        <v>3.4205000000000001</v>
      </c>
      <c r="D74" s="7">
        <v>3.6400800000000002</v>
      </c>
      <c r="E74" s="7">
        <f t="shared" si="18"/>
        <v>3.3331739999999996</v>
      </c>
      <c r="F74" s="7">
        <v>3.3048799999999998</v>
      </c>
      <c r="G74" s="7">
        <v>3.282054</v>
      </c>
      <c r="H74" s="7">
        <v>3.6823839999999999</v>
      </c>
      <c r="I74" s="7">
        <f t="shared" si="19"/>
        <v>3.4231059999999993</v>
      </c>
      <c r="J74" s="7">
        <v>1.91414</v>
      </c>
      <c r="K74" s="7">
        <v>2.1751200000000002</v>
      </c>
      <c r="L74" s="7">
        <v>2.26004</v>
      </c>
      <c r="M74" s="7">
        <f t="shared" si="20"/>
        <v>2.1164333333333336</v>
      </c>
      <c r="N74" s="7">
        <v>3.3738440000000001</v>
      </c>
      <c r="O74" s="7">
        <v>3.4215309999999999</v>
      </c>
      <c r="P74" s="7">
        <v>3.4135740000000001</v>
      </c>
      <c r="Q74" s="7">
        <f t="shared" si="35"/>
        <v>3.4029830000000003</v>
      </c>
      <c r="R74" s="7">
        <v>1.5461819999999999</v>
      </c>
      <c r="S74" s="7">
        <v>1.4034819999999999</v>
      </c>
      <c r="T74" s="7">
        <v>1.3857409999999999</v>
      </c>
      <c r="U74" s="7">
        <f t="shared" si="21"/>
        <v>1.4451349999999998</v>
      </c>
      <c r="V74" s="7">
        <v>2.0498729999999998</v>
      </c>
      <c r="W74" s="7">
        <v>2.0963799999999999</v>
      </c>
      <c r="X74" s="7">
        <v>2.1674519999999999</v>
      </c>
      <c r="Y74" s="7">
        <f t="shared" si="22"/>
        <v>2.1045683333333334</v>
      </c>
      <c r="Z74" s="7">
        <v>1.658164</v>
      </c>
      <c r="AA74" s="7">
        <v>1.65123</v>
      </c>
      <c r="AB74" s="7">
        <v>1.33639</v>
      </c>
      <c r="AC74" s="7">
        <f t="shared" si="23"/>
        <v>1.5485946666666666</v>
      </c>
      <c r="AD74" s="7">
        <v>3.9832239999999999</v>
      </c>
      <c r="AE74" s="7">
        <v>4.7507400000000004</v>
      </c>
      <c r="AF74" s="7">
        <v>4.4965510000000002</v>
      </c>
      <c r="AG74" s="7">
        <f t="shared" si="24"/>
        <v>4.4101716666666668</v>
      </c>
      <c r="AH74" s="7">
        <v>1.1382140000000001</v>
      </c>
      <c r="AI74" s="7">
        <v>1.04772</v>
      </c>
      <c r="AJ74" s="7">
        <v>0.98741800000000002</v>
      </c>
      <c r="AK74" s="7">
        <f t="shared" si="25"/>
        <v>1.0577840000000001</v>
      </c>
      <c r="AL74" s="7">
        <v>0.10061199999999999</v>
      </c>
      <c r="AM74" s="7">
        <v>0.107143</v>
      </c>
      <c r="AN74" s="7">
        <v>0.102757</v>
      </c>
      <c r="AO74" s="7">
        <f t="shared" si="26"/>
        <v>0.103504</v>
      </c>
      <c r="AP74" s="7">
        <v>0.48069600000000001</v>
      </c>
      <c r="AQ74" s="7">
        <v>0.46696199999999999</v>
      </c>
      <c r="AR74" s="7">
        <v>0.46875299999999998</v>
      </c>
      <c r="AS74" s="7">
        <f t="shared" si="27"/>
        <v>0.47213700000000003</v>
      </c>
      <c r="AT74" s="7">
        <v>2.5794600000000001</v>
      </c>
      <c r="AU74" s="7">
        <v>2.67503</v>
      </c>
      <c r="AV74" s="7">
        <v>2.9011800000000001</v>
      </c>
      <c r="AW74" s="7">
        <f t="shared" si="28"/>
        <v>2.7185566666666667</v>
      </c>
      <c r="AX74" s="7">
        <v>1.6962600000000001</v>
      </c>
      <c r="AY74" s="7">
        <v>2.31169</v>
      </c>
      <c r="AZ74" s="7">
        <v>1.9018699999999999</v>
      </c>
      <c r="BA74" s="7">
        <f t="shared" si="29"/>
        <v>1.96994</v>
      </c>
      <c r="BB74" s="7">
        <v>2.862212</v>
      </c>
      <c r="BC74" s="7">
        <v>3.0966529999999999</v>
      </c>
      <c r="BD74" s="7">
        <v>3.0849329999999999</v>
      </c>
      <c r="BE74" s="7">
        <f t="shared" si="30"/>
        <v>3.014599333333333</v>
      </c>
      <c r="BF74" s="7">
        <f t="shared" si="31"/>
        <v>0.13210134034268281</v>
      </c>
      <c r="BG74" s="7">
        <v>1.7116899999999999</v>
      </c>
      <c r="BH74" s="7">
        <v>0.30691400000000002</v>
      </c>
      <c r="BI74" s="7">
        <v>0.391233</v>
      </c>
      <c r="BJ74" s="7">
        <f t="shared" si="32"/>
        <v>0.80327899999999997</v>
      </c>
      <c r="BK74" s="7">
        <v>0.27882800000000002</v>
      </c>
      <c r="BL74" s="7">
        <v>0.29816599999999999</v>
      </c>
      <c r="BM74" s="7">
        <v>0.27242899999999998</v>
      </c>
      <c r="BN74" s="7">
        <f t="shared" si="33"/>
        <v>0.28314100000000003</v>
      </c>
      <c r="BO74" s="7">
        <v>0.26614900000000002</v>
      </c>
      <c r="BP74" s="7">
        <v>0.25382300000000002</v>
      </c>
      <c r="BQ74" s="7">
        <v>0.26395800000000003</v>
      </c>
      <c r="BR74" s="7">
        <f t="shared" si="34"/>
        <v>0.26131000000000004</v>
      </c>
    </row>
    <row r="75" spans="1:70">
      <c r="A75" s="7" t="s">
        <v>230</v>
      </c>
      <c r="B75" s="7">
        <v>2.9332410000000002</v>
      </c>
      <c r="C75" s="7">
        <v>3.4195920000000002</v>
      </c>
      <c r="D75" s="7">
        <v>3.643141</v>
      </c>
      <c r="E75" s="7">
        <f t="shared" si="18"/>
        <v>3.3319913333333333</v>
      </c>
      <c r="F75" s="7">
        <v>3.3001019999999999</v>
      </c>
      <c r="G75" s="7">
        <v>3.292951</v>
      </c>
      <c r="H75" s="7">
        <v>3.6811039999999999</v>
      </c>
      <c r="I75" s="7">
        <f t="shared" si="19"/>
        <v>3.4247189999999996</v>
      </c>
      <c r="J75" s="7">
        <v>1.9081699999999999</v>
      </c>
      <c r="K75" s="7">
        <v>2.15923</v>
      </c>
      <c r="L75" s="7">
        <v>2.27108</v>
      </c>
      <c r="M75" s="7">
        <f t="shared" si="20"/>
        <v>2.1128266666666669</v>
      </c>
      <c r="N75" s="7">
        <v>3.399</v>
      </c>
      <c r="O75" s="7">
        <v>3.4527100000000002</v>
      </c>
      <c r="P75" s="7">
        <v>3.4047209999999999</v>
      </c>
      <c r="Q75" s="7">
        <f t="shared" si="35"/>
        <v>3.4188103333333335</v>
      </c>
      <c r="R75" s="7">
        <v>1.526221</v>
      </c>
      <c r="S75" s="7">
        <v>1.4629399999999999</v>
      </c>
      <c r="T75" s="7">
        <v>1.335402</v>
      </c>
      <c r="U75" s="7">
        <f t="shared" si="21"/>
        <v>1.4415210000000001</v>
      </c>
      <c r="V75" s="7">
        <v>2.1348210000000001</v>
      </c>
      <c r="W75" s="7">
        <v>2.0881599999999998</v>
      </c>
      <c r="X75" s="7">
        <v>2.17171</v>
      </c>
      <c r="Y75" s="7">
        <f t="shared" si="22"/>
        <v>2.1315636666666666</v>
      </c>
      <c r="Z75" s="7">
        <v>1.6716599999999999</v>
      </c>
      <c r="AA75" s="7">
        <v>1.666863</v>
      </c>
      <c r="AB75" s="7">
        <v>1.3436900000000001</v>
      </c>
      <c r="AC75" s="7">
        <f t="shared" si="23"/>
        <v>1.5607376666666666</v>
      </c>
      <c r="AD75" s="7">
        <v>3.8808099999999999</v>
      </c>
      <c r="AE75" s="7">
        <v>4.9613899999999997</v>
      </c>
      <c r="AF75" s="7">
        <v>4.406892</v>
      </c>
      <c r="AG75" s="7">
        <f t="shared" si="24"/>
        <v>4.4163640000000006</v>
      </c>
      <c r="AH75" s="7">
        <v>1.1371819999999999</v>
      </c>
      <c r="AI75" s="7">
        <v>1.0613699999999999</v>
      </c>
      <c r="AJ75" s="7">
        <v>0.98510299999999995</v>
      </c>
      <c r="AK75" s="7">
        <f t="shared" si="25"/>
        <v>1.0612183333333334</v>
      </c>
      <c r="AL75" s="7">
        <v>0.100948</v>
      </c>
      <c r="AM75" s="7">
        <v>0.104599</v>
      </c>
      <c r="AN75" s="7">
        <v>0.105722</v>
      </c>
      <c r="AO75" s="7">
        <f t="shared" si="26"/>
        <v>0.10375633333333333</v>
      </c>
      <c r="AP75" s="7">
        <v>0.48027399999999998</v>
      </c>
      <c r="AQ75" s="7">
        <v>0.46729599999999999</v>
      </c>
      <c r="AR75" s="7">
        <v>0.47487299999999999</v>
      </c>
      <c r="AS75" s="7">
        <f t="shared" si="27"/>
        <v>0.47414766666666663</v>
      </c>
      <c r="AT75" s="7">
        <v>2.5700810000000001</v>
      </c>
      <c r="AU75" s="7">
        <v>2.7538339999999999</v>
      </c>
      <c r="AV75" s="7">
        <v>2.9417140000000002</v>
      </c>
      <c r="AW75" s="7">
        <f t="shared" si="28"/>
        <v>2.755209666666667</v>
      </c>
      <c r="AX75" s="7">
        <v>1.8032010000000001</v>
      </c>
      <c r="AY75" s="7">
        <v>2.2566039999999998</v>
      </c>
      <c r="AZ75" s="7">
        <v>1.9053310000000001</v>
      </c>
      <c r="BA75" s="7">
        <f t="shared" si="29"/>
        <v>1.9883786666666667</v>
      </c>
      <c r="BB75" s="7">
        <v>2.7228840000000001</v>
      </c>
      <c r="BC75" s="7">
        <v>2.997652</v>
      </c>
      <c r="BD75" s="7">
        <v>3.071704</v>
      </c>
      <c r="BE75" s="7">
        <f t="shared" si="30"/>
        <v>2.9307466666666664</v>
      </c>
      <c r="BF75" s="7">
        <f t="shared" si="31"/>
        <v>0.18378272721159983</v>
      </c>
      <c r="BG75" s="7">
        <v>1.632501</v>
      </c>
      <c r="BH75" s="7">
        <v>0.32042500000000002</v>
      </c>
      <c r="BI75" s="7">
        <v>0.42707299999999998</v>
      </c>
      <c r="BJ75" s="7">
        <f t="shared" si="32"/>
        <v>0.79333299999999995</v>
      </c>
      <c r="BK75" s="7">
        <v>0.27996700000000002</v>
      </c>
      <c r="BL75" s="7">
        <v>0.30924099999999999</v>
      </c>
      <c r="BM75" s="7">
        <v>0.27551700000000001</v>
      </c>
      <c r="BN75" s="7">
        <f t="shared" si="33"/>
        <v>0.28824166666666667</v>
      </c>
      <c r="BO75" s="7">
        <v>0.276032</v>
      </c>
      <c r="BP75" s="7">
        <v>0.26415300000000003</v>
      </c>
      <c r="BQ75" s="7">
        <v>0.26763199999999998</v>
      </c>
      <c r="BR75" s="7">
        <f t="shared" si="34"/>
        <v>0.26927233333333334</v>
      </c>
    </row>
    <row r="76" spans="1:70">
      <c r="A76" s="7" t="s">
        <v>231</v>
      </c>
      <c r="B76" s="7">
        <v>2.9078300000000001</v>
      </c>
      <c r="C76" s="7">
        <v>3.3852199999999999</v>
      </c>
      <c r="D76" s="7">
        <v>3.6125699999999998</v>
      </c>
      <c r="E76" s="7">
        <f t="shared" si="18"/>
        <v>3.301873333333333</v>
      </c>
      <c r="F76" s="7">
        <v>3.2598199999999999</v>
      </c>
      <c r="G76" s="7">
        <v>3.27373</v>
      </c>
      <c r="H76" s="7">
        <v>3.7094</v>
      </c>
      <c r="I76" s="7">
        <f t="shared" si="19"/>
        <v>3.4143166666666667</v>
      </c>
      <c r="J76" s="7">
        <v>1.8841300000000001</v>
      </c>
      <c r="K76" s="7">
        <v>2.1580020000000002</v>
      </c>
      <c r="L76" s="7">
        <v>2.2940719999999999</v>
      </c>
      <c r="M76" s="7">
        <f t="shared" si="20"/>
        <v>2.1120680000000003</v>
      </c>
      <c r="N76" s="7">
        <v>3.4237820000000001</v>
      </c>
      <c r="O76" s="7">
        <v>3.4473500000000001</v>
      </c>
      <c r="P76" s="7">
        <v>3.3917600000000001</v>
      </c>
      <c r="Q76" s="7">
        <f t="shared" si="35"/>
        <v>3.4209640000000001</v>
      </c>
      <c r="R76" s="7">
        <v>1.5012300000000001</v>
      </c>
      <c r="S76" s="7">
        <v>1.39001</v>
      </c>
      <c r="T76" s="7">
        <v>1.3511200000000001</v>
      </c>
      <c r="U76" s="7">
        <f t="shared" si="21"/>
        <v>1.4141199999999998</v>
      </c>
      <c r="V76" s="7">
        <v>2.1041099999999999</v>
      </c>
      <c r="W76" s="7">
        <v>2.0822799999999999</v>
      </c>
      <c r="X76" s="7">
        <v>2.1520999999999999</v>
      </c>
      <c r="Y76" s="7">
        <f t="shared" si="22"/>
        <v>2.1128299999999998</v>
      </c>
      <c r="Z76" s="7">
        <v>1.6707510000000001</v>
      </c>
      <c r="AA76" s="7">
        <v>1.6894420000000001</v>
      </c>
      <c r="AB76" s="7">
        <v>1.3368599999999999</v>
      </c>
      <c r="AC76" s="7">
        <f t="shared" si="23"/>
        <v>1.5656843333333335</v>
      </c>
      <c r="AD76" s="7">
        <v>3.9502820000000001</v>
      </c>
      <c r="AE76" s="7">
        <v>4.7607840000000001</v>
      </c>
      <c r="AF76" s="7">
        <v>4.3959910000000004</v>
      </c>
      <c r="AG76" s="7">
        <f t="shared" si="24"/>
        <v>4.3690190000000007</v>
      </c>
      <c r="AH76" s="7">
        <v>1.14028</v>
      </c>
      <c r="AI76" s="7">
        <v>1.0637000000000001</v>
      </c>
      <c r="AJ76" s="7">
        <v>0.98608700000000005</v>
      </c>
      <c r="AK76" s="7">
        <f t="shared" si="25"/>
        <v>1.0633556666666666</v>
      </c>
      <c r="AL76" s="7">
        <v>0.100769</v>
      </c>
      <c r="AM76" s="7">
        <v>0.105896</v>
      </c>
      <c r="AN76" s="7">
        <v>0.10366300000000001</v>
      </c>
      <c r="AO76" s="7">
        <f t="shared" si="26"/>
        <v>0.10344266666666667</v>
      </c>
      <c r="AP76" s="7">
        <v>0.47369899999999998</v>
      </c>
      <c r="AQ76" s="7">
        <v>0.47359699999999999</v>
      </c>
      <c r="AR76" s="7">
        <v>0.47135199999999999</v>
      </c>
      <c r="AS76" s="7">
        <f t="shared" si="27"/>
        <v>0.47288266666666662</v>
      </c>
      <c r="AT76" s="7">
        <v>2.6095199999999998</v>
      </c>
      <c r="AU76" s="7">
        <v>2.7586029999999999</v>
      </c>
      <c r="AV76" s="7">
        <v>2.920404</v>
      </c>
      <c r="AW76" s="7">
        <f t="shared" si="28"/>
        <v>2.7628423333333334</v>
      </c>
      <c r="AX76" s="7">
        <v>1.7210300000000001</v>
      </c>
      <c r="AY76" s="7">
        <v>2.2797019999999999</v>
      </c>
      <c r="AZ76" s="7">
        <v>1.9156200000000001</v>
      </c>
      <c r="BA76" s="7">
        <f t="shared" si="29"/>
        <v>1.9721173333333333</v>
      </c>
      <c r="BB76" s="7">
        <v>2.6399309999999998</v>
      </c>
      <c r="BC76" s="7">
        <v>2.9464239999999999</v>
      </c>
      <c r="BD76" s="7">
        <v>2.9609399999999999</v>
      </c>
      <c r="BE76" s="7">
        <f t="shared" si="30"/>
        <v>2.8490983333333326</v>
      </c>
      <c r="BF76" s="7">
        <f t="shared" si="31"/>
        <v>0.18128957103025359</v>
      </c>
      <c r="BG76" s="7">
        <v>1.676641</v>
      </c>
      <c r="BH76" s="7">
        <v>0.32813799999999999</v>
      </c>
      <c r="BI76" s="7">
        <v>0.46198800000000001</v>
      </c>
      <c r="BJ76" s="7">
        <f t="shared" si="32"/>
        <v>0.82225566666666661</v>
      </c>
      <c r="BK76" s="7">
        <v>0.29179300000000002</v>
      </c>
      <c r="BL76" s="7">
        <v>0.31499300000000002</v>
      </c>
      <c r="BM76" s="7">
        <v>0.28530800000000001</v>
      </c>
      <c r="BN76" s="7">
        <f t="shared" si="33"/>
        <v>0.29736466666666667</v>
      </c>
      <c r="BO76" s="7">
        <v>0.27753499999999998</v>
      </c>
      <c r="BP76" s="7">
        <v>0.26957100000000001</v>
      </c>
      <c r="BQ76" s="7">
        <v>0.27679199999999998</v>
      </c>
      <c r="BR76" s="7">
        <f t="shared" si="34"/>
        <v>0.27463266666666669</v>
      </c>
    </row>
    <row r="77" spans="1:70">
      <c r="A77" s="7" t="s">
        <v>232</v>
      </c>
      <c r="B77" s="7">
        <v>2.9215740000000001</v>
      </c>
      <c r="C77" s="7">
        <v>3.3974899999999999</v>
      </c>
      <c r="D77" s="7">
        <v>3.602862</v>
      </c>
      <c r="E77" s="7">
        <f t="shared" si="18"/>
        <v>3.3073086666666662</v>
      </c>
      <c r="F77" s="7">
        <v>3.2765339999999998</v>
      </c>
      <c r="G77" s="7">
        <v>3.2573099999999999</v>
      </c>
      <c r="H77" s="7">
        <v>3.7020029999999999</v>
      </c>
      <c r="I77" s="7">
        <f t="shared" si="19"/>
        <v>3.4119489999999999</v>
      </c>
      <c r="J77" s="7">
        <v>1.8971199999999999</v>
      </c>
      <c r="K77" s="7">
        <v>2.1545920000000001</v>
      </c>
      <c r="L77" s="7">
        <v>2.2769620000000002</v>
      </c>
      <c r="M77" s="7">
        <f t="shared" si="20"/>
        <v>2.1095580000000003</v>
      </c>
      <c r="N77" s="7">
        <v>3.3618000000000001</v>
      </c>
      <c r="O77" s="7">
        <v>3.4059599999999999</v>
      </c>
      <c r="P77" s="7">
        <v>3.3946909999999999</v>
      </c>
      <c r="Q77" s="7">
        <f t="shared" si="35"/>
        <v>3.3874836666666668</v>
      </c>
      <c r="R77" s="7">
        <v>1.5202819999999999</v>
      </c>
      <c r="S77" s="7">
        <v>1.489843</v>
      </c>
      <c r="T77" s="7">
        <v>1.3608199999999999</v>
      </c>
      <c r="U77" s="7">
        <f t="shared" si="21"/>
        <v>1.4569816666666666</v>
      </c>
      <c r="V77" s="7">
        <v>2.1172599999999999</v>
      </c>
      <c r="W77" s="7">
        <v>2.0629300000000002</v>
      </c>
      <c r="X77" s="7">
        <v>2.1511900000000002</v>
      </c>
      <c r="Y77" s="7">
        <f t="shared" si="22"/>
        <v>2.1104599999999998</v>
      </c>
      <c r="Z77" s="7">
        <v>1.669092</v>
      </c>
      <c r="AA77" s="7">
        <v>1.6694599999999999</v>
      </c>
      <c r="AB77" s="7">
        <v>1.3392900000000001</v>
      </c>
      <c r="AC77" s="7">
        <f t="shared" si="23"/>
        <v>1.5592806666666668</v>
      </c>
      <c r="AD77" s="7">
        <v>3.9945300000000001</v>
      </c>
      <c r="AE77" s="7">
        <v>4.766432</v>
      </c>
      <c r="AF77" s="7">
        <v>4.3152100000000004</v>
      </c>
      <c r="AG77" s="7">
        <f t="shared" si="24"/>
        <v>4.3587239999999996</v>
      </c>
      <c r="AH77" s="7">
        <v>1.14761</v>
      </c>
      <c r="AI77" s="7">
        <v>1.0452699999999999</v>
      </c>
      <c r="AJ77" s="7">
        <v>0.97791700000000004</v>
      </c>
      <c r="AK77" s="7">
        <f t="shared" si="25"/>
        <v>1.0569323333333334</v>
      </c>
      <c r="AL77" s="7">
        <v>0.10187400000000001</v>
      </c>
      <c r="AM77" s="7">
        <v>0.109834</v>
      </c>
      <c r="AN77" s="7">
        <v>0.104918</v>
      </c>
      <c r="AO77" s="7">
        <f t="shared" si="26"/>
        <v>0.10554200000000001</v>
      </c>
      <c r="AP77" s="7">
        <v>0.47880099999999998</v>
      </c>
      <c r="AQ77" s="7">
        <v>0.46373599999999998</v>
      </c>
      <c r="AR77" s="7">
        <v>0.46625699999999998</v>
      </c>
      <c r="AS77" s="7">
        <f t="shared" si="27"/>
        <v>0.46959799999999996</v>
      </c>
      <c r="AT77" s="7">
        <v>2.5999099999999999</v>
      </c>
      <c r="AU77" s="7">
        <v>2.7218200000000001</v>
      </c>
      <c r="AV77" s="7">
        <v>2.92293</v>
      </c>
      <c r="AW77" s="7">
        <f t="shared" si="28"/>
        <v>2.7482199999999999</v>
      </c>
      <c r="AX77" s="7">
        <v>1.70702</v>
      </c>
      <c r="AY77" s="7">
        <v>2.2259799999999998</v>
      </c>
      <c r="AZ77" s="7">
        <v>1.9292929999999999</v>
      </c>
      <c r="BA77" s="7">
        <f t="shared" si="29"/>
        <v>1.9540976666666665</v>
      </c>
      <c r="BB77" s="7">
        <v>2.5662940000000001</v>
      </c>
      <c r="BC77" s="7">
        <v>2.808351</v>
      </c>
      <c r="BD77" s="7">
        <v>2.855162</v>
      </c>
      <c r="BE77" s="7">
        <f t="shared" si="30"/>
        <v>2.7432690000000002</v>
      </c>
      <c r="BF77" s="7">
        <f t="shared" si="31"/>
        <v>0.15504170535375308</v>
      </c>
      <c r="BG77" s="7">
        <v>1.7727109999999999</v>
      </c>
      <c r="BH77" s="7">
        <v>0.336059</v>
      </c>
      <c r="BI77" s="7">
        <v>0.512652</v>
      </c>
      <c r="BJ77" s="7">
        <f t="shared" si="32"/>
        <v>0.87380733333333327</v>
      </c>
      <c r="BK77" s="7">
        <v>0.30571500000000001</v>
      </c>
      <c r="BL77" s="7">
        <v>0.32285399999999997</v>
      </c>
      <c r="BM77" s="7">
        <v>0.303232</v>
      </c>
      <c r="BN77" s="7">
        <f t="shared" si="33"/>
        <v>0.31060033333333331</v>
      </c>
      <c r="BO77" s="7">
        <v>0.28656799999999999</v>
      </c>
      <c r="BP77" s="7">
        <v>0.27485700000000002</v>
      </c>
      <c r="BQ77" s="7">
        <v>0.28041199999999999</v>
      </c>
      <c r="BR77" s="7">
        <f t="shared" si="34"/>
        <v>0.28061233333333335</v>
      </c>
    </row>
    <row r="78" spans="1:70">
      <c r="A78" s="7" t="s">
        <v>233</v>
      </c>
      <c r="B78" s="7">
        <v>2.90707</v>
      </c>
      <c r="C78" s="7">
        <v>3.390193</v>
      </c>
      <c r="D78" s="7">
        <v>3.5876109999999999</v>
      </c>
      <c r="E78" s="7">
        <f t="shared" si="18"/>
        <v>3.2949579999999998</v>
      </c>
      <c r="F78" s="7">
        <v>3.2408199999999998</v>
      </c>
      <c r="G78" s="7">
        <v>3.2263799999999998</v>
      </c>
      <c r="H78" s="7">
        <v>3.711684</v>
      </c>
      <c r="I78" s="7">
        <f t="shared" si="19"/>
        <v>3.3929613333333335</v>
      </c>
      <c r="J78" s="7">
        <v>1.8832930000000001</v>
      </c>
      <c r="K78" s="7">
        <v>2.1644600000000001</v>
      </c>
      <c r="L78" s="7">
        <v>2.2639</v>
      </c>
      <c r="M78" s="7">
        <f t="shared" si="20"/>
        <v>2.1038843333333332</v>
      </c>
      <c r="N78" s="7">
        <v>3.3426439999999999</v>
      </c>
      <c r="O78" s="7">
        <v>3.3558699999999999</v>
      </c>
      <c r="P78" s="7">
        <v>3.3715999999999999</v>
      </c>
      <c r="Q78" s="7">
        <f t="shared" si="35"/>
        <v>3.3567046666666669</v>
      </c>
      <c r="R78" s="7">
        <v>1.513442</v>
      </c>
      <c r="S78" s="7">
        <v>1.401143</v>
      </c>
      <c r="T78" s="7">
        <v>1.3485419999999999</v>
      </c>
      <c r="U78" s="7">
        <f t="shared" si="21"/>
        <v>1.4210423333333333</v>
      </c>
      <c r="V78" s="7">
        <v>2.1043400000000001</v>
      </c>
      <c r="W78" s="7">
        <v>2.0642999999999998</v>
      </c>
      <c r="X78" s="7">
        <v>2.1409699999999998</v>
      </c>
      <c r="Y78" s="7">
        <f t="shared" si="22"/>
        <v>2.1032033333333331</v>
      </c>
      <c r="Z78" s="7">
        <v>1.67411</v>
      </c>
      <c r="AA78" s="7">
        <v>1.6672</v>
      </c>
      <c r="AB78" s="7">
        <v>1.3406910000000001</v>
      </c>
      <c r="AC78" s="7">
        <f t="shared" si="23"/>
        <v>1.5606669999999998</v>
      </c>
      <c r="AD78" s="7">
        <v>4.0396099999999997</v>
      </c>
      <c r="AE78" s="7">
        <v>4.7065200000000003</v>
      </c>
      <c r="AF78" s="7">
        <v>4.4554320000000001</v>
      </c>
      <c r="AG78" s="7">
        <f t="shared" si="24"/>
        <v>4.400520666666667</v>
      </c>
      <c r="AH78" s="7">
        <v>1.1438630000000001</v>
      </c>
      <c r="AI78" s="7">
        <v>1.0387820000000001</v>
      </c>
      <c r="AJ78" s="7">
        <v>0.98589599999999999</v>
      </c>
      <c r="AK78" s="7">
        <f t="shared" si="25"/>
        <v>1.0561803333333333</v>
      </c>
      <c r="AL78" s="7">
        <v>9.8322000000000007E-2</v>
      </c>
      <c r="AM78" s="7">
        <v>0.104796</v>
      </c>
      <c r="AN78" s="7">
        <v>0.104814</v>
      </c>
      <c r="AO78" s="7">
        <f t="shared" si="26"/>
        <v>0.10264400000000001</v>
      </c>
      <c r="AP78" s="7">
        <v>0.47936699999999999</v>
      </c>
      <c r="AQ78" s="7">
        <v>0.464418</v>
      </c>
      <c r="AR78" s="7">
        <v>0.46887800000000002</v>
      </c>
      <c r="AS78" s="7">
        <f t="shared" si="27"/>
        <v>0.47088766666666665</v>
      </c>
      <c r="AT78" s="7">
        <v>2.6976019999999998</v>
      </c>
      <c r="AU78" s="7">
        <v>2.7248519999999998</v>
      </c>
      <c r="AV78" s="7">
        <v>2.9148999999999998</v>
      </c>
      <c r="AW78" s="7">
        <f t="shared" si="28"/>
        <v>2.779118</v>
      </c>
      <c r="AX78" s="7">
        <v>1.7046399999999999</v>
      </c>
      <c r="AY78" s="7">
        <v>2.2083900000000001</v>
      </c>
      <c r="AZ78" s="7">
        <v>1.9401619999999999</v>
      </c>
      <c r="BA78" s="7">
        <f t="shared" si="29"/>
        <v>1.9510639999999999</v>
      </c>
      <c r="BB78" s="7">
        <v>2.46991</v>
      </c>
      <c r="BC78" s="7">
        <v>2.7556099999999999</v>
      </c>
      <c r="BD78" s="7">
        <v>2.8094999999999999</v>
      </c>
      <c r="BE78" s="7">
        <f t="shared" si="30"/>
        <v>2.6783399999999999</v>
      </c>
      <c r="BF78" s="7">
        <f t="shared" si="31"/>
        <v>0.1825057031985575</v>
      </c>
      <c r="BG78" s="7">
        <v>1.67245</v>
      </c>
      <c r="BH78" s="7">
        <v>0.35185300000000003</v>
      </c>
      <c r="BI78" s="7">
        <v>0.58909900000000004</v>
      </c>
      <c r="BJ78" s="7">
        <f t="shared" si="32"/>
        <v>0.87113400000000007</v>
      </c>
      <c r="BK78" s="7">
        <v>0.30935099999999999</v>
      </c>
      <c r="BL78" s="7">
        <v>0.33867900000000001</v>
      </c>
      <c r="BM78" s="7">
        <v>0.32004500000000002</v>
      </c>
      <c r="BN78" s="7">
        <f t="shared" si="33"/>
        <v>0.32269166666666665</v>
      </c>
      <c r="BO78" s="7">
        <v>0.29532199999999997</v>
      </c>
      <c r="BP78" s="7">
        <v>0.27642099999999997</v>
      </c>
      <c r="BQ78" s="7">
        <v>0.28637000000000001</v>
      </c>
      <c r="BR78" s="7">
        <f t="shared" si="34"/>
        <v>0.28603766666666663</v>
      </c>
    </row>
    <row r="79" spans="1:70">
      <c r="A79" s="7" t="s">
        <v>234</v>
      </c>
      <c r="B79" s="7">
        <v>2.88314</v>
      </c>
      <c r="C79" s="7">
        <v>3.359254</v>
      </c>
      <c r="D79" s="7">
        <v>3.5539529999999999</v>
      </c>
      <c r="E79" s="7">
        <f t="shared" si="18"/>
        <v>3.2654490000000003</v>
      </c>
      <c r="F79" s="7">
        <v>3.3044600000000002</v>
      </c>
      <c r="G79" s="7">
        <v>3.2614939999999999</v>
      </c>
      <c r="H79" s="7">
        <v>3.6827040000000002</v>
      </c>
      <c r="I79" s="7">
        <f t="shared" si="19"/>
        <v>3.4162193333333328</v>
      </c>
      <c r="J79" s="7">
        <v>1.9196899999999999</v>
      </c>
      <c r="K79" s="7">
        <v>2.1314099999999998</v>
      </c>
      <c r="L79" s="7">
        <v>2.20601</v>
      </c>
      <c r="M79" s="7">
        <f t="shared" si="20"/>
        <v>2.0857033333333335</v>
      </c>
      <c r="N79" s="7">
        <v>3.3548429999999998</v>
      </c>
      <c r="O79" s="7">
        <v>3.4134699999999998</v>
      </c>
      <c r="P79" s="7">
        <v>3.4055399999999998</v>
      </c>
      <c r="Q79" s="7">
        <f t="shared" si="35"/>
        <v>3.3912843333333331</v>
      </c>
      <c r="R79" s="7">
        <v>1.5251920000000001</v>
      </c>
      <c r="S79" s="7">
        <v>1.3850910000000001</v>
      </c>
      <c r="T79" s="7">
        <v>1.334651</v>
      </c>
      <c r="U79" s="7">
        <f t="shared" si="21"/>
        <v>1.4149780000000003</v>
      </c>
      <c r="V79" s="7">
        <v>2.1316700000000002</v>
      </c>
      <c r="W79" s="7">
        <v>2.0733199999999998</v>
      </c>
      <c r="X79" s="7">
        <v>2.164952</v>
      </c>
      <c r="Y79" s="7">
        <f t="shared" si="22"/>
        <v>2.1233140000000001</v>
      </c>
      <c r="Z79" s="7">
        <v>1.6672400000000001</v>
      </c>
      <c r="AA79" s="7">
        <v>1.6584099999999999</v>
      </c>
      <c r="AB79" s="7">
        <v>1.3393820000000001</v>
      </c>
      <c r="AC79" s="7">
        <f t="shared" si="23"/>
        <v>1.5550106666666668</v>
      </c>
      <c r="AD79" s="7">
        <v>3.9886010000000001</v>
      </c>
      <c r="AE79" s="7">
        <v>4.8345399999999996</v>
      </c>
      <c r="AF79" s="7">
        <v>4.4127999999999998</v>
      </c>
      <c r="AG79" s="7">
        <f t="shared" si="24"/>
        <v>4.4119803333333332</v>
      </c>
      <c r="AH79" s="7">
        <v>1.1387799999999999</v>
      </c>
      <c r="AI79" s="7">
        <v>1.05562</v>
      </c>
      <c r="AJ79" s="7">
        <v>0.98083600000000004</v>
      </c>
      <c r="AK79" s="7">
        <f t="shared" si="25"/>
        <v>1.0584119999999999</v>
      </c>
      <c r="AL79" s="7">
        <v>0.100068</v>
      </c>
      <c r="AM79" s="7">
        <v>0.10506</v>
      </c>
      <c r="AN79" s="7">
        <v>0.103675</v>
      </c>
      <c r="AO79" s="7">
        <f t="shared" si="26"/>
        <v>0.10293433333333334</v>
      </c>
      <c r="AP79" s="7">
        <v>0.47663699999999998</v>
      </c>
      <c r="AQ79" s="7">
        <v>0.46584700000000001</v>
      </c>
      <c r="AR79" s="7">
        <v>0.468584</v>
      </c>
      <c r="AS79" s="7">
        <f t="shared" si="27"/>
        <v>0.470356</v>
      </c>
      <c r="AT79" s="7">
        <v>2.65083</v>
      </c>
      <c r="AU79" s="7">
        <v>2.7160419999999998</v>
      </c>
      <c r="AV79" s="7">
        <v>2.96272</v>
      </c>
      <c r="AW79" s="7">
        <f t="shared" si="28"/>
        <v>2.7765306666666665</v>
      </c>
      <c r="AX79" s="7">
        <v>1.69767</v>
      </c>
      <c r="AY79" s="7">
        <v>2.284932</v>
      </c>
      <c r="AZ79" s="7">
        <v>1.9396899999999999</v>
      </c>
      <c r="BA79" s="7">
        <f t="shared" si="29"/>
        <v>1.9740973333333331</v>
      </c>
      <c r="BB79" s="7">
        <v>2.4029199999999999</v>
      </c>
      <c r="BC79" s="7">
        <v>2.6657730000000002</v>
      </c>
      <c r="BD79" s="7">
        <v>2.7454000000000001</v>
      </c>
      <c r="BE79" s="7">
        <f t="shared" si="30"/>
        <v>2.6046976666666666</v>
      </c>
      <c r="BF79" s="7">
        <f t="shared" si="31"/>
        <v>0.17922272416279517</v>
      </c>
      <c r="BG79" s="7">
        <v>1.7133339999999999</v>
      </c>
      <c r="BH79" s="7">
        <v>0.38408599999999998</v>
      </c>
      <c r="BI79" s="7">
        <v>0.66562100000000002</v>
      </c>
      <c r="BJ79" s="7">
        <f t="shared" si="32"/>
        <v>0.92101366666666673</v>
      </c>
      <c r="BK79" s="7">
        <v>0.31941000000000003</v>
      </c>
      <c r="BL79" s="7">
        <v>0.34517500000000001</v>
      </c>
      <c r="BM79" s="7">
        <v>0.32430100000000001</v>
      </c>
      <c r="BN79" s="7">
        <f t="shared" si="33"/>
        <v>0.32962866666666663</v>
      </c>
      <c r="BO79" s="7">
        <v>0.29753800000000002</v>
      </c>
      <c r="BP79" s="7">
        <v>0.28746300000000002</v>
      </c>
      <c r="BQ79" s="7">
        <v>0.29616900000000002</v>
      </c>
      <c r="BR79" s="7">
        <f t="shared" si="34"/>
        <v>0.29372333333333339</v>
      </c>
    </row>
    <row r="80" spans="1:70">
      <c r="A80" s="7" t="s">
        <v>235</v>
      </c>
      <c r="B80" s="7">
        <v>2.8501240000000001</v>
      </c>
      <c r="C80" s="7">
        <v>3.3370899999999999</v>
      </c>
      <c r="D80" s="7">
        <v>3.5285500000000001</v>
      </c>
      <c r="E80" s="7">
        <f t="shared" si="18"/>
        <v>3.238588</v>
      </c>
      <c r="F80" s="7">
        <v>3.26424</v>
      </c>
      <c r="G80" s="7">
        <v>3.2545799999999998</v>
      </c>
      <c r="H80" s="7">
        <v>3.6543019999999999</v>
      </c>
      <c r="I80" s="7">
        <f t="shared" si="19"/>
        <v>3.3910406666666666</v>
      </c>
      <c r="J80" s="7">
        <v>1.8997900000000001</v>
      </c>
      <c r="K80" s="7">
        <v>2.1309800000000001</v>
      </c>
      <c r="L80" s="7">
        <v>2.2132800000000001</v>
      </c>
      <c r="M80" s="7">
        <f t="shared" si="20"/>
        <v>2.08135</v>
      </c>
      <c r="N80" s="7">
        <v>3.3763200000000002</v>
      </c>
      <c r="O80" s="7">
        <v>3.4224100000000002</v>
      </c>
      <c r="P80" s="7">
        <v>3.3928799999999999</v>
      </c>
      <c r="Q80" s="7">
        <f t="shared" si="35"/>
        <v>3.3972033333333336</v>
      </c>
      <c r="R80" s="7">
        <v>1.5039800000000001</v>
      </c>
      <c r="S80" s="7">
        <v>1.4659420000000001</v>
      </c>
      <c r="T80" s="7">
        <v>1.33944</v>
      </c>
      <c r="U80" s="7">
        <f t="shared" si="21"/>
        <v>1.4364540000000001</v>
      </c>
      <c r="V80" s="7">
        <v>2.1306699999999998</v>
      </c>
      <c r="W80" s="7">
        <v>2.0831840000000001</v>
      </c>
      <c r="X80" s="7">
        <v>2.1532900000000001</v>
      </c>
      <c r="Y80" s="7">
        <f t="shared" si="22"/>
        <v>2.1223813333333332</v>
      </c>
      <c r="Z80" s="7">
        <v>1.6685099999999999</v>
      </c>
      <c r="AA80" s="7">
        <v>1.675273</v>
      </c>
      <c r="AB80" s="7">
        <v>1.3309009999999999</v>
      </c>
      <c r="AC80" s="7">
        <f t="shared" si="23"/>
        <v>1.5582279999999999</v>
      </c>
      <c r="AD80" s="7">
        <v>3.9914830000000001</v>
      </c>
      <c r="AE80" s="7">
        <v>4.8014900000000003</v>
      </c>
      <c r="AF80" s="7">
        <v>4.3005100000000001</v>
      </c>
      <c r="AG80" s="7">
        <f t="shared" si="24"/>
        <v>4.364494333333333</v>
      </c>
      <c r="AH80" s="7">
        <v>1.1351800000000001</v>
      </c>
      <c r="AI80" s="7">
        <v>1.067723</v>
      </c>
      <c r="AJ80" s="7">
        <v>0.97303499999999998</v>
      </c>
      <c r="AK80" s="7">
        <f t="shared" si="25"/>
        <v>1.058646</v>
      </c>
      <c r="AL80" s="7">
        <v>9.6796999999999994E-2</v>
      </c>
      <c r="AM80" s="7">
        <v>0.10717699999999999</v>
      </c>
      <c r="AN80" s="7">
        <v>0.101519</v>
      </c>
      <c r="AO80" s="7">
        <f t="shared" si="26"/>
        <v>0.101831</v>
      </c>
      <c r="AP80" s="7">
        <v>0.47623900000000002</v>
      </c>
      <c r="AQ80" s="7">
        <v>0.47292800000000002</v>
      </c>
      <c r="AR80" s="7">
        <v>0.47074700000000003</v>
      </c>
      <c r="AS80" s="7">
        <f t="shared" si="27"/>
        <v>0.47330466666666671</v>
      </c>
      <c r="AT80" s="7">
        <v>2.7014100000000001</v>
      </c>
      <c r="AU80" s="7">
        <v>2.7785799999999998</v>
      </c>
      <c r="AV80" s="7">
        <v>3.0024299999999999</v>
      </c>
      <c r="AW80" s="7">
        <f t="shared" si="28"/>
        <v>2.8274733333333333</v>
      </c>
      <c r="AX80" s="7">
        <v>1.700912</v>
      </c>
      <c r="AY80" s="7">
        <v>2.2158799999999998</v>
      </c>
      <c r="AZ80" s="7">
        <v>1.9432130000000001</v>
      </c>
      <c r="BA80" s="7">
        <f t="shared" si="29"/>
        <v>1.953335</v>
      </c>
      <c r="BB80" s="7">
        <v>2.3197999999999999</v>
      </c>
      <c r="BC80" s="7">
        <v>2.59274</v>
      </c>
      <c r="BD80" s="7">
        <v>2.6587299999999998</v>
      </c>
      <c r="BE80" s="7">
        <f t="shared" si="30"/>
        <v>2.5237566666666669</v>
      </c>
      <c r="BF80" s="7">
        <f t="shared" si="31"/>
        <v>0.17968698181374559</v>
      </c>
      <c r="BG80" s="7">
        <v>1.7402</v>
      </c>
      <c r="BH80" s="7">
        <v>0.43117299999999997</v>
      </c>
      <c r="BI80" s="7">
        <v>0.76583800000000002</v>
      </c>
      <c r="BJ80" s="7">
        <f t="shared" si="32"/>
        <v>0.97907033333333338</v>
      </c>
      <c r="BK80" s="7">
        <v>0.33267600000000003</v>
      </c>
      <c r="BL80" s="7">
        <v>0.36364000000000002</v>
      </c>
      <c r="BM80" s="7">
        <v>0.35520099999999999</v>
      </c>
      <c r="BN80" s="7">
        <f t="shared" si="33"/>
        <v>0.35050566666666666</v>
      </c>
      <c r="BO80" s="7">
        <v>0.30824299999999999</v>
      </c>
      <c r="BP80" s="7">
        <v>0.29026099999999999</v>
      </c>
      <c r="BQ80" s="7">
        <v>0.30724299999999999</v>
      </c>
      <c r="BR80" s="7">
        <f t="shared" si="34"/>
        <v>0.30191566666666664</v>
      </c>
    </row>
    <row r="81" spans="1:70">
      <c r="A81" s="7" t="s">
        <v>236</v>
      </c>
      <c r="B81" s="7">
        <v>2.8661699999999999</v>
      </c>
      <c r="C81" s="7">
        <v>3.3248000000000002</v>
      </c>
      <c r="D81" s="7">
        <v>3.5426600000000001</v>
      </c>
      <c r="E81" s="7">
        <f t="shared" si="18"/>
        <v>3.2445433333333331</v>
      </c>
      <c r="F81" s="7">
        <v>3.277933</v>
      </c>
      <c r="G81" s="7">
        <v>3.2561339999999999</v>
      </c>
      <c r="H81" s="7">
        <v>3.6453799999999998</v>
      </c>
      <c r="I81" s="7">
        <f t="shared" si="19"/>
        <v>3.3931489999999997</v>
      </c>
      <c r="J81" s="7">
        <v>1.8933800000000001</v>
      </c>
      <c r="K81" s="7">
        <v>2.1638600000000001</v>
      </c>
      <c r="L81" s="7">
        <v>2.2848999999999999</v>
      </c>
      <c r="M81" s="7">
        <f t="shared" si="20"/>
        <v>2.1140466666666669</v>
      </c>
      <c r="N81" s="7">
        <v>3.3902000000000001</v>
      </c>
      <c r="O81" s="7">
        <v>3.411721</v>
      </c>
      <c r="P81" s="7">
        <v>3.40388</v>
      </c>
      <c r="Q81" s="7">
        <f t="shared" si="35"/>
        <v>3.4019336666666669</v>
      </c>
      <c r="R81" s="7">
        <v>1.5215730000000001</v>
      </c>
      <c r="S81" s="7">
        <v>1.430231</v>
      </c>
      <c r="T81" s="7">
        <v>1.3581700000000001</v>
      </c>
      <c r="U81" s="7">
        <f t="shared" si="21"/>
        <v>1.4366580000000002</v>
      </c>
      <c r="V81" s="7">
        <v>2.1198999999999999</v>
      </c>
      <c r="W81" s="7">
        <v>2.0859239999999999</v>
      </c>
      <c r="X81" s="7">
        <v>2.1457009999999999</v>
      </c>
      <c r="Y81" s="7">
        <f t="shared" si="22"/>
        <v>2.117175</v>
      </c>
      <c r="Z81" s="7">
        <v>1.6679999999999999</v>
      </c>
      <c r="AA81" s="7">
        <v>1.69015</v>
      </c>
      <c r="AB81" s="7">
        <v>1.3262020000000001</v>
      </c>
      <c r="AC81" s="7">
        <f t="shared" si="23"/>
        <v>1.5614506666666668</v>
      </c>
      <c r="AD81" s="7">
        <v>3.92781</v>
      </c>
      <c r="AE81" s="7">
        <v>5.0527329999999999</v>
      </c>
      <c r="AF81" s="7">
        <v>4.4200720000000002</v>
      </c>
      <c r="AG81" s="7">
        <f t="shared" si="24"/>
        <v>4.466871666666667</v>
      </c>
      <c r="AH81" s="7">
        <v>1.1339600000000001</v>
      </c>
      <c r="AI81" s="7">
        <v>1.0693440000000001</v>
      </c>
      <c r="AJ81" s="7">
        <v>0.97758699999999998</v>
      </c>
      <c r="AK81" s="7">
        <f t="shared" si="25"/>
        <v>1.060297</v>
      </c>
      <c r="AL81" s="7">
        <v>9.7334000000000004E-2</v>
      </c>
      <c r="AM81" s="7">
        <v>0.108283</v>
      </c>
      <c r="AN81" s="7">
        <v>0.102258</v>
      </c>
      <c r="AO81" s="7">
        <f t="shared" si="26"/>
        <v>0.10262500000000001</v>
      </c>
      <c r="AP81" s="7">
        <v>0.47960700000000001</v>
      </c>
      <c r="AQ81" s="7">
        <v>0.47057900000000003</v>
      </c>
      <c r="AR81" s="7">
        <v>0.46473900000000001</v>
      </c>
      <c r="AS81" s="7">
        <f t="shared" si="27"/>
        <v>0.47164166666666668</v>
      </c>
      <c r="AT81" s="7">
        <v>2.7679040000000001</v>
      </c>
      <c r="AU81" s="7">
        <v>2.753622</v>
      </c>
      <c r="AV81" s="7">
        <v>2.9863599999999999</v>
      </c>
      <c r="AW81" s="7">
        <f t="shared" si="28"/>
        <v>2.8359619999999999</v>
      </c>
      <c r="AX81" s="7">
        <v>1.6302220000000001</v>
      </c>
      <c r="AY81" s="7">
        <v>2.2442820000000001</v>
      </c>
      <c r="AZ81" s="7">
        <v>1.9234519999999999</v>
      </c>
      <c r="BA81" s="7">
        <f t="shared" si="29"/>
        <v>1.932652</v>
      </c>
      <c r="BB81" s="7">
        <v>2.2820010000000002</v>
      </c>
      <c r="BC81" s="7">
        <v>2.5759599999999998</v>
      </c>
      <c r="BD81" s="7">
        <v>2.5686930000000001</v>
      </c>
      <c r="BE81" s="7">
        <f t="shared" si="30"/>
        <v>2.4755513333333332</v>
      </c>
      <c r="BF81" s="7">
        <f t="shared" si="31"/>
        <v>0.16765888277193455</v>
      </c>
      <c r="BG81" s="7">
        <v>1.7047699999999999</v>
      </c>
      <c r="BH81" s="7">
        <v>0.50251299999999999</v>
      </c>
      <c r="BI81" s="7">
        <v>0.90703</v>
      </c>
      <c r="BJ81" s="7">
        <f t="shared" si="32"/>
        <v>1.0381043333333333</v>
      </c>
      <c r="BK81" s="7">
        <v>0.34484399999999998</v>
      </c>
      <c r="BL81" s="7">
        <v>0.37480000000000002</v>
      </c>
      <c r="BM81" s="7">
        <v>0.38410699999999998</v>
      </c>
      <c r="BN81" s="7">
        <f t="shared" si="33"/>
        <v>0.36791699999999999</v>
      </c>
      <c r="BO81" s="7">
        <v>0.32226100000000002</v>
      </c>
      <c r="BP81" s="7">
        <v>0.30300300000000002</v>
      </c>
      <c r="BQ81" s="7">
        <v>0.310506</v>
      </c>
      <c r="BR81" s="7">
        <f t="shared" si="34"/>
        <v>0.31192333333333333</v>
      </c>
    </row>
    <row r="82" spans="1:70">
      <c r="A82" s="7" t="s">
        <v>237</v>
      </c>
      <c r="B82" s="7">
        <v>2.840373</v>
      </c>
      <c r="C82" s="7">
        <v>3.3057729999999999</v>
      </c>
      <c r="D82" s="7">
        <v>3.5017239999999998</v>
      </c>
      <c r="E82" s="7">
        <f t="shared" si="18"/>
        <v>3.2159566666666666</v>
      </c>
      <c r="F82" s="7">
        <v>3.2311100000000001</v>
      </c>
      <c r="G82" s="7">
        <v>3.26003</v>
      </c>
      <c r="H82" s="7">
        <v>3.6440109999999999</v>
      </c>
      <c r="I82" s="7">
        <f t="shared" si="19"/>
        <v>3.3783836666666667</v>
      </c>
      <c r="J82" s="7">
        <v>1.8798440000000001</v>
      </c>
      <c r="K82" s="7">
        <v>2.1889630000000002</v>
      </c>
      <c r="L82" s="7">
        <v>2.2689499999999998</v>
      </c>
      <c r="M82" s="7">
        <f t="shared" si="20"/>
        <v>2.1125856666666665</v>
      </c>
      <c r="N82" s="7">
        <v>3.3421310000000002</v>
      </c>
      <c r="O82" s="7">
        <v>3.3728220000000002</v>
      </c>
      <c r="P82" s="7">
        <v>3.371464</v>
      </c>
      <c r="Q82" s="7">
        <f t="shared" si="35"/>
        <v>3.3621390000000004</v>
      </c>
      <c r="R82" s="7">
        <v>1.5341899999999999</v>
      </c>
      <c r="S82" s="7">
        <v>1.389861</v>
      </c>
      <c r="T82" s="7">
        <v>1.3513599999999999</v>
      </c>
      <c r="U82" s="7">
        <f t="shared" si="21"/>
        <v>1.4251370000000001</v>
      </c>
      <c r="V82" s="7">
        <v>2.1315819999999999</v>
      </c>
      <c r="W82" s="7">
        <v>2.0734539999999999</v>
      </c>
      <c r="X82" s="7">
        <v>2.1408499999999999</v>
      </c>
      <c r="Y82" s="7">
        <f t="shared" si="22"/>
        <v>2.1152953333333335</v>
      </c>
      <c r="Z82" s="7">
        <v>1.6730799999999999</v>
      </c>
      <c r="AA82" s="7">
        <v>1.6687240000000001</v>
      </c>
      <c r="AB82" s="7">
        <v>1.3318829999999999</v>
      </c>
      <c r="AC82" s="7">
        <f t="shared" si="23"/>
        <v>1.5578956666666663</v>
      </c>
      <c r="AD82" s="7">
        <v>3.944061</v>
      </c>
      <c r="AE82" s="7">
        <v>4.8229040000000003</v>
      </c>
      <c r="AF82" s="7">
        <v>4.4880300000000002</v>
      </c>
      <c r="AG82" s="7">
        <f t="shared" si="24"/>
        <v>4.418331666666667</v>
      </c>
      <c r="AH82" s="7">
        <v>1.139203</v>
      </c>
      <c r="AI82" s="7">
        <v>1.0494300000000001</v>
      </c>
      <c r="AJ82" s="7">
        <v>0.978634</v>
      </c>
      <c r="AK82" s="7">
        <f t="shared" si="25"/>
        <v>1.0557556666666668</v>
      </c>
      <c r="AL82" s="7">
        <v>0.100051</v>
      </c>
      <c r="AM82" s="7">
        <v>0.103059</v>
      </c>
      <c r="AN82" s="7">
        <v>0.101872</v>
      </c>
      <c r="AO82" s="7">
        <f t="shared" si="26"/>
        <v>0.10166066666666668</v>
      </c>
      <c r="AP82" s="7">
        <v>0.47942099999999999</v>
      </c>
      <c r="AQ82" s="7">
        <v>0.45956200000000003</v>
      </c>
      <c r="AR82" s="7">
        <v>0.469885</v>
      </c>
      <c r="AS82" s="7">
        <f t="shared" si="27"/>
        <v>0.46962266666666669</v>
      </c>
      <c r="AT82" s="7">
        <v>2.7171799999999999</v>
      </c>
      <c r="AU82" s="7">
        <v>2.7206320000000002</v>
      </c>
      <c r="AV82" s="7">
        <v>2.9511919999999998</v>
      </c>
      <c r="AW82" s="7">
        <f t="shared" si="28"/>
        <v>2.7963346666666666</v>
      </c>
      <c r="AX82" s="7">
        <v>1.651761</v>
      </c>
      <c r="AY82" s="7">
        <v>2.1591209999999998</v>
      </c>
      <c r="AZ82" s="7">
        <v>1.9493199999999999</v>
      </c>
      <c r="BA82" s="7">
        <f t="shared" si="29"/>
        <v>1.9200673333333331</v>
      </c>
      <c r="BB82" s="7">
        <v>2.1565799999999999</v>
      </c>
      <c r="BC82" s="7">
        <v>2.4263110000000001</v>
      </c>
      <c r="BD82" s="7">
        <v>2.4836999999999998</v>
      </c>
      <c r="BE82" s="7">
        <f t="shared" si="30"/>
        <v>2.3555303333333333</v>
      </c>
      <c r="BF82" s="7">
        <f t="shared" si="31"/>
        <v>0.17466911770640317</v>
      </c>
      <c r="BG82" s="7">
        <v>1.7072700000000001</v>
      </c>
      <c r="BH82" s="7">
        <v>0.55901999999999996</v>
      </c>
      <c r="BI82" s="7">
        <v>1.0264599999999999</v>
      </c>
      <c r="BJ82" s="7">
        <f t="shared" si="32"/>
        <v>1.0975833333333334</v>
      </c>
      <c r="BK82" s="7">
        <v>0.36087999999999998</v>
      </c>
      <c r="BL82" s="7">
        <v>0.38739699999999999</v>
      </c>
      <c r="BM82" s="7">
        <v>0.409499</v>
      </c>
      <c r="BN82" s="7">
        <f t="shared" si="33"/>
        <v>0.38592533333333329</v>
      </c>
      <c r="BO82" s="7">
        <v>0.33107199999999998</v>
      </c>
      <c r="BP82" s="7">
        <v>0.302319</v>
      </c>
      <c r="BQ82" s="7">
        <v>0.32404699999999997</v>
      </c>
      <c r="BR82" s="7">
        <f t="shared" si="34"/>
        <v>0.31914599999999999</v>
      </c>
    </row>
    <row r="83" spans="1:70">
      <c r="A83" s="7" t="s">
        <v>238</v>
      </c>
      <c r="B83" s="7">
        <v>2.8430719999999998</v>
      </c>
      <c r="C83" s="7">
        <v>3.3095129999999999</v>
      </c>
      <c r="D83" s="7">
        <v>3.488944</v>
      </c>
      <c r="E83" s="7">
        <f t="shared" si="18"/>
        <v>3.2138430000000002</v>
      </c>
      <c r="F83" s="7">
        <v>3.2398410000000002</v>
      </c>
      <c r="G83" s="7">
        <v>3.2406000000000001</v>
      </c>
      <c r="H83" s="7">
        <v>3.6565099999999999</v>
      </c>
      <c r="I83" s="7">
        <f t="shared" si="19"/>
        <v>3.3789836666666666</v>
      </c>
      <c r="J83" s="7">
        <v>1.8746400000000001</v>
      </c>
      <c r="K83" s="7">
        <v>2.1880700000000002</v>
      </c>
      <c r="L83" s="7">
        <v>2.2659799999999999</v>
      </c>
      <c r="M83" s="7">
        <f t="shared" si="20"/>
        <v>2.1095633333333335</v>
      </c>
      <c r="N83" s="7">
        <v>3.3128519999999999</v>
      </c>
      <c r="O83" s="7">
        <v>3.354142</v>
      </c>
      <c r="P83" s="7">
        <v>3.37493</v>
      </c>
      <c r="Q83" s="7">
        <f t="shared" si="35"/>
        <v>3.347308</v>
      </c>
      <c r="R83" s="7">
        <v>1.5210399999999999</v>
      </c>
      <c r="S83" s="7">
        <v>1.4198219999999999</v>
      </c>
      <c r="T83" s="7">
        <v>1.32959</v>
      </c>
      <c r="U83" s="7">
        <f t="shared" si="21"/>
        <v>1.4234840000000002</v>
      </c>
      <c r="V83" s="7">
        <v>2.10223</v>
      </c>
      <c r="W83" s="7">
        <v>2.0520800000000001</v>
      </c>
      <c r="X83" s="7">
        <v>2.1454599999999999</v>
      </c>
      <c r="Y83" s="7">
        <f t="shared" si="22"/>
        <v>2.0999233333333334</v>
      </c>
      <c r="Z83" s="7">
        <v>1.6821140000000001</v>
      </c>
      <c r="AA83" s="7">
        <v>1.65486</v>
      </c>
      <c r="AB83" s="7">
        <v>1.327623</v>
      </c>
      <c r="AC83" s="7">
        <f t="shared" si="23"/>
        <v>1.5548656666666669</v>
      </c>
      <c r="AD83" s="7">
        <v>3.9748000000000001</v>
      </c>
      <c r="AE83" s="7">
        <v>4.8241500000000004</v>
      </c>
      <c r="AF83" s="7">
        <v>4.3621239999999997</v>
      </c>
      <c r="AG83" s="7">
        <f t="shared" si="24"/>
        <v>4.387024666666667</v>
      </c>
      <c r="AH83" s="7">
        <v>1.1437200000000001</v>
      </c>
      <c r="AI83" s="7">
        <v>1.0374220000000001</v>
      </c>
      <c r="AJ83" s="7">
        <v>0.96766600000000003</v>
      </c>
      <c r="AK83" s="7">
        <f t="shared" si="25"/>
        <v>1.0496026666666667</v>
      </c>
      <c r="AL83" s="7">
        <v>9.7691E-2</v>
      </c>
      <c r="AM83" s="7">
        <v>0.10861</v>
      </c>
      <c r="AN83" s="7">
        <v>0.106993</v>
      </c>
      <c r="AO83" s="7">
        <f t="shared" si="26"/>
        <v>0.10443133333333333</v>
      </c>
      <c r="AP83" s="7">
        <v>0.47788700000000001</v>
      </c>
      <c r="AQ83" s="7">
        <v>0.46562799999999999</v>
      </c>
      <c r="AR83" s="7">
        <v>0.46699299999999999</v>
      </c>
      <c r="AS83" s="7">
        <f t="shared" si="27"/>
        <v>0.47016933333333338</v>
      </c>
      <c r="AT83" s="7">
        <v>2.7342610000000001</v>
      </c>
      <c r="AU83" s="7">
        <v>2.6864319999999999</v>
      </c>
      <c r="AV83" s="7">
        <v>2.9466600000000001</v>
      </c>
      <c r="AW83" s="7">
        <f t="shared" si="28"/>
        <v>2.7891176666666664</v>
      </c>
      <c r="AX83" s="7">
        <v>1.6702999999999999</v>
      </c>
      <c r="AY83" s="7">
        <v>2.1793900000000002</v>
      </c>
      <c r="AZ83" s="7">
        <v>1.9442999999999999</v>
      </c>
      <c r="BA83" s="7">
        <f t="shared" si="29"/>
        <v>1.93133</v>
      </c>
      <c r="BB83" s="7">
        <v>2.1127400000000001</v>
      </c>
      <c r="BC83" s="7">
        <v>2.4036029999999999</v>
      </c>
      <c r="BD83" s="7">
        <v>2.47105</v>
      </c>
      <c r="BE83" s="7">
        <f t="shared" si="30"/>
        <v>2.3291309999999998</v>
      </c>
      <c r="BF83" s="7">
        <f t="shared" si="31"/>
        <v>0.19041027575475011</v>
      </c>
      <c r="BG83" s="7">
        <v>1.6597999999999999</v>
      </c>
      <c r="BH83" s="7">
        <v>0.64568899999999996</v>
      </c>
      <c r="BI83" s="7">
        <v>1.1591320000000001</v>
      </c>
      <c r="BJ83" s="7">
        <f t="shared" si="32"/>
        <v>1.1548736666666666</v>
      </c>
      <c r="BK83" s="7">
        <v>0.37296899999999999</v>
      </c>
      <c r="BL83" s="7">
        <v>0.39788200000000001</v>
      </c>
      <c r="BM83" s="7">
        <v>0.45467400000000002</v>
      </c>
      <c r="BN83" s="7">
        <f t="shared" si="33"/>
        <v>0.40850833333333331</v>
      </c>
      <c r="BO83" s="7">
        <v>0.34177099999999999</v>
      </c>
      <c r="BP83" s="7">
        <v>0.31093799999999999</v>
      </c>
      <c r="BQ83" s="7">
        <v>0.32704800000000001</v>
      </c>
      <c r="BR83" s="7">
        <f t="shared" si="34"/>
        <v>0.32658566666666666</v>
      </c>
    </row>
    <row r="84" spans="1:70">
      <c r="A84" s="7" t="s">
        <v>239</v>
      </c>
      <c r="B84" s="7">
        <v>2.8228300000000002</v>
      </c>
      <c r="C84" s="7">
        <v>3.30403</v>
      </c>
      <c r="D84" s="7">
        <v>3.4715099999999999</v>
      </c>
      <c r="E84" s="7">
        <f t="shared" si="18"/>
        <v>3.1994566666666668</v>
      </c>
      <c r="F84" s="7">
        <v>3.2460230000000001</v>
      </c>
      <c r="G84" s="7">
        <v>3.2478410000000002</v>
      </c>
      <c r="H84" s="7">
        <v>3.6459609999999998</v>
      </c>
      <c r="I84" s="7">
        <f t="shared" si="19"/>
        <v>3.3799416666666668</v>
      </c>
      <c r="J84" s="7">
        <v>1.8648229999999999</v>
      </c>
      <c r="K84" s="7">
        <v>2.1564299999999998</v>
      </c>
      <c r="L84" s="7">
        <v>2.24492</v>
      </c>
      <c r="M84" s="7">
        <f t="shared" si="20"/>
        <v>2.0887243333333334</v>
      </c>
      <c r="N84" s="7">
        <v>3.30572</v>
      </c>
      <c r="O84" s="7">
        <v>3.3567800000000001</v>
      </c>
      <c r="P84" s="7">
        <v>3.3975499999999998</v>
      </c>
      <c r="Q84" s="7">
        <f t="shared" si="35"/>
        <v>3.3533500000000003</v>
      </c>
      <c r="R84" s="7">
        <v>1.5041119999999999</v>
      </c>
      <c r="S84" s="7">
        <v>1.4409909999999999</v>
      </c>
      <c r="T84" s="7">
        <v>1.314254</v>
      </c>
      <c r="U84" s="7">
        <f t="shared" si="21"/>
        <v>1.4197856666666666</v>
      </c>
      <c r="V84" s="7">
        <v>2.0950899999999999</v>
      </c>
      <c r="W84" s="7">
        <v>2.0703200000000002</v>
      </c>
      <c r="X84" s="7">
        <v>2.1346400000000001</v>
      </c>
      <c r="Y84" s="7">
        <f t="shared" si="22"/>
        <v>2.1000166666666664</v>
      </c>
      <c r="Z84" s="7">
        <v>1.6829430000000001</v>
      </c>
      <c r="AA84" s="7">
        <v>1.660941</v>
      </c>
      <c r="AB84" s="7">
        <v>1.3319799999999999</v>
      </c>
      <c r="AC84" s="7">
        <f t="shared" si="23"/>
        <v>1.5586213333333332</v>
      </c>
      <c r="AD84" s="7">
        <v>3.839143</v>
      </c>
      <c r="AE84" s="7">
        <v>4.6944309999999998</v>
      </c>
      <c r="AF84" s="7">
        <v>4.4389120000000002</v>
      </c>
      <c r="AG84" s="7">
        <f t="shared" si="24"/>
        <v>4.3241620000000003</v>
      </c>
      <c r="AH84" s="7">
        <v>1.141162</v>
      </c>
      <c r="AI84" s="7">
        <v>1.0481799999999999</v>
      </c>
      <c r="AJ84" s="7">
        <v>0.96241900000000002</v>
      </c>
      <c r="AK84" s="7">
        <f t="shared" si="25"/>
        <v>1.0505869999999999</v>
      </c>
      <c r="AL84" s="7">
        <v>9.7568000000000002E-2</v>
      </c>
      <c r="AM84" s="7">
        <v>0.108155</v>
      </c>
      <c r="AN84" s="7">
        <v>0.103815</v>
      </c>
      <c r="AO84" s="7">
        <f t="shared" si="26"/>
        <v>0.10317933333333333</v>
      </c>
      <c r="AP84" s="7">
        <v>0.48040100000000002</v>
      </c>
      <c r="AQ84" s="7">
        <v>0.46717599999999998</v>
      </c>
      <c r="AR84" s="7">
        <v>0.47051199999999999</v>
      </c>
      <c r="AS84" s="7">
        <f t="shared" si="27"/>
        <v>0.47269633333333333</v>
      </c>
      <c r="AT84" s="7">
        <v>2.7780840000000002</v>
      </c>
      <c r="AU84" s="7">
        <v>2.6826720000000002</v>
      </c>
      <c r="AV84" s="7">
        <v>2.9672900000000002</v>
      </c>
      <c r="AW84" s="7">
        <f t="shared" si="28"/>
        <v>2.8093486666666667</v>
      </c>
      <c r="AX84" s="7">
        <v>1.6656599999999999</v>
      </c>
      <c r="AY84" s="7">
        <v>2.1262799999999999</v>
      </c>
      <c r="AZ84" s="7">
        <v>1.940313</v>
      </c>
      <c r="BA84" s="7">
        <f t="shared" si="29"/>
        <v>1.9107510000000001</v>
      </c>
      <c r="BB84" s="7">
        <v>2.0802800000000001</v>
      </c>
      <c r="BC84" s="7">
        <v>2.30768</v>
      </c>
      <c r="BD84" s="7">
        <v>2.3824130000000001</v>
      </c>
      <c r="BE84" s="7">
        <f t="shared" si="30"/>
        <v>2.2567909999999998</v>
      </c>
      <c r="BF84" s="7">
        <f t="shared" si="31"/>
        <v>0.15736376699545543</v>
      </c>
      <c r="BG84" s="7">
        <v>1.7239739999999999</v>
      </c>
      <c r="BH84" s="7">
        <v>0.77313200000000004</v>
      </c>
      <c r="BI84" s="7">
        <v>1.183524</v>
      </c>
      <c r="BJ84" s="7">
        <f t="shared" si="32"/>
        <v>1.2268766666666666</v>
      </c>
      <c r="BK84" s="7">
        <v>0.39569799999999999</v>
      </c>
      <c r="BL84" s="7">
        <v>0.41164000000000001</v>
      </c>
      <c r="BM84" s="7">
        <v>0.49714900000000001</v>
      </c>
      <c r="BN84" s="7">
        <f t="shared" si="33"/>
        <v>0.43482899999999997</v>
      </c>
      <c r="BO84" s="7">
        <v>0.35141899999999998</v>
      </c>
      <c r="BP84" s="7">
        <v>0.32635700000000001</v>
      </c>
      <c r="BQ84" s="7">
        <v>0.33936699999999997</v>
      </c>
      <c r="BR84" s="7">
        <f t="shared" si="34"/>
        <v>0.33904766666666664</v>
      </c>
    </row>
    <row r="85" spans="1:70">
      <c r="A85" s="7" t="s">
        <v>240</v>
      </c>
      <c r="B85" s="7">
        <v>2.7947099999999998</v>
      </c>
      <c r="C85" s="7">
        <v>3.2688600000000001</v>
      </c>
      <c r="D85" s="7">
        <v>3.4466100000000002</v>
      </c>
      <c r="E85" s="7">
        <f t="shared" si="18"/>
        <v>3.1700599999999999</v>
      </c>
      <c r="F85" s="7">
        <v>3.2419699999999998</v>
      </c>
      <c r="G85" s="7">
        <v>3.237231</v>
      </c>
      <c r="H85" s="7">
        <v>3.6458439999999999</v>
      </c>
      <c r="I85" s="7">
        <f t="shared" si="19"/>
        <v>3.3750149999999999</v>
      </c>
      <c r="J85" s="7">
        <v>1.8609709999999999</v>
      </c>
      <c r="K85" s="7">
        <v>2.1638410000000001</v>
      </c>
      <c r="L85" s="7">
        <v>2.3371599999999999</v>
      </c>
      <c r="M85" s="7">
        <f t="shared" si="20"/>
        <v>2.1206573333333334</v>
      </c>
      <c r="N85" s="7">
        <v>3.354241</v>
      </c>
      <c r="O85" s="7">
        <v>3.4132899999999999</v>
      </c>
      <c r="P85" s="7">
        <v>3.393224</v>
      </c>
      <c r="Q85" s="7">
        <f t="shared" si="35"/>
        <v>3.3869183333333335</v>
      </c>
      <c r="R85" s="7">
        <v>1.50644</v>
      </c>
      <c r="S85" s="7">
        <v>1.418004</v>
      </c>
      <c r="T85" s="7">
        <v>1.3310900000000001</v>
      </c>
      <c r="U85" s="7">
        <f t="shared" si="21"/>
        <v>1.4185113333333337</v>
      </c>
      <c r="V85" s="7">
        <v>2.10188</v>
      </c>
      <c r="W85" s="7">
        <v>2.0834800000000002</v>
      </c>
      <c r="X85" s="7">
        <v>2.1206499999999999</v>
      </c>
      <c r="Y85" s="7">
        <f t="shared" si="22"/>
        <v>2.1020033333333337</v>
      </c>
      <c r="Z85" s="7">
        <v>1.6808799999999999</v>
      </c>
      <c r="AA85" s="7">
        <v>1.6746730000000001</v>
      </c>
      <c r="AB85" s="7">
        <v>1.3124899999999999</v>
      </c>
      <c r="AC85" s="7">
        <f t="shared" si="23"/>
        <v>1.5560143333333334</v>
      </c>
      <c r="AD85" s="7">
        <v>3.95608</v>
      </c>
      <c r="AE85" s="7">
        <v>4.9755599999999998</v>
      </c>
      <c r="AF85" s="7">
        <v>4.4498600000000001</v>
      </c>
      <c r="AG85" s="7">
        <f t="shared" si="24"/>
        <v>4.4604999999999997</v>
      </c>
      <c r="AH85" s="7">
        <v>1.1453199999999999</v>
      </c>
      <c r="AI85" s="7">
        <v>1.06664</v>
      </c>
      <c r="AJ85" s="7">
        <v>0.96970199999999995</v>
      </c>
      <c r="AK85" s="7">
        <f t="shared" si="25"/>
        <v>1.060554</v>
      </c>
      <c r="AL85" s="7">
        <v>9.5930000000000001E-2</v>
      </c>
      <c r="AM85" s="7">
        <v>0.105256</v>
      </c>
      <c r="AN85" s="7">
        <v>0.103896</v>
      </c>
      <c r="AO85" s="7">
        <f t="shared" si="26"/>
        <v>0.10169400000000001</v>
      </c>
      <c r="AP85" s="7">
        <v>0.476219</v>
      </c>
      <c r="AQ85" s="7">
        <v>0.47225899999999998</v>
      </c>
      <c r="AR85" s="7">
        <v>0.46837800000000002</v>
      </c>
      <c r="AS85" s="7">
        <f t="shared" si="27"/>
        <v>0.47228533333333328</v>
      </c>
      <c r="AT85" s="7">
        <v>2.7740999999999998</v>
      </c>
      <c r="AU85" s="7">
        <v>2.7381039999999999</v>
      </c>
      <c r="AV85" s="7">
        <v>3.0105040000000001</v>
      </c>
      <c r="AW85" s="7">
        <f t="shared" si="28"/>
        <v>2.8409026666666666</v>
      </c>
      <c r="AX85" s="7">
        <v>1.6447700000000001</v>
      </c>
      <c r="AY85" s="7">
        <v>2.1590400000000001</v>
      </c>
      <c r="AZ85" s="7">
        <v>1.9425239999999999</v>
      </c>
      <c r="BA85" s="7">
        <f t="shared" si="29"/>
        <v>1.9154446666666667</v>
      </c>
      <c r="BB85" s="7">
        <v>1.99698</v>
      </c>
      <c r="BC85" s="7">
        <v>2.2901829999999999</v>
      </c>
      <c r="BD85" s="7">
        <v>2.3155899999999998</v>
      </c>
      <c r="BE85" s="7">
        <f t="shared" si="30"/>
        <v>2.2009176666666668</v>
      </c>
      <c r="BF85" s="7">
        <f t="shared" si="31"/>
        <v>0.17707147660290548</v>
      </c>
      <c r="BG85" s="7">
        <v>1.738993</v>
      </c>
      <c r="BH85" s="7">
        <v>0.86470999999999998</v>
      </c>
      <c r="BI85" s="7">
        <v>1.2526999999999999</v>
      </c>
      <c r="BJ85" s="7">
        <f t="shared" si="32"/>
        <v>1.2854676666666667</v>
      </c>
      <c r="BK85" s="7">
        <v>0.41846</v>
      </c>
      <c r="BL85" s="7">
        <v>0.43764599999999998</v>
      </c>
      <c r="BM85" s="7">
        <v>0.56396000000000002</v>
      </c>
      <c r="BN85" s="7">
        <f t="shared" si="33"/>
        <v>0.47335533333333335</v>
      </c>
      <c r="BO85" s="7">
        <v>0.36141299999999998</v>
      </c>
      <c r="BP85" s="7">
        <v>0.33240700000000001</v>
      </c>
      <c r="BQ85" s="7">
        <v>0.35220899999999999</v>
      </c>
      <c r="BR85" s="7">
        <f t="shared" si="34"/>
        <v>0.34867633333333331</v>
      </c>
    </row>
    <row r="86" spans="1:70">
      <c r="A86" s="7" t="s">
        <v>241</v>
      </c>
      <c r="B86" s="7">
        <v>2.7830900000000001</v>
      </c>
      <c r="C86" s="7">
        <v>3.2281399999999998</v>
      </c>
      <c r="D86" s="7">
        <v>3.4403600000000001</v>
      </c>
      <c r="E86" s="7">
        <f t="shared" si="18"/>
        <v>3.1505299999999998</v>
      </c>
      <c r="F86" s="7">
        <v>3.2395499999999999</v>
      </c>
      <c r="G86" s="7">
        <v>3.2518039999999999</v>
      </c>
      <c r="H86" s="7">
        <v>3.6261999999999999</v>
      </c>
      <c r="I86" s="7">
        <f t="shared" si="19"/>
        <v>3.3725179999999995</v>
      </c>
      <c r="J86" s="7">
        <v>1.87704</v>
      </c>
      <c r="K86" s="7">
        <v>2.1501199999999998</v>
      </c>
      <c r="L86" s="7">
        <v>2.3220200000000002</v>
      </c>
      <c r="M86" s="7">
        <f t="shared" si="20"/>
        <v>2.1163933333333333</v>
      </c>
      <c r="N86" s="7">
        <v>3.3503219999999998</v>
      </c>
      <c r="O86" s="7">
        <v>3.4128599999999998</v>
      </c>
      <c r="P86" s="7">
        <v>3.3671120000000001</v>
      </c>
      <c r="Q86" s="7">
        <f t="shared" si="35"/>
        <v>3.3767646666666664</v>
      </c>
      <c r="R86" s="7">
        <v>1.52095</v>
      </c>
      <c r="S86" s="7">
        <v>1.4467099999999999</v>
      </c>
      <c r="T86" s="7">
        <v>1.35033</v>
      </c>
      <c r="U86" s="7">
        <f t="shared" si="21"/>
        <v>1.43933</v>
      </c>
      <c r="V86" s="7">
        <v>2.0955699999999999</v>
      </c>
      <c r="W86" s="7">
        <v>2.0697220000000001</v>
      </c>
      <c r="X86" s="7">
        <v>2.1229300000000002</v>
      </c>
      <c r="Y86" s="7">
        <f t="shared" si="22"/>
        <v>2.0960740000000002</v>
      </c>
      <c r="Z86" s="7">
        <v>1.6793119999999999</v>
      </c>
      <c r="AA86" s="7">
        <v>1.6866099999999999</v>
      </c>
      <c r="AB86" s="7">
        <v>1.31559</v>
      </c>
      <c r="AC86" s="7">
        <f t="shared" si="23"/>
        <v>1.5605039999999999</v>
      </c>
      <c r="AD86" s="7">
        <v>3.90693</v>
      </c>
      <c r="AE86" s="7">
        <v>4.8392900000000001</v>
      </c>
      <c r="AF86" s="7">
        <v>4.3510309999999999</v>
      </c>
      <c r="AG86" s="7">
        <f t="shared" si="24"/>
        <v>4.3657503333333336</v>
      </c>
      <c r="AH86" s="7">
        <v>1.1337410000000001</v>
      </c>
      <c r="AI86" s="7">
        <v>1.0731599999999999</v>
      </c>
      <c r="AJ86" s="7">
        <v>0.96635899999999997</v>
      </c>
      <c r="AK86" s="7">
        <f t="shared" si="25"/>
        <v>1.0577533333333333</v>
      </c>
      <c r="AL86" s="7">
        <v>9.8185999999999996E-2</v>
      </c>
      <c r="AM86" s="7">
        <v>0.104867</v>
      </c>
      <c r="AN86" s="7">
        <v>0.105986</v>
      </c>
      <c r="AO86" s="7">
        <f t="shared" si="26"/>
        <v>0.10301299999999998</v>
      </c>
      <c r="AP86" s="7">
        <v>0.47711700000000001</v>
      </c>
      <c r="AQ86" s="7">
        <v>0.47007900000000002</v>
      </c>
      <c r="AR86" s="7">
        <v>0.466951</v>
      </c>
      <c r="AS86" s="7">
        <f t="shared" si="27"/>
        <v>0.47138233333333335</v>
      </c>
      <c r="AT86" s="7">
        <v>2.7673619999999999</v>
      </c>
      <c r="AU86" s="7">
        <v>2.7616139999999998</v>
      </c>
      <c r="AV86" s="7">
        <v>2.977833</v>
      </c>
      <c r="AW86" s="7">
        <f t="shared" si="28"/>
        <v>2.8356030000000003</v>
      </c>
      <c r="AX86" s="7">
        <v>1.57683</v>
      </c>
      <c r="AY86" s="7">
        <v>2.1545909999999999</v>
      </c>
      <c r="AZ86" s="7">
        <v>1.9328099999999999</v>
      </c>
      <c r="BA86" s="7">
        <f t="shared" si="29"/>
        <v>1.888077</v>
      </c>
      <c r="BB86" s="7">
        <v>1.95949</v>
      </c>
      <c r="BC86" s="7">
        <v>2.2415720000000001</v>
      </c>
      <c r="BD86" s="7">
        <v>2.2606609999999998</v>
      </c>
      <c r="BE86" s="7">
        <f t="shared" si="30"/>
        <v>2.1539076666666666</v>
      </c>
      <c r="BF86" s="7">
        <f t="shared" si="31"/>
        <v>0.16864094791696746</v>
      </c>
      <c r="BG86" s="7">
        <v>1.74272</v>
      </c>
      <c r="BH86" s="7">
        <v>1.039161</v>
      </c>
      <c r="BI86" s="7">
        <v>1.35344</v>
      </c>
      <c r="BJ86" s="7">
        <f t="shared" si="32"/>
        <v>1.3784403333333335</v>
      </c>
      <c r="BK86" s="7">
        <v>0.44366899999999998</v>
      </c>
      <c r="BL86" s="7">
        <v>0.46071899999999999</v>
      </c>
      <c r="BM86" s="7">
        <v>0.61787499999999995</v>
      </c>
      <c r="BN86" s="7">
        <f t="shared" si="33"/>
        <v>0.50742100000000001</v>
      </c>
      <c r="BO86" s="7">
        <v>0.36934600000000001</v>
      </c>
      <c r="BP86" s="7">
        <v>0.34992899999999999</v>
      </c>
      <c r="BQ86" s="7">
        <v>0.36437700000000001</v>
      </c>
      <c r="BR86" s="7">
        <f t="shared" si="34"/>
        <v>0.36121733333333333</v>
      </c>
    </row>
    <row r="87" spans="1:70">
      <c r="A87" s="7" t="s">
        <v>242</v>
      </c>
      <c r="B87" s="7">
        <v>2.7875740000000002</v>
      </c>
      <c r="C87" s="7">
        <v>3.2441499999999999</v>
      </c>
      <c r="D87" s="7">
        <v>3.4397099999999998</v>
      </c>
      <c r="E87" s="7">
        <f t="shared" si="18"/>
        <v>3.1571446666666669</v>
      </c>
      <c r="F87" s="7">
        <v>3.2079599999999999</v>
      </c>
      <c r="G87" s="7">
        <v>3.234664</v>
      </c>
      <c r="H87" s="7">
        <v>3.623062</v>
      </c>
      <c r="I87" s="7">
        <f t="shared" si="19"/>
        <v>3.3552286666666666</v>
      </c>
      <c r="J87" s="7">
        <v>1.846794</v>
      </c>
      <c r="K87" s="7">
        <v>2.1454499999999999</v>
      </c>
      <c r="L87" s="7">
        <v>2.2537699999999998</v>
      </c>
      <c r="M87" s="7">
        <f t="shared" si="20"/>
        <v>2.0820046666666667</v>
      </c>
      <c r="N87" s="7">
        <v>3.2716699999999999</v>
      </c>
      <c r="O87" s="7">
        <v>3.3317999999999999</v>
      </c>
      <c r="P87" s="7">
        <v>3.3559000000000001</v>
      </c>
      <c r="Q87" s="7">
        <f t="shared" si="35"/>
        <v>3.3197899999999998</v>
      </c>
      <c r="R87" s="7">
        <v>1.5277099999999999</v>
      </c>
      <c r="S87" s="7">
        <v>1.3833500000000001</v>
      </c>
      <c r="T87" s="7">
        <v>1.3329299999999999</v>
      </c>
      <c r="U87" s="7">
        <f t="shared" si="21"/>
        <v>1.4146633333333334</v>
      </c>
      <c r="V87" s="7">
        <v>2.063974</v>
      </c>
      <c r="W87" s="7">
        <v>2.0449540000000002</v>
      </c>
      <c r="X87" s="7">
        <v>2.1211410000000002</v>
      </c>
      <c r="Y87" s="7">
        <f t="shared" si="22"/>
        <v>2.0766896666666668</v>
      </c>
      <c r="Z87" s="7">
        <v>1.6822330000000001</v>
      </c>
      <c r="AA87" s="7">
        <v>1.647734</v>
      </c>
      <c r="AB87" s="7">
        <v>1.3221099999999999</v>
      </c>
      <c r="AC87" s="7">
        <f t="shared" si="23"/>
        <v>1.5506923333333333</v>
      </c>
      <c r="AD87" s="7">
        <v>3.8319030000000001</v>
      </c>
      <c r="AE87" s="7">
        <v>4.6379400000000004</v>
      </c>
      <c r="AF87" s="7">
        <v>4.4280299999999997</v>
      </c>
      <c r="AG87" s="7">
        <f t="shared" si="24"/>
        <v>4.2992910000000002</v>
      </c>
      <c r="AH87" s="7">
        <v>1.1432800000000001</v>
      </c>
      <c r="AI87" s="7">
        <v>1.043622</v>
      </c>
      <c r="AJ87" s="7">
        <v>0.97324500000000003</v>
      </c>
      <c r="AK87" s="7">
        <f t="shared" si="25"/>
        <v>1.0533823333333332</v>
      </c>
      <c r="AL87" s="7">
        <v>9.8725999999999994E-2</v>
      </c>
      <c r="AM87" s="7">
        <v>0.10713</v>
      </c>
      <c r="AN87" s="7">
        <v>0.104767</v>
      </c>
      <c r="AO87" s="7">
        <f t="shared" si="26"/>
        <v>0.10354099999999999</v>
      </c>
      <c r="AP87" s="7">
        <v>0.48216399999999998</v>
      </c>
      <c r="AQ87" s="7">
        <v>0.46432699999999999</v>
      </c>
      <c r="AR87" s="7">
        <v>0.46840700000000002</v>
      </c>
      <c r="AS87" s="7">
        <f t="shared" si="27"/>
        <v>0.47163266666666664</v>
      </c>
      <c r="AT87" s="7">
        <v>2.7538499999999999</v>
      </c>
      <c r="AU87" s="7">
        <v>2.7156199999999999</v>
      </c>
      <c r="AV87" s="7">
        <v>2.9334699999999998</v>
      </c>
      <c r="AW87" s="7">
        <f t="shared" si="28"/>
        <v>2.8009799999999996</v>
      </c>
      <c r="AX87" s="7">
        <v>1.600411</v>
      </c>
      <c r="AY87" s="7">
        <v>2.1424500000000002</v>
      </c>
      <c r="AZ87" s="7">
        <v>1.9232100000000001</v>
      </c>
      <c r="BA87" s="7">
        <f t="shared" si="29"/>
        <v>1.8886903333333336</v>
      </c>
      <c r="BB87" s="7">
        <v>1.8851599999999999</v>
      </c>
      <c r="BC87" s="7">
        <v>2.1688900000000002</v>
      </c>
      <c r="BD87" s="7">
        <v>2.2303329999999999</v>
      </c>
      <c r="BE87" s="7">
        <f t="shared" si="30"/>
        <v>2.0947943333333332</v>
      </c>
      <c r="BF87" s="7">
        <f t="shared" si="31"/>
        <v>0.1841296441269937</v>
      </c>
      <c r="BG87" s="7">
        <v>1.73522</v>
      </c>
      <c r="BH87" s="7">
        <v>1.206963</v>
      </c>
      <c r="BI87" s="7">
        <v>1.341431</v>
      </c>
      <c r="BJ87" s="7">
        <f t="shared" si="32"/>
        <v>1.4278713333333333</v>
      </c>
      <c r="BK87" s="7">
        <v>0.469333</v>
      </c>
      <c r="BL87" s="7">
        <v>0.47333700000000001</v>
      </c>
      <c r="BM87" s="7">
        <v>0.67265799999999998</v>
      </c>
      <c r="BN87" s="7">
        <f t="shared" si="33"/>
        <v>0.53844266666666663</v>
      </c>
      <c r="BO87" s="7">
        <v>0.38117299999999998</v>
      </c>
      <c r="BP87" s="7">
        <v>0.357178</v>
      </c>
      <c r="BQ87" s="7">
        <v>0.37589499999999998</v>
      </c>
      <c r="BR87" s="7">
        <f t="shared" si="34"/>
        <v>0.37141533333333338</v>
      </c>
    </row>
    <row r="88" spans="1:70">
      <c r="A88" s="7" t="s">
        <v>243</v>
      </c>
      <c r="B88" s="7">
        <v>2.76661</v>
      </c>
      <c r="C88" s="7">
        <v>3.2231000000000001</v>
      </c>
      <c r="D88" s="7">
        <v>3.4187310000000002</v>
      </c>
      <c r="E88" s="7">
        <f t="shared" si="18"/>
        <v>3.1361469999999998</v>
      </c>
      <c r="F88" s="7">
        <v>3.2180200000000001</v>
      </c>
      <c r="G88" s="7">
        <v>3.22879</v>
      </c>
      <c r="H88" s="7">
        <v>3.6155439999999999</v>
      </c>
      <c r="I88" s="7">
        <f t="shared" si="19"/>
        <v>3.3541179999999997</v>
      </c>
      <c r="J88" s="7">
        <v>1.8450200000000001</v>
      </c>
      <c r="K88" s="7">
        <v>2.13232</v>
      </c>
      <c r="L88" s="7">
        <v>2.273002</v>
      </c>
      <c r="M88" s="7">
        <f t="shared" si="20"/>
        <v>2.0834473333333334</v>
      </c>
      <c r="N88" s="7">
        <v>3.2239629999999999</v>
      </c>
      <c r="O88" s="7">
        <v>3.2713299999999998</v>
      </c>
      <c r="P88" s="7">
        <v>3.3628200000000001</v>
      </c>
      <c r="Q88" s="7">
        <f t="shared" si="35"/>
        <v>3.2860376666666666</v>
      </c>
      <c r="R88" s="7">
        <v>1.5035529999999999</v>
      </c>
      <c r="S88" s="7">
        <v>1.3836200000000001</v>
      </c>
      <c r="T88" s="7">
        <v>1.3137909999999999</v>
      </c>
      <c r="U88" s="7">
        <f t="shared" si="21"/>
        <v>1.4003213333333333</v>
      </c>
      <c r="V88" s="7">
        <v>2.0713710000000001</v>
      </c>
      <c r="W88" s="7">
        <v>2.0181</v>
      </c>
      <c r="X88" s="7">
        <v>2.1109040000000001</v>
      </c>
      <c r="Y88" s="7">
        <f t="shared" si="22"/>
        <v>2.0667916666666666</v>
      </c>
      <c r="Z88" s="7">
        <v>1.7016500000000001</v>
      </c>
      <c r="AA88" s="7">
        <v>1.62178</v>
      </c>
      <c r="AB88" s="7">
        <v>1.3074300000000001</v>
      </c>
      <c r="AC88" s="7">
        <f t="shared" si="23"/>
        <v>1.54362</v>
      </c>
      <c r="AD88" s="7">
        <v>3.78485</v>
      </c>
      <c r="AE88" s="7">
        <v>4.6864999999999997</v>
      </c>
      <c r="AF88" s="7">
        <v>4.3783300000000001</v>
      </c>
      <c r="AG88" s="7">
        <f t="shared" si="24"/>
        <v>4.2832266666666667</v>
      </c>
      <c r="AH88" s="7">
        <v>1.146334</v>
      </c>
      <c r="AI88" s="7">
        <v>1.0178400000000001</v>
      </c>
      <c r="AJ88" s="7">
        <v>0.96130400000000005</v>
      </c>
      <c r="AK88" s="7">
        <f t="shared" si="25"/>
        <v>1.0418260000000001</v>
      </c>
      <c r="AL88" s="7">
        <v>9.8227999999999996E-2</v>
      </c>
      <c r="AM88" s="7">
        <v>0.103146</v>
      </c>
      <c r="AN88" s="7">
        <v>0.10390199999999999</v>
      </c>
      <c r="AO88" s="7">
        <f t="shared" si="26"/>
        <v>0.10175866666666666</v>
      </c>
      <c r="AP88" s="7">
        <v>0.47818500000000003</v>
      </c>
      <c r="AQ88" s="7">
        <v>0.46246500000000001</v>
      </c>
      <c r="AR88" s="7">
        <v>0.46487600000000001</v>
      </c>
      <c r="AS88" s="7">
        <f t="shared" si="27"/>
        <v>0.46850866666666668</v>
      </c>
      <c r="AT88" s="7">
        <v>2.7885620000000002</v>
      </c>
      <c r="AU88" s="7">
        <v>2.6598130000000002</v>
      </c>
      <c r="AV88" s="7">
        <v>2.9229020000000001</v>
      </c>
      <c r="AW88" s="7">
        <f t="shared" si="28"/>
        <v>2.7904256666666671</v>
      </c>
      <c r="AX88" s="7">
        <v>1.60493</v>
      </c>
      <c r="AY88" s="7">
        <v>2.0181110000000002</v>
      </c>
      <c r="AZ88" s="7">
        <v>1.9016599999999999</v>
      </c>
      <c r="BA88" s="7">
        <f t="shared" si="29"/>
        <v>1.8415670000000002</v>
      </c>
      <c r="BB88" s="7">
        <v>1.88079</v>
      </c>
      <c r="BC88" s="7">
        <v>2.0650210000000002</v>
      </c>
      <c r="BD88" s="7">
        <v>2.1545899999999998</v>
      </c>
      <c r="BE88" s="7">
        <f t="shared" si="30"/>
        <v>2.0334669999999999</v>
      </c>
      <c r="BF88" s="7">
        <f t="shared" si="31"/>
        <v>0.13960068476551246</v>
      </c>
      <c r="BG88" s="7">
        <v>1.7656700000000001</v>
      </c>
      <c r="BH88" s="7">
        <v>1.2954600000000001</v>
      </c>
      <c r="BI88" s="7">
        <v>1.3739509999999999</v>
      </c>
      <c r="BJ88" s="7">
        <f t="shared" si="32"/>
        <v>1.4783603333333335</v>
      </c>
      <c r="BK88" s="7">
        <v>0.50091699999999995</v>
      </c>
      <c r="BL88" s="7">
        <v>0.491477</v>
      </c>
      <c r="BM88" s="7">
        <v>0.707345</v>
      </c>
      <c r="BN88" s="7">
        <f t="shared" si="33"/>
        <v>0.5665796666666667</v>
      </c>
      <c r="BO88" s="7">
        <v>0.39608199999999999</v>
      </c>
      <c r="BP88" s="7">
        <v>0.36101100000000003</v>
      </c>
      <c r="BQ88" s="7">
        <v>0.38293199999999999</v>
      </c>
      <c r="BR88" s="7">
        <f t="shared" si="34"/>
        <v>0.38000833333333334</v>
      </c>
    </row>
    <row r="89" spans="1:70">
      <c r="A89" s="7" t="s">
        <v>244</v>
      </c>
      <c r="B89" s="7">
        <v>2.7574610000000002</v>
      </c>
      <c r="C89" s="7">
        <v>3.222661</v>
      </c>
      <c r="D89" s="7">
        <v>3.4178030000000001</v>
      </c>
      <c r="E89" s="7">
        <f t="shared" si="18"/>
        <v>3.1326416666666668</v>
      </c>
      <c r="F89" s="7">
        <v>3.1992099999999999</v>
      </c>
      <c r="G89" s="7">
        <v>3.2272099999999999</v>
      </c>
      <c r="H89" s="7">
        <v>3.623313</v>
      </c>
      <c r="I89" s="7">
        <f t="shared" si="19"/>
        <v>3.3499110000000001</v>
      </c>
      <c r="J89" s="7">
        <v>1.8466800000000001</v>
      </c>
      <c r="K89" s="7">
        <v>2.1537310000000001</v>
      </c>
      <c r="L89" s="7">
        <v>2.1726100000000002</v>
      </c>
      <c r="M89" s="7">
        <f t="shared" si="20"/>
        <v>2.0576736666666666</v>
      </c>
      <c r="N89" s="7">
        <v>3.2084809999999999</v>
      </c>
      <c r="O89" s="7">
        <v>3.2799499999999999</v>
      </c>
      <c r="P89" s="7">
        <v>3.3803299999999998</v>
      </c>
      <c r="Q89" s="7">
        <f t="shared" si="35"/>
        <v>3.2895869999999996</v>
      </c>
      <c r="R89" s="7">
        <v>1.5178</v>
      </c>
      <c r="S89" s="7">
        <v>1.3688100000000001</v>
      </c>
      <c r="T89" s="7">
        <v>1.3106</v>
      </c>
      <c r="U89" s="7">
        <f t="shared" si="21"/>
        <v>1.39907</v>
      </c>
      <c r="V89" s="7">
        <v>2.0680399999999999</v>
      </c>
      <c r="W89" s="7">
        <v>2.0459930000000002</v>
      </c>
      <c r="X89" s="7">
        <v>2.1181420000000002</v>
      </c>
      <c r="Y89" s="7">
        <f t="shared" si="22"/>
        <v>2.0773916666666667</v>
      </c>
      <c r="Z89" s="7">
        <v>1.6988399999999999</v>
      </c>
      <c r="AA89" s="7">
        <v>1.61608</v>
      </c>
      <c r="AB89" s="7">
        <v>1.2945899999999999</v>
      </c>
      <c r="AC89" s="7">
        <f t="shared" si="23"/>
        <v>1.5365033333333333</v>
      </c>
      <c r="AD89" s="7">
        <v>3.7161900000000001</v>
      </c>
      <c r="AE89" s="7">
        <v>4.5982409999999998</v>
      </c>
      <c r="AF89" s="7">
        <v>4.3967099999999997</v>
      </c>
      <c r="AG89" s="7">
        <f t="shared" si="24"/>
        <v>4.2370469999999996</v>
      </c>
      <c r="AH89" s="7">
        <v>1.14323</v>
      </c>
      <c r="AI89" s="7">
        <v>1.0192399999999999</v>
      </c>
      <c r="AJ89" s="7">
        <v>0.94986300000000001</v>
      </c>
      <c r="AK89" s="7">
        <f t="shared" si="25"/>
        <v>1.0374443333333334</v>
      </c>
      <c r="AL89" s="7">
        <v>9.5465999999999995E-2</v>
      </c>
      <c r="AM89" s="7">
        <v>0.103038</v>
      </c>
      <c r="AN89" s="7">
        <v>0.10771</v>
      </c>
      <c r="AO89" s="7">
        <f t="shared" si="26"/>
        <v>0.10207133333333333</v>
      </c>
      <c r="AP89" s="7">
        <v>0.48415200000000003</v>
      </c>
      <c r="AQ89" s="7">
        <v>0.461924</v>
      </c>
      <c r="AR89" s="7">
        <v>0.46144499999999999</v>
      </c>
      <c r="AS89" s="7">
        <f t="shared" si="27"/>
        <v>0.46917366666666666</v>
      </c>
      <c r="AT89" s="7">
        <v>2.7784399999999998</v>
      </c>
      <c r="AU89" s="7">
        <v>2.666134</v>
      </c>
      <c r="AV89" s="7">
        <v>2.9207839999999998</v>
      </c>
      <c r="AW89" s="7">
        <f t="shared" si="28"/>
        <v>2.7884526666666662</v>
      </c>
      <c r="AX89" s="7">
        <v>1.6400330000000001</v>
      </c>
      <c r="AY89" s="7">
        <v>2.1178599999999999</v>
      </c>
      <c r="AZ89" s="7">
        <v>1.8878999999999999</v>
      </c>
      <c r="BA89" s="7">
        <f t="shared" si="29"/>
        <v>1.881931</v>
      </c>
      <c r="BB89" s="7">
        <v>1.7907599999999999</v>
      </c>
      <c r="BC89" s="7">
        <v>2.0403600000000002</v>
      </c>
      <c r="BD89" s="7">
        <v>2.1512509999999998</v>
      </c>
      <c r="BE89" s="7">
        <f t="shared" si="30"/>
        <v>1.9941236666666668</v>
      </c>
      <c r="BF89" s="7">
        <f t="shared" si="31"/>
        <v>0.18463961969288534</v>
      </c>
      <c r="BG89" s="7">
        <v>1.7850239999999999</v>
      </c>
      <c r="BH89" s="7">
        <v>1.3330299999999999</v>
      </c>
      <c r="BI89" s="7">
        <v>1.4077200000000001</v>
      </c>
      <c r="BJ89" s="7">
        <f t="shared" si="32"/>
        <v>1.5085913333333334</v>
      </c>
      <c r="BK89" s="7">
        <v>0.53898599999999997</v>
      </c>
      <c r="BL89" s="7">
        <v>0.51459100000000002</v>
      </c>
      <c r="BM89" s="7">
        <v>0.73908499999999999</v>
      </c>
      <c r="BN89" s="7">
        <f t="shared" si="33"/>
        <v>0.59755400000000003</v>
      </c>
      <c r="BO89" s="7">
        <v>0.40373799999999999</v>
      </c>
      <c r="BP89" s="7">
        <v>0.37907200000000002</v>
      </c>
      <c r="BQ89" s="7">
        <v>0.39364100000000002</v>
      </c>
      <c r="BR89" s="7">
        <f t="shared" si="34"/>
        <v>0.39215033333333338</v>
      </c>
    </row>
    <row r="90" spans="1:70">
      <c r="A90" s="7" t="s">
        <v>245</v>
      </c>
      <c r="B90" s="7">
        <v>2.7300499999999999</v>
      </c>
      <c r="C90" s="7">
        <v>3.21651</v>
      </c>
      <c r="D90" s="7">
        <v>3.3894700000000002</v>
      </c>
      <c r="E90" s="7">
        <f t="shared" si="18"/>
        <v>3.1120100000000002</v>
      </c>
      <c r="F90" s="7">
        <v>3.2477800000000001</v>
      </c>
      <c r="G90" s="7">
        <v>3.23068</v>
      </c>
      <c r="H90" s="7">
        <v>3.6019610000000002</v>
      </c>
      <c r="I90" s="7">
        <f t="shared" si="19"/>
        <v>3.3601403333333337</v>
      </c>
      <c r="J90" s="7">
        <v>1.8361639999999999</v>
      </c>
      <c r="K90" s="7">
        <v>2.1675909999999998</v>
      </c>
      <c r="L90" s="7">
        <v>2.2296800000000001</v>
      </c>
      <c r="M90" s="7">
        <f t="shared" si="20"/>
        <v>2.0778116666666668</v>
      </c>
      <c r="N90" s="7">
        <v>3.209794</v>
      </c>
      <c r="O90" s="7">
        <v>3.29352</v>
      </c>
      <c r="P90" s="7">
        <v>3.3834900000000001</v>
      </c>
      <c r="Q90" s="7">
        <f t="shared" si="35"/>
        <v>3.2956013333333334</v>
      </c>
      <c r="R90" s="7">
        <v>1.5243100000000001</v>
      </c>
      <c r="S90" s="7">
        <v>1.3867510000000001</v>
      </c>
      <c r="T90" s="7">
        <v>1.2865839999999999</v>
      </c>
      <c r="U90" s="7">
        <f t="shared" si="21"/>
        <v>1.3992149999999999</v>
      </c>
      <c r="V90" s="7">
        <v>2.0578400000000001</v>
      </c>
      <c r="W90" s="7">
        <v>2.0697000000000001</v>
      </c>
      <c r="X90" s="7">
        <v>2.1192199999999999</v>
      </c>
      <c r="Y90" s="7">
        <f t="shared" si="22"/>
        <v>2.0822533333333335</v>
      </c>
      <c r="Z90" s="7">
        <v>1.7023299999999999</v>
      </c>
      <c r="AA90" s="7">
        <v>1.635972</v>
      </c>
      <c r="AB90" s="7">
        <v>1.2916529999999999</v>
      </c>
      <c r="AC90" s="7">
        <f t="shared" si="23"/>
        <v>1.5433183333333333</v>
      </c>
      <c r="AD90" s="7">
        <v>3.804713</v>
      </c>
      <c r="AE90" s="7">
        <v>4.7528100000000002</v>
      </c>
      <c r="AF90" s="7">
        <v>4.4429939999999997</v>
      </c>
      <c r="AG90" s="7">
        <f t="shared" si="24"/>
        <v>4.3335056666666665</v>
      </c>
      <c r="AH90" s="7">
        <v>1.146714</v>
      </c>
      <c r="AI90" s="7">
        <v>1.0342499999999999</v>
      </c>
      <c r="AJ90" s="7">
        <v>0.95457599999999998</v>
      </c>
      <c r="AK90" s="7">
        <f t="shared" si="25"/>
        <v>1.04518</v>
      </c>
      <c r="AL90" s="7">
        <v>9.4186000000000006E-2</v>
      </c>
      <c r="AM90" s="7">
        <v>0.104876</v>
      </c>
      <c r="AN90" s="7">
        <v>0.101676</v>
      </c>
      <c r="AO90" s="7">
        <f t="shared" si="26"/>
        <v>0.100246</v>
      </c>
      <c r="AP90" s="7">
        <v>0.48616700000000002</v>
      </c>
      <c r="AQ90" s="7">
        <v>0.46655400000000002</v>
      </c>
      <c r="AR90" s="7">
        <v>0.46274900000000002</v>
      </c>
      <c r="AS90" s="7">
        <f t="shared" si="27"/>
        <v>0.47182333333333332</v>
      </c>
      <c r="AT90" s="7">
        <v>2.7751000000000001</v>
      </c>
      <c r="AU90" s="7">
        <v>2.6733829999999998</v>
      </c>
      <c r="AV90" s="7">
        <v>2.9854699999999998</v>
      </c>
      <c r="AW90" s="7">
        <f t="shared" si="28"/>
        <v>2.8113176666666662</v>
      </c>
      <c r="AX90" s="7">
        <v>1.61785</v>
      </c>
      <c r="AY90" s="7">
        <v>1.96523</v>
      </c>
      <c r="AZ90" s="7">
        <v>1.9439599999999999</v>
      </c>
      <c r="BA90" s="7">
        <f t="shared" si="29"/>
        <v>1.8423466666666666</v>
      </c>
      <c r="BB90" s="7">
        <v>1.77186</v>
      </c>
      <c r="BC90" s="7">
        <v>2.0068000000000001</v>
      </c>
      <c r="BD90" s="7">
        <v>2.0510600000000001</v>
      </c>
      <c r="BE90" s="7">
        <f t="shared" si="30"/>
        <v>1.9432400000000001</v>
      </c>
      <c r="BF90" s="7">
        <f t="shared" si="31"/>
        <v>0.15006020525109254</v>
      </c>
      <c r="BG90" s="7">
        <v>1.822932</v>
      </c>
      <c r="BH90" s="7">
        <v>1.3906810000000001</v>
      </c>
      <c r="BI90" s="7">
        <v>1.4566600000000001</v>
      </c>
      <c r="BJ90" s="7">
        <f t="shared" si="32"/>
        <v>1.5567576666666667</v>
      </c>
      <c r="BK90" s="7">
        <v>0.56916</v>
      </c>
      <c r="BL90" s="7">
        <v>0.54807099999999997</v>
      </c>
      <c r="BM90" s="7">
        <v>0.81615599999999999</v>
      </c>
      <c r="BN90" s="7">
        <f t="shared" si="33"/>
        <v>0.64446233333333325</v>
      </c>
      <c r="BO90" s="7">
        <v>0.41437000000000002</v>
      </c>
      <c r="BP90" s="7">
        <v>0.38872200000000001</v>
      </c>
      <c r="BQ90" s="7">
        <v>0.399899</v>
      </c>
      <c r="BR90" s="7">
        <f t="shared" si="34"/>
        <v>0.40099699999999999</v>
      </c>
    </row>
    <row r="91" spans="1:70">
      <c r="A91" s="7" t="s">
        <v>246</v>
      </c>
      <c r="B91" s="7">
        <v>2.7316440000000002</v>
      </c>
      <c r="C91" s="7">
        <v>3.1774399999999998</v>
      </c>
      <c r="D91" s="7">
        <v>3.37012</v>
      </c>
      <c r="E91" s="7">
        <f t="shared" si="18"/>
        <v>3.0930680000000002</v>
      </c>
      <c r="F91" s="7">
        <v>3.2043910000000002</v>
      </c>
      <c r="G91" s="7">
        <v>3.2057340000000001</v>
      </c>
      <c r="H91" s="7">
        <v>3.6209530000000001</v>
      </c>
      <c r="I91" s="7">
        <f t="shared" si="19"/>
        <v>3.3436926666666671</v>
      </c>
      <c r="J91" s="7">
        <v>1.8550409999999999</v>
      </c>
      <c r="K91" s="7">
        <v>2.185184</v>
      </c>
      <c r="L91" s="7">
        <v>2.2881520000000002</v>
      </c>
      <c r="M91" s="7">
        <f t="shared" si="20"/>
        <v>2.1094589999999998</v>
      </c>
      <c r="N91" s="7">
        <v>3.2686199999999999</v>
      </c>
      <c r="O91" s="7">
        <v>3.3509609999999999</v>
      </c>
      <c r="P91" s="7">
        <v>3.3761899999999998</v>
      </c>
      <c r="Q91" s="7">
        <f t="shared" si="35"/>
        <v>3.3319236666666665</v>
      </c>
      <c r="R91" s="7">
        <v>1.48489</v>
      </c>
      <c r="S91" s="7">
        <v>1.4143829999999999</v>
      </c>
      <c r="T91" s="7">
        <v>1.2760830000000001</v>
      </c>
      <c r="U91" s="7">
        <f t="shared" si="21"/>
        <v>1.3917853333333332</v>
      </c>
      <c r="V91" s="7">
        <v>2.0799940000000001</v>
      </c>
      <c r="W91" s="7">
        <v>2.0888100000000001</v>
      </c>
      <c r="X91" s="7">
        <v>2.1057199999999998</v>
      </c>
      <c r="Y91" s="7">
        <f t="shared" si="22"/>
        <v>2.0915079999999997</v>
      </c>
      <c r="Z91" s="7">
        <v>1.6845000000000001</v>
      </c>
      <c r="AA91" s="7">
        <v>1.6597409999999999</v>
      </c>
      <c r="AB91" s="7">
        <v>1.28847</v>
      </c>
      <c r="AC91" s="7">
        <f t="shared" si="23"/>
        <v>1.5442370000000001</v>
      </c>
      <c r="AD91" s="7">
        <v>3.7248039999999998</v>
      </c>
      <c r="AE91" s="7">
        <v>4.9171199999999997</v>
      </c>
      <c r="AF91" s="7">
        <v>4.3886200000000004</v>
      </c>
      <c r="AG91" s="7">
        <f t="shared" si="24"/>
        <v>4.3435146666666666</v>
      </c>
      <c r="AH91" s="7">
        <v>1.1404319999999999</v>
      </c>
      <c r="AI91" s="7">
        <v>1.0620309999999999</v>
      </c>
      <c r="AJ91" s="7">
        <v>0.95082800000000001</v>
      </c>
      <c r="AK91" s="7">
        <f t="shared" si="25"/>
        <v>1.0510969999999999</v>
      </c>
      <c r="AL91" s="7">
        <v>9.6729999999999997E-2</v>
      </c>
      <c r="AM91" s="7">
        <v>0.102162</v>
      </c>
      <c r="AN91" s="7">
        <v>0.101676</v>
      </c>
      <c r="AO91" s="7">
        <f t="shared" si="26"/>
        <v>0.10018933333333334</v>
      </c>
      <c r="AP91" s="7">
        <v>0.48221000000000003</v>
      </c>
      <c r="AQ91" s="7">
        <v>0.47040100000000001</v>
      </c>
      <c r="AR91" s="7">
        <v>0.46843800000000002</v>
      </c>
      <c r="AS91" s="7">
        <f t="shared" si="27"/>
        <v>0.47368300000000002</v>
      </c>
      <c r="AT91" s="7">
        <v>2.7498710000000002</v>
      </c>
      <c r="AU91" s="7">
        <v>2.7111700000000001</v>
      </c>
      <c r="AV91" s="7">
        <v>3.0375100000000002</v>
      </c>
      <c r="AW91" s="7">
        <f t="shared" si="28"/>
        <v>2.832850333333333</v>
      </c>
      <c r="AX91" s="7">
        <v>1.6197619999999999</v>
      </c>
      <c r="AY91" s="7">
        <v>2.0843739999999999</v>
      </c>
      <c r="AZ91" s="7">
        <v>1.8825829999999999</v>
      </c>
      <c r="BA91" s="7">
        <f t="shared" si="29"/>
        <v>1.8622396666666667</v>
      </c>
      <c r="BB91" s="7">
        <v>1.70383</v>
      </c>
      <c r="BC91" s="7">
        <v>1.9514819999999999</v>
      </c>
      <c r="BD91" s="7">
        <v>2.0345399999999998</v>
      </c>
      <c r="BE91" s="7">
        <f t="shared" si="30"/>
        <v>1.8966173333333334</v>
      </c>
      <c r="BF91" s="7">
        <f t="shared" si="31"/>
        <v>0.17204614137298549</v>
      </c>
      <c r="BG91" s="7">
        <v>1.7634799999999999</v>
      </c>
      <c r="BH91" s="7">
        <v>1.4556500000000001</v>
      </c>
      <c r="BI91" s="7">
        <v>1.426471</v>
      </c>
      <c r="BJ91" s="7">
        <f t="shared" si="32"/>
        <v>1.5485336666666667</v>
      </c>
      <c r="BK91" s="7">
        <v>0.60441199999999995</v>
      </c>
      <c r="BL91" s="7">
        <v>0.58199599999999996</v>
      </c>
      <c r="BM91" s="7">
        <v>0.876502</v>
      </c>
      <c r="BN91" s="7">
        <f t="shared" si="33"/>
        <v>0.68763666666666667</v>
      </c>
      <c r="BO91" s="7">
        <v>0.42012699999999997</v>
      </c>
      <c r="BP91" s="7">
        <v>0.39808700000000002</v>
      </c>
      <c r="BQ91" s="7">
        <v>0.40612999999999999</v>
      </c>
      <c r="BR91" s="7">
        <f t="shared" si="34"/>
        <v>0.40811466666666663</v>
      </c>
    </row>
    <row r="92" spans="1:70">
      <c r="A92" s="7" t="s">
        <v>247</v>
      </c>
      <c r="B92" s="7">
        <v>2.6937329999999999</v>
      </c>
      <c r="C92" s="7">
        <v>3.1539199999999998</v>
      </c>
      <c r="D92" s="7">
        <v>3.3515299999999999</v>
      </c>
      <c r="E92" s="7">
        <f t="shared" si="18"/>
        <v>3.0663943333333332</v>
      </c>
      <c r="F92" s="7">
        <v>3.24695</v>
      </c>
      <c r="G92" s="7">
        <v>3.22614</v>
      </c>
      <c r="H92" s="7">
        <v>3.6052140000000001</v>
      </c>
      <c r="I92" s="7">
        <f t="shared" si="19"/>
        <v>3.3594346666666666</v>
      </c>
      <c r="J92" s="7">
        <v>1.8259019999999999</v>
      </c>
      <c r="K92" s="7">
        <v>2.1575820000000001</v>
      </c>
      <c r="L92" s="7">
        <v>2.3335629999999998</v>
      </c>
      <c r="M92" s="7">
        <f t="shared" si="20"/>
        <v>2.1056823333333332</v>
      </c>
      <c r="N92" s="7">
        <v>3.3409620000000002</v>
      </c>
      <c r="O92" s="7">
        <v>3.3809300000000002</v>
      </c>
      <c r="P92" s="7">
        <v>3.3791199999999999</v>
      </c>
      <c r="Q92" s="7">
        <f t="shared" si="35"/>
        <v>3.3670040000000001</v>
      </c>
      <c r="R92" s="7">
        <v>1.48671</v>
      </c>
      <c r="S92" s="7">
        <v>1.3995200000000001</v>
      </c>
      <c r="T92" s="7">
        <v>1.3031299999999999</v>
      </c>
      <c r="U92" s="7">
        <f t="shared" si="21"/>
        <v>1.3964533333333335</v>
      </c>
      <c r="V92" s="7">
        <v>2.0855100000000002</v>
      </c>
      <c r="W92" s="7">
        <v>2.0918399999999999</v>
      </c>
      <c r="X92" s="7">
        <v>2.1084000000000001</v>
      </c>
      <c r="Y92" s="7">
        <f t="shared" si="22"/>
        <v>2.0952500000000001</v>
      </c>
      <c r="Z92" s="7">
        <v>1.68584</v>
      </c>
      <c r="AA92" s="7">
        <v>1.69238</v>
      </c>
      <c r="AB92" s="7">
        <v>1.3117509999999999</v>
      </c>
      <c r="AC92" s="7">
        <f t="shared" si="23"/>
        <v>1.5633236666666666</v>
      </c>
      <c r="AD92" s="7">
        <v>3.7584599999999999</v>
      </c>
      <c r="AE92" s="7">
        <v>4.9055939999999998</v>
      </c>
      <c r="AF92" s="7">
        <v>4.3951010000000004</v>
      </c>
      <c r="AG92" s="7">
        <f t="shared" si="24"/>
        <v>4.3530516666666665</v>
      </c>
      <c r="AH92" s="7">
        <v>1.136922</v>
      </c>
      <c r="AI92" s="7">
        <v>1.0821499999999999</v>
      </c>
      <c r="AJ92" s="7">
        <v>0.95691400000000004</v>
      </c>
      <c r="AK92" s="7">
        <f t="shared" si="25"/>
        <v>1.058662</v>
      </c>
      <c r="AL92" s="7">
        <v>9.4852000000000006E-2</v>
      </c>
      <c r="AM92" s="7">
        <v>0.108512</v>
      </c>
      <c r="AN92" s="7">
        <v>0.107278</v>
      </c>
      <c r="AO92" s="7">
        <f t="shared" si="26"/>
        <v>0.10354733333333332</v>
      </c>
      <c r="AP92" s="7">
        <v>0.47849700000000001</v>
      </c>
      <c r="AQ92" s="7">
        <v>0.47600599999999998</v>
      </c>
      <c r="AR92" s="7">
        <v>0.47314400000000001</v>
      </c>
      <c r="AS92" s="7">
        <f t="shared" si="27"/>
        <v>0.4758823333333333</v>
      </c>
      <c r="AT92" s="7">
        <v>2.7631700000000001</v>
      </c>
      <c r="AU92" s="7">
        <v>2.7561800000000001</v>
      </c>
      <c r="AV92" s="7">
        <v>3.0484300000000002</v>
      </c>
      <c r="AW92" s="7">
        <f t="shared" si="28"/>
        <v>2.8559266666666669</v>
      </c>
      <c r="AX92" s="7">
        <v>1.60446</v>
      </c>
      <c r="AY92" s="7">
        <v>2.0419299999999998</v>
      </c>
      <c r="AZ92" s="7">
        <v>1.8981399999999999</v>
      </c>
      <c r="BA92" s="7">
        <f t="shared" si="29"/>
        <v>1.8481766666666666</v>
      </c>
      <c r="BB92" s="7">
        <v>1.662442</v>
      </c>
      <c r="BC92" s="7">
        <v>1.94906</v>
      </c>
      <c r="BD92" s="7">
        <v>1.93581</v>
      </c>
      <c r="BE92" s="7">
        <f t="shared" si="30"/>
        <v>1.8491039999999999</v>
      </c>
      <c r="BF92" s="7">
        <f t="shared" si="31"/>
        <v>0.16178973177553638</v>
      </c>
      <c r="BG92" s="7">
        <v>1.793072</v>
      </c>
      <c r="BH92" s="7">
        <v>1.4554339999999999</v>
      </c>
      <c r="BI92" s="7">
        <v>1.4488799999999999</v>
      </c>
      <c r="BJ92" s="7">
        <f t="shared" si="32"/>
        <v>1.5657953333333332</v>
      </c>
      <c r="BK92" s="7">
        <v>0.65076199999999995</v>
      </c>
      <c r="BL92" s="7">
        <v>0.608213</v>
      </c>
      <c r="BM92" s="7">
        <v>0.93465500000000001</v>
      </c>
      <c r="BN92" s="7">
        <f t="shared" si="33"/>
        <v>0.73120999999999992</v>
      </c>
      <c r="BO92" s="7">
        <v>0.42838599999999999</v>
      </c>
      <c r="BP92" s="7">
        <v>0.40941699999999998</v>
      </c>
      <c r="BQ92" s="7">
        <v>0.41236499999999998</v>
      </c>
      <c r="BR92" s="7">
        <f t="shared" si="34"/>
        <v>0.41672266666666663</v>
      </c>
    </row>
    <row r="93" spans="1:70">
      <c r="A93" s="7" t="s">
        <v>248</v>
      </c>
      <c r="B93" s="7">
        <v>2.6941099999999998</v>
      </c>
      <c r="C93" s="7">
        <v>3.1198830000000002</v>
      </c>
      <c r="D93" s="7">
        <v>3.32287</v>
      </c>
      <c r="E93" s="7">
        <f t="shared" si="18"/>
        <v>3.0456210000000001</v>
      </c>
      <c r="F93" s="7">
        <v>3.2287699999999999</v>
      </c>
      <c r="G93" s="7">
        <v>3.2044700000000002</v>
      </c>
      <c r="H93" s="7">
        <v>3.5994799999999998</v>
      </c>
      <c r="I93" s="7">
        <f t="shared" si="19"/>
        <v>3.3442399999999997</v>
      </c>
      <c r="J93" s="7">
        <v>1.8345400000000001</v>
      </c>
      <c r="K93" s="7">
        <v>2.1485020000000001</v>
      </c>
      <c r="L93" s="7">
        <v>2.2822900000000002</v>
      </c>
      <c r="M93" s="7">
        <f t="shared" si="20"/>
        <v>2.0884440000000004</v>
      </c>
      <c r="N93" s="7">
        <v>3.3040539999999998</v>
      </c>
      <c r="O93" s="7">
        <v>3.357583</v>
      </c>
      <c r="P93" s="7">
        <v>3.3625029999999998</v>
      </c>
      <c r="Q93" s="7">
        <f t="shared" si="35"/>
        <v>3.3413799999999996</v>
      </c>
      <c r="R93" s="7">
        <v>1.5029319999999999</v>
      </c>
      <c r="S93" s="7">
        <v>1.3979699999999999</v>
      </c>
      <c r="T93" s="7">
        <v>1.3011710000000001</v>
      </c>
      <c r="U93" s="7">
        <f t="shared" si="21"/>
        <v>1.4006910000000001</v>
      </c>
      <c r="V93" s="7">
        <v>2.0835400000000002</v>
      </c>
      <c r="W93" s="7">
        <v>2.08006</v>
      </c>
      <c r="X93" s="7">
        <v>2.1243539999999999</v>
      </c>
      <c r="Y93" s="7">
        <f t="shared" si="22"/>
        <v>2.0959846666666668</v>
      </c>
      <c r="Z93" s="7">
        <v>1.6933130000000001</v>
      </c>
      <c r="AA93" s="7">
        <v>1.67872</v>
      </c>
      <c r="AB93" s="7">
        <v>1.2899419999999999</v>
      </c>
      <c r="AC93" s="7">
        <f t="shared" si="23"/>
        <v>1.5539916666666667</v>
      </c>
      <c r="AD93" s="7">
        <v>3.7197110000000002</v>
      </c>
      <c r="AE93" s="7">
        <v>4.9514699999999996</v>
      </c>
      <c r="AF93" s="7">
        <v>4.3630509999999996</v>
      </c>
      <c r="AG93" s="7">
        <f t="shared" si="24"/>
        <v>4.3447439999999995</v>
      </c>
      <c r="AH93" s="7">
        <v>1.138903</v>
      </c>
      <c r="AI93" s="7">
        <v>1.0685</v>
      </c>
      <c r="AJ93" s="7">
        <v>0.95470699999999997</v>
      </c>
      <c r="AK93" s="7">
        <f t="shared" si="25"/>
        <v>1.0540366666666667</v>
      </c>
      <c r="AL93" s="7">
        <v>9.6200999999999995E-2</v>
      </c>
      <c r="AM93" s="7">
        <v>0.10767599999999999</v>
      </c>
      <c r="AN93" s="7">
        <v>0.104051</v>
      </c>
      <c r="AO93" s="7">
        <f t="shared" si="26"/>
        <v>0.10264266666666666</v>
      </c>
      <c r="AP93" s="7">
        <v>0.47971399999999997</v>
      </c>
      <c r="AQ93" s="7">
        <v>0.46952199999999999</v>
      </c>
      <c r="AR93" s="7">
        <v>0.47124500000000002</v>
      </c>
      <c r="AS93" s="7">
        <f t="shared" si="27"/>
        <v>0.4734936666666667</v>
      </c>
      <c r="AT93" s="7">
        <v>2.7671139999999999</v>
      </c>
      <c r="AU93" s="7">
        <v>2.7439809999999998</v>
      </c>
      <c r="AV93" s="7">
        <v>3.0470700000000002</v>
      </c>
      <c r="AW93" s="7">
        <f t="shared" si="28"/>
        <v>2.8527216666666662</v>
      </c>
      <c r="AX93" s="7">
        <v>1.5831599999999999</v>
      </c>
      <c r="AY93" s="7">
        <v>2.0748700000000002</v>
      </c>
      <c r="AZ93" s="7">
        <v>1.9063429999999999</v>
      </c>
      <c r="BA93" s="7">
        <f t="shared" si="29"/>
        <v>1.8547909999999999</v>
      </c>
      <c r="BB93" s="7">
        <v>1.6513500000000001</v>
      </c>
      <c r="BC93" s="7">
        <v>1.8704499999999999</v>
      </c>
      <c r="BD93" s="7">
        <v>1.920793</v>
      </c>
      <c r="BE93" s="7">
        <f t="shared" si="30"/>
        <v>1.8141976666666666</v>
      </c>
      <c r="BF93" s="7">
        <f t="shared" si="31"/>
        <v>0.14325894846861509</v>
      </c>
      <c r="BG93" s="7">
        <v>1.8220609999999999</v>
      </c>
      <c r="BH93" s="7">
        <v>1.507131</v>
      </c>
      <c r="BI93" s="7">
        <v>1.44394</v>
      </c>
      <c r="BJ93" s="7">
        <f t="shared" si="32"/>
        <v>1.5910440000000001</v>
      </c>
      <c r="BK93" s="7">
        <v>0.69721100000000003</v>
      </c>
      <c r="BL93" s="7">
        <v>0.63304000000000005</v>
      </c>
      <c r="BM93" s="7">
        <v>0.97836000000000001</v>
      </c>
      <c r="BN93" s="7">
        <f t="shared" si="33"/>
        <v>0.76953700000000003</v>
      </c>
      <c r="BO93" s="7">
        <v>0.43296299999999999</v>
      </c>
      <c r="BP93" s="7">
        <v>0.41214099999999998</v>
      </c>
      <c r="BQ93" s="7">
        <v>0.42476999999999998</v>
      </c>
      <c r="BR93" s="7">
        <f t="shared" si="34"/>
        <v>0.4232913333333333</v>
      </c>
    </row>
    <row r="94" spans="1:70">
      <c r="A94" s="7" t="s">
        <v>249</v>
      </c>
      <c r="B94" s="7">
        <v>2.672742</v>
      </c>
      <c r="C94" s="7">
        <v>3.116241</v>
      </c>
      <c r="D94" s="7">
        <v>3.2996020000000001</v>
      </c>
      <c r="E94" s="7">
        <f t="shared" si="18"/>
        <v>3.0295283333333334</v>
      </c>
      <c r="F94" s="7">
        <v>3.2236899999999999</v>
      </c>
      <c r="G94" s="7">
        <v>3.1998700000000002</v>
      </c>
      <c r="H94" s="7">
        <v>3.5779130000000001</v>
      </c>
      <c r="I94" s="7">
        <f t="shared" si="19"/>
        <v>3.3338243333333337</v>
      </c>
      <c r="J94" s="7">
        <v>1.8320529999999999</v>
      </c>
      <c r="K94" s="7">
        <v>2.1433710000000001</v>
      </c>
      <c r="L94" s="7">
        <v>2.3072810000000001</v>
      </c>
      <c r="M94" s="7">
        <f t="shared" si="20"/>
        <v>2.0942349999999998</v>
      </c>
      <c r="N94" s="7">
        <v>3.2510599999999998</v>
      </c>
      <c r="O94" s="7">
        <v>3.2969499999999998</v>
      </c>
      <c r="P94" s="7">
        <v>3.3478240000000001</v>
      </c>
      <c r="Q94" s="7">
        <f t="shared" si="35"/>
        <v>3.2986113333333336</v>
      </c>
      <c r="R94" s="7">
        <v>1.5020899999999999</v>
      </c>
      <c r="S94" s="7">
        <v>1.409081</v>
      </c>
      <c r="T94" s="7">
        <v>1.28992</v>
      </c>
      <c r="U94" s="7">
        <f t="shared" si="21"/>
        <v>1.4003636666666666</v>
      </c>
      <c r="V94" s="7">
        <v>2.0611820000000001</v>
      </c>
      <c r="W94" s="7">
        <v>2.0708899999999999</v>
      </c>
      <c r="X94" s="7">
        <v>2.1217039999999998</v>
      </c>
      <c r="Y94" s="7">
        <f t="shared" si="22"/>
        <v>2.0845920000000002</v>
      </c>
      <c r="Z94" s="7">
        <v>1.690234</v>
      </c>
      <c r="AA94" s="7">
        <v>1.6576820000000001</v>
      </c>
      <c r="AB94" s="7">
        <v>1.306573</v>
      </c>
      <c r="AC94" s="7">
        <f t="shared" si="23"/>
        <v>1.5514963333333334</v>
      </c>
      <c r="AD94" s="7">
        <v>3.84138</v>
      </c>
      <c r="AE94" s="7">
        <v>4.7421199999999999</v>
      </c>
      <c r="AF94" s="7">
        <v>4.3187600000000002</v>
      </c>
      <c r="AG94" s="7">
        <f t="shared" si="24"/>
        <v>4.3007533333333337</v>
      </c>
      <c r="AH94" s="7">
        <v>1.1393800000000001</v>
      </c>
      <c r="AI94" s="7">
        <v>1.0432399999999999</v>
      </c>
      <c r="AJ94" s="7">
        <v>0.95328299999999999</v>
      </c>
      <c r="AK94" s="7">
        <f t="shared" si="25"/>
        <v>1.045301</v>
      </c>
      <c r="AL94" s="7">
        <v>9.8781999999999995E-2</v>
      </c>
      <c r="AM94" s="7">
        <v>0.104976</v>
      </c>
      <c r="AN94" s="7">
        <v>0.100826</v>
      </c>
      <c r="AO94" s="7">
        <f t="shared" si="26"/>
        <v>0.10152799999999999</v>
      </c>
      <c r="AP94" s="7">
        <v>0.48099500000000001</v>
      </c>
      <c r="AQ94" s="7">
        <v>0.466416</v>
      </c>
      <c r="AR94" s="7">
        <v>0.46635799999999999</v>
      </c>
      <c r="AS94" s="7">
        <f t="shared" si="27"/>
        <v>0.47125633333333333</v>
      </c>
      <c r="AT94" s="7">
        <v>2.7869440000000001</v>
      </c>
      <c r="AU94" s="7">
        <v>2.7247219999999999</v>
      </c>
      <c r="AV94" s="7">
        <v>3.0319600000000002</v>
      </c>
      <c r="AW94" s="7">
        <f t="shared" si="28"/>
        <v>2.8478753333333331</v>
      </c>
      <c r="AX94" s="7">
        <v>1.60785</v>
      </c>
      <c r="AY94" s="7">
        <v>1.97936</v>
      </c>
      <c r="AZ94" s="7">
        <v>1.8664719999999999</v>
      </c>
      <c r="BA94" s="7">
        <f t="shared" si="29"/>
        <v>1.8178939999999999</v>
      </c>
      <c r="BB94" s="7">
        <v>1.5629299999999999</v>
      </c>
      <c r="BC94" s="7">
        <v>1.7897700000000001</v>
      </c>
      <c r="BD94" s="7">
        <v>1.88554</v>
      </c>
      <c r="BE94" s="7">
        <f t="shared" si="30"/>
        <v>1.7460800000000001</v>
      </c>
      <c r="BF94" s="7">
        <f t="shared" si="31"/>
        <v>0.16568317687683326</v>
      </c>
      <c r="BG94" s="7">
        <v>1.7626599999999999</v>
      </c>
      <c r="BH94" s="7">
        <v>1.5236510000000001</v>
      </c>
      <c r="BI94" s="7">
        <v>1.4125829999999999</v>
      </c>
      <c r="BJ94" s="7">
        <f t="shared" si="32"/>
        <v>1.566298</v>
      </c>
      <c r="BK94" s="7">
        <v>0.73230099999999998</v>
      </c>
      <c r="BL94" s="7">
        <v>0.64983100000000005</v>
      </c>
      <c r="BM94" s="7">
        <v>1.0160400000000001</v>
      </c>
      <c r="BN94" s="7">
        <f t="shared" si="33"/>
        <v>0.79939066666666658</v>
      </c>
      <c r="BO94" s="7">
        <v>0.44439899999999999</v>
      </c>
      <c r="BP94" s="7">
        <v>0.41802699999999998</v>
      </c>
      <c r="BQ94" s="7">
        <v>0.43153999999999998</v>
      </c>
      <c r="BR94" s="7">
        <f t="shared" si="34"/>
        <v>0.43132199999999998</v>
      </c>
    </row>
    <row r="95" spans="1:70">
      <c r="A95" s="7" t="s">
        <v>250</v>
      </c>
      <c r="B95" s="7">
        <v>2.6533000000000002</v>
      </c>
      <c r="C95" s="7">
        <v>3.0948639999999998</v>
      </c>
      <c r="D95" s="7">
        <v>3.2881610000000001</v>
      </c>
      <c r="E95" s="7">
        <f t="shared" si="18"/>
        <v>3.0121083333333334</v>
      </c>
      <c r="F95" s="7">
        <v>3.2028029999999998</v>
      </c>
      <c r="G95" s="7">
        <v>3.1825299999999999</v>
      </c>
      <c r="H95" s="7">
        <v>3.6027819999999999</v>
      </c>
      <c r="I95" s="7">
        <f t="shared" si="19"/>
        <v>3.3293716666666664</v>
      </c>
      <c r="J95" s="7">
        <v>1.840344</v>
      </c>
      <c r="K95" s="7">
        <v>2.1719819999999999</v>
      </c>
      <c r="L95" s="7">
        <v>2.2986</v>
      </c>
      <c r="M95" s="7">
        <f t="shared" si="20"/>
        <v>2.1036420000000002</v>
      </c>
      <c r="N95" s="7">
        <v>3.2450519999999998</v>
      </c>
      <c r="O95" s="7">
        <v>3.3138540000000001</v>
      </c>
      <c r="P95" s="7">
        <v>3.3499819999999998</v>
      </c>
      <c r="Q95" s="7">
        <f t="shared" si="35"/>
        <v>3.3029626666666672</v>
      </c>
      <c r="R95" s="7">
        <v>1.5056240000000001</v>
      </c>
      <c r="S95" s="7">
        <v>1.40374</v>
      </c>
      <c r="T95" s="7">
        <v>1.30616</v>
      </c>
      <c r="U95" s="7">
        <f t="shared" si="21"/>
        <v>1.4051746666666667</v>
      </c>
      <c r="V95" s="7">
        <v>2.066821</v>
      </c>
      <c r="W95" s="7">
        <v>2.0678899999999998</v>
      </c>
      <c r="X95" s="7">
        <v>2.1318600000000001</v>
      </c>
      <c r="Y95" s="7">
        <f t="shared" si="22"/>
        <v>2.0888569999999995</v>
      </c>
      <c r="Z95" s="7">
        <v>1.69828</v>
      </c>
      <c r="AA95" s="7">
        <v>1.66066</v>
      </c>
      <c r="AB95" s="7">
        <v>1.3014920000000001</v>
      </c>
      <c r="AC95" s="7">
        <f t="shared" si="23"/>
        <v>1.5534773333333334</v>
      </c>
      <c r="AD95" s="7">
        <v>3.7293799999999999</v>
      </c>
      <c r="AE95" s="7">
        <v>4.7474040000000004</v>
      </c>
      <c r="AF95" s="7">
        <v>4.3163900000000002</v>
      </c>
      <c r="AG95" s="7">
        <f t="shared" si="24"/>
        <v>4.2643913333333332</v>
      </c>
      <c r="AH95" s="7">
        <v>1.1376809999999999</v>
      </c>
      <c r="AI95" s="7">
        <v>1.0379419999999999</v>
      </c>
      <c r="AJ95" s="7">
        <v>0.95280399999999998</v>
      </c>
      <c r="AK95" s="7">
        <f t="shared" si="25"/>
        <v>1.0428089999999999</v>
      </c>
      <c r="AL95" s="7">
        <v>9.4932000000000002E-2</v>
      </c>
      <c r="AM95" s="7">
        <v>0.10491399999999999</v>
      </c>
      <c r="AN95" s="7">
        <v>0.102662</v>
      </c>
      <c r="AO95" s="7">
        <f t="shared" si="26"/>
        <v>0.100836</v>
      </c>
      <c r="AP95" s="7">
        <v>0.478182</v>
      </c>
      <c r="AQ95" s="7">
        <v>0.466503</v>
      </c>
      <c r="AR95" s="7">
        <v>0.46702199999999999</v>
      </c>
      <c r="AS95" s="7">
        <f t="shared" si="27"/>
        <v>0.47056900000000002</v>
      </c>
      <c r="AT95" s="7">
        <v>2.7681840000000002</v>
      </c>
      <c r="AU95" s="7">
        <v>2.72166</v>
      </c>
      <c r="AV95" s="7">
        <v>3.01939</v>
      </c>
      <c r="AW95" s="7">
        <f t="shared" si="28"/>
        <v>2.836411333333333</v>
      </c>
      <c r="AX95" s="7">
        <v>1.5673600000000001</v>
      </c>
      <c r="AY95" s="7">
        <v>1.965212</v>
      </c>
      <c r="AZ95" s="7">
        <v>1.85155</v>
      </c>
      <c r="BA95" s="7">
        <f t="shared" si="29"/>
        <v>1.7947073333333332</v>
      </c>
      <c r="BB95" s="7">
        <v>1.5428200000000001</v>
      </c>
      <c r="BC95" s="7">
        <v>1.77752</v>
      </c>
      <c r="BD95" s="7">
        <v>1.856222</v>
      </c>
      <c r="BE95" s="7">
        <f t="shared" si="30"/>
        <v>1.7255206666666665</v>
      </c>
      <c r="BF95" s="7">
        <f t="shared" si="31"/>
        <v>0.16304340342783982</v>
      </c>
      <c r="BG95" s="7">
        <v>1.7456199999999999</v>
      </c>
      <c r="BH95" s="7">
        <v>1.53318</v>
      </c>
      <c r="BI95" s="7">
        <v>1.4980199999999999</v>
      </c>
      <c r="BJ95" s="7">
        <f t="shared" si="32"/>
        <v>1.5922733333333332</v>
      </c>
      <c r="BK95" s="7">
        <v>0.77452900000000002</v>
      </c>
      <c r="BL95" s="7">
        <v>0.66688099999999995</v>
      </c>
      <c r="BM95" s="7">
        <v>1.0653600000000001</v>
      </c>
      <c r="BN95" s="7">
        <f t="shared" si="33"/>
        <v>0.83558999999999994</v>
      </c>
      <c r="BO95" s="7">
        <v>0.45332499999999998</v>
      </c>
      <c r="BP95" s="7">
        <v>0.42668</v>
      </c>
      <c r="BQ95" s="7">
        <v>0.43586200000000003</v>
      </c>
      <c r="BR95" s="7">
        <f t="shared" si="34"/>
        <v>0.43862233333333328</v>
      </c>
    </row>
    <row r="96" spans="1:70">
      <c r="A96" s="7" t="s">
        <v>251</v>
      </c>
      <c r="B96" s="7">
        <v>2.6432739999999999</v>
      </c>
      <c r="C96" s="7">
        <v>3.0710630000000001</v>
      </c>
      <c r="D96" s="7">
        <v>3.2772100000000002</v>
      </c>
      <c r="E96" s="7">
        <f t="shared" si="18"/>
        <v>2.9971823333333334</v>
      </c>
      <c r="F96" s="7">
        <v>3.2065000000000001</v>
      </c>
      <c r="G96" s="7">
        <v>3.173413</v>
      </c>
      <c r="H96" s="7">
        <v>3.5673300000000001</v>
      </c>
      <c r="I96" s="7">
        <f t="shared" si="19"/>
        <v>3.3157476666666668</v>
      </c>
      <c r="J96" s="7">
        <v>1.8143800000000001</v>
      </c>
      <c r="K96" s="7">
        <v>2.1930900000000002</v>
      </c>
      <c r="L96" s="7">
        <v>2.2430099999999999</v>
      </c>
      <c r="M96" s="7">
        <f t="shared" si="20"/>
        <v>2.0834933333333336</v>
      </c>
      <c r="N96" s="7">
        <v>3.2615539999999998</v>
      </c>
      <c r="O96" s="7">
        <v>3.3320699999999999</v>
      </c>
      <c r="P96" s="7">
        <v>3.344922</v>
      </c>
      <c r="Q96" s="7">
        <f t="shared" si="35"/>
        <v>3.312848666666667</v>
      </c>
      <c r="R96" s="7">
        <v>1.5012700000000001</v>
      </c>
      <c r="S96" s="7">
        <v>1.4746900000000001</v>
      </c>
      <c r="T96" s="7">
        <v>1.2971699999999999</v>
      </c>
      <c r="U96" s="7">
        <f t="shared" si="21"/>
        <v>1.4243766666666666</v>
      </c>
      <c r="V96" s="7">
        <v>2.0733799999999998</v>
      </c>
      <c r="W96" s="7">
        <v>2.0763609999999999</v>
      </c>
      <c r="X96" s="7">
        <v>2.1129699999999998</v>
      </c>
      <c r="Y96" s="7">
        <f t="shared" si="22"/>
        <v>2.0875703333333333</v>
      </c>
      <c r="Z96" s="7">
        <v>1.69391</v>
      </c>
      <c r="AA96" s="7">
        <v>1.666822</v>
      </c>
      <c r="AB96" s="7">
        <v>1.30152</v>
      </c>
      <c r="AC96" s="7">
        <f t="shared" si="23"/>
        <v>1.5540840000000002</v>
      </c>
      <c r="AD96" s="7">
        <v>3.8345199999999999</v>
      </c>
      <c r="AE96" s="7">
        <v>4.7308339999999998</v>
      </c>
      <c r="AF96" s="7">
        <v>4.357361</v>
      </c>
      <c r="AG96" s="7">
        <f t="shared" si="24"/>
        <v>4.307571666666667</v>
      </c>
      <c r="AH96" s="7">
        <v>1.1375930000000001</v>
      </c>
      <c r="AI96" s="7">
        <v>1.05684</v>
      </c>
      <c r="AJ96" s="7">
        <v>0.94533299999999998</v>
      </c>
      <c r="AK96" s="7">
        <f t="shared" si="25"/>
        <v>1.0465886666666666</v>
      </c>
      <c r="AL96" s="7">
        <v>9.7248000000000001E-2</v>
      </c>
      <c r="AM96" s="7">
        <v>0.10774599999999999</v>
      </c>
      <c r="AN96" s="7">
        <v>0.10133</v>
      </c>
      <c r="AO96" s="7">
        <f t="shared" si="26"/>
        <v>0.10210800000000002</v>
      </c>
      <c r="AP96" s="7">
        <v>0.48147200000000001</v>
      </c>
      <c r="AQ96" s="7">
        <v>0.46772399999999997</v>
      </c>
      <c r="AR96" s="7">
        <v>0.47200999999999999</v>
      </c>
      <c r="AS96" s="7">
        <f t="shared" si="27"/>
        <v>0.47373533333333334</v>
      </c>
      <c r="AT96" s="7">
        <v>2.8064900000000002</v>
      </c>
      <c r="AU96" s="7">
        <v>2.7365699999999999</v>
      </c>
      <c r="AV96" s="7">
        <v>3.0594700000000001</v>
      </c>
      <c r="AW96" s="7">
        <f t="shared" si="28"/>
        <v>2.8675100000000007</v>
      </c>
      <c r="AX96" s="7">
        <v>1.57172</v>
      </c>
      <c r="AY96" s="7">
        <v>1.98315</v>
      </c>
      <c r="AZ96" s="7">
        <v>1.8448199999999999</v>
      </c>
      <c r="BA96" s="7">
        <f t="shared" si="29"/>
        <v>1.7998966666666665</v>
      </c>
      <c r="BB96" s="7">
        <v>1.4948600000000001</v>
      </c>
      <c r="BC96" s="7">
        <v>1.7741100000000001</v>
      </c>
      <c r="BD96" s="7">
        <v>1.823974</v>
      </c>
      <c r="BE96" s="7">
        <f t="shared" si="30"/>
        <v>1.697648</v>
      </c>
      <c r="BF96" s="7">
        <f t="shared" si="31"/>
        <v>0.17738047900487808</v>
      </c>
      <c r="BG96" s="7">
        <v>1.7638510000000001</v>
      </c>
      <c r="BH96" s="7">
        <v>1.55217</v>
      </c>
      <c r="BI96" s="7">
        <v>1.5765439999999999</v>
      </c>
      <c r="BJ96" s="7">
        <f t="shared" si="32"/>
        <v>1.6308550000000002</v>
      </c>
      <c r="BK96" s="7">
        <v>0.80088700000000002</v>
      </c>
      <c r="BL96" s="7">
        <v>0.69785299999999995</v>
      </c>
      <c r="BM96" s="7">
        <v>1.0001</v>
      </c>
      <c r="BN96" s="7">
        <f t="shared" si="33"/>
        <v>0.83294666666666661</v>
      </c>
      <c r="BO96" s="7">
        <v>0.45283099999999998</v>
      </c>
      <c r="BP96" s="7">
        <v>0.433423</v>
      </c>
      <c r="BQ96" s="7">
        <v>0.44830599999999998</v>
      </c>
      <c r="BR96" s="7">
        <f t="shared" si="34"/>
        <v>0.44485333333333332</v>
      </c>
    </row>
    <row r="97" spans="1:70">
      <c r="A97" s="7" t="s">
        <v>252</v>
      </c>
      <c r="B97" s="7">
        <v>2.6132909999999998</v>
      </c>
      <c r="C97" s="7">
        <v>3.062093</v>
      </c>
      <c r="D97" s="7">
        <v>3.2364419999999998</v>
      </c>
      <c r="E97" s="7">
        <f t="shared" si="18"/>
        <v>2.9706086666666667</v>
      </c>
      <c r="F97" s="7">
        <v>3.22342</v>
      </c>
      <c r="G97" s="7">
        <v>3.1902430000000002</v>
      </c>
      <c r="H97" s="7">
        <v>3.5717219999999998</v>
      </c>
      <c r="I97" s="7">
        <f t="shared" si="19"/>
        <v>3.3284616666666662</v>
      </c>
      <c r="J97" s="7">
        <v>1.8382400000000001</v>
      </c>
      <c r="K97" s="7">
        <v>2.1873800000000001</v>
      </c>
      <c r="L97" s="7">
        <v>2.317663</v>
      </c>
      <c r="M97" s="7">
        <f t="shared" si="20"/>
        <v>2.1144276666666664</v>
      </c>
      <c r="N97" s="7">
        <v>3.2969499999999998</v>
      </c>
      <c r="O97" s="7">
        <v>3.3501500000000002</v>
      </c>
      <c r="P97" s="7">
        <v>3.3499500000000002</v>
      </c>
      <c r="Q97" s="7">
        <f t="shared" si="35"/>
        <v>3.3323499999999999</v>
      </c>
      <c r="R97" s="7">
        <v>1.499171</v>
      </c>
      <c r="S97" s="7">
        <v>1.4309000000000001</v>
      </c>
      <c r="T97" s="7">
        <v>1.314643</v>
      </c>
      <c r="U97" s="7">
        <f t="shared" si="21"/>
        <v>1.4149046666666667</v>
      </c>
      <c r="V97" s="7">
        <v>2.0844399999999998</v>
      </c>
      <c r="W97" s="7">
        <v>2.0807630000000001</v>
      </c>
      <c r="X97" s="7">
        <v>2.11754</v>
      </c>
      <c r="Y97" s="7">
        <f t="shared" si="22"/>
        <v>2.0942476666666665</v>
      </c>
      <c r="Z97" s="7">
        <v>1.6954739999999999</v>
      </c>
      <c r="AA97" s="7">
        <v>1.69001</v>
      </c>
      <c r="AB97" s="7">
        <v>1.2972619999999999</v>
      </c>
      <c r="AC97" s="7">
        <f t="shared" si="23"/>
        <v>1.5609153333333332</v>
      </c>
      <c r="AD97" s="7">
        <v>3.7519300000000002</v>
      </c>
      <c r="AE97" s="7">
        <v>4.7249100000000004</v>
      </c>
      <c r="AF97" s="7">
        <v>4.3371019999999998</v>
      </c>
      <c r="AG97" s="7">
        <f t="shared" si="24"/>
        <v>4.2713140000000003</v>
      </c>
      <c r="AH97" s="7">
        <v>1.1374299999999999</v>
      </c>
      <c r="AI97" s="7">
        <v>1.070441</v>
      </c>
      <c r="AJ97" s="7">
        <v>0.95528999999999997</v>
      </c>
      <c r="AK97" s="7">
        <f t="shared" si="25"/>
        <v>1.054387</v>
      </c>
      <c r="AL97" s="7">
        <v>9.3007999999999993E-2</v>
      </c>
      <c r="AM97" s="7">
        <v>0.10299800000000001</v>
      </c>
      <c r="AN97" s="7">
        <v>0.104349</v>
      </c>
      <c r="AO97" s="7">
        <f t="shared" si="26"/>
        <v>0.10011833333333335</v>
      </c>
      <c r="AP97" s="7">
        <v>0.48263499999999998</v>
      </c>
      <c r="AQ97" s="7">
        <v>0.47481099999999998</v>
      </c>
      <c r="AR97" s="7">
        <v>0.475103</v>
      </c>
      <c r="AS97" s="7">
        <f t="shared" si="27"/>
        <v>0.47751633333333338</v>
      </c>
      <c r="AT97" s="7">
        <v>2.7555900000000002</v>
      </c>
      <c r="AU97" s="7">
        <v>2.7429800000000002</v>
      </c>
      <c r="AV97" s="7">
        <v>3.059142</v>
      </c>
      <c r="AW97" s="7">
        <f t="shared" si="28"/>
        <v>2.8525706666666668</v>
      </c>
      <c r="AX97" s="7">
        <v>1.597383</v>
      </c>
      <c r="AY97" s="7">
        <v>2.0071400000000001</v>
      </c>
      <c r="AZ97" s="7">
        <v>1.811293</v>
      </c>
      <c r="BA97" s="7">
        <f t="shared" si="29"/>
        <v>1.8052720000000002</v>
      </c>
      <c r="BB97" s="7">
        <v>1.5049110000000001</v>
      </c>
      <c r="BC97" s="7">
        <v>1.7534529999999999</v>
      </c>
      <c r="BD97" s="7">
        <v>1.770993</v>
      </c>
      <c r="BE97" s="7">
        <f t="shared" si="30"/>
        <v>1.6764523333333334</v>
      </c>
      <c r="BF97" s="7">
        <f t="shared" si="31"/>
        <v>0.148817790204442</v>
      </c>
      <c r="BG97" s="7">
        <v>1.7507999999999999</v>
      </c>
      <c r="BH97" s="7">
        <v>1.5588919999999999</v>
      </c>
      <c r="BI97" s="7">
        <v>1.4846729999999999</v>
      </c>
      <c r="BJ97" s="7">
        <f t="shared" si="32"/>
        <v>1.5981216666666667</v>
      </c>
      <c r="BK97" s="7">
        <v>0.84815799999999997</v>
      </c>
      <c r="BL97" s="7">
        <v>0.71510700000000005</v>
      </c>
      <c r="BM97" s="7">
        <v>1.027984</v>
      </c>
      <c r="BN97" s="7">
        <f t="shared" si="33"/>
        <v>0.86374966666666664</v>
      </c>
      <c r="BO97" s="7">
        <v>0.459032</v>
      </c>
      <c r="BP97" s="7">
        <v>0.44623499999999999</v>
      </c>
      <c r="BQ97" s="7">
        <v>0.44633699999999998</v>
      </c>
      <c r="BR97" s="7">
        <f t="shared" si="34"/>
        <v>0.45053466666666669</v>
      </c>
    </row>
    <row r="98" spans="1:70">
      <c r="A98" s="7" t="s">
        <v>253</v>
      </c>
      <c r="B98" s="7">
        <v>2.610563</v>
      </c>
      <c r="C98" s="7">
        <v>3.019231</v>
      </c>
      <c r="D98" s="7">
        <v>3.2138710000000001</v>
      </c>
      <c r="E98" s="7">
        <f t="shared" si="18"/>
        <v>2.9478883333333337</v>
      </c>
      <c r="F98" s="7">
        <v>3.1786240000000001</v>
      </c>
      <c r="G98" s="7">
        <v>3.1687699999999999</v>
      </c>
      <c r="H98" s="7">
        <v>3.5783800000000001</v>
      </c>
      <c r="I98" s="7">
        <f t="shared" si="19"/>
        <v>3.3085913333333337</v>
      </c>
      <c r="J98" s="7">
        <v>1.8183199999999999</v>
      </c>
      <c r="K98" s="7">
        <v>2.1918000000000002</v>
      </c>
      <c r="L98" s="7">
        <v>2.2958310000000002</v>
      </c>
      <c r="M98" s="7">
        <f t="shared" si="20"/>
        <v>2.1019836666666669</v>
      </c>
      <c r="N98" s="7">
        <v>3.2627299999999999</v>
      </c>
      <c r="O98" s="7">
        <v>3.3145020000000001</v>
      </c>
      <c r="P98" s="7">
        <v>3.3483610000000001</v>
      </c>
      <c r="Q98" s="7">
        <f t="shared" si="35"/>
        <v>3.3085310000000003</v>
      </c>
      <c r="R98" s="7">
        <v>1.5080899999999999</v>
      </c>
      <c r="S98" s="7">
        <v>1.4484840000000001</v>
      </c>
      <c r="T98" s="7">
        <v>1.3016799999999999</v>
      </c>
      <c r="U98" s="7">
        <f t="shared" si="21"/>
        <v>1.4194180000000001</v>
      </c>
      <c r="V98" s="7">
        <v>2.0992799999999998</v>
      </c>
      <c r="W98" s="7">
        <v>2.07687</v>
      </c>
      <c r="X98" s="7">
        <v>2.1103499999999999</v>
      </c>
      <c r="Y98" s="7">
        <f t="shared" si="22"/>
        <v>2.0954999999999999</v>
      </c>
      <c r="Z98" s="7">
        <v>1.6968730000000001</v>
      </c>
      <c r="AA98" s="7">
        <v>1.6857800000000001</v>
      </c>
      <c r="AB98" s="7">
        <v>1.30667</v>
      </c>
      <c r="AC98" s="7">
        <f t="shared" si="23"/>
        <v>1.5631076666666666</v>
      </c>
      <c r="AD98" s="7">
        <v>3.8010619999999999</v>
      </c>
      <c r="AE98" s="7">
        <v>4.9238</v>
      </c>
      <c r="AF98" s="7">
        <v>4.4367020000000004</v>
      </c>
      <c r="AG98" s="7">
        <f t="shared" si="24"/>
        <v>4.3871880000000001</v>
      </c>
      <c r="AH98" s="7">
        <v>1.1426019999999999</v>
      </c>
      <c r="AI98" s="7">
        <v>1.06535</v>
      </c>
      <c r="AJ98" s="7">
        <v>0.95256600000000002</v>
      </c>
      <c r="AK98" s="7">
        <f t="shared" si="25"/>
        <v>1.0535059999999998</v>
      </c>
      <c r="AL98" s="7">
        <v>9.3437999999999993E-2</v>
      </c>
      <c r="AM98" s="7">
        <v>0.101728</v>
      </c>
      <c r="AN98" s="7">
        <v>9.8516000000000006E-2</v>
      </c>
      <c r="AO98" s="7">
        <f t="shared" si="26"/>
        <v>9.7893999999999995E-2</v>
      </c>
      <c r="AP98" s="7">
        <v>0.48324800000000001</v>
      </c>
      <c r="AQ98" s="7">
        <v>0.47637800000000002</v>
      </c>
      <c r="AR98" s="7">
        <v>0.472084</v>
      </c>
      <c r="AS98" s="7">
        <f t="shared" si="27"/>
        <v>0.4772366666666667</v>
      </c>
      <c r="AT98" s="7">
        <v>2.7667199999999998</v>
      </c>
      <c r="AU98" s="7">
        <v>2.7458399999999998</v>
      </c>
      <c r="AV98" s="7">
        <v>3.0539329999999998</v>
      </c>
      <c r="AW98" s="7">
        <f t="shared" si="28"/>
        <v>2.8554976666666665</v>
      </c>
      <c r="AX98" s="7">
        <v>1.5068919999999999</v>
      </c>
      <c r="AY98" s="7">
        <v>2.0356130000000001</v>
      </c>
      <c r="AZ98" s="7">
        <v>1.8061400000000001</v>
      </c>
      <c r="BA98" s="7">
        <f t="shared" si="29"/>
        <v>1.7828816666666667</v>
      </c>
      <c r="BB98" s="7">
        <v>1.4434130000000001</v>
      </c>
      <c r="BC98" s="7">
        <v>1.673643</v>
      </c>
      <c r="BD98" s="7">
        <v>1.7309540000000001</v>
      </c>
      <c r="BE98" s="7">
        <f t="shared" si="30"/>
        <v>1.6160033333333335</v>
      </c>
      <c r="BF98" s="7">
        <f t="shared" si="31"/>
        <v>0.15218970086813804</v>
      </c>
      <c r="BG98" s="7">
        <v>1.8165</v>
      </c>
      <c r="BH98" s="7">
        <v>1.62775</v>
      </c>
      <c r="BI98" s="7">
        <v>1.5396000000000001</v>
      </c>
      <c r="BJ98" s="7">
        <f t="shared" si="32"/>
        <v>1.6612833333333334</v>
      </c>
      <c r="BK98" s="7">
        <v>0.87285400000000002</v>
      </c>
      <c r="BL98" s="7">
        <v>0.72663100000000003</v>
      </c>
      <c r="BM98" s="7">
        <v>1.0363100000000001</v>
      </c>
      <c r="BN98" s="7">
        <f t="shared" si="33"/>
        <v>0.87859833333333326</v>
      </c>
      <c r="BO98" s="7">
        <v>0.46418100000000001</v>
      </c>
      <c r="BP98" s="7">
        <v>0.44482899999999997</v>
      </c>
      <c r="BQ98" s="7">
        <v>0.45408399999999999</v>
      </c>
      <c r="BR98" s="7">
        <f t="shared" si="34"/>
        <v>0.45436466666666669</v>
      </c>
    </row>
    <row r="99" spans="1:70">
      <c r="A99" s="7" t="s">
        <v>254</v>
      </c>
      <c r="B99" s="7">
        <v>2.5928939999999998</v>
      </c>
      <c r="C99" s="7">
        <v>3.0161039999999999</v>
      </c>
      <c r="D99" s="7">
        <v>3.2206299999999999</v>
      </c>
      <c r="E99" s="7">
        <f t="shared" si="18"/>
        <v>2.9432093333333333</v>
      </c>
      <c r="F99" s="7">
        <v>3.1872400000000001</v>
      </c>
      <c r="G99" s="7">
        <v>3.1640299999999999</v>
      </c>
      <c r="H99" s="7">
        <v>3.5856499999999998</v>
      </c>
      <c r="I99" s="7">
        <f t="shared" si="19"/>
        <v>3.3123066666666663</v>
      </c>
      <c r="J99" s="7">
        <v>1.82474</v>
      </c>
      <c r="K99" s="7">
        <v>2.1926329999999998</v>
      </c>
      <c r="L99" s="7">
        <v>2.2237900000000002</v>
      </c>
      <c r="M99" s="7">
        <f t="shared" si="20"/>
        <v>2.0803876666666667</v>
      </c>
      <c r="N99" s="7">
        <v>3.2109519999999998</v>
      </c>
      <c r="O99" s="7">
        <v>3.2561019999999998</v>
      </c>
      <c r="P99" s="7">
        <v>3.3381099999999999</v>
      </c>
      <c r="Q99" s="7">
        <f t="shared" si="35"/>
        <v>3.2683879999999998</v>
      </c>
      <c r="R99" s="7">
        <v>1.49458</v>
      </c>
      <c r="S99" s="7">
        <v>1.40449</v>
      </c>
      <c r="T99" s="7">
        <v>1.305431</v>
      </c>
      <c r="U99" s="7">
        <f t="shared" si="21"/>
        <v>1.4015003333333336</v>
      </c>
      <c r="V99" s="7">
        <v>2.102474</v>
      </c>
      <c r="W99" s="7">
        <v>2.0573320000000002</v>
      </c>
      <c r="X99" s="7">
        <v>2.1019619999999999</v>
      </c>
      <c r="Y99" s="7">
        <f t="shared" si="22"/>
        <v>2.087256</v>
      </c>
      <c r="Z99" s="7">
        <v>1.6892400000000001</v>
      </c>
      <c r="AA99" s="7">
        <v>1.6583399999999999</v>
      </c>
      <c r="AB99" s="7">
        <v>1.2947</v>
      </c>
      <c r="AC99" s="7">
        <f t="shared" si="23"/>
        <v>1.5474266666666665</v>
      </c>
      <c r="AD99" s="7">
        <v>3.7829039999999998</v>
      </c>
      <c r="AE99" s="7">
        <v>4.659313</v>
      </c>
      <c r="AF99" s="7">
        <v>4.4461329999999997</v>
      </c>
      <c r="AG99" s="7">
        <f t="shared" si="24"/>
        <v>4.2961166666666664</v>
      </c>
      <c r="AH99" s="7">
        <v>1.13645</v>
      </c>
      <c r="AI99" s="7">
        <v>1.03386</v>
      </c>
      <c r="AJ99" s="7">
        <v>0.94977800000000001</v>
      </c>
      <c r="AK99" s="7">
        <f t="shared" si="25"/>
        <v>1.0400293333333333</v>
      </c>
      <c r="AL99" s="7">
        <v>9.2545000000000002E-2</v>
      </c>
      <c r="AM99" s="7">
        <v>0.106736</v>
      </c>
      <c r="AN99" s="7">
        <v>0.100787</v>
      </c>
      <c r="AO99" s="7">
        <f t="shared" si="26"/>
        <v>0.10002266666666666</v>
      </c>
      <c r="AP99" s="7">
        <v>0.48127900000000001</v>
      </c>
      <c r="AQ99" s="7">
        <v>0.47018100000000002</v>
      </c>
      <c r="AR99" s="7">
        <v>0.47160000000000002</v>
      </c>
      <c r="AS99" s="7">
        <f t="shared" si="27"/>
        <v>0.47435333333333335</v>
      </c>
      <c r="AT99" s="7">
        <v>2.7650700000000001</v>
      </c>
      <c r="AU99" s="7">
        <v>2.7025299999999999</v>
      </c>
      <c r="AV99" s="7">
        <v>2.9898400000000001</v>
      </c>
      <c r="AW99" s="7">
        <f t="shared" si="28"/>
        <v>2.8191466666666667</v>
      </c>
      <c r="AX99" s="7">
        <v>1.60178</v>
      </c>
      <c r="AY99" s="7">
        <v>1.9615640000000001</v>
      </c>
      <c r="AZ99" s="7">
        <v>1.814894</v>
      </c>
      <c r="BA99" s="7">
        <f t="shared" si="29"/>
        <v>1.792746</v>
      </c>
      <c r="BB99" s="7">
        <v>1.407</v>
      </c>
      <c r="BC99" s="7">
        <v>1.6272500000000001</v>
      </c>
      <c r="BD99" s="7">
        <v>1.7262</v>
      </c>
      <c r="BE99" s="7">
        <f t="shared" si="30"/>
        <v>1.5868166666666668</v>
      </c>
      <c r="BF99" s="7">
        <f t="shared" si="31"/>
        <v>0.16339614693539542</v>
      </c>
      <c r="BG99" s="7">
        <v>1.7794220000000001</v>
      </c>
      <c r="BH99" s="7">
        <v>1.5601210000000001</v>
      </c>
      <c r="BI99" s="7">
        <v>1.41744</v>
      </c>
      <c r="BJ99" s="7">
        <f t="shared" si="32"/>
        <v>1.585661</v>
      </c>
      <c r="BK99" s="7">
        <v>0.89560899999999999</v>
      </c>
      <c r="BL99" s="7">
        <v>0.73933599999999999</v>
      </c>
      <c r="BM99" s="7">
        <v>1.06636</v>
      </c>
      <c r="BN99" s="7">
        <f t="shared" si="33"/>
        <v>0.90043499999999999</v>
      </c>
      <c r="BO99" s="7">
        <v>0.47112599999999999</v>
      </c>
      <c r="BP99" s="7">
        <v>0.45228099999999999</v>
      </c>
      <c r="BQ99" s="7">
        <v>0.45164399999999999</v>
      </c>
      <c r="BR99" s="7">
        <f t="shared" si="34"/>
        <v>0.45835033333333336</v>
      </c>
    </row>
    <row r="100" spans="1:70">
      <c r="A100" s="7" t="s">
        <v>255</v>
      </c>
      <c r="B100" s="7">
        <v>2.5713900000000001</v>
      </c>
      <c r="C100" s="7">
        <v>3.0019800000000001</v>
      </c>
      <c r="D100" s="7">
        <v>3.1956600000000002</v>
      </c>
      <c r="E100" s="7">
        <f t="shared" si="18"/>
        <v>2.9230100000000001</v>
      </c>
      <c r="F100" s="7">
        <v>3.1813400000000001</v>
      </c>
      <c r="G100" s="7">
        <v>3.1463709999999998</v>
      </c>
      <c r="H100" s="7">
        <v>3.5563199999999999</v>
      </c>
      <c r="I100" s="7">
        <f t="shared" si="19"/>
        <v>3.2946770000000001</v>
      </c>
      <c r="J100" s="7">
        <v>1.8181099999999999</v>
      </c>
      <c r="K100" s="7">
        <v>2.2105100000000002</v>
      </c>
      <c r="L100" s="7">
        <v>2.301444</v>
      </c>
      <c r="M100" s="7">
        <f t="shared" si="20"/>
        <v>2.1100213333333335</v>
      </c>
      <c r="N100" s="7">
        <v>3.1978300000000002</v>
      </c>
      <c r="O100" s="7">
        <v>3.2443900000000001</v>
      </c>
      <c r="P100" s="7">
        <v>3.33643</v>
      </c>
      <c r="Q100" s="7">
        <f t="shared" si="35"/>
        <v>3.2595500000000004</v>
      </c>
      <c r="R100" s="7">
        <v>1.517272</v>
      </c>
      <c r="S100" s="7">
        <v>1.3880999999999999</v>
      </c>
      <c r="T100" s="7">
        <v>1.29888</v>
      </c>
      <c r="U100" s="7">
        <f t="shared" si="21"/>
        <v>1.4014173333333335</v>
      </c>
      <c r="V100" s="7">
        <v>2.0890300000000002</v>
      </c>
      <c r="W100" s="7">
        <v>2.0636109999999999</v>
      </c>
      <c r="X100" s="7">
        <v>2.0988509999999998</v>
      </c>
      <c r="Y100" s="7">
        <f t="shared" si="22"/>
        <v>2.0838306666666666</v>
      </c>
      <c r="Z100" s="7">
        <v>1.6986000000000001</v>
      </c>
      <c r="AA100" s="7">
        <v>1.6498729999999999</v>
      </c>
      <c r="AB100" s="7">
        <v>1.3042100000000001</v>
      </c>
      <c r="AC100" s="7">
        <f t="shared" si="23"/>
        <v>1.5508943333333336</v>
      </c>
      <c r="AD100" s="7">
        <v>3.787334</v>
      </c>
      <c r="AE100" s="7">
        <v>4.6727400000000001</v>
      </c>
      <c r="AF100" s="7">
        <v>4.3672599999999999</v>
      </c>
      <c r="AG100" s="7">
        <f t="shared" si="24"/>
        <v>4.2757779999999999</v>
      </c>
      <c r="AH100" s="7">
        <v>1.1454420000000001</v>
      </c>
      <c r="AI100" s="7">
        <v>1.030624</v>
      </c>
      <c r="AJ100" s="7">
        <v>0.94639799999999996</v>
      </c>
      <c r="AK100" s="7">
        <f t="shared" si="25"/>
        <v>1.0408213333333334</v>
      </c>
      <c r="AL100" s="7">
        <v>9.5834000000000003E-2</v>
      </c>
      <c r="AM100" s="7">
        <v>0.10585700000000001</v>
      </c>
      <c r="AN100" s="7">
        <v>9.9928000000000003E-2</v>
      </c>
      <c r="AO100" s="7">
        <f t="shared" si="26"/>
        <v>0.10053966666666668</v>
      </c>
      <c r="AP100" s="7">
        <v>0.47998499999999999</v>
      </c>
      <c r="AQ100" s="7">
        <v>0.462225</v>
      </c>
      <c r="AR100" s="7">
        <v>0.46444099999999999</v>
      </c>
      <c r="AS100" s="7">
        <f t="shared" si="27"/>
        <v>0.4688836666666667</v>
      </c>
      <c r="AT100" s="7">
        <v>2.7728899999999999</v>
      </c>
      <c r="AU100" s="7">
        <v>2.7020200000000001</v>
      </c>
      <c r="AV100" s="7">
        <v>2.9935700000000001</v>
      </c>
      <c r="AW100" s="7">
        <f t="shared" si="28"/>
        <v>2.8228266666666664</v>
      </c>
      <c r="AX100" s="7">
        <v>1.56351</v>
      </c>
      <c r="AY100" s="7">
        <v>1.9801230000000001</v>
      </c>
      <c r="AZ100" s="7">
        <v>1.79552</v>
      </c>
      <c r="BA100" s="7">
        <f t="shared" si="29"/>
        <v>1.7797176666666665</v>
      </c>
      <c r="BB100" s="7">
        <v>1.358814</v>
      </c>
      <c r="BC100" s="7">
        <v>1.601782</v>
      </c>
      <c r="BD100" s="7">
        <v>1.69821</v>
      </c>
      <c r="BE100" s="7">
        <f t="shared" si="30"/>
        <v>1.5529353333333333</v>
      </c>
      <c r="BF100" s="7">
        <f t="shared" si="31"/>
        <v>0.17489113424451608</v>
      </c>
      <c r="BG100" s="7">
        <v>1.795533</v>
      </c>
      <c r="BH100" s="7">
        <v>1.58365</v>
      </c>
      <c r="BI100" s="7">
        <v>1.4054800000000001</v>
      </c>
      <c r="BJ100" s="7">
        <f t="shared" si="32"/>
        <v>1.5948876666666667</v>
      </c>
      <c r="BK100" s="7">
        <v>0.87051500000000004</v>
      </c>
      <c r="BL100" s="7">
        <v>0.74350700000000003</v>
      </c>
      <c r="BM100" s="7">
        <v>1.0390200000000001</v>
      </c>
      <c r="BN100" s="7">
        <f t="shared" si="33"/>
        <v>0.88434733333333337</v>
      </c>
      <c r="BO100" s="7">
        <v>0.47706999999999999</v>
      </c>
      <c r="BP100" s="7">
        <v>0.45779700000000001</v>
      </c>
      <c r="BQ100" s="7">
        <v>0.45678800000000003</v>
      </c>
      <c r="BR100" s="7">
        <f t="shared" si="34"/>
        <v>0.46388500000000005</v>
      </c>
    </row>
    <row r="101" spans="1:70">
      <c r="A101" s="7" t="s">
        <v>256</v>
      </c>
      <c r="B101" s="7">
        <v>2.562872</v>
      </c>
      <c r="C101" s="7">
        <v>2.9876100000000001</v>
      </c>
      <c r="D101" s="7">
        <v>3.1880700000000002</v>
      </c>
      <c r="E101" s="7">
        <f t="shared" si="18"/>
        <v>2.9128506666666669</v>
      </c>
      <c r="F101" s="7">
        <v>3.2293400000000001</v>
      </c>
      <c r="G101" s="7">
        <v>3.1729699999999998</v>
      </c>
      <c r="H101" s="7">
        <v>3.5524830000000001</v>
      </c>
      <c r="I101" s="7">
        <f t="shared" si="19"/>
        <v>3.3182643333333335</v>
      </c>
      <c r="J101" s="7">
        <v>1.83277</v>
      </c>
      <c r="K101" s="7">
        <v>2.2160600000000001</v>
      </c>
      <c r="L101" s="7">
        <v>2.2069040000000002</v>
      </c>
      <c r="M101" s="7">
        <f t="shared" si="20"/>
        <v>2.0852446666666666</v>
      </c>
      <c r="N101" s="7">
        <v>3.1951339999999999</v>
      </c>
      <c r="O101" s="7">
        <v>3.2789220000000001</v>
      </c>
      <c r="P101" s="7">
        <v>3.3329620000000002</v>
      </c>
      <c r="Q101" s="7">
        <f t="shared" si="35"/>
        <v>3.2690059999999996</v>
      </c>
      <c r="R101" s="7">
        <v>1.4889129999999999</v>
      </c>
      <c r="S101" s="7">
        <v>1.3955</v>
      </c>
      <c r="T101" s="7">
        <v>1.305291</v>
      </c>
      <c r="U101" s="7">
        <f t="shared" si="21"/>
        <v>1.396568</v>
      </c>
      <c r="V101" s="7">
        <v>2.1028030000000002</v>
      </c>
      <c r="W101" s="7">
        <v>2.0623100000000001</v>
      </c>
      <c r="X101" s="7">
        <v>2.1043500000000002</v>
      </c>
      <c r="Y101" s="7">
        <f t="shared" si="22"/>
        <v>2.0898210000000002</v>
      </c>
      <c r="Z101" s="7">
        <v>1.70146</v>
      </c>
      <c r="AA101" s="7">
        <v>1.6646300000000001</v>
      </c>
      <c r="AB101" s="7">
        <v>1.2953600000000001</v>
      </c>
      <c r="AC101" s="7">
        <f t="shared" si="23"/>
        <v>1.5538166666666668</v>
      </c>
      <c r="AD101" s="7">
        <v>3.7398530000000001</v>
      </c>
      <c r="AE101" s="7">
        <v>4.7393999999999998</v>
      </c>
      <c r="AF101" s="7">
        <v>4.3515139999999999</v>
      </c>
      <c r="AG101" s="7">
        <f t="shared" si="24"/>
        <v>4.2769223333333333</v>
      </c>
      <c r="AH101" s="7">
        <v>1.145972</v>
      </c>
      <c r="AI101" s="7">
        <v>1.0405199999999999</v>
      </c>
      <c r="AJ101" s="7">
        <v>0.95281899999999997</v>
      </c>
      <c r="AK101" s="7">
        <f t="shared" si="25"/>
        <v>1.0464369999999998</v>
      </c>
      <c r="AL101" s="7">
        <v>9.4016000000000002E-2</v>
      </c>
      <c r="AM101" s="7">
        <v>0.10557900000000001</v>
      </c>
      <c r="AN101" s="7">
        <v>0.101366</v>
      </c>
      <c r="AO101" s="7">
        <f t="shared" si="26"/>
        <v>0.10032033333333334</v>
      </c>
      <c r="AP101" s="7">
        <v>0.47705700000000001</v>
      </c>
      <c r="AQ101" s="7">
        <v>0.46395900000000001</v>
      </c>
      <c r="AR101" s="7">
        <v>0.47433900000000001</v>
      </c>
      <c r="AS101" s="7">
        <f t="shared" si="27"/>
        <v>0.47178500000000007</v>
      </c>
      <c r="AT101" s="7">
        <v>2.75732</v>
      </c>
      <c r="AU101" s="7">
        <v>2.7361499999999999</v>
      </c>
      <c r="AV101" s="7">
        <v>3.03485</v>
      </c>
      <c r="AW101" s="7">
        <f t="shared" si="28"/>
        <v>2.8427733333333336</v>
      </c>
      <c r="AX101" s="7">
        <v>1.5779799999999999</v>
      </c>
      <c r="AY101" s="7">
        <v>2.0127299999999999</v>
      </c>
      <c r="AZ101" s="7">
        <v>1.8077110000000001</v>
      </c>
      <c r="BA101" s="7">
        <f t="shared" si="29"/>
        <v>1.7994736666666666</v>
      </c>
      <c r="BB101" s="7">
        <v>1.3302229999999999</v>
      </c>
      <c r="BC101" s="7">
        <v>1.6160140000000001</v>
      </c>
      <c r="BD101" s="7">
        <v>1.6761740000000001</v>
      </c>
      <c r="BE101" s="7">
        <f t="shared" si="30"/>
        <v>1.5408036666666665</v>
      </c>
      <c r="BF101" s="7">
        <f t="shared" si="31"/>
        <v>0.18483227337327582</v>
      </c>
      <c r="BG101" s="7">
        <v>1.827591</v>
      </c>
      <c r="BH101" s="7">
        <v>1.5896999999999999</v>
      </c>
      <c r="BI101" s="7">
        <v>1.4962899999999999</v>
      </c>
      <c r="BJ101" s="7">
        <f t="shared" si="32"/>
        <v>1.6378603333333333</v>
      </c>
      <c r="BK101" s="7">
        <v>0.87974699999999995</v>
      </c>
      <c r="BL101" s="7">
        <v>0.76833399999999996</v>
      </c>
      <c r="BM101" s="7">
        <v>1.0610200000000001</v>
      </c>
      <c r="BN101" s="7">
        <f t="shared" si="33"/>
        <v>0.90303366666666662</v>
      </c>
      <c r="BO101" s="7">
        <v>0.47278799999999999</v>
      </c>
      <c r="BP101" s="7">
        <v>0.45596700000000001</v>
      </c>
      <c r="BQ101" s="7">
        <v>0.46263399999999999</v>
      </c>
      <c r="BR101" s="7">
        <f t="shared" si="34"/>
        <v>0.46379633333333331</v>
      </c>
    </row>
    <row r="102" spans="1:70">
      <c r="A102" s="7" t="s">
        <v>257</v>
      </c>
      <c r="B102" s="7">
        <v>2.5553509999999999</v>
      </c>
      <c r="C102" s="7">
        <v>2.9606400000000002</v>
      </c>
      <c r="D102" s="7">
        <v>3.1732200000000002</v>
      </c>
      <c r="E102" s="7">
        <f t="shared" si="18"/>
        <v>2.8964036666666666</v>
      </c>
      <c r="F102" s="7">
        <v>3.181054</v>
      </c>
      <c r="G102" s="7">
        <v>3.16771</v>
      </c>
      <c r="H102" s="7">
        <v>3.55172</v>
      </c>
      <c r="I102" s="7">
        <f t="shared" si="19"/>
        <v>3.3001613333333335</v>
      </c>
      <c r="J102" s="7">
        <v>1.8249</v>
      </c>
      <c r="K102" s="7">
        <v>2.230842</v>
      </c>
      <c r="L102" s="7">
        <v>2.3504</v>
      </c>
      <c r="M102" s="7">
        <f t="shared" si="20"/>
        <v>2.1353806666666668</v>
      </c>
      <c r="N102" s="7">
        <v>3.2345100000000002</v>
      </c>
      <c r="O102" s="7">
        <v>3.315801</v>
      </c>
      <c r="P102" s="7">
        <v>3.34843</v>
      </c>
      <c r="Q102" s="7">
        <f t="shared" si="35"/>
        <v>3.2995803333333336</v>
      </c>
      <c r="R102" s="7">
        <v>1.4850620000000001</v>
      </c>
      <c r="S102" s="7">
        <v>1.4083300000000001</v>
      </c>
      <c r="T102" s="7">
        <v>1.29843</v>
      </c>
      <c r="U102" s="7">
        <f t="shared" si="21"/>
        <v>1.3972740000000001</v>
      </c>
      <c r="V102" s="7">
        <v>2.1217320000000002</v>
      </c>
      <c r="W102" s="7">
        <v>2.0885720000000001</v>
      </c>
      <c r="X102" s="7">
        <v>2.0874700000000002</v>
      </c>
      <c r="Y102" s="7">
        <f t="shared" si="22"/>
        <v>2.0992580000000003</v>
      </c>
      <c r="Z102" s="7">
        <v>1.6887939999999999</v>
      </c>
      <c r="AA102" s="7">
        <v>1.6785600000000001</v>
      </c>
      <c r="AB102" s="7">
        <v>1.2852840000000001</v>
      </c>
      <c r="AC102" s="7">
        <f t="shared" si="23"/>
        <v>1.5508793333333333</v>
      </c>
      <c r="AD102" s="7">
        <v>3.6831930000000002</v>
      </c>
      <c r="AE102" s="7">
        <v>4.9801209999999996</v>
      </c>
      <c r="AF102" s="7">
        <v>4.3944000000000001</v>
      </c>
      <c r="AG102" s="7">
        <f t="shared" si="24"/>
        <v>4.3525713333333336</v>
      </c>
      <c r="AH102" s="7">
        <v>1.1450610000000001</v>
      </c>
      <c r="AI102" s="7">
        <v>1.0639799999999999</v>
      </c>
      <c r="AJ102" s="7">
        <v>0.943407</v>
      </c>
      <c r="AK102" s="7">
        <f t="shared" si="25"/>
        <v>1.050816</v>
      </c>
      <c r="AL102" s="7">
        <v>9.4123999999999999E-2</v>
      </c>
      <c r="AM102" s="7">
        <v>0.107223</v>
      </c>
      <c r="AN102" s="7">
        <v>0.100399</v>
      </c>
      <c r="AO102" s="7">
        <f t="shared" si="26"/>
        <v>0.100582</v>
      </c>
      <c r="AP102" s="7">
        <v>0.48155999999999999</v>
      </c>
      <c r="AQ102" s="7">
        <v>0.471667</v>
      </c>
      <c r="AR102" s="7">
        <v>0.46928500000000001</v>
      </c>
      <c r="AS102" s="7">
        <f t="shared" si="27"/>
        <v>0.47417066666666668</v>
      </c>
      <c r="AT102" s="7">
        <v>2.7732800000000002</v>
      </c>
      <c r="AU102" s="7">
        <v>2.735223</v>
      </c>
      <c r="AV102" s="7">
        <v>3.0783800000000001</v>
      </c>
      <c r="AW102" s="7">
        <f t="shared" si="28"/>
        <v>2.8622943333333333</v>
      </c>
      <c r="AX102" s="7">
        <v>1.559272</v>
      </c>
      <c r="AY102" s="7">
        <v>2.0015399999999999</v>
      </c>
      <c r="AZ102" s="7">
        <v>1.8061119999999999</v>
      </c>
      <c r="BA102" s="7">
        <f t="shared" si="29"/>
        <v>1.7889746666666666</v>
      </c>
      <c r="BB102" s="7">
        <v>1.2850200000000001</v>
      </c>
      <c r="BC102" s="7">
        <v>1.5396209999999999</v>
      </c>
      <c r="BD102" s="7">
        <v>1.6205510000000001</v>
      </c>
      <c r="BE102" s="7">
        <f t="shared" si="30"/>
        <v>1.4817306666666665</v>
      </c>
      <c r="BF102" s="7">
        <f t="shared" si="31"/>
        <v>0.17509634779267477</v>
      </c>
      <c r="BG102" s="7">
        <v>1.778961</v>
      </c>
      <c r="BH102" s="7">
        <v>1.6369800000000001</v>
      </c>
      <c r="BI102" s="7">
        <v>1.4781200000000001</v>
      </c>
      <c r="BJ102" s="7">
        <f t="shared" si="32"/>
        <v>1.6313536666666668</v>
      </c>
      <c r="BK102" s="7">
        <v>0.89327999999999996</v>
      </c>
      <c r="BL102" s="7">
        <v>0.78468199999999999</v>
      </c>
      <c r="BM102" s="7">
        <v>1.067841</v>
      </c>
      <c r="BN102" s="7">
        <f t="shared" si="33"/>
        <v>0.9152676666666667</v>
      </c>
      <c r="BO102" s="7">
        <v>0.47856199999999999</v>
      </c>
      <c r="BP102" s="7">
        <v>0.46494600000000003</v>
      </c>
      <c r="BQ102" s="7">
        <v>0.46529399999999999</v>
      </c>
      <c r="BR102" s="7">
        <f t="shared" si="34"/>
        <v>0.46960066666666672</v>
      </c>
    </row>
    <row r="103" spans="1:70">
      <c r="A103" s="7" t="s">
        <v>258</v>
      </c>
      <c r="B103" s="7">
        <v>2.54888</v>
      </c>
      <c r="C103" s="7">
        <v>2.92998</v>
      </c>
      <c r="D103" s="7">
        <v>3.1396030000000001</v>
      </c>
      <c r="E103" s="7">
        <f t="shared" si="18"/>
        <v>2.8728210000000001</v>
      </c>
      <c r="F103" s="7">
        <v>3.2140810000000002</v>
      </c>
      <c r="G103" s="7">
        <v>3.1367099999999999</v>
      </c>
      <c r="H103" s="7">
        <v>3.530262</v>
      </c>
      <c r="I103" s="7">
        <f t="shared" si="19"/>
        <v>3.2936843333333332</v>
      </c>
      <c r="J103" s="7">
        <v>1.819501</v>
      </c>
      <c r="K103" s="7">
        <v>2.2219540000000002</v>
      </c>
      <c r="L103" s="7">
        <v>2.3087629999999999</v>
      </c>
      <c r="M103" s="7">
        <f t="shared" si="20"/>
        <v>2.1167393333333333</v>
      </c>
      <c r="N103" s="7">
        <v>3.2480410000000002</v>
      </c>
      <c r="O103" s="7">
        <v>3.3075000000000001</v>
      </c>
      <c r="P103" s="7">
        <v>3.3212839999999999</v>
      </c>
      <c r="Q103" s="7">
        <f t="shared" si="35"/>
        <v>3.2922750000000001</v>
      </c>
      <c r="R103" s="7">
        <v>1.5094129999999999</v>
      </c>
      <c r="S103" s="7">
        <v>1.3907700000000001</v>
      </c>
      <c r="T103" s="7">
        <v>1.329761</v>
      </c>
      <c r="U103" s="7">
        <f t="shared" si="21"/>
        <v>1.4099813333333333</v>
      </c>
      <c r="V103" s="7">
        <v>2.1134930000000001</v>
      </c>
      <c r="W103" s="7">
        <v>2.1247699999999998</v>
      </c>
      <c r="X103" s="7">
        <v>2.1140430000000001</v>
      </c>
      <c r="Y103" s="7">
        <f t="shared" si="22"/>
        <v>2.1174353333333333</v>
      </c>
      <c r="Z103" s="7">
        <v>1.6920809999999999</v>
      </c>
      <c r="AA103" s="7">
        <v>1.6812</v>
      </c>
      <c r="AB103" s="7">
        <v>1.2918099999999999</v>
      </c>
      <c r="AC103" s="7">
        <f t="shared" si="23"/>
        <v>1.5550303333333335</v>
      </c>
      <c r="AD103" s="7">
        <v>3.7624029999999999</v>
      </c>
      <c r="AE103" s="7">
        <v>4.9448600000000003</v>
      </c>
      <c r="AF103" s="7">
        <v>4.4147499999999997</v>
      </c>
      <c r="AG103" s="7">
        <f t="shared" si="24"/>
        <v>4.3740043333333336</v>
      </c>
      <c r="AH103" s="7">
        <v>1.143961</v>
      </c>
      <c r="AI103" s="7">
        <v>1.0611699999999999</v>
      </c>
      <c r="AJ103" s="7">
        <v>0.94461600000000001</v>
      </c>
      <c r="AK103" s="7">
        <f t="shared" si="25"/>
        <v>1.0499156666666665</v>
      </c>
      <c r="AL103" s="7">
        <v>9.3965999999999994E-2</v>
      </c>
      <c r="AM103" s="7">
        <v>0.106152</v>
      </c>
      <c r="AN103" s="7">
        <v>0.10456</v>
      </c>
      <c r="AO103" s="7">
        <f t="shared" si="26"/>
        <v>0.10155933333333333</v>
      </c>
      <c r="AP103" s="7">
        <v>0.486016</v>
      </c>
      <c r="AQ103" s="7">
        <v>0.47698400000000002</v>
      </c>
      <c r="AR103" s="7">
        <v>0.47204600000000002</v>
      </c>
      <c r="AS103" s="7">
        <f t="shared" si="27"/>
        <v>0.4783486666666667</v>
      </c>
      <c r="AT103" s="7">
        <v>2.7456710000000002</v>
      </c>
      <c r="AU103" s="7">
        <v>2.7434400000000001</v>
      </c>
      <c r="AV103" s="7">
        <v>3.05687</v>
      </c>
      <c r="AW103" s="7">
        <f t="shared" si="28"/>
        <v>2.8486603333333336</v>
      </c>
      <c r="AX103" s="7">
        <v>1.5427599999999999</v>
      </c>
      <c r="AY103" s="7">
        <v>2.0269729999999999</v>
      </c>
      <c r="AZ103" s="7">
        <v>1.7742199999999999</v>
      </c>
      <c r="BA103" s="7">
        <f t="shared" si="29"/>
        <v>1.7813176666666666</v>
      </c>
      <c r="BB103" s="7">
        <v>1.28047</v>
      </c>
      <c r="BC103" s="7">
        <v>1.524472</v>
      </c>
      <c r="BD103" s="7">
        <v>1.589</v>
      </c>
      <c r="BE103" s="7">
        <f t="shared" si="30"/>
        <v>1.4646473333333334</v>
      </c>
      <c r="BF103" s="7">
        <f t="shared" si="31"/>
        <v>0.16273270501449097</v>
      </c>
      <c r="BG103" s="7">
        <v>1.7915000000000001</v>
      </c>
      <c r="BH103" s="7">
        <v>1.6312199999999999</v>
      </c>
      <c r="BI103" s="7">
        <v>1.4456</v>
      </c>
      <c r="BJ103" s="7">
        <f t="shared" si="32"/>
        <v>1.6227733333333332</v>
      </c>
      <c r="BK103" s="7">
        <v>0.90358899999999998</v>
      </c>
      <c r="BL103" s="7">
        <v>0.79013900000000004</v>
      </c>
      <c r="BM103" s="7">
        <v>1.0205919999999999</v>
      </c>
      <c r="BN103" s="7">
        <f t="shared" si="33"/>
        <v>0.90477333333333332</v>
      </c>
      <c r="BO103" s="7">
        <v>0.47615200000000002</v>
      </c>
      <c r="BP103" s="7">
        <v>0.46087499999999998</v>
      </c>
      <c r="BQ103" s="7">
        <v>0.46423999999999999</v>
      </c>
      <c r="BR103" s="7">
        <f t="shared" si="34"/>
        <v>0.46708900000000003</v>
      </c>
    </row>
    <row r="104" spans="1:70">
      <c r="A104" s="7" t="s">
        <v>259</v>
      </c>
      <c r="B104" s="7">
        <v>2.5147210000000002</v>
      </c>
      <c r="C104" s="7">
        <v>2.9136839999999999</v>
      </c>
      <c r="D104" s="7">
        <v>3.1325430000000001</v>
      </c>
      <c r="E104" s="7">
        <f t="shared" si="18"/>
        <v>2.8536493333333333</v>
      </c>
      <c r="F104" s="7">
        <v>3.2078739999999999</v>
      </c>
      <c r="G104" s="7">
        <v>3.191201</v>
      </c>
      <c r="H104" s="7">
        <v>3.5408019999999998</v>
      </c>
      <c r="I104" s="7">
        <f t="shared" si="19"/>
        <v>3.3132923333333331</v>
      </c>
      <c r="J104" s="7">
        <v>1.7994399999999999</v>
      </c>
      <c r="K104" s="7">
        <v>2.2081200000000001</v>
      </c>
      <c r="L104" s="7">
        <v>2.2367699999999999</v>
      </c>
      <c r="M104" s="7">
        <f t="shared" si="20"/>
        <v>2.0814433333333331</v>
      </c>
      <c r="N104" s="7">
        <v>3.1806239999999999</v>
      </c>
      <c r="O104" s="7">
        <v>3.2391640000000002</v>
      </c>
      <c r="P104" s="7">
        <v>3.3308300000000002</v>
      </c>
      <c r="Q104" s="7">
        <f t="shared" si="35"/>
        <v>3.2502060000000004</v>
      </c>
      <c r="R104" s="7">
        <v>1.5024999999999999</v>
      </c>
      <c r="S104" s="7">
        <v>1.380633</v>
      </c>
      <c r="T104" s="7">
        <v>1.312613</v>
      </c>
      <c r="U104" s="7">
        <f t="shared" si="21"/>
        <v>1.398582</v>
      </c>
      <c r="V104" s="7">
        <v>2.0934400000000002</v>
      </c>
      <c r="W104" s="7">
        <v>2.0765500000000001</v>
      </c>
      <c r="X104" s="7">
        <v>2.11043</v>
      </c>
      <c r="Y104" s="7">
        <f t="shared" si="22"/>
        <v>2.0934733333333333</v>
      </c>
      <c r="Z104" s="7">
        <v>1.69598</v>
      </c>
      <c r="AA104" s="7">
        <v>1.65228</v>
      </c>
      <c r="AB104" s="7">
        <v>1.286864</v>
      </c>
      <c r="AC104" s="7">
        <f t="shared" si="23"/>
        <v>1.545041333333333</v>
      </c>
      <c r="AD104" s="7">
        <v>3.752084</v>
      </c>
      <c r="AE104" s="7">
        <v>4.7557499999999999</v>
      </c>
      <c r="AF104" s="7">
        <v>4.408963</v>
      </c>
      <c r="AG104" s="7">
        <f t="shared" si="24"/>
        <v>4.305599</v>
      </c>
      <c r="AH104" s="7">
        <v>1.1406099999999999</v>
      </c>
      <c r="AI104" s="7">
        <v>1.0340720000000001</v>
      </c>
      <c r="AJ104" s="7">
        <v>0.94179999999999997</v>
      </c>
      <c r="AK104" s="7">
        <f t="shared" si="25"/>
        <v>1.0388273333333331</v>
      </c>
      <c r="AL104" s="7">
        <v>9.8914000000000002E-2</v>
      </c>
      <c r="AM104" s="7">
        <v>0.10825600000000001</v>
      </c>
      <c r="AN104" s="7">
        <v>0.10048600000000001</v>
      </c>
      <c r="AO104" s="7">
        <f t="shared" si="26"/>
        <v>0.10255200000000002</v>
      </c>
      <c r="AP104" s="7">
        <v>0.48340699999999998</v>
      </c>
      <c r="AQ104" s="7">
        <v>0.459787</v>
      </c>
      <c r="AR104" s="7">
        <v>0.46890900000000002</v>
      </c>
      <c r="AS104" s="7">
        <f t="shared" si="27"/>
        <v>0.47070100000000004</v>
      </c>
      <c r="AT104" s="7">
        <v>2.76044</v>
      </c>
      <c r="AU104" s="7">
        <v>2.7118920000000002</v>
      </c>
      <c r="AV104" s="7">
        <v>3.0177520000000002</v>
      </c>
      <c r="AW104" s="7">
        <f t="shared" si="28"/>
        <v>2.830028</v>
      </c>
      <c r="AX104" s="7">
        <v>1.559474</v>
      </c>
      <c r="AY104" s="7">
        <v>1.90689</v>
      </c>
      <c r="AZ104" s="7">
        <v>1.7821800000000001</v>
      </c>
      <c r="BA104" s="7">
        <f t="shared" si="29"/>
        <v>1.7495146666666666</v>
      </c>
      <c r="BB104" s="7">
        <v>1.2463919999999999</v>
      </c>
      <c r="BC104" s="7">
        <v>1.4676419999999999</v>
      </c>
      <c r="BD104" s="7">
        <v>1.5090319999999999</v>
      </c>
      <c r="BE104" s="7">
        <f t="shared" si="30"/>
        <v>1.4076886666666664</v>
      </c>
      <c r="BF104" s="7">
        <f t="shared" si="31"/>
        <v>0.14121169935006564</v>
      </c>
      <c r="BG104" s="7">
        <v>1.81907</v>
      </c>
      <c r="BH104" s="7">
        <v>1.6188100000000001</v>
      </c>
      <c r="BI104" s="7">
        <v>1.493144</v>
      </c>
      <c r="BJ104" s="7">
        <f t="shared" si="32"/>
        <v>1.6436746666666666</v>
      </c>
      <c r="BK104" s="7">
        <v>0.90543899999999999</v>
      </c>
      <c r="BL104" s="7">
        <v>0.79318999999999995</v>
      </c>
      <c r="BM104" s="7">
        <v>1.0486599999999999</v>
      </c>
      <c r="BN104" s="7">
        <f t="shared" si="33"/>
        <v>0.91576299999999999</v>
      </c>
      <c r="BO104" s="7">
        <v>0.48384100000000002</v>
      </c>
      <c r="BP104" s="7">
        <v>0.46835300000000002</v>
      </c>
      <c r="BQ104" s="7">
        <v>0.46327499999999999</v>
      </c>
      <c r="BR104" s="7">
        <f t="shared" si="34"/>
        <v>0.47182299999999994</v>
      </c>
    </row>
    <row r="105" spans="1:70">
      <c r="A105" s="7" t="s">
        <v>260</v>
      </c>
      <c r="B105" s="7">
        <v>2.503174</v>
      </c>
      <c r="C105" s="7">
        <v>2.89533</v>
      </c>
      <c r="D105" s="7">
        <v>3.1066699999999998</v>
      </c>
      <c r="E105" s="7">
        <f t="shared" si="18"/>
        <v>2.8350580000000001</v>
      </c>
      <c r="F105" s="7">
        <v>3.1419540000000001</v>
      </c>
      <c r="G105" s="7">
        <v>3.1393300000000002</v>
      </c>
      <c r="H105" s="7">
        <v>3.5587930000000001</v>
      </c>
      <c r="I105" s="7">
        <f t="shared" si="19"/>
        <v>3.280025666666667</v>
      </c>
      <c r="J105" s="7">
        <v>1.81172</v>
      </c>
      <c r="K105" s="7">
        <v>2.202912</v>
      </c>
      <c r="L105" s="7">
        <v>2.2331430000000001</v>
      </c>
      <c r="M105" s="7">
        <f t="shared" si="20"/>
        <v>2.0825916666666666</v>
      </c>
      <c r="N105" s="7">
        <v>3.15361</v>
      </c>
      <c r="O105" s="7">
        <v>3.221511</v>
      </c>
      <c r="P105" s="7">
        <v>3.3349319999999998</v>
      </c>
      <c r="Q105" s="7">
        <f t="shared" si="35"/>
        <v>3.2366843333333333</v>
      </c>
      <c r="R105" s="7">
        <v>1.49203</v>
      </c>
      <c r="S105" s="7">
        <v>1.3769499999999999</v>
      </c>
      <c r="T105" s="7">
        <v>1.3121100000000001</v>
      </c>
      <c r="U105" s="7">
        <f t="shared" si="21"/>
        <v>1.3936966666666664</v>
      </c>
      <c r="V105" s="7">
        <v>2.0924839999999998</v>
      </c>
      <c r="W105" s="7">
        <v>2.0695809999999999</v>
      </c>
      <c r="X105" s="7">
        <v>2.1069900000000001</v>
      </c>
      <c r="Y105" s="7">
        <f t="shared" si="22"/>
        <v>2.0896849999999998</v>
      </c>
      <c r="Z105" s="7">
        <v>1.7092700000000001</v>
      </c>
      <c r="AA105" s="7">
        <v>1.6544209999999999</v>
      </c>
      <c r="AB105" s="7">
        <v>1.291801</v>
      </c>
      <c r="AC105" s="7">
        <f t="shared" si="23"/>
        <v>1.5518306666666668</v>
      </c>
      <c r="AD105" s="7">
        <v>3.7574700000000001</v>
      </c>
      <c r="AE105" s="7">
        <v>4.5712630000000001</v>
      </c>
      <c r="AF105" s="7">
        <v>4.3200130000000003</v>
      </c>
      <c r="AG105" s="7">
        <f t="shared" si="24"/>
        <v>4.2162486666666661</v>
      </c>
      <c r="AH105" s="7">
        <v>1.13791</v>
      </c>
      <c r="AI105" s="7">
        <v>1.0300100000000001</v>
      </c>
      <c r="AJ105" s="7">
        <v>0.93995899999999999</v>
      </c>
      <c r="AK105" s="7">
        <f t="shared" si="25"/>
        <v>1.0359596666666666</v>
      </c>
      <c r="AL105" s="7">
        <v>9.4597000000000001E-2</v>
      </c>
      <c r="AM105" s="7">
        <v>0.10444000000000001</v>
      </c>
      <c r="AN105" s="7">
        <v>0.10187</v>
      </c>
      <c r="AO105" s="7">
        <f t="shared" si="26"/>
        <v>0.10030233333333334</v>
      </c>
      <c r="AP105" s="7">
        <v>0.48413</v>
      </c>
      <c r="AQ105" s="7">
        <v>0.45897300000000002</v>
      </c>
      <c r="AR105" s="7">
        <v>0.46992299999999998</v>
      </c>
      <c r="AS105" s="7">
        <f t="shared" si="27"/>
        <v>0.47100866666666663</v>
      </c>
      <c r="AT105" s="7">
        <v>2.7973729999999999</v>
      </c>
      <c r="AU105" s="7">
        <v>2.7007400000000001</v>
      </c>
      <c r="AV105" s="7">
        <v>3.0219119999999999</v>
      </c>
      <c r="AW105" s="7">
        <f t="shared" si="28"/>
        <v>2.8400083333333335</v>
      </c>
      <c r="AX105" s="7">
        <v>1.5625500000000001</v>
      </c>
      <c r="AY105" s="7">
        <v>1.8765210000000001</v>
      </c>
      <c r="AZ105" s="7">
        <v>1.7371030000000001</v>
      </c>
      <c r="BA105" s="7">
        <f t="shared" si="29"/>
        <v>1.7253913333333335</v>
      </c>
      <c r="BB105" s="7">
        <v>1.23996</v>
      </c>
      <c r="BC105" s="7">
        <v>1.42733</v>
      </c>
      <c r="BD105" s="7">
        <v>1.5288029999999999</v>
      </c>
      <c r="BE105" s="7">
        <f t="shared" si="30"/>
        <v>1.3986976666666664</v>
      </c>
      <c r="BF105" s="7">
        <f t="shared" si="31"/>
        <v>0.14653473153601956</v>
      </c>
      <c r="BG105" s="7">
        <v>1.7832699999999999</v>
      </c>
      <c r="BH105" s="7">
        <v>1.6098730000000001</v>
      </c>
      <c r="BI105" s="7">
        <v>1.4266399999999999</v>
      </c>
      <c r="BJ105" s="7">
        <f t="shared" si="32"/>
        <v>1.6065943333333335</v>
      </c>
      <c r="BK105" s="7">
        <v>0.91036499999999998</v>
      </c>
      <c r="BL105" s="7">
        <v>0.79494799999999999</v>
      </c>
      <c r="BM105" s="7">
        <v>1.0510109999999999</v>
      </c>
      <c r="BN105" s="7">
        <f t="shared" si="33"/>
        <v>0.91877466666666663</v>
      </c>
      <c r="BO105" s="7">
        <v>0.481211</v>
      </c>
      <c r="BP105" s="7">
        <v>0.46890700000000002</v>
      </c>
      <c r="BQ105" s="7">
        <v>0.46811599999999998</v>
      </c>
      <c r="BR105" s="7">
        <f t="shared" si="34"/>
        <v>0.47274466666666665</v>
      </c>
    </row>
    <row r="106" spans="1:70">
      <c r="A106" s="7" t="s">
        <v>261</v>
      </c>
      <c r="B106" s="7">
        <v>2.4930300000000001</v>
      </c>
      <c r="C106" s="7">
        <v>2.8690799999999999</v>
      </c>
      <c r="D106" s="7">
        <v>3.0920899999999998</v>
      </c>
      <c r="E106" s="7">
        <f t="shared" si="18"/>
        <v>2.8180666666666667</v>
      </c>
      <c r="F106" s="7">
        <v>3.1929799999999999</v>
      </c>
      <c r="G106" s="7">
        <v>3.132072</v>
      </c>
      <c r="H106" s="7">
        <v>3.5584199999999999</v>
      </c>
      <c r="I106" s="7">
        <f t="shared" si="19"/>
        <v>3.2944906666666665</v>
      </c>
      <c r="J106" s="7">
        <v>1.815682</v>
      </c>
      <c r="K106" s="7">
        <v>2.2058</v>
      </c>
      <c r="L106" s="7">
        <v>2.2259120000000001</v>
      </c>
      <c r="M106" s="7">
        <f t="shared" si="20"/>
        <v>2.0824646666666666</v>
      </c>
      <c r="N106" s="7">
        <v>3.1549209999999999</v>
      </c>
      <c r="O106" s="7">
        <v>3.2134100000000001</v>
      </c>
      <c r="P106" s="7">
        <v>3.321272</v>
      </c>
      <c r="Q106" s="7">
        <f t="shared" si="35"/>
        <v>3.2298676666666668</v>
      </c>
      <c r="R106" s="7">
        <v>1.4786300000000001</v>
      </c>
      <c r="S106" s="7">
        <v>1.4590399999999999</v>
      </c>
      <c r="T106" s="7">
        <v>1.312351</v>
      </c>
      <c r="U106" s="7">
        <f t="shared" si="21"/>
        <v>1.4166736666666668</v>
      </c>
      <c r="V106" s="7">
        <v>2.0859000000000001</v>
      </c>
      <c r="W106" s="7">
        <v>2.0836199999999998</v>
      </c>
      <c r="X106" s="7">
        <v>2.0954199999999998</v>
      </c>
      <c r="Y106" s="7">
        <f t="shared" si="22"/>
        <v>2.0883133333333332</v>
      </c>
      <c r="Z106" s="7">
        <v>1.6938299999999999</v>
      </c>
      <c r="AA106" s="7">
        <v>1.6545920000000001</v>
      </c>
      <c r="AB106" s="7">
        <v>1.27755</v>
      </c>
      <c r="AC106" s="7">
        <f t="shared" si="23"/>
        <v>1.5419906666666667</v>
      </c>
      <c r="AD106" s="7">
        <v>3.69313</v>
      </c>
      <c r="AE106" s="7">
        <v>4.6769220000000002</v>
      </c>
      <c r="AF106" s="7">
        <v>4.3575100000000004</v>
      </c>
      <c r="AG106" s="7">
        <f t="shared" si="24"/>
        <v>4.2425206666666675</v>
      </c>
      <c r="AH106" s="7">
        <v>1.1441399999999999</v>
      </c>
      <c r="AI106" s="7">
        <v>1.0379640000000001</v>
      </c>
      <c r="AJ106" s="7">
        <v>0.93663700000000005</v>
      </c>
      <c r="AK106" s="7">
        <f t="shared" si="25"/>
        <v>1.0395803333333333</v>
      </c>
      <c r="AL106" s="7">
        <v>9.2741000000000004E-2</v>
      </c>
      <c r="AM106" s="7">
        <v>0.10670399999999999</v>
      </c>
      <c r="AN106" s="7">
        <v>0.10185900000000001</v>
      </c>
      <c r="AO106" s="7">
        <f t="shared" si="26"/>
        <v>0.10043466666666667</v>
      </c>
      <c r="AP106" s="7">
        <v>0.48699100000000001</v>
      </c>
      <c r="AQ106" s="7">
        <v>0.46910099999999999</v>
      </c>
      <c r="AR106" s="7">
        <v>0.46811000000000003</v>
      </c>
      <c r="AS106" s="7">
        <f t="shared" si="27"/>
        <v>0.47473399999999999</v>
      </c>
      <c r="AT106" s="7">
        <v>2.76525</v>
      </c>
      <c r="AU106" s="7">
        <v>2.7026129999999999</v>
      </c>
      <c r="AV106" s="7">
        <v>3.0599810000000001</v>
      </c>
      <c r="AW106" s="7">
        <f t="shared" si="28"/>
        <v>2.8426146666666665</v>
      </c>
      <c r="AX106" s="7">
        <v>1.5235920000000001</v>
      </c>
      <c r="AY106" s="7">
        <v>1.8511899999999999</v>
      </c>
      <c r="AZ106" s="7">
        <v>1.700261</v>
      </c>
      <c r="BA106" s="7">
        <f t="shared" si="29"/>
        <v>1.691681</v>
      </c>
      <c r="BB106" s="7">
        <v>1.18401</v>
      </c>
      <c r="BC106" s="7">
        <v>1.4323699999999999</v>
      </c>
      <c r="BD106" s="7">
        <v>1.4984010000000001</v>
      </c>
      <c r="BE106" s="7">
        <f t="shared" si="30"/>
        <v>1.3715936666666666</v>
      </c>
      <c r="BF106" s="7">
        <f t="shared" si="31"/>
        <v>0.16577318009959674</v>
      </c>
      <c r="BG106" s="7">
        <v>1.8096000000000001</v>
      </c>
      <c r="BH106" s="7">
        <v>1.5911299999999999</v>
      </c>
      <c r="BI106" s="7">
        <v>1.4617</v>
      </c>
      <c r="BJ106" s="7">
        <f t="shared" si="32"/>
        <v>1.6208099999999999</v>
      </c>
      <c r="BK106" s="7">
        <v>0.91696299999999997</v>
      </c>
      <c r="BL106" s="7">
        <v>0.81253200000000003</v>
      </c>
      <c r="BM106" s="7">
        <v>1.026651</v>
      </c>
      <c r="BN106" s="7">
        <f t="shared" si="33"/>
        <v>0.91871533333333344</v>
      </c>
      <c r="BO106" s="7">
        <v>0.488126</v>
      </c>
      <c r="BP106" s="7">
        <v>0.47048699999999999</v>
      </c>
      <c r="BQ106" s="7">
        <v>0.47011799999999998</v>
      </c>
      <c r="BR106" s="7">
        <f t="shared" si="34"/>
        <v>0.47624366666666668</v>
      </c>
    </row>
    <row r="107" spans="1:70">
      <c r="A107" s="7" t="s">
        <v>262</v>
      </c>
      <c r="B107" s="7">
        <v>2.4812099999999999</v>
      </c>
      <c r="C107" s="7">
        <v>2.8616199999999998</v>
      </c>
      <c r="D107" s="7">
        <v>3.0764499999999999</v>
      </c>
      <c r="E107" s="7">
        <f t="shared" si="18"/>
        <v>2.8064266666666664</v>
      </c>
      <c r="F107" s="7">
        <v>3.1831339999999999</v>
      </c>
      <c r="G107" s="7">
        <v>3.1612300000000002</v>
      </c>
      <c r="H107" s="7">
        <v>3.5261399999999998</v>
      </c>
      <c r="I107" s="7">
        <f t="shared" si="19"/>
        <v>3.290168</v>
      </c>
      <c r="J107" s="7">
        <v>1.7862800000000001</v>
      </c>
      <c r="K107" s="7">
        <v>2.2220900000000001</v>
      </c>
      <c r="L107" s="7">
        <v>2.3212199999999998</v>
      </c>
      <c r="M107" s="7">
        <f t="shared" si="20"/>
        <v>2.1098633333333332</v>
      </c>
      <c r="N107" s="7">
        <v>3.1618339999999998</v>
      </c>
      <c r="O107" s="7">
        <v>3.2500330000000002</v>
      </c>
      <c r="P107" s="7">
        <v>3.3269600000000001</v>
      </c>
      <c r="Q107" s="7">
        <f t="shared" si="35"/>
        <v>3.246275666666667</v>
      </c>
      <c r="R107" s="7">
        <v>1.4990129999999999</v>
      </c>
      <c r="S107" s="7">
        <v>1.4443900000000001</v>
      </c>
      <c r="T107" s="7">
        <v>1.3129299999999999</v>
      </c>
      <c r="U107" s="7">
        <f t="shared" si="21"/>
        <v>1.4187776666666665</v>
      </c>
      <c r="V107" s="7">
        <v>2.0933519999999999</v>
      </c>
      <c r="W107" s="7">
        <v>2.0918600000000001</v>
      </c>
      <c r="X107" s="7">
        <v>2.1119309999999998</v>
      </c>
      <c r="Y107" s="7">
        <f t="shared" si="22"/>
        <v>2.0990476666666669</v>
      </c>
      <c r="Z107" s="7">
        <v>1.6994499999999999</v>
      </c>
      <c r="AA107" s="7">
        <v>1.6630130000000001</v>
      </c>
      <c r="AB107" s="7">
        <v>1.2746500000000001</v>
      </c>
      <c r="AC107" s="7">
        <f t="shared" si="23"/>
        <v>1.5457043333333333</v>
      </c>
      <c r="AD107" s="7">
        <v>3.7170200000000002</v>
      </c>
      <c r="AE107" s="7">
        <v>4.7714439999999998</v>
      </c>
      <c r="AF107" s="7">
        <v>4.3816899999999999</v>
      </c>
      <c r="AG107" s="7">
        <f t="shared" si="24"/>
        <v>4.2900513333333334</v>
      </c>
      <c r="AH107" s="7">
        <v>1.1394200000000001</v>
      </c>
      <c r="AI107" s="7">
        <v>1.04687</v>
      </c>
      <c r="AJ107" s="7">
        <v>0.94234399999999996</v>
      </c>
      <c r="AK107" s="7">
        <f t="shared" si="25"/>
        <v>1.042878</v>
      </c>
      <c r="AL107" s="7">
        <v>9.4935000000000005E-2</v>
      </c>
      <c r="AM107" s="7">
        <v>0.10524600000000001</v>
      </c>
      <c r="AN107" s="7">
        <v>0.10509300000000001</v>
      </c>
      <c r="AO107" s="7">
        <f t="shared" si="26"/>
        <v>0.101758</v>
      </c>
      <c r="AP107" s="7">
        <v>0.48964400000000002</v>
      </c>
      <c r="AQ107" s="7">
        <v>0.46841100000000002</v>
      </c>
      <c r="AR107" s="7">
        <v>0.47067399999999998</v>
      </c>
      <c r="AS107" s="7">
        <f t="shared" si="27"/>
        <v>0.47624300000000003</v>
      </c>
      <c r="AT107" s="7">
        <v>2.811391</v>
      </c>
      <c r="AU107" s="7">
        <v>2.7248999999999999</v>
      </c>
      <c r="AV107" s="7">
        <v>3.09884</v>
      </c>
      <c r="AW107" s="7">
        <f t="shared" si="28"/>
        <v>2.8783770000000004</v>
      </c>
      <c r="AX107" s="7">
        <v>1.5281499999999999</v>
      </c>
      <c r="AY107" s="7">
        <v>1.9019429999999999</v>
      </c>
      <c r="AZ107" s="7">
        <v>1.747471</v>
      </c>
      <c r="BA107" s="7">
        <f t="shared" si="29"/>
        <v>1.7258546666666668</v>
      </c>
      <c r="BB107" s="7">
        <v>1.168094</v>
      </c>
      <c r="BC107" s="7">
        <v>1.4247799999999999</v>
      </c>
      <c r="BD107" s="7">
        <v>1.467374</v>
      </c>
      <c r="BE107" s="7">
        <f t="shared" si="30"/>
        <v>1.353416</v>
      </c>
      <c r="BF107" s="7">
        <f t="shared" si="31"/>
        <v>0.16190041683701742</v>
      </c>
      <c r="BG107" s="7">
        <v>1.79721</v>
      </c>
      <c r="BH107" s="7">
        <v>1.5939110000000001</v>
      </c>
      <c r="BI107" s="7">
        <v>1.4726939999999999</v>
      </c>
      <c r="BJ107" s="7">
        <f t="shared" si="32"/>
        <v>1.6212716666666667</v>
      </c>
      <c r="BK107" s="7">
        <v>0.91805499999999995</v>
      </c>
      <c r="BL107" s="7">
        <v>0.82819600000000004</v>
      </c>
      <c r="BM107" s="7">
        <v>1.13232</v>
      </c>
      <c r="BN107" s="7">
        <f t="shared" si="33"/>
        <v>0.95952366666666666</v>
      </c>
      <c r="BO107" s="7">
        <v>0.48413400000000001</v>
      </c>
      <c r="BP107" s="7">
        <v>0.46935900000000003</v>
      </c>
      <c r="BQ107" s="7">
        <v>0.47374300000000003</v>
      </c>
      <c r="BR107" s="7">
        <f t="shared" si="34"/>
        <v>0.47574533333333341</v>
      </c>
    </row>
    <row r="108" spans="1:70">
      <c r="A108" s="7" t="s">
        <v>263</v>
      </c>
      <c r="B108" s="7">
        <v>2.4448400000000001</v>
      </c>
      <c r="C108" s="7">
        <v>2.8311899999999999</v>
      </c>
      <c r="D108" s="7">
        <v>3.063072</v>
      </c>
      <c r="E108" s="7">
        <f t="shared" si="18"/>
        <v>2.7797006666666668</v>
      </c>
      <c r="F108" s="7">
        <v>3.1575920000000002</v>
      </c>
      <c r="G108" s="7">
        <v>3.133213</v>
      </c>
      <c r="H108" s="7">
        <v>3.5060500000000001</v>
      </c>
      <c r="I108" s="7">
        <f t="shared" si="19"/>
        <v>3.2656183333333337</v>
      </c>
      <c r="J108" s="7">
        <v>1.8119799999999999</v>
      </c>
      <c r="K108" s="7">
        <v>2.2130899999999998</v>
      </c>
      <c r="L108" s="7">
        <v>2.2664800000000001</v>
      </c>
      <c r="M108" s="7">
        <f t="shared" si="20"/>
        <v>2.0971833333333332</v>
      </c>
      <c r="N108" s="7">
        <v>3.1956220000000002</v>
      </c>
      <c r="O108" s="7">
        <v>3.2764500000000001</v>
      </c>
      <c r="P108" s="7">
        <v>3.3344900000000002</v>
      </c>
      <c r="Q108" s="7">
        <f t="shared" si="35"/>
        <v>3.2688540000000006</v>
      </c>
      <c r="R108" s="7">
        <v>1.4835830000000001</v>
      </c>
      <c r="S108" s="7">
        <v>1.4479930000000001</v>
      </c>
      <c r="T108" s="7">
        <v>1.3292900000000001</v>
      </c>
      <c r="U108" s="7">
        <f t="shared" si="21"/>
        <v>1.4202886666666668</v>
      </c>
      <c r="V108" s="7">
        <v>2.08995</v>
      </c>
      <c r="W108" s="7">
        <v>2.1191</v>
      </c>
      <c r="X108" s="7">
        <v>2.1129310000000001</v>
      </c>
      <c r="Y108" s="7">
        <f t="shared" si="22"/>
        <v>2.1073269999999997</v>
      </c>
      <c r="Z108" s="7">
        <v>1.6934340000000001</v>
      </c>
      <c r="AA108" s="7">
        <v>1.6904600000000001</v>
      </c>
      <c r="AB108" s="7">
        <v>1.27545</v>
      </c>
      <c r="AC108" s="7">
        <f t="shared" si="23"/>
        <v>1.5531146666666666</v>
      </c>
      <c r="AD108" s="7">
        <v>3.8655840000000001</v>
      </c>
      <c r="AE108" s="7">
        <v>4.83087</v>
      </c>
      <c r="AF108" s="7">
        <v>4.354622</v>
      </c>
      <c r="AG108" s="7">
        <f t="shared" si="24"/>
        <v>4.3503586666666658</v>
      </c>
      <c r="AH108" s="7">
        <v>1.1380699999999999</v>
      </c>
      <c r="AI108" s="7">
        <v>1.06942</v>
      </c>
      <c r="AJ108" s="7">
        <v>0.941187</v>
      </c>
      <c r="AK108" s="7">
        <f t="shared" si="25"/>
        <v>1.0495590000000001</v>
      </c>
      <c r="AL108" s="7">
        <v>9.6245999999999998E-2</v>
      </c>
      <c r="AM108" s="7">
        <v>0.104893</v>
      </c>
      <c r="AN108" s="7">
        <v>0.100371</v>
      </c>
      <c r="AO108" s="7">
        <f t="shared" si="26"/>
        <v>0.10050333333333333</v>
      </c>
      <c r="AP108" s="7">
        <v>0.48470600000000003</v>
      </c>
      <c r="AQ108" s="7">
        <v>0.47204800000000002</v>
      </c>
      <c r="AR108" s="7">
        <v>0.47410999999999998</v>
      </c>
      <c r="AS108" s="7">
        <f t="shared" si="27"/>
        <v>0.47695466666666669</v>
      </c>
      <c r="AT108" s="7">
        <v>2.8067600000000001</v>
      </c>
      <c r="AU108" s="7">
        <v>2.7632119999999998</v>
      </c>
      <c r="AV108" s="7">
        <v>3.1110009999999999</v>
      </c>
      <c r="AW108" s="7">
        <f t="shared" si="28"/>
        <v>2.8936576666666665</v>
      </c>
      <c r="AX108" s="7">
        <v>1.538281</v>
      </c>
      <c r="AY108" s="7">
        <v>1.892474</v>
      </c>
      <c r="AZ108" s="7">
        <v>1.711892</v>
      </c>
      <c r="BA108" s="7">
        <f t="shared" si="29"/>
        <v>1.7142156666666668</v>
      </c>
      <c r="BB108" s="7">
        <v>1.1644699999999999</v>
      </c>
      <c r="BC108" s="7">
        <v>1.409273</v>
      </c>
      <c r="BD108" s="7">
        <v>1.402293</v>
      </c>
      <c r="BE108" s="7">
        <f t="shared" si="30"/>
        <v>1.3253453333333332</v>
      </c>
      <c r="BF108" s="7">
        <f t="shared" si="31"/>
        <v>0.13936583066280397</v>
      </c>
      <c r="BG108" s="7">
        <v>1.851321</v>
      </c>
      <c r="BH108" s="7">
        <v>1.6446719999999999</v>
      </c>
      <c r="BI108" s="7">
        <v>1.506262</v>
      </c>
      <c r="BJ108" s="7">
        <f t="shared" si="32"/>
        <v>1.6674183333333332</v>
      </c>
      <c r="BK108" s="7">
        <v>0.91321600000000003</v>
      </c>
      <c r="BL108" s="7">
        <v>0.84390100000000001</v>
      </c>
      <c r="BM108" s="7">
        <v>1.0590200000000001</v>
      </c>
      <c r="BN108" s="7">
        <f t="shared" si="33"/>
        <v>0.93871233333333348</v>
      </c>
      <c r="BO108" s="7">
        <v>0.48735899999999999</v>
      </c>
      <c r="BP108" s="7">
        <v>0.47444500000000001</v>
      </c>
      <c r="BQ108" s="7">
        <v>0.46899000000000002</v>
      </c>
      <c r="BR108" s="7">
        <f t="shared" si="34"/>
        <v>0.47693133333333337</v>
      </c>
    </row>
    <row r="109" spans="1:70">
      <c r="A109" s="7" t="s">
        <v>264</v>
      </c>
      <c r="B109" s="7">
        <v>2.4479299999999999</v>
      </c>
      <c r="C109" s="7">
        <v>2.8177530000000002</v>
      </c>
      <c r="D109" s="7">
        <v>3.0424000000000002</v>
      </c>
      <c r="E109" s="7">
        <f t="shared" si="18"/>
        <v>2.769361</v>
      </c>
      <c r="F109" s="7">
        <v>3.1495299999999999</v>
      </c>
      <c r="G109" s="7">
        <v>3.1592199999999999</v>
      </c>
      <c r="H109" s="7">
        <v>3.49532</v>
      </c>
      <c r="I109" s="7">
        <f t="shared" si="19"/>
        <v>3.2680233333333333</v>
      </c>
      <c r="J109" s="7">
        <v>1.8141929999999999</v>
      </c>
      <c r="K109" s="7">
        <v>2.2077599999999999</v>
      </c>
      <c r="L109" s="7">
        <v>2.2989799999999998</v>
      </c>
      <c r="M109" s="7">
        <f t="shared" si="20"/>
        <v>2.1069776666666669</v>
      </c>
      <c r="N109" s="7">
        <v>3.1846109999999999</v>
      </c>
      <c r="O109" s="7">
        <v>3.2392699999999999</v>
      </c>
      <c r="P109" s="7">
        <v>3.3187500000000001</v>
      </c>
      <c r="Q109" s="7">
        <f t="shared" si="35"/>
        <v>3.2475436666666666</v>
      </c>
      <c r="R109" s="7">
        <v>1.49349</v>
      </c>
      <c r="S109" s="7">
        <v>1.419384</v>
      </c>
      <c r="T109" s="7">
        <v>1.3225800000000001</v>
      </c>
      <c r="U109" s="7">
        <f t="shared" si="21"/>
        <v>1.411818</v>
      </c>
      <c r="V109" s="7">
        <v>2.0789219999999999</v>
      </c>
      <c r="W109" s="7">
        <v>2.0978400000000001</v>
      </c>
      <c r="X109" s="7">
        <v>2.1113</v>
      </c>
      <c r="Y109" s="7">
        <f t="shared" si="22"/>
        <v>2.0960206666666665</v>
      </c>
      <c r="Z109" s="7">
        <v>1.6996899999999999</v>
      </c>
      <c r="AA109" s="7">
        <v>1.66649</v>
      </c>
      <c r="AB109" s="7">
        <v>1.2867500000000001</v>
      </c>
      <c r="AC109" s="7">
        <f t="shared" si="23"/>
        <v>1.5509766666666664</v>
      </c>
      <c r="AD109" s="7">
        <v>3.7035830000000001</v>
      </c>
      <c r="AE109" s="7">
        <v>4.8243119999999999</v>
      </c>
      <c r="AF109" s="7">
        <v>4.29495</v>
      </c>
      <c r="AG109" s="7">
        <f t="shared" si="24"/>
        <v>4.274281666666667</v>
      </c>
      <c r="AH109" s="7">
        <v>1.1374919999999999</v>
      </c>
      <c r="AI109" s="7">
        <v>1.05202</v>
      </c>
      <c r="AJ109" s="7">
        <v>0.93943200000000004</v>
      </c>
      <c r="AK109" s="7">
        <f t="shared" si="25"/>
        <v>1.0429813333333333</v>
      </c>
      <c r="AL109" s="7">
        <v>9.2009999999999995E-2</v>
      </c>
      <c r="AM109" s="7">
        <v>0.10478999999999999</v>
      </c>
      <c r="AN109" s="7">
        <v>9.6791000000000002E-2</v>
      </c>
      <c r="AO109" s="7">
        <f t="shared" si="26"/>
        <v>9.7863666666666668E-2</v>
      </c>
      <c r="AP109" s="7">
        <v>0.48688399999999998</v>
      </c>
      <c r="AQ109" s="7">
        <v>0.47018399999999999</v>
      </c>
      <c r="AR109" s="7">
        <v>0.47717999999999999</v>
      </c>
      <c r="AS109" s="7">
        <f t="shared" si="27"/>
        <v>0.47808266666666666</v>
      </c>
      <c r="AT109" s="7">
        <v>2.7676500000000002</v>
      </c>
      <c r="AU109" s="7">
        <v>2.7459039999999999</v>
      </c>
      <c r="AV109" s="7">
        <v>3.0634600000000001</v>
      </c>
      <c r="AW109" s="7">
        <f t="shared" si="28"/>
        <v>2.8590046666666669</v>
      </c>
      <c r="AX109" s="7">
        <v>1.5292520000000001</v>
      </c>
      <c r="AY109" s="7">
        <v>1.9396</v>
      </c>
      <c r="AZ109" s="7">
        <v>1.68431</v>
      </c>
      <c r="BA109" s="7">
        <f t="shared" si="29"/>
        <v>1.7177206666666667</v>
      </c>
      <c r="BB109" s="7">
        <v>1.1307199999999999</v>
      </c>
      <c r="BC109" s="7">
        <v>1.3128409999999999</v>
      </c>
      <c r="BD109" s="7">
        <v>1.399983</v>
      </c>
      <c r="BE109" s="7">
        <f t="shared" si="30"/>
        <v>1.2811813333333333</v>
      </c>
      <c r="BF109" s="7">
        <f t="shared" si="31"/>
        <v>0.13739502051505845</v>
      </c>
      <c r="BG109" s="7">
        <v>1.8212600000000001</v>
      </c>
      <c r="BH109" s="7">
        <v>1.690572</v>
      </c>
      <c r="BI109" s="7">
        <v>1.5018640000000001</v>
      </c>
      <c r="BJ109" s="7">
        <f t="shared" si="32"/>
        <v>1.6712320000000001</v>
      </c>
      <c r="BK109" s="7">
        <v>0.90662900000000002</v>
      </c>
      <c r="BL109" s="7">
        <v>0.83633800000000003</v>
      </c>
      <c r="BM109" s="7">
        <v>1.0767899999999999</v>
      </c>
      <c r="BN109" s="7">
        <f t="shared" si="33"/>
        <v>0.93991900000000006</v>
      </c>
      <c r="BO109" s="7">
        <v>0.489819</v>
      </c>
      <c r="BP109" s="7">
        <v>0.48143900000000001</v>
      </c>
      <c r="BQ109" s="7">
        <v>0.473831</v>
      </c>
      <c r="BR109" s="7">
        <f t="shared" si="34"/>
        <v>0.48169633333333328</v>
      </c>
    </row>
    <row r="110" spans="1:70">
      <c r="A110" s="7" t="s">
        <v>265</v>
      </c>
      <c r="B110" s="7">
        <v>2.4127719999999999</v>
      </c>
      <c r="C110" s="7">
        <v>2.789774</v>
      </c>
      <c r="D110" s="7">
        <v>3.0398200000000002</v>
      </c>
      <c r="E110" s="7">
        <f t="shared" si="18"/>
        <v>2.7474553333333334</v>
      </c>
      <c r="F110" s="7">
        <v>3.13</v>
      </c>
      <c r="G110" s="7">
        <v>3.115882</v>
      </c>
      <c r="H110" s="7">
        <v>3.481954</v>
      </c>
      <c r="I110" s="7">
        <f t="shared" si="19"/>
        <v>3.2426119999999998</v>
      </c>
      <c r="J110" s="7">
        <v>1.8090999999999999</v>
      </c>
      <c r="K110" s="7">
        <v>2.2004619999999999</v>
      </c>
      <c r="L110" s="7">
        <v>2.3351229999999998</v>
      </c>
      <c r="M110" s="7">
        <f t="shared" si="20"/>
        <v>2.1148950000000002</v>
      </c>
      <c r="N110" s="7">
        <v>3.15903</v>
      </c>
      <c r="O110" s="7">
        <v>3.20025</v>
      </c>
      <c r="P110" s="7">
        <v>3.295302</v>
      </c>
      <c r="Q110" s="7">
        <f t="shared" si="35"/>
        <v>3.218194</v>
      </c>
      <c r="R110" s="7">
        <v>1.4900500000000001</v>
      </c>
      <c r="S110" s="7">
        <v>1.4495229999999999</v>
      </c>
      <c r="T110" s="7">
        <v>1.319034</v>
      </c>
      <c r="U110" s="7">
        <f t="shared" si="21"/>
        <v>1.4195356666666668</v>
      </c>
      <c r="V110" s="7">
        <v>2.0730900000000001</v>
      </c>
      <c r="W110" s="7">
        <v>2.0854710000000001</v>
      </c>
      <c r="X110" s="7">
        <v>2.1191800000000001</v>
      </c>
      <c r="Y110" s="7">
        <f t="shared" si="22"/>
        <v>2.0925803333333337</v>
      </c>
      <c r="Z110" s="7">
        <v>1.702334</v>
      </c>
      <c r="AA110" s="7">
        <v>1.6603000000000001</v>
      </c>
      <c r="AB110" s="7">
        <v>1.2740610000000001</v>
      </c>
      <c r="AC110" s="7">
        <f t="shared" si="23"/>
        <v>1.5455649999999999</v>
      </c>
      <c r="AD110" s="7">
        <v>3.7119819999999999</v>
      </c>
      <c r="AE110" s="7">
        <v>4.6691200000000004</v>
      </c>
      <c r="AF110" s="7">
        <v>4.3175020000000002</v>
      </c>
      <c r="AG110" s="7">
        <f t="shared" si="24"/>
        <v>4.2328679999999999</v>
      </c>
      <c r="AH110" s="7">
        <v>1.1404300000000001</v>
      </c>
      <c r="AI110" s="7">
        <v>1.02816</v>
      </c>
      <c r="AJ110" s="7">
        <v>0.92997700000000005</v>
      </c>
      <c r="AK110" s="7">
        <f t="shared" si="25"/>
        <v>1.0328556666666666</v>
      </c>
      <c r="AL110" s="7">
        <v>9.2784000000000005E-2</v>
      </c>
      <c r="AM110" s="7">
        <v>0.10473300000000001</v>
      </c>
      <c r="AN110" s="7">
        <v>0.103086</v>
      </c>
      <c r="AO110" s="7">
        <f t="shared" si="26"/>
        <v>0.100201</v>
      </c>
      <c r="AP110" s="7">
        <v>0.48700300000000002</v>
      </c>
      <c r="AQ110" s="7">
        <v>0.47133399999999998</v>
      </c>
      <c r="AR110" s="7">
        <v>0.46823999999999999</v>
      </c>
      <c r="AS110" s="7">
        <f t="shared" si="27"/>
        <v>0.47552566666666668</v>
      </c>
      <c r="AT110" s="7">
        <v>2.7902529999999999</v>
      </c>
      <c r="AU110" s="7">
        <v>2.74187</v>
      </c>
      <c r="AV110" s="7">
        <v>3.0368719999999998</v>
      </c>
      <c r="AW110" s="7">
        <f t="shared" si="28"/>
        <v>2.8563316666666672</v>
      </c>
      <c r="AX110" s="7">
        <v>1.5493710000000001</v>
      </c>
      <c r="AY110" s="7">
        <v>1.9064939999999999</v>
      </c>
      <c r="AZ110" s="7">
        <v>1.6959200000000001</v>
      </c>
      <c r="BA110" s="7">
        <f t="shared" si="29"/>
        <v>1.7172616666666667</v>
      </c>
      <c r="BB110" s="7">
        <v>1.1203700000000001</v>
      </c>
      <c r="BC110" s="7">
        <v>1.3194600000000001</v>
      </c>
      <c r="BD110" s="7">
        <v>1.3499209999999999</v>
      </c>
      <c r="BE110" s="7">
        <f t="shared" si="30"/>
        <v>1.2632503333333334</v>
      </c>
      <c r="BF110" s="7">
        <f t="shared" si="31"/>
        <v>0.12467181064833108</v>
      </c>
      <c r="BG110" s="7">
        <v>1.8266739999999999</v>
      </c>
      <c r="BH110" s="7">
        <v>1.626722</v>
      </c>
      <c r="BI110" s="7">
        <v>1.59229</v>
      </c>
      <c r="BJ110" s="7">
        <f t="shared" si="32"/>
        <v>1.6818953333333333</v>
      </c>
      <c r="BK110" s="7">
        <v>0.91624499999999998</v>
      </c>
      <c r="BL110" s="7">
        <v>0.83440199999999998</v>
      </c>
      <c r="BM110" s="7">
        <v>1.04609</v>
      </c>
      <c r="BN110" s="7">
        <f t="shared" si="33"/>
        <v>0.93224566666666664</v>
      </c>
      <c r="BO110" s="7">
        <v>0.48714600000000002</v>
      </c>
      <c r="BP110" s="7">
        <v>0.474219</v>
      </c>
      <c r="BQ110" s="7">
        <v>0.477136</v>
      </c>
      <c r="BR110" s="7">
        <f t="shared" si="34"/>
        <v>0.47950033333333336</v>
      </c>
    </row>
    <row r="111" spans="1:70">
      <c r="A111" s="7" t="s">
        <v>266</v>
      </c>
      <c r="B111" s="7">
        <v>2.427934</v>
      </c>
      <c r="C111" s="7">
        <v>2.79962</v>
      </c>
      <c r="D111" s="7">
        <v>3.01776</v>
      </c>
      <c r="E111" s="7">
        <f t="shared" si="18"/>
        <v>2.7484380000000002</v>
      </c>
      <c r="F111" s="7">
        <v>3.1374200000000001</v>
      </c>
      <c r="G111" s="7">
        <v>3.1352099999999998</v>
      </c>
      <c r="H111" s="7">
        <v>3.5248020000000002</v>
      </c>
      <c r="I111" s="7">
        <f t="shared" si="19"/>
        <v>3.2658106666666669</v>
      </c>
      <c r="J111" s="7">
        <v>1.8056099999999999</v>
      </c>
      <c r="K111" s="7">
        <v>2.1987540000000001</v>
      </c>
      <c r="L111" s="7">
        <v>2.2931599999999999</v>
      </c>
      <c r="M111" s="7">
        <f t="shared" si="20"/>
        <v>2.0991746666666664</v>
      </c>
      <c r="N111" s="7">
        <v>3.1215929999999998</v>
      </c>
      <c r="O111" s="7">
        <v>3.2200099999999998</v>
      </c>
      <c r="P111" s="7">
        <v>3.3178329999999998</v>
      </c>
      <c r="Q111" s="7">
        <f t="shared" si="35"/>
        <v>3.2198119999999997</v>
      </c>
      <c r="R111" s="7">
        <v>1.5082599999999999</v>
      </c>
      <c r="S111" s="7">
        <v>1.4851700000000001</v>
      </c>
      <c r="T111" s="7">
        <v>1.3194600000000001</v>
      </c>
      <c r="U111" s="7">
        <f t="shared" si="21"/>
        <v>1.4376300000000002</v>
      </c>
      <c r="V111" s="7">
        <v>2.1021139999999998</v>
      </c>
      <c r="W111" s="7">
        <v>2.0891600000000001</v>
      </c>
      <c r="X111" s="7">
        <v>2.10087</v>
      </c>
      <c r="Y111" s="7">
        <f t="shared" si="22"/>
        <v>2.0973813333333333</v>
      </c>
      <c r="Z111" s="7">
        <v>1.6966730000000001</v>
      </c>
      <c r="AA111" s="7">
        <v>1.6663300000000001</v>
      </c>
      <c r="AB111" s="7">
        <v>1.26938</v>
      </c>
      <c r="AC111" s="7">
        <f t="shared" si="23"/>
        <v>1.5441276666666666</v>
      </c>
      <c r="AD111" s="7">
        <v>3.6700020000000002</v>
      </c>
      <c r="AE111" s="7">
        <v>4.773142</v>
      </c>
      <c r="AF111" s="7">
        <v>4.3802409999999998</v>
      </c>
      <c r="AG111" s="7">
        <f t="shared" si="24"/>
        <v>4.2744616666666664</v>
      </c>
      <c r="AH111" s="7">
        <v>1.1421809999999999</v>
      </c>
      <c r="AI111" s="7">
        <v>1.0321</v>
      </c>
      <c r="AJ111" s="7">
        <v>0.93445199999999995</v>
      </c>
      <c r="AK111" s="7">
        <f t="shared" si="25"/>
        <v>1.0362443333333331</v>
      </c>
      <c r="AL111" s="7">
        <v>9.2178999999999997E-2</v>
      </c>
      <c r="AM111" s="7">
        <v>0.10415099999999999</v>
      </c>
      <c r="AN111" s="7">
        <v>0.10070800000000001</v>
      </c>
      <c r="AO111" s="7">
        <f t="shared" si="26"/>
        <v>9.9012666666666679E-2</v>
      </c>
      <c r="AP111" s="7">
        <v>0.48065999999999998</v>
      </c>
      <c r="AQ111" s="7">
        <v>0.46486</v>
      </c>
      <c r="AR111" s="7">
        <v>0.47115499999999999</v>
      </c>
      <c r="AS111" s="7">
        <f t="shared" si="27"/>
        <v>0.47222499999999995</v>
      </c>
      <c r="AT111" s="7">
        <v>2.7801999999999998</v>
      </c>
      <c r="AU111" s="7">
        <v>2.7223700000000002</v>
      </c>
      <c r="AV111" s="7">
        <v>3.041353</v>
      </c>
      <c r="AW111" s="7">
        <f t="shared" si="28"/>
        <v>2.8479743333333332</v>
      </c>
      <c r="AX111" s="7">
        <v>1.5024599999999999</v>
      </c>
      <c r="AY111" s="7">
        <v>1.9049100000000001</v>
      </c>
      <c r="AZ111" s="7">
        <v>1.67096</v>
      </c>
      <c r="BA111" s="7">
        <f t="shared" si="29"/>
        <v>1.6927766666666668</v>
      </c>
      <c r="BB111" s="7">
        <v>1.0807500000000001</v>
      </c>
      <c r="BC111" s="7">
        <v>1.3002720000000001</v>
      </c>
      <c r="BD111" s="7">
        <v>1.33562</v>
      </c>
      <c r="BE111" s="7">
        <f t="shared" si="30"/>
        <v>1.2388806666666667</v>
      </c>
      <c r="BF111" s="7">
        <f t="shared" si="31"/>
        <v>0.1380809584313975</v>
      </c>
      <c r="BG111" s="7">
        <v>1.771393</v>
      </c>
      <c r="BH111" s="7">
        <v>1.65419</v>
      </c>
      <c r="BI111" s="7">
        <v>1.5044029999999999</v>
      </c>
      <c r="BJ111" s="7">
        <f t="shared" si="32"/>
        <v>1.6433286666666664</v>
      </c>
      <c r="BK111" s="7">
        <v>0.91608800000000001</v>
      </c>
      <c r="BL111" s="7">
        <v>0.83328000000000002</v>
      </c>
      <c r="BM111" s="7">
        <v>1.0453239999999999</v>
      </c>
      <c r="BN111" s="7">
        <f t="shared" si="33"/>
        <v>0.93156399999999995</v>
      </c>
      <c r="BO111" s="7">
        <v>0.48678900000000003</v>
      </c>
      <c r="BP111" s="7">
        <v>0.48171999999999998</v>
      </c>
      <c r="BQ111" s="7">
        <v>0.472862</v>
      </c>
      <c r="BR111" s="7">
        <f t="shared" si="34"/>
        <v>0.48045700000000008</v>
      </c>
    </row>
    <row r="112" spans="1:70">
      <c r="A112" s="7" t="s">
        <v>267</v>
      </c>
      <c r="B112" s="7">
        <v>2.4059499999999998</v>
      </c>
      <c r="C112" s="7">
        <v>2.7657799999999999</v>
      </c>
      <c r="D112" s="7">
        <v>2.9845299999999999</v>
      </c>
      <c r="E112" s="7">
        <f t="shared" si="18"/>
        <v>2.7187533333333334</v>
      </c>
      <c r="F112" s="7">
        <v>3.111103</v>
      </c>
      <c r="G112" s="7">
        <v>3.112781</v>
      </c>
      <c r="H112" s="7">
        <v>3.519971</v>
      </c>
      <c r="I112" s="7">
        <f t="shared" si="19"/>
        <v>3.2479516666666668</v>
      </c>
      <c r="J112" s="7">
        <v>1.78433</v>
      </c>
      <c r="K112" s="7">
        <v>2.2125240000000002</v>
      </c>
      <c r="L112" s="7">
        <v>2.3391730000000002</v>
      </c>
      <c r="M112" s="7">
        <f t="shared" si="20"/>
        <v>2.112009</v>
      </c>
      <c r="N112" s="7">
        <v>3.1395300000000002</v>
      </c>
      <c r="O112" s="7">
        <v>3.2229640000000002</v>
      </c>
      <c r="P112" s="7">
        <v>3.2885710000000001</v>
      </c>
      <c r="Q112" s="7">
        <f t="shared" si="35"/>
        <v>3.2170216666666662</v>
      </c>
      <c r="R112" s="7">
        <v>1.5019199999999999</v>
      </c>
      <c r="S112" s="7">
        <v>1.437481</v>
      </c>
      <c r="T112" s="7">
        <v>1.34938</v>
      </c>
      <c r="U112" s="7">
        <f t="shared" si="21"/>
        <v>1.4295936666666667</v>
      </c>
      <c r="V112" s="7">
        <v>2.1354700000000002</v>
      </c>
      <c r="W112" s="7">
        <v>2.0931600000000001</v>
      </c>
      <c r="X112" s="7">
        <v>2.100403</v>
      </c>
      <c r="Y112" s="7">
        <f t="shared" si="22"/>
        <v>2.1096776666666668</v>
      </c>
      <c r="Z112" s="7">
        <v>1.7095899999999999</v>
      </c>
      <c r="AA112" s="7">
        <v>1.6734100000000001</v>
      </c>
      <c r="AB112" s="7">
        <v>1.260014</v>
      </c>
      <c r="AC112" s="7">
        <f t="shared" si="23"/>
        <v>1.5476713333333334</v>
      </c>
      <c r="AD112" s="7">
        <v>3.6609799999999999</v>
      </c>
      <c r="AE112" s="7">
        <v>4.7130700000000001</v>
      </c>
      <c r="AF112" s="7">
        <v>4.35731</v>
      </c>
      <c r="AG112" s="7">
        <f t="shared" si="24"/>
        <v>4.2437866666666668</v>
      </c>
      <c r="AH112" s="7">
        <v>1.1376599999999999</v>
      </c>
      <c r="AI112" s="7">
        <v>1.04433</v>
      </c>
      <c r="AJ112" s="7">
        <v>0.93103499999999995</v>
      </c>
      <c r="AK112" s="7">
        <f t="shared" si="25"/>
        <v>1.0376749999999999</v>
      </c>
      <c r="AL112" s="7">
        <v>9.5133999999999996E-2</v>
      </c>
      <c r="AM112" s="7">
        <v>0.10474700000000001</v>
      </c>
      <c r="AN112" s="7">
        <v>9.8157999999999995E-2</v>
      </c>
      <c r="AO112" s="7">
        <f t="shared" si="26"/>
        <v>9.9346333333333328E-2</v>
      </c>
      <c r="AP112" s="7">
        <v>0.48532900000000001</v>
      </c>
      <c r="AQ112" s="7">
        <v>0.468893</v>
      </c>
      <c r="AR112" s="7">
        <v>0.47391100000000003</v>
      </c>
      <c r="AS112" s="7">
        <f t="shared" si="27"/>
        <v>0.47604433333333335</v>
      </c>
      <c r="AT112" s="7">
        <v>2.8131499999999998</v>
      </c>
      <c r="AU112" s="7">
        <v>2.7225999999999999</v>
      </c>
      <c r="AV112" s="7">
        <v>3.04297</v>
      </c>
      <c r="AW112" s="7">
        <f t="shared" si="28"/>
        <v>2.8595733333333335</v>
      </c>
      <c r="AX112" s="7">
        <v>1.4947999999999999</v>
      </c>
      <c r="AY112" s="7">
        <v>1.85663</v>
      </c>
      <c r="AZ112" s="7">
        <v>1.65263</v>
      </c>
      <c r="BA112" s="7">
        <f t="shared" si="29"/>
        <v>1.6680200000000001</v>
      </c>
      <c r="BB112" s="7">
        <v>1.06673</v>
      </c>
      <c r="BC112" s="7">
        <v>1.26393</v>
      </c>
      <c r="BD112" s="7">
        <v>1.3321799999999999</v>
      </c>
      <c r="BE112" s="7">
        <f t="shared" si="30"/>
        <v>1.2209466666666666</v>
      </c>
      <c r="BF112" s="7">
        <f t="shared" si="31"/>
        <v>0.13784629423141317</v>
      </c>
      <c r="BG112" s="7">
        <v>1.7761130000000001</v>
      </c>
      <c r="BH112" s="7">
        <v>1.6199509999999999</v>
      </c>
      <c r="BI112" s="7">
        <v>1.52715</v>
      </c>
      <c r="BJ112" s="7">
        <f t="shared" si="32"/>
        <v>1.6410713333333333</v>
      </c>
      <c r="BK112" s="7">
        <v>0.91327000000000003</v>
      </c>
      <c r="BL112" s="7">
        <v>0.84446699999999997</v>
      </c>
      <c r="BM112" s="7">
        <v>1.0670329999999999</v>
      </c>
      <c r="BN112" s="7">
        <f t="shared" si="33"/>
        <v>0.94159000000000004</v>
      </c>
      <c r="BO112" s="7">
        <v>0.49226599999999998</v>
      </c>
      <c r="BP112" s="7">
        <v>0.47814099999999998</v>
      </c>
      <c r="BQ112" s="7">
        <v>0.48184900000000003</v>
      </c>
      <c r="BR112" s="7">
        <f t="shared" si="34"/>
        <v>0.48408533333333331</v>
      </c>
    </row>
    <row r="113" spans="1:70">
      <c r="A113" s="7" t="s">
        <v>268</v>
      </c>
      <c r="B113" s="7">
        <v>2.3908939999999999</v>
      </c>
      <c r="C113" s="7">
        <v>2.744542</v>
      </c>
      <c r="D113" s="7">
        <v>2.9667210000000002</v>
      </c>
      <c r="E113" s="7">
        <f t="shared" si="18"/>
        <v>2.7007189999999999</v>
      </c>
      <c r="F113" s="7">
        <v>3.1606900000000002</v>
      </c>
      <c r="G113" s="7">
        <v>3.1163630000000002</v>
      </c>
      <c r="H113" s="7">
        <v>3.5210210000000002</v>
      </c>
      <c r="I113" s="7">
        <f t="shared" si="19"/>
        <v>3.2660246666666666</v>
      </c>
      <c r="J113" s="7">
        <v>1.79359</v>
      </c>
      <c r="K113" s="7">
        <v>2.2277800000000001</v>
      </c>
      <c r="L113" s="7">
        <v>2.2615400000000001</v>
      </c>
      <c r="M113" s="7">
        <f t="shared" si="20"/>
        <v>2.0943033333333334</v>
      </c>
      <c r="N113" s="7">
        <v>3.1683409999999999</v>
      </c>
      <c r="O113" s="7">
        <v>3.2343199999999999</v>
      </c>
      <c r="P113" s="7">
        <v>3.2863899999999999</v>
      </c>
      <c r="Q113" s="7">
        <f t="shared" si="35"/>
        <v>3.2296836666666664</v>
      </c>
      <c r="R113" s="7">
        <v>1.499992</v>
      </c>
      <c r="S113" s="7">
        <v>1.45808</v>
      </c>
      <c r="T113" s="7">
        <v>1.352141</v>
      </c>
      <c r="U113" s="7">
        <f t="shared" si="21"/>
        <v>1.4367376666666667</v>
      </c>
      <c r="V113" s="7">
        <v>2.0968900000000001</v>
      </c>
      <c r="W113" s="7">
        <v>2.1051899999999999</v>
      </c>
      <c r="X113" s="7">
        <v>2.0994299999999999</v>
      </c>
      <c r="Y113" s="7">
        <f t="shared" si="22"/>
        <v>2.1005033333333336</v>
      </c>
      <c r="Z113" s="7">
        <v>1.6941999999999999</v>
      </c>
      <c r="AA113" s="7">
        <v>1.67997</v>
      </c>
      <c r="AB113" s="7">
        <v>1.2733699999999999</v>
      </c>
      <c r="AC113" s="7">
        <f t="shared" si="23"/>
        <v>1.5491799999999998</v>
      </c>
      <c r="AD113" s="7">
        <v>3.7050700000000001</v>
      </c>
      <c r="AE113" s="7">
        <v>4.9011810000000002</v>
      </c>
      <c r="AF113" s="7">
        <v>4.2481340000000003</v>
      </c>
      <c r="AG113" s="7">
        <f t="shared" si="24"/>
        <v>4.2847949999999999</v>
      </c>
      <c r="AH113" s="7">
        <v>1.1380399999999999</v>
      </c>
      <c r="AI113" s="7">
        <v>1.0594600000000001</v>
      </c>
      <c r="AJ113" s="7">
        <v>0.93132499999999996</v>
      </c>
      <c r="AK113" s="7">
        <f t="shared" si="25"/>
        <v>1.0429416666666667</v>
      </c>
      <c r="AL113" s="7">
        <v>9.4796000000000005E-2</v>
      </c>
      <c r="AM113" s="7">
        <v>0.101447</v>
      </c>
      <c r="AN113" s="7">
        <v>9.8121E-2</v>
      </c>
      <c r="AO113" s="7">
        <f t="shared" si="26"/>
        <v>9.8121333333333338E-2</v>
      </c>
      <c r="AP113" s="7">
        <v>0.48541000000000001</v>
      </c>
      <c r="AQ113" s="7">
        <v>0.47643000000000002</v>
      </c>
      <c r="AR113" s="7">
        <v>0.47366200000000003</v>
      </c>
      <c r="AS113" s="7">
        <f t="shared" si="27"/>
        <v>0.47850066666666669</v>
      </c>
      <c r="AT113" s="7">
        <v>2.7951000000000001</v>
      </c>
      <c r="AU113" s="7">
        <v>2.7680030000000002</v>
      </c>
      <c r="AV113" s="7">
        <v>3.10724</v>
      </c>
      <c r="AW113" s="7">
        <f t="shared" si="28"/>
        <v>2.890114333333333</v>
      </c>
      <c r="AX113" s="7">
        <v>1.5194430000000001</v>
      </c>
      <c r="AY113" s="7">
        <v>1.9159120000000001</v>
      </c>
      <c r="AZ113" s="7">
        <v>1.6376139999999999</v>
      </c>
      <c r="BA113" s="7">
        <f t="shared" si="29"/>
        <v>1.6909896666666668</v>
      </c>
      <c r="BB113" s="7">
        <v>1.017001</v>
      </c>
      <c r="BC113" s="7">
        <v>1.2701229999999999</v>
      </c>
      <c r="BD113" s="7">
        <v>1.3076399999999999</v>
      </c>
      <c r="BE113" s="7">
        <f t="shared" si="30"/>
        <v>1.1982546666666665</v>
      </c>
      <c r="BF113" s="7">
        <f t="shared" si="31"/>
        <v>0.15808715976427021</v>
      </c>
      <c r="BG113" s="7">
        <v>1.83413</v>
      </c>
      <c r="BH113" s="7">
        <v>1.6658500000000001</v>
      </c>
      <c r="BI113" s="7">
        <v>1.4689300000000001</v>
      </c>
      <c r="BJ113" s="7">
        <f t="shared" si="32"/>
        <v>1.6563033333333335</v>
      </c>
      <c r="BK113" s="7">
        <v>0.91289500000000001</v>
      </c>
      <c r="BL113" s="7">
        <v>0.856715</v>
      </c>
      <c r="BM113" s="7">
        <v>1.0378099999999999</v>
      </c>
      <c r="BN113" s="7">
        <f t="shared" si="33"/>
        <v>0.93580666666666668</v>
      </c>
      <c r="BO113" s="7">
        <v>0.49048399999999998</v>
      </c>
      <c r="BP113" s="7">
        <v>0.47573300000000002</v>
      </c>
      <c r="BQ113" s="7">
        <v>0.48081800000000002</v>
      </c>
      <c r="BR113" s="7">
        <f t="shared" si="34"/>
        <v>0.48234500000000002</v>
      </c>
    </row>
    <row r="114" spans="1:70">
      <c r="A114" s="7" t="s">
        <v>269</v>
      </c>
      <c r="B114" s="7">
        <v>2.3635799999999998</v>
      </c>
      <c r="C114" s="7">
        <v>2.7206999999999999</v>
      </c>
      <c r="D114" s="7">
        <v>2.9508200000000002</v>
      </c>
      <c r="E114" s="7">
        <f t="shared" si="18"/>
        <v>2.6783666666666668</v>
      </c>
      <c r="F114" s="7">
        <v>3.1521599999999999</v>
      </c>
      <c r="G114" s="7">
        <v>3.1251229999999999</v>
      </c>
      <c r="H114" s="7">
        <v>3.4864009999999999</v>
      </c>
      <c r="I114" s="7">
        <f t="shared" si="19"/>
        <v>3.2545613333333332</v>
      </c>
      <c r="J114" s="7">
        <v>1.788494</v>
      </c>
      <c r="K114" s="7">
        <v>2.22187</v>
      </c>
      <c r="L114" s="7">
        <v>2.2554500000000002</v>
      </c>
      <c r="M114" s="7">
        <f t="shared" si="20"/>
        <v>2.0886046666666669</v>
      </c>
      <c r="N114" s="7">
        <v>3.1409099999999999</v>
      </c>
      <c r="O114" s="7">
        <v>3.2427999999999999</v>
      </c>
      <c r="P114" s="7">
        <v>3.275264</v>
      </c>
      <c r="Q114" s="7">
        <f t="shared" si="35"/>
        <v>3.2196580000000004</v>
      </c>
      <c r="R114" s="7">
        <v>1.5102899999999999</v>
      </c>
      <c r="S114" s="7">
        <v>1.4688220000000001</v>
      </c>
      <c r="T114" s="7">
        <v>1.3423700000000001</v>
      </c>
      <c r="U114" s="7">
        <f t="shared" si="21"/>
        <v>1.4404939999999999</v>
      </c>
      <c r="V114" s="7">
        <v>2.0993400000000002</v>
      </c>
      <c r="W114" s="7">
        <v>2.1158619999999999</v>
      </c>
      <c r="X114" s="7">
        <v>2.0989200000000001</v>
      </c>
      <c r="Y114" s="7">
        <f t="shared" si="22"/>
        <v>2.1047073333333333</v>
      </c>
      <c r="Z114" s="7">
        <v>1.7114400000000001</v>
      </c>
      <c r="AA114" s="7">
        <v>1.6922010000000001</v>
      </c>
      <c r="AB114" s="7">
        <v>1.2565310000000001</v>
      </c>
      <c r="AC114" s="7">
        <f t="shared" si="23"/>
        <v>1.5533906666666668</v>
      </c>
      <c r="AD114" s="7">
        <v>3.705111</v>
      </c>
      <c r="AE114" s="7">
        <v>4.8924500000000002</v>
      </c>
      <c r="AF114" s="7">
        <v>4.4133100000000001</v>
      </c>
      <c r="AG114" s="7">
        <f t="shared" si="24"/>
        <v>4.3369570000000008</v>
      </c>
      <c r="AH114" s="7">
        <v>1.1322300000000001</v>
      </c>
      <c r="AI114" s="7">
        <v>1.05531</v>
      </c>
      <c r="AJ114" s="7">
        <v>0.93451700000000004</v>
      </c>
      <c r="AK114" s="7">
        <f t="shared" si="25"/>
        <v>1.0406856666666668</v>
      </c>
      <c r="AL114" s="7">
        <v>9.5263E-2</v>
      </c>
      <c r="AM114" s="7">
        <v>0.103592</v>
      </c>
      <c r="AN114" s="7">
        <v>9.8712999999999995E-2</v>
      </c>
      <c r="AO114" s="7">
        <f t="shared" si="26"/>
        <v>9.9189333333333338E-2</v>
      </c>
      <c r="AP114" s="7">
        <v>0.48291800000000001</v>
      </c>
      <c r="AQ114" s="7">
        <v>0.46885300000000002</v>
      </c>
      <c r="AR114" s="7">
        <v>0.47349200000000002</v>
      </c>
      <c r="AS114" s="7">
        <f t="shared" si="27"/>
        <v>0.47508766666666674</v>
      </c>
      <c r="AT114" s="7">
        <v>2.8056199999999998</v>
      </c>
      <c r="AU114" s="7">
        <v>2.76423</v>
      </c>
      <c r="AV114" s="7">
        <v>3.0905300000000002</v>
      </c>
      <c r="AW114" s="7">
        <f t="shared" si="28"/>
        <v>2.8867933333333333</v>
      </c>
      <c r="AX114" s="7">
        <v>1.54748</v>
      </c>
      <c r="AY114" s="7">
        <v>1.833693</v>
      </c>
      <c r="AZ114" s="7">
        <v>1.6423099999999999</v>
      </c>
      <c r="BA114" s="7">
        <f t="shared" si="29"/>
        <v>1.6744943333333333</v>
      </c>
      <c r="BB114" s="7">
        <v>1.0031110000000001</v>
      </c>
      <c r="BC114" s="7">
        <v>1.2194</v>
      </c>
      <c r="BD114" s="7">
        <v>1.2914129999999999</v>
      </c>
      <c r="BE114" s="7">
        <f t="shared" si="30"/>
        <v>1.171308</v>
      </c>
      <c r="BF114" s="7">
        <f t="shared" si="31"/>
        <v>0.15004712975928661</v>
      </c>
      <c r="BG114" s="7">
        <v>1.8301400000000001</v>
      </c>
      <c r="BH114" s="7">
        <v>1.66597</v>
      </c>
      <c r="BI114" s="7">
        <v>1.51386</v>
      </c>
      <c r="BJ114" s="7">
        <f t="shared" si="32"/>
        <v>1.6699900000000001</v>
      </c>
      <c r="BK114" s="7">
        <v>0.91691500000000004</v>
      </c>
      <c r="BL114" s="7">
        <v>0.84997</v>
      </c>
      <c r="BM114" s="7">
        <v>1.02641</v>
      </c>
      <c r="BN114" s="7">
        <f t="shared" si="33"/>
        <v>0.93109833333333336</v>
      </c>
      <c r="BO114" s="7">
        <v>0.495141</v>
      </c>
      <c r="BP114" s="7">
        <v>0.48256900000000003</v>
      </c>
      <c r="BQ114" s="7">
        <v>0.48220600000000002</v>
      </c>
      <c r="BR114" s="7">
        <f t="shared" si="34"/>
        <v>0.48663866666666672</v>
      </c>
    </row>
    <row r="115" spans="1:70">
      <c r="A115" s="7" t="s">
        <v>270</v>
      </c>
      <c r="B115" s="7">
        <v>2.3465039999999999</v>
      </c>
      <c r="C115" s="7">
        <v>2.7057699999999998</v>
      </c>
      <c r="D115" s="7">
        <v>2.9692099999999999</v>
      </c>
      <c r="E115" s="7">
        <f t="shared" si="18"/>
        <v>2.6738279999999999</v>
      </c>
      <c r="F115" s="7">
        <v>3.1432799999999999</v>
      </c>
      <c r="G115" s="7">
        <v>3.1236100000000002</v>
      </c>
      <c r="H115" s="7">
        <v>3.5003609999999998</v>
      </c>
      <c r="I115" s="7">
        <f t="shared" si="19"/>
        <v>3.2557503333333333</v>
      </c>
      <c r="J115" s="7">
        <v>1.810254</v>
      </c>
      <c r="K115" s="7">
        <v>2.2291120000000002</v>
      </c>
      <c r="L115" s="7">
        <v>2.2738700000000001</v>
      </c>
      <c r="M115" s="7">
        <f t="shared" si="20"/>
        <v>2.1044119999999999</v>
      </c>
      <c r="N115" s="7">
        <v>3.098773</v>
      </c>
      <c r="O115" s="7">
        <v>3.1830500000000002</v>
      </c>
      <c r="P115" s="7">
        <v>3.2919999999999998</v>
      </c>
      <c r="Q115" s="7">
        <f t="shared" si="35"/>
        <v>3.1912743333333338</v>
      </c>
      <c r="R115" s="7">
        <v>1.52545</v>
      </c>
      <c r="S115" s="7">
        <v>1.470704</v>
      </c>
      <c r="T115" s="7">
        <v>1.3508199999999999</v>
      </c>
      <c r="U115" s="7">
        <f t="shared" si="21"/>
        <v>1.4489913333333331</v>
      </c>
      <c r="V115" s="7">
        <v>2.09903</v>
      </c>
      <c r="W115" s="7">
        <v>2.0848439999999999</v>
      </c>
      <c r="X115" s="7">
        <v>2.1029239999999998</v>
      </c>
      <c r="Y115" s="7">
        <f t="shared" si="22"/>
        <v>2.0955993333333329</v>
      </c>
      <c r="Z115" s="7">
        <v>1.7139420000000001</v>
      </c>
      <c r="AA115" s="7">
        <v>1.6602399999999999</v>
      </c>
      <c r="AB115" s="7">
        <v>1.2732399999999999</v>
      </c>
      <c r="AC115" s="7">
        <f t="shared" si="23"/>
        <v>1.5491406666666669</v>
      </c>
      <c r="AD115" s="7">
        <v>3.663373</v>
      </c>
      <c r="AE115" s="7">
        <v>4.6930800000000001</v>
      </c>
      <c r="AF115" s="7">
        <v>4.4339120000000003</v>
      </c>
      <c r="AG115" s="7">
        <f t="shared" si="24"/>
        <v>4.2634550000000004</v>
      </c>
      <c r="AH115" s="7">
        <v>1.1394200000000001</v>
      </c>
      <c r="AI115" s="7">
        <v>1.03467</v>
      </c>
      <c r="AJ115" s="7">
        <v>0.92958799999999997</v>
      </c>
      <c r="AK115" s="7">
        <f t="shared" si="25"/>
        <v>1.0345593333333334</v>
      </c>
      <c r="AL115" s="7">
        <v>9.2877000000000001E-2</v>
      </c>
      <c r="AM115" s="7">
        <v>0.10169499999999999</v>
      </c>
      <c r="AN115" s="7">
        <v>0.10281800000000001</v>
      </c>
      <c r="AO115" s="7">
        <f t="shared" si="26"/>
        <v>9.9129999999999996E-2</v>
      </c>
      <c r="AP115" s="7">
        <v>0.482933</v>
      </c>
      <c r="AQ115" s="7">
        <v>0.463559</v>
      </c>
      <c r="AR115" s="7">
        <v>0.470611</v>
      </c>
      <c r="AS115" s="7">
        <f t="shared" si="27"/>
        <v>0.47236766666666669</v>
      </c>
      <c r="AT115" s="7">
        <v>2.8118439999999998</v>
      </c>
      <c r="AU115" s="7">
        <v>2.7435999999999998</v>
      </c>
      <c r="AV115" s="7">
        <v>3.0441799999999999</v>
      </c>
      <c r="AW115" s="7">
        <f t="shared" si="28"/>
        <v>2.8665413333333327</v>
      </c>
      <c r="AX115" s="7">
        <v>1.45428</v>
      </c>
      <c r="AY115" s="7">
        <v>1.90442</v>
      </c>
      <c r="AZ115" s="7">
        <v>1.64533</v>
      </c>
      <c r="BA115" s="7">
        <f t="shared" si="29"/>
        <v>1.66801</v>
      </c>
      <c r="BB115" s="7">
        <v>0.98689400000000005</v>
      </c>
      <c r="BC115" s="7">
        <v>1.19591</v>
      </c>
      <c r="BD115" s="7">
        <v>1.27759</v>
      </c>
      <c r="BE115" s="7">
        <f t="shared" si="30"/>
        <v>1.1534646666666666</v>
      </c>
      <c r="BF115" s="7">
        <f t="shared" si="31"/>
        <v>0.14992413363209167</v>
      </c>
      <c r="BG115" s="7">
        <v>1.8635699999999999</v>
      </c>
      <c r="BH115" s="7">
        <v>1.6357600000000001</v>
      </c>
      <c r="BI115" s="7">
        <v>1.47594</v>
      </c>
      <c r="BJ115" s="7">
        <f t="shared" si="32"/>
        <v>1.6584233333333334</v>
      </c>
      <c r="BK115" s="7">
        <v>0.91799500000000001</v>
      </c>
      <c r="BL115" s="7">
        <v>0.84071099999999999</v>
      </c>
      <c r="BM115" s="7">
        <v>1.0414600000000001</v>
      </c>
      <c r="BN115" s="7">
        <f t="shared" si="33"/>
        <v>0.93338866666666664</v>
      </c>
      <c r="BO115" s="7">
        <v>0.49298399999999998</v>
      </c>
      <c r="BP115" s="7">
        <v>0.48397200000000001</v>
      </c>
      <c r="BQ115" s="7">
        <v>0.48033399999999998</v>
      </c>
      <c r="BR115" s="7">
        <f t="shared" si="34"/>
        <v>0.48576333333333332</v>
      </c>
    </row>
    <row r="116" spans="1:70">
      <c r="A116" s="7" t="s">
        <v>271</v>
      </c>
      <c r="B116" s="7">
        <v>2.3406899999999999</v>
      </c>
      <c r="C116" s="7">
        <v>2.6980300000000002</v>
      </c>
      <c r="D116" s="7">
        <v>2.9184000000000001</v>
      </c>
      <c r="E116" s="7">
        <f t="shared" si="18"/>
        <v>2.6523733333333332</v>
      </c>
      <c r="F116" s="7">
        <v>3.0974439999999999</v>
      </c>
      <c r="G116" s="7">
        <v>3.1293799999999998</v>
      </c>
      <c r="H116" s="7">
        <v>3.47485</v>
      </c>
      <c r="I116" s="7">
        <f t="shared" si="19"/>
        <v>3.2338913333333337</v>
      </c>
      <c r="J116" s="7">
        <v>1.83155</v>
      </c>
      <c r="K116" s="7">
        <v>2.2406419999999998</v>
      </c>
      <c r="L116" s="7">
        <v>2.2482099999999998</v>
      </c>
      <c r="M116" s="7">
        <f t="shared" si="20"/>
        <v>2.1068006666666665</v>
      </c>
      <c r="N116" s="7">
        <v>3.0929440000000001</v>
      </c>
      <c r="O116" s="7">
        <v>3.1684700000000001</v>
      </c>
      <c r="P116" s="7">
        <v>3.2829139999999999</v>
      </c>
      <c r="Q116" s="7">
        <f t="shared" si="35"/>
        <v>3.1814426666666669</v>
      </c>
      <c r="R116" s="7">
        <v>1.524084</v>
      </c>
      <c r="S116" s="7">
        <v>1.4857899999999999</v>
      </c>
      <c r="T116" s="7">
        <v>1.3598140000000001</v>
      </c>
      <c r="U116" s="7">
        <f t="shared" si="21"/>
        <v>1.4565626666666667</v>
      </c>
      <c r="V116" s="7">
        <v>2.0868000000000002</v>
      </c>
      <c r="W116" s="7">
        <v>2.08508</v>
      </c>
      <c r="X116" s="7">
        <v>2.0987300000000002</v>
      </c>
      <c r="Y116" s="7">
        <f t="shared" si="22"/>
        <v>2.0902033333333332</v>
      </c>
      <c r="Z116" s="7">
        <v>1.71072</v>
      </c>
      <c r="AA116" s="7">
        <v>1.65984</v>
      </c>
      <c r="AB116" s="7">
        <v>1.27529</v>
      </c>
      <c r="AC116" s="7">
        <f t="shared" si="23"/>
        <v>1.5486166666666668</v>
      </c>
      <c r="AD116" s="7">
        <v>3.5232730000000001</v>
      </c>
      <c r="AE116" s="7">
        <v>4.7314800000000004</v>
      </c>
      <c r="AF116" s="7">
        <v>4.2929830000000004</v>
      </c>
      <c r="AG116" s="7">
        <f t="shared" si="24"/>
        <v>4.1825786666666671</v>
      </c>
      <c r="AH116" s="7">
        <v>1.141821</v>
      </c>
      <c r="AI116" s="7">
        <v>1.027693</v>
      </c>
      <c r="AJ116" s="7">
        <v>0.920929</v>
      </c>
      <c r="AK116" s="7">
        <f t="shared" si="25"/>
        <v>1.0301476666666667</v>
      </c>
      <c r="AL116" s="7">
        <v>9.0895000000000004E-2</v>
      </c>
      <c r="AM116" s="7">
        <v>0.102683</v>
      </c>
      <c r="AN116" s="7">
        <v>9.6956000000000001E-2</v>
      </c>
      <c r="AO116" s="7">
        <f t="shared" si="26"/>
        <v>9.6844666666666676E-2</v>
      </c>
      <c r="AP116" s="7">
        <v>0.48559200000000002</v>
      </c>
      <c r="AQ116" s="7">
        <v>0.46191900000000002</v>
      </c>
      <c r="AR116" s="7">
        <v>0.47159200000000001</v>
      </c>
      <c r="AS116" s="7">
        <f t="shared" si="27"/>
        <v>0.47303433333333333</v>
      </c>
      <c r="AT116" s="7">
        <v>2.8010000000000002</v>
      </c>
      <c r="AU116" s="7">
        <v>2.7135910000000001</v>
      </c>
      <c r="AV116" s="7">
        <v>3.0131399999999999</v>
      </c>
      <c r="AW116" s="7">
        <f t="shared" si="28"/>
        <v>2.8425769999999999</v>
      </c>
      <c r="AX116" s="7">
        <v>1.5399400000000001</v>
      </c>
      <c r="AY116" s="7">
        <v>1.8885099999999999</v>
      </c>
      <c r="AZ116" s="7">
        <v>1.62883</v>
      </c>
      <c r="BA116" s="7">
        <f t="shared" si="29"/>
        <v>1.6857599999999999</v>
      </c>
      <c r="BB116" s="7">
        <v>0.99428499999999997</v>
      </c>
      <c r="BC116" s="7">
        <v>1.1857500000000001</v>
      </c>
      <c r="BD116" s="7">
        <v>1.2455799999999999</v>
      </c>
      <c r="BE116" s="7">
        <f t="shared" si="30"/>
        <v>1.1418716666666666</v>
      </c>
      <c r="BF116" s="7">
        <f t="shared" si="31"/>
        <v>0.13126795251824921</v>
      </c>
      <c r="BG116" s="7">
        <v>1.8392029999999999</v>
      </c>
      <c r="BH116" s="7">
        <v>1.6703410000000001</v>
      </c>
      <c r="BI116" s="7">
        <v>1.5024230000000001</v>
      </c>
      <c r="BJ116" s="7">
        <f t="shared" si="32"/>
        <v>1.6706556666666668</v>
      </c>
      <c r="BK116" s="7">
        <v>0.92126300000000005</v>
      </c>
      <c r="BL116" s="7">
        <v>0.84284599999999998</v>
      </c>
      <c r="BM116" s="7">
        <v>1.12382</v>
      </c>
      <c r="BN116" s="7">
        <f t="shared" si="33"/>
        <v>0.96264299999999992</v>
      </c>
      <c r="BO116" s="7">
        <v>0.49509700000000001</v>
      </c>
      <c r="BP116" s="7">
        <v>0.47920699999999999</v>
      </c>
      <c r="BQ116" s="7">
        <v>0.47978999999999999</v>
      </c>
      <c r="BR116" s="7">
        <f t="shared" si="34"/>
        <v>0.48469800000000002</v>
      </c>
    </row>
    <row r="117" spans="1:70">
      <c r="A117" s="7" t="s">
        <v>272</v>
      </c>
      <c r="B117" s="7">
        <v>2.3257400000000001</v>
      </c>
      <c r="C117" s="7">
        <v>2.6721200000000001</v>
      </c>
      <c r="D117" s="7">
        <v>2.935292</v>
      </c>
      <c r="E117" s="7">
        <f t="shared" si="18"/>
        <v>2.6443840000000001</v>
      </c>
      <c r="F117" s="7">
        <v>3.1490200000000002</v>
      </c>
      <c r="G117" s="7">
        <v>3.1042000000000001</v>
      </c>
      <c r="H117" s="7">
        <v>3.47986</v>
      </c>
      <c r="I117" s="7">
        <f t="shared" si="19"/>
        <v>3.2443600000000004</v>
      </c>
      <c r="J117" s="7">
        <v>1.7908200000000001</v>
      </c>
      <c r="K117" s="7">
        <v>2.24241</v>
      </c>
      <c r="L117" s="7">
        <v>2.2357999999999998</v>
      </c>
      <c r="M117" s="7">
        <f t="shared" si="20"/>
        <v>2.0896766666666662</v>
      </c>
      <c r="N117" s="7">
        <v>3.0868500000000001</v>
      </c>
      <c r="O117" s="7">
        <v>3.1866300000000001</v>
      </c>
      <c r="P117" s="7">
        <v>3.2896839999999998</v>
      </c>
      <c r="Q117" s="7">
        <f t="shared" si="35"/>
        <v>3.1877213333333336</v>
      </c>
      <c r="R117" s="7">
        <v>1.53643</v>
      </c>
      <c r="S117" s="7">
        <v>1.44876</v>
      </c>
      <c r="T117" s="7">
        <v>1.3604339999999999</v>
      </c>
      <c r="U117" s="7">
        <f t="shared" si="21"/>
        <v>1.4485413333333332</v>
      </c>
      <c r="V117" s="7">
        <v>2.0969310000000001</v>
      </c>
      <c r="W117" s="7">
        <v>2.0972200000000001</v>
      </c>
      <c r="X117" s="7">
        <v>2.1052629999999999</v>
      </c>
      <c r="Y117" s="7">
        <f t="shared" si="22"/>
        <v>2.0998046666666665</v>
      </c>
      <c r="Z117" s="7">
        <v>1.70181</v>
      </c>
      <c r="AA117" s="7">
        <v>1.6689020000000001</v>
      </c>
      <c r="AB117" s="7">
        <v>1.25048</v>
      </c>
      <c r="AC117" s="7">
        <f t="shared" si="23"/>
        <v>1.5403973333333336</v>
      </c>
      <c r="AD117" s="7">
        <v>3.6258110000000001</v>
      </c>
      <c r="AE117" s="7">
        <v>4.6634409999999997</v>
      </c>
      <c r="AF117" s="7">
        <v>4.3295899999999996</v>
      </c>
      <c r="AG117" s="7">
        <f t="shared" si="24"/>
        <v>4.2062806666666663</v>
      </c>
      <c r="AH117" s="7">
        <v>1.141311</v>
      </c>
      <c r="AI117" s="7">
        <v>1.0273600000000001</v>
      </c>
      <c r="AJ117" s="7">
        <v>0.92078700000000002</v>
      </c>
      <c r="AK117" s="7">
        <f t="shared" si="25"/>
        <v>1.0298193333333332</v>
      </c>
      <c r="AL117" s="7">
        <v>9.2272999999999994E-2</v>
      </c>
      <c r="AM117" s="7">
        <v>0.101786</v>
      </c>
      <c r="AN117" s="7">
        <v>0.102286</v>
      </c>
      <c r="AO117" s="7">
        <f t="shared" si="26"/>
        <v>9.8781666666666657E-2</v>
      </c>
      <c r="AP117" s="7">
        <v>0.481875</v>
      </c>
      <c r="AQ117" s="7">
        <v>0.46825</v>
      </c>
      <c r="AR117" s="7">
        <v>0.46820299999999998</v>
      </c>
      <c r="AS117" s="7">
        <f t="shared" si="27"/>
        <v>0.47277600000000003</v>
      </c>
      <c r="AT117" s="7">
        <v>2.8271920000000001</v>
      </c>
      <c r="AU117" s="7">
        <v>2.75454</v>
      </c>
      <c r="AV117" s="7">
        <v>3.0584030000000002</v>
      </c>
      <c r="AW117" s="7">
        <f t="shared" si="28"/>
        <v>2.8800450000000004</v>
      </c>
      <c r="AX117" s="7">
        <v>1.5340910000000001</v>
      </c>
      <c r="AY117" s="7">
        <v>1.8510500000000001</v>
      </c>
      <c r="AZ117" s="7">
        <v>1.6476</v>
      </c>
      <c r="BA117" s="7">
        <f t="shared" si="29"/>
        <v>1.6775803333333332</v>
      </c>
      <c r="BB117" s="7">
        <v>0.97407299999999997</v>
      </c>
      <c r="BC117" s="7">
        <v>1.1489799999999999</v>
      </c>
      <c r="BD117" s="7">
        <v>1.198353</v>
      </c>
      <c r="BE117" s="7">
        <f t="shared" si="30"/>
        <v>1.1071353333333331</v>
      </c>
      <c r="BF117" s="7">
        <f t="shared" si="31"/>
        <v>0.11784995416347574</v>
      </c>
      <c r="BG117" s="7">
        <v>1.8162100000000001</v>
      </c>
      <c r="BH117" s="7">
        <v>1.63242</v>
      </c>
      <c r="BI117" s="7">
        <v>1.5200929999999999</v>
      </c>
      <c r="BJ117" s="7">
        <f t="shared" si="32"/>
        <v>1.6562409999999999</v>
      </c>
      <c r="BK117" s="7">
        <v>0.91222300000000001</v>
      </c>
      <c r="BL117" s="7">
        <v>0.85126400000000002</v>
      </c>
      <c r="BM117" s="7">
        <v>1.0593699999999999</v>
      </c>
      <c r="BN117" s="7">
        <f t="shared" si="33"/>
        <v>0.94095233333333328</v>
      </c>
      <c r="BO117" s="7">
        <v>0.49810399999999999</v>
      </c>
      <c r="BP117" s="7">
        <v>0.48296800000000001</v>
      </c>
      <c r="BQ117" s="7">
        <v>0.48291400000000001</v>
      </c>
      <c r="BR117" s="7">
        <f t="shared" si="34"/>
        <v>0.48799533333333334</v>
      </c>
    </row>
    <row r="118" spans="1:70">
      <c r="A118" s="7" t="s">
        <v>273</v>
      </c>
      <c r="B118" s="7">
        <v>2.29175</v>
      </c>
      <c r="C118" s="7">
        <v>2.6498119999999998</v>
      </c>
      <c r="D118" s="7">
        <v>2.9092539999999998</v>
      </c>
      <c r="E118" s="7">
        <f t="shared" si="18"/>
        <v>2.6169386666666665</v>
      </c>
      <c r="F118" s="7">
        <v>3.1170599999999999</v>
      </c>
      <c r="G118" s="7">
        <v>3.0796329999999998</v>
      </c>
      <c r="H118" s="7">
        <v>3.4691299999999998</v>
      </c>
      <c r="I118" s="7">
        <f t="shared" si="19"/>
        <v>3.2219409999999997</v>
      </c>
      <c r="J118" s="7">
        <v>1.79497</v>
      </c>
      <c r="K118" s="7">
        <v>2.2396729999999998</v>
      </c>
      <c r="L118" s="7">
        <v>2.32429</v>
      </c>
      <c r="M118" s="7">
        <f t="shared" si="20"/>
        <v>2.1196443333333335</v>
      </c>
      <c r="N118" s="7">
        <v>3.1198600000000001</v>
      </c>
      <c r="O118" s="7">
        <v>3.2019099999999998</v>
      </c>
      <c r="P118" s="7">
        <v>3.2760739999999999</v>
      </c>
      <c r="Q118" s="7">
        <f t="shared" si="35"/>
        <v>3.1992813333333334</v>
      </c>
      <c r="R118" s="7">
        <v>1.52752</v>
      </c>
      <c r="S118" s="7">
        <v>1.487803</v>
      </c>
      <c r="T118" s="7">
        <v>1.3839399999999999</v>
      </c>
      <c r="U118" s="7">
        <f t="shared" si="21"/>
        <v>1.4664209999999998</v>
      </c>
      <c r="V118" s="7">
        <v>2.0903200000000002</v>
      </c>
      <c r="W118" s="7">
        <v>2.1135630000000001</v>
      </c>
      <c r="X118" s="7">
        <v>2.0979100000000002</v>
      </c>
      <c r="Y118" s="7">
        <f t="shared" si="22"/>
        <v>2.1005976666666668</v>
      </c>
      <c r="Z118" s="7">
        <v>1.7033799999999999</v>
      </c>
      <c r="AA118" s="7">
        <v>1.69106</v>
      </c>
      <c r="AB118" s="7">
        <v>1.2524029999999999</v>
      </c>
      <c r="AC118" s="7">
        <f t="shared" si="23"/>
        <v>1.5489476666666666</v>
      </c>
      <c r="AD118" s="7">
        <v>3.6330710000000002</v>
      </c>
      <c r="AE118" s="7">
        <v>4.9348409999999996</v>
      </c>
      <c r="AF118" s="7">
        <v>4.3428800000000001</v>
      </c>
      <c r="AG118" s="7">
        <f t="shared" si="24"/>
        <v>4.3035973333333333</v>
      </c>
      <c r="AH118" s="7">
        <v>1.1363239999999999</v>
      </c>
      <c r="AI118" s="7">
        <v>1.0457700000000001</v>
      </c>
      <c r="AJ118" s="7">
        <v>0.91801699999999997</v>
      </c>
      <c r="AK118" s="7">
        <f t="shared" si="25"/>
        <v>1.0333703333333333</v>
      </c>
      <c r="AL118" s="7">
        <v>9.4129000000000004E-2</v>
      </c>
      <c r="AM118" s="7">
        <v>0.104548</v>
      </c>
      <c r="AN118" s="7">
        <v>9.9453E-2</v>
      </c>
      <c r="AO118" s="7">
        <f t="shared" si="26"/>
        <v>9.9376666666666669E-2</v>
      </c>
      <c r="AP118" s="7">
        <v>0.48889700000000003</v>
      </c>
      <c r="AQ118" s="7">
        <v>0.471026</v>
      </c>
      <c r="AR118" s="7">
        <v>0.47106799999999999</v>
      </c>
      <c r="AS118" s="7">
        <f t="shared" si="27"/>
        <v>0.47699700000000006</v>
      </c>
      <c r="AT118" s="7">
        <v>2.82362</v>
      </c>
      <c r="AU118" s="7">
        <v>2.7577099999999999</v>
      </c>
      <c r="AV118" s="7">
        <v>3.1144539999999998</v>
      </c>
      <c r="AW118" s="7">
        <f t="shared" si="28"/>
        <v>2.8985946666666664</v>
      </c>
      <c r="AX118" s="7">
        <v>1.514923</v>
      </c>
      <c r="AY118" s="7">
        <v>1.810794</v>
      </c>
      <c r="AZ118" s="7">
        <v>1.6200300000000001</v>
      </c>
      <c r="BA118" s="7">
        <f t="shared" si="29"/>
        <v>1.6485823333333334</v>
      </c>
      <c r="BB118" s="7">
        <v>0.95863699999999996</v>
      </c>
      <c r="BC118" s="7">
        <v>1.137014</v>
      </c>
      <c r="BD118" s="7">
        <v>1.19364</v>
      </c>
      <c r="BE118" s="7">
        <f t="shared" si="30"/>
        <v>1.0964303333333334</v>
      </c>
      <c r="BF118" s="7">
        <f t="shared" si="31"/>
        <v>0.12264533420531472</v>
      </c>
      <c r="BG118" s="7">
        <v>1.83145</v>
      </c>
      <c r="BH118" s="7">
        <v>1.6682239999999999</v>
      </c>
      <c r="BI118" s="7">
        <v>1.5201800000000001</v>
      </c>
      <c r="BJ118" s="7">
        <f t="shared" si="32"/>
        <v>1.6732846666666665</v>
      </c>
      <c r="BK118" s="7">
        <v>0.91676299999999999</v>
      </c>
      <c r="BL118" s="7">
        <v>0.86316199999999998</v>
      </c>
      <c r="BM118" s="7">
        <v>1.10168</v>
      </c>
      <c r="BN118" s="7">
        <f t="shared" si="33"/>
        <v>0.96053500000000003</v>
      </c>
      <c r="BO118" s="7">
        <v>0.50323899999999999</v>
      </c>
      <c r="BP118" s="7">
        <v>0.48450799999999999</v>
      </c>
      <c r="BQ118" s="7">
        <v>0.48665700000000001</v>
      </c>
      <c r="BR118" s="7">
        <f t="shared" si="34"/>
        <v>0.49146799999999996</v>
      </c>
    </row>
    <row r="119" spans="1:70">
      <c r="A119" s="7" t="s">
        <v>274</v>
      </c>
      <c r="B119" s="7">
        <v>2.2980019999999999</v>
      </c>
      <c r="C119" s="7">
        <v>2.64351</v>
      </c>
      <c r="D119" s="7">
        <v>2.9098419999999998</v>
      </c>
      <c r="E119" s="7">
        <f t="shared" si="18"/>
        <v>2.6171179999999996</v>
      </c>
      <c r="F119" s="7">
        <v>3.1239129999999999</v>
      </c>
      <c r="G119" s="7">
        <v>3.1207500000000001</v>
      </c>
      <c r="H119" s="7">
        <v>3.4859200000000001</v>
      </c>
      <c r="I119" s="7">
        <f t="shared" si="19"/>
        <v>3.2435276666666666</v>
      </c>
      <c r="J119" s="7">
        <v>1.844584</v>
      </c>
      <c r="K119" s="7">
        <v>2.2271329999999998</v>
      </c>
      <c r="L119" s="7">
        <v>2.2579699999999998</v>
      </c>
      <c r="M119" s="7">
        <f t="shared" si="20"/>
        <v>2.1098956666666666</v>
      </c>
      <c r="N119" s="7">
        <v>3.094751</v>
      </c>
      <c r="O119" s="7">
        <v>3.2101829999999998</v>
      </c>
      <c r="P119" s="7">
        <v>3.2747839999999999</v>
      </c>
      <c r="Q119" s="7">
        <f t="shared" si="35"/>
        <v>3.1932393333333331</v>
      </c>
      <c r="R119" s="7">
        <v>1.5520499999999999</v>
      </c>
      <c r="S119" s="7">
        <v>1.5068299999999999</v>
      </c>
      <c r="T119" s="7">
        <v>1.4305699999999999</v>
      </c>
      <c r="U119" s="7">
        <f t="shared" si="21"/>
        <v>1.4964833333333332</v>
      </c>
      <c r="V119" s="7">
        <v>2.1110509999999998</v>
      </c>
      <c r="W119" s="7">
        <v>2.100943</v>
      </c>
      <c r="X119" s="7">
        <v>2.115453</v>
      </c>
      <c r="Y119" s="7">
        <f t="shared" si="22"/>
        <v>2.1091489999999999</v>
      </c>
      <c r="Z119" s="7">
        <v>1.7014899999999999</v>
      </c>
      <c r="AA119" s="7">
        <v>1.6825429999999999</v>
      </c>
      <c r="AB119" s="7">
        <v>1.25345</v>
      </c>
      <c r="AC119" s="7">
        <f t="shared" si="23"/>
        <v>1.5458276666666666</v>
      </c>
      <c r="AD119" s="7">
        <v>3.5880809999999999</v>
      </c>
      <c r="AE119" s="7">
        <v>4.6726999999999999</v>
      </c>
      <c r="AF119" s="7">
        <v>4.3334599999999996</v>
      </c>
      <c r="AG119" s="7">
        <f t="shared" si="24"/>
        <v>4.1980803333333334</v>
      </c>
      <c r="AH119" s="7">
        <v>1.1377699999999999</v>
      </c>
      <c r="AI119" s="7">
        <v>1.03834</v>
      </c>
      <c r="AJ119" s="7">
        <v>0.92329099999999997</v>
      </c>
      <c r="AK119" s="7">
        <f t="shared" si="25"/>
        <v>1.0331336666666666</v>
      </c>
      <c r="AL119" s="7">
        <v>9.4244999999999995E-2</v>
      </c>
      <c r="AM119" s="7">
        <v>0.100799</v>
      </c>
      <c r="AN119" s="7">
        <v>9.9792000000000006E-2</v>
      </c>
      <c r="AO119" s="7">
        <f t="shared" si="26"/>
        <v>9.8278666666666667E-2</v>
      </c>
      <c r="AP119" s="7">
        <v>0.48589399999999999</v>
      </c>
      <c r="AQ119" s="7">
        <v>0.47298499999999999</v>
      </c>
      <c r="AR119" s="7">
        <v>0.47459899999999999</v>
      </c>
      <c r="AS119" s="7">
        <f t="shared" si="27"/>
        <v>0.47782600000000003</v>
      </c>
      <c r="AT119" s="7">
        <v>2.80857</v>
      </c>
      <c r="AU119" s="7">
        <v>2.75149</v>
      </c>
      <c r="AV119" s="7">
        <v>3.1135199999999998</v>
      </c>
      <c r="AW119" s="7">
        <f t="shared" si="28"/>
        <v>2.8911933333333333</v>
      </c>
      <c r="AX119" s="7">
        <v>1.5109399999999999</v>
      </c>
      <c r="AY119" s="7">
        <v>1.7991699999999999</v>
      </c>
      <c r="AZ119" s="7">
        <v>1.6575340000000001</v>
      </c>
      <c r="BA119" s="7">
        <f t="shared" si="29"/>
        <v>1.6558813333333333</v>
      </c>
      <c r="BB119" s="7">
        <v>0.93978099999999998</v>
      </c>
      <c r="BC119" s="7">
        <v>1.13178</v>
      </c>
      <c r="BD119" s="7">
        <v>1.2098</v>
      </c>
      <c r="BE119" s="7">
        <f t="shared" si="30"/>
        <v>1.0937870000000001</v>
      </c>
      <c r="BF119" s="7">
        <f t="shared" si="31"/>
        <v>0.13896102376925651</v>
      </c>
      <c r="BG119" s="7">
        <v>1.85924</v>
      </c>
      <c r="BH119" s="7">
        <v>1.68381</v>
      </c>
      <c r="BI119" s="7">
        <v>1.5869800000000001</v>
      </c>
      <c r="BJ119" s="7">
        <f t="shared" si="32"/>
        <v>1.7100099999999998</v>
      </c>
      <c r="BK119" s="7">
        <v>0.92529700000000004</v>
      </c>
      <c r="BL119" s="7">
        <v>0.86060899999999996</v>
      </c>
      <c r="BM119" s="7">
        <v>1.0925739999999999</v>
      </c>
      <c r="BN119" s="7">
        <f t="shared" si="33"/>
        <v>0.9594933333333332</v>
      </c>
      <c r="BO119" s="7">
        <v>0.500884</v>
      </c>
      <c r="BP119" s="7">
        <v>0.482655</v>
      </c>
      <c r="BQ119" s="7">
        <v>0.49047000000000002</v>
      </c>
      <c r="BR119" s="7">
        <f t="shared" si="34"/>
        <v>0.49133633333333332</v>
      </c>
    </row>
    <row r="120" spans="1:70">
      <c r="A120" s="7" t="s">
        <v>275</v>
      </c>
      <c r="B120" s="7">
        <v>2.281952</v>
      </c>
      <c r="C120" s="7">
        <v>2.6081120000000002</v>
      </c>
      <c r="D120" s="7">
        <v>2.88863</v>
      </c>
      <c r="E120" s="7">
        <f t="shared" si="18"/>
        <v>2.5928980000000004</v>
      </c>
      <c r="F120" s="7">
        <v>3.09396</v>
      </c>
      <c r="G120" s="7">
        <v>3.0736500000000002</v>
      </c>
      <c r="H120" s="7">
        <v>3.4647320000000001</v>
      </c>
      <c r="I120" s="7">
        <f t="shared" si="19"/>
        <v>3.2107806666666665</v>
      </c>
      <c r="J120" s="7">
        <v>1.80755</v>
      </c>
      <c r="K120" s="7">
        <v>2.2303700000000002</v>
      </c>
      <c r="L120" s="7">
        <v>2.351124</v>
      </c>
      <c r="M120" s="7">
        <f t="shared" si="20"/>
        <v>2.1296813333333335</v>
      </c>
      <c r="N120" s="7">
        <v>3.0609099999999998</v>
      </c>
      <c r="O120" s="7">
        <v>3.1675</v>
      </c>
      <c r="P120" s="7">
        <v>3.2709100000000002</v>
      </c>
      <c r="Q120" s="7">
        <f t="shared" si="35"/>
        <v>3.1664400000000001</v>
      </c>
      <c r="R120" s="7">
        <v>1.55118</v>
      </c>
      <c r="S120" s="7">
        <v>1.4821530000000001</v>
      </c>
      <c r="T120" s="7">
        <v>1.38683</v>
      </c>
      <c r="U120" s="7">
        <f t="shared" si="21"/>
        <v>1.4733876666666665</v>
      </c>
      <c r="V120" s="7">
        <v>2.0956920000000001</v>
      </c>
      <c r="W120" s="7">
        <v>2.1052300000000002</v>
      </c>
      <c r="X120" s="7">
        <v>2.1097600000000001</v>
      </c>
      <c r="Y120" s="7">
        <f t="shared" si="22"/>
        <v>2.1035606666666666</v>
      </c>
      <c r="Z120" s="7">
        <v>1.7062729999999999</v>
      </c>
      <c r="AA120" s="7">
        <v>1.6715519999999999</v>
      </c>
      <c r="AB120" s="7">
        <v>1.2493730000000001</v>
      </c>
      <c r="AC120" s="7">
        <f t="shared" si="23"/>
        <v>1.5423993333333332</v>
      </c>
      <c r="AD120" s="7">
        <v>3.5038429999999998</v>
      </c>
      <c r="AE120" s="7">
        <v>4.8843699999999997</v>
      </c>
      <c r="AF120" s="7">
        <v>4.3010999999999999</v>
      </c>
      <c r="AG120" s="7">
        <f t="shared" si="24"/>
        <v>4.2297710000000004</v>
      </c>
      <c r="AH120" s="7">
        <v>1.13832</v>
      </c>
      <c r="AI120" s="7">
        <v>1.0285139999999999</v>
      </c>
      <c r="AJ120" s="7">
        <v>0.92051700000000003</v>
      </c>
      <c r="AK120" s="7">
        <f t="shared" si="25"/>
        <v>1.0291170000000001</v>
      </c>
      <c r="AL120" s="7">
        <v>9.2265E-2</v>
      </c>
      <c r="AM120" s="7">
        <v>0.106223</v>
      </c>
      <c r="AN120" s="7">
        <v>0.101991</v>
      </c>
      <c r="AO120" s="7">
        <f t="shared" si="26"/>
        <v>0.10015966666666666</v>
      </c>
      <c r="AP120" s="7">
        <v>0.48704999999999998</v>
      </c>
      <c r="AQ120" s="7">
        <v>0.465447</v>
      </c>
      <c r="AR120" s="7">
        <v>0.47149200000000002</v>
      </c>
      <c r="AS120" s="7">
        <f t="shared" si="27"/>
        <v>0.474663</v>
      </c>
      <c r="AT120" s="7">
        <v>2.8227820000000001</v>
      </c>
      <c r="AU120" s="7">
        <v>2.7464740000000001</v>
      </c>
      <c r="AV120" s="7">
        <v>3.10487</v>
      </c>
      <c r="AW120" s="7">
        <f t="shared" si="28"/>
        <v>2.8913753333333339</v>
      </c>
      <c r="AX120" s="7">
        <v>1.5403830000000001</v>
      </c>
      <c r="AY120" s="7">
        <v>1.8100210000000001</v>
      </c>
      <c r="AZ120" s="7">
        <v>1.5951</v>
      </c>
      <c r="BA120" s="7">
        <f t="shared" si="29"/>
        <v>1.6485013333333332</v>
      </c>
      <c r="BB120" s="7">
        <v>0.90166400000000002</v>
      </c>
      <c r="BC120" s="7">
        <v>1.1117600000000001</v>
      </c>
      <c r="BD120" s="7">
        <v>1.1760600000000001</v>
      </c>
      <c r="BE120" s="7">
        <f t="shared" si="30"/>
        <v>1.0631613333333334</v>
      </c>
      <c r="BF120" s="7">
        <f t="shared" si="31"/>
        <v>0.14350841092191483</v>
      </c>
      <c r="BG120" s="7">
        <v>1.8187</v>
      </c>
      <c r="BH120" s="7">
        <v>1.6548700000000001</v>
      </c>
      <c r="BI120" s="7">
        <v>1.4976400000000001</v>
      </c>
      <c r="BJ120" s="7">
        <f t="shared" si="32"/>
        <v>1.65707</v>
      </c>
      <c r="BK120" s="7">
        <v>0.914489</v>
      </c>
      <c r="BL120" s="7">
        <v>0.85104999999999997</v>
      </c>
      <c r="BM120" s="7">
        <v>1.09063</v>
      </c>
      <c r="BN120" s="7">
        <f t="shared" si="33"/>
        <v>0.95205633333333328</v>
      </c>
      <c r="BO120" s="7">
        <v>0.50221199999999999</v>
      </c>
      <c r="BP120" s="7">
        <v>0.48614000000000002</v>
      </c>
      <c r="BQ120" s="7">
        <v>0.48438599999999998</v>
      </c>
      <c r="BR120" s="7">
        <f t="shared" si="34"/>
        <v>0.49091266666666672</v>
      </c>
    </row>
    <row r="121" spans="1:70">
      <c r="A121" s="7" t="s">
        <v>276</v>
      </c>
      <c r="B121" s="7">
        <v>2.26953</v>
      </c>
      <c r="C121" s="7">
        <v>2.6044909999999999</v>
      </c>
      <c r="D121" s="7">
        <v>2.8547609999999999</v>
      </c>
      <c r="E121" s="7">
        <f t="shared" si="18"/>
        <v>2.5762606666666668</v>
      </c>
      <c r="F121" s="7">
        <v>3.1050300000000002</v>
      </c>
      <c r="G121" s="7">
        <v>3.0968100000000001</v>
      </c>
      <c r="H121" s="7">
        <v>3.483193</v>
      </c>
      <c r="I121" s="7">
        <f t="shared" si="19"/>
        <v>3.2283443333333337</v>
      </c>
      <c r="J121" s="7">
        <v>1.843143</v>
      </c>
      <c r="K121" s="7">
        <v>2.2271519999999998</v>
      </c>
      <c r="L121" s="7">
        <v>2.269711</v>
      </c>
      <c r="M121" s="7">
        <f t="shared" si="20"/>
        <v>2.1133353333333331</v>
      </c>
      <c r="N121" s="7">
        <v>3.0584720000000001</v>
      </c>
      <c r="O121" s="7">
        <v>3.1714630000000001</v>
      </c>
      <c r="P121" s="7">
        <v>3.281412</v>
      </c>
      <c r="Q121" s="7">
        <f t="shared" si="35"/>
        <v>3.1704490000000001</v>
      </c>
      <c r="R121" s="7">
        <v>1.5660499999999999</v>
      </c>
      <c r="S121" s="7">
        <v>1.5003899999999999</v>
      </c>
      <c r="T121" s="7">
        <v>1.3985320000000001</v>
      </c>
      <c r="U121" s="7">
        <f t="shared" si="21"/>
        <v>1.4883240000000002</v>
      </c>
      <c r="V121" s="7">
        <v>2.0934119999999998</v>
      </c>
      <c r="W121" s="7">
        <v>2.1055799999999998</v>
      </c>
      <c r="X121" s="7">
        <v>2.1060099999999999</v>
      </c>
      <c r="Y121" s="7">
        <f t="shared" si="22"/>
        <v>2.1016673333333333</v>
      </c>
      <c r="Z121" s="7">
        <v>1.7183999999999999</v>
      </c>
      <c r="AA121" s="7">
        <v>1.6730700000000001</v>
      </c>
      <c r="AB121" s="7">
        <v>1.2541800000000001</v>
      </c>
      <c r="AC121" s="7">
        <f t="shared" si="23"/>
        <v>1.5485499999999999</v>
      </c>
      <c r="AD121" s="7">
        <v>3.5419299999999998</v>
      </c>
      <c r="AE121" s="7">
        <v>4.7337199999999999</v>
      </c>
      <c r="AF121" s="7">
        <v>4.2693909999999997</v>
      </c>
      <c r="AG121" s="7">
        <f t="shared" si="24"/>
        <v>4.1816803333333326</v>
      </c>
      <c r="AH121" s="7">
        <v>1.1399809999999999</v>
      </c>
      <c r="AI121" s="7">
        <v>1.0255300000000001</v>
      </c>
      <c r="AJ121" s="7">
        <v>0.92854700000000001</v>
      </c>
      <c r="AK121" s="7">
        <f t="shared" si="25"/>
        <v>1.0313526666666666</v>
      </c>
      <c r="AL121" s="7">
        <v>9.1045000000000001E-2</v>
      </c>
      <c r="AM121" s="7">
        <v>0.101315</v>
      </c>
      <c r="AN121" s="7">
        <v>9.8663000000000001E-2</v>
      </c>
      <c r="AO121" s="7">
        <f t="shared" si="26"/>
        <v>9.7007666666666673E-2</v>
      </c>
      <c r="AP121" s="7">
        <v>0.48328300000000002</v>
      </c>
      <c r="AQ121" s="7">
        <v>0.467416</v>
      </c>
      <c r="AR121" s="7">
        <v>0.47700300000000001</v>
      </c>
      <c r="AS121" s="7">
        <f t="shared" si="27"/>
        <v>0.47590066666666669</v>
      </c>
      <c r="AT121" s="7">
        <v>2.80789</v>
      </c>
      <c r="AU121" s="7">
        <v>2.7215229999999999</v>
      </c>
      <c r="AV121" s="7">
        <v>3.1173199999999999</v>
      </c>
      <c r="AW121" s="7">
        <f t="shared" si="28"/>
        <v>2.882244333333333</v>
      </c>
      <c r="AX121" s="7">
        <v>1.537682</v>
      </c>
      <c r="AY121" s="7">
        <v>1.7831300000000001</v>
      </c>
      <c r="AZ121" s="7">
        <v>1.5870340000000001</v>
      </c>
      <c r="BA121" s="7">
        <f t="shared" si="29"/>
        <v>1.6359486666666667</v>
      </c>
      <c r="BB121" s="7">
        <v>0.87498399999999998</v>
      </c>
      <c r="BC121" s="7">
        <v>1.078711</v>
      </c>
      <c r="BD121" s="7">
        <v>1.1277699999999999</v>
      </c>
      <c r="BE121" s="7">
        <f t="shared" si="30"/>
        <v>1.0271549999999998</v>
      </c>
      <c r="BF121" s="7">
        <f t="shared" si="31"/>
        <v>0.13404740318633679</v>
      </c>
      <c r="BG121" s="7">
        <v>1.8468530000000001</v>
      </c>
      <c r="BH121" s="7">
        <v>1.66431</v>
      </c>
      <c r="BI121" s="7">
        <v>1.5889800000000001</v>
      </c>
      <c r="BJ121" s="7">
        <f t="shared" si="32"/>
        <v>1.7000476666666666</v>
      </c>
      <c r="BK121" s="7">
        <v>0.91658099999999998</v>
      </c>
      <c r="BL121" s="7">
        <v>0.84993099999999999</v>
      </c>
      <c r="BM121" s="7">
        <v>1.0768610000000001</v>
      </c>
      <c r="BN121" s="7">
        <f t="shared" si="33"/>
        <v>0.94779100000000005</v>
      </c>
      <c r="BO121" s="7">
        <v>0.50179099999999999</v>
      </c>
      <c r="BP121" s="7">
        <v>0.485151</v>
      </c>
      <c r="BQ121" s="7">
        <v>0.48848200000000003</v>
      </c>
      <c r="BR121" s="7">
        <f t="shared" si="34"/>
        <v>0.49180800000000002</v>
      </c>
    </row>
    <row r="122" spans="1:70">
      <c r="A122" s="7" t="s">
        <v>277</v>
      </c>
      <c r="B122" s="7">
        <v>2.2492610000000002</v>
      </c>
      <c r="C122" s="7">
        <v>2.5859000000000001</v>
      </c>
      <c r="D122" s="7">
        <v>2.87968</v>
      </c>
      <c r="E122" s="7">
        <f t="shared" si="18"/>
        <v>2.5716136666666665</v>
      </c>
      <c r="F122" s="7">
        <v>3.1103939999999999</v>
      </c>
      <c r="G122" s="7">
        <v>3.0773299999999999</v>
      </c>
      <c r="H122" s="7">
        <v>3.45608</v>
      </c>
      <c r="I122" s="7">
        <f t="shared" si="19"/>
        <v>3.214601333333333</v>
      </c>
      <c r="J122" s="7">
        <v>1.903653</v>
      </c>
      <c r="K122" s="7">
        <v>2.2281399999999998</v>
      </c>
      <c r="L122" s="7">
        <v>2.349723</v>
      </c>
      <c r="M122" s="7">
        <f t="shared" si="20"/>
        <v>2.1605053333333335</v>
      </c>
      <c r="N122" s="7">
        <v>3.0881799999999999</v>
      </c>
      <c r="O122" s="7">
        <v>3.2159200000000001</v>
      </c>
      <c r="P122" s="7">
        <v>3.2772899999999998</v>
      </c>
      <c r="Q122" s="7">
        <f t="shared" si="35"/>
        <v>3.1937966666666662</v>
      </c>
      <c r="R122" s="7">
        <v>1.53392</v>
      </c>
      <c r="S122" s="7">
        <v>1.549722</v>
      </c>
      <c r="T122" s="7">
        <v>1.40412</v>
      </c>
      <c r="U122" s="7">
        <f t="shared" si="21"/>
        <v>1.4959206666666667</v>
      </c>
      <c r="V122" s="7">
        <v>2.0984500000000001</v>
      </c>
      <c r="W122" s="7">
        <v>2.1160999999999999</v>
      </c>
      <c r="X122" s="7">
        <v>2.1049500000000001</v>
      </c>
      <c r="Y122" s="7">
        <f t="shared" si="22"/>
        <v>2.1065</v>
      </c>
      <c r="Z122" s="7">
        <v>1.71248</v>
      </c>
      <c r="AA122" s="7">
        <v>1.697292</v>
      </c>
      <c r="AB122" s="7">
        <v>1.241873</v>
      </c>
      <c r="AC122" s="7">
        <f t="shared" si="23"/>
        <v>1.5505483333333334</v>
      </c>
      <c r="AD122" s="7">
        <v>3.5596239999999999</v>
      </c>
      <c r="AE122" s="7">
        <v>4.7126429999999999</v>
      </c>
      <c r="AF122" s="7">
        <v>4.281663</v>
      </c>
      <c r="AG122" s="7">
        <f t="shared" si="24"/>
        <v>4.1846433333333328</v>
      </c>
      <c r="AH122" s="7">
        <v>1.139262</v>
      </c>
      <c r="AI122" s="7">
        <v>1.045194</v>
      </c>
      <c r="AJ122" s="7">
        <v>0.92110400000000003</v>
      </c>
      <c r="AK122" s="7">
        <f t="shared" si="25"/>
        <v>1.0351866666666667</v>
      </c>
      <c r="AL122" s="7">
        <v>8.9883000000000005E-2</v>
      </c>
      <c r="AM122" s="7">
        <v>0.103071</v>
      </c>
      <c r="AN122" s="7">
        <v>9.7489999999999993E-2</v>
      </c>
      <c r="AO122" s="7">
        <f t="shared" si="26"/>
        <v>9.6814666666666674E-2</v>
      </c>
      <c r="AP122" s="7">
        <v>0.48478900000000003</v>
      </c>
      <c r="AQ122" s="7">
        <v>0.469557</v>
      </c>
      <c r="AR122" s="7">
        <v>0.47456900000000002</v>
      </c>
      <c r="AS122" s="7">
        <f t="shared" si="27"/>
        <v>0.47630499999999998</v>
      </c>
      <c r="AT122" s="7">
        <v>2.7952400000000002</v>
      </c>
      <c r="AU122" s="7">
        <v>2.7632910000000002</v>
      </c>
      <c r="AV122" s="7">
        <v>3.1274320000000002</v>
      </c>
      <c r="AW122" s="7">
        <f t="shared" si="28"/>
        <v>2.8953210000000005</v>
      </c>
      <c r="AX122" s="7">
        <v>1.522343</v>
      </c>
      <c r="AY122" s="7">
        <v>1.8274900000000001</v>
      </c>
      <c r="AZ122" s="7">
        <v>1.5853219999999999</v>
      </c>
      <c r="BA122" s="7">
        <f t="shared" si="29"/>
        <v>1.6450516666666666</v>
      </c>
      <c r="BB122" s="7">
        <v>0.89086299999999996</v>
      </c>
      <c r="BC122" s="7">
        <v>1.0742799999999999</v>
      </c>
      <c r="BD122" s="7">
        <v>1.0941540000000001</v>
      </c>
      <c r="BE122" s="7">
        <f t="shared" si="30"/>
        <v>1.0197656666666666</v>
      </c>
      <c r="BF122" s="7">
        <f t="shared" si="31"/>
        <v>0.11207438188245046</v>
      </c>
      <c r="BG122" s="7">
        <v>1.89076</v>
      </c>
      <c r="BH122" s="7">
        <v>1.65846</v>
      </c>
      <c r="BI122" s="7">
        <v>1.5087029999999999</v>
      </c>
      <c r="BJ122" s="7">
        <f t="shared" si="32"/>
        <v>1.6859743333333332</v>
      </c>
      <c r="BK122" s="7">
        <v>0.91839700000000002</v>
      </c>
      <c r="BL122" s="7">
        <v>0.86023799999999995</v>
      </c>
      <c r="BM122" s="7">
        <v>1.0548999999999999</v>
      </c>
      <c r="BN122" s="7">
        <f t="shared" si="33"/>
        <v>0.94451166666666664</v>
      </c>
      <c r="BO122" s="7">
        <v>0.50320100000000001</v>
      </c>
      <c r="BP122" s="7">
        <v>0.48738300000000001</v>
      </c>
      <c r="BQ122" s="7">
        <v>0.48815799999999998</v>
      </c>
      <c r="BR122" s="7">
        <f t="shared" si="34"/>
        <v>0.49291400000000002</v>
      </c>
    </row>
    <row r="123" spans="1:70">
      <c r="A123" s="7" t="s">
        <v>278</v>
      </c>
      <c r="B123" s="7">
        <v>2.23672</v>
      </c>
      <c r="C123" s="7">
        <v>2.5492620000000001</v>
      </c>
      <c r="D123" s="7">
        <v>2.8383219999999998</v>
      </c>
      <c r="E123" s="7">
        <f t="shared" si="18"/>
        <v>2.541434666666667</v>
      </c>
      <c r="F123" s="7">
        <v>3.0982599999999998</v>
      </c>
      <c r="G123" s="7">
        <v>3.0837400000000001</v>
      </c>
      <c r="H123" s="7">
        <v>3.4811839999999998</v>
      </c>
      <c r="I123" s="7">
        <f t="shared" si="19"/>
        <v>3.2210613333333336</v>
      </c>
      <c r="J123" s="7">
        <v>1.849812</v>
      </c>
      <c r="K123" s="7">
        <v>2.23021</v>
      </c>
      <c r="L123" s="7">
        <v>2.3771800000000001</v>
      </c>
      <c r="M123" s="7">
        <f t="shared" si="20"/>
        <v>2.1524006666666664</v>
      </c>
      <c r="N123" s="7">
        <v>3.080422</v>
      </c>
      <c r="O123" s="7">
        <v>3.1860200000000001</v>
      </c>
      <c r="P123" s="7">
        <v>3.2459829999999998</v>
      </c>
      <c r="Q123" s="7">
        <f t="shared" si="35"/>
        <v>3.1708083333333335</v>
      </c>
      <c r="R123" s="7">
        <v>1.5782529999999999</v>
      </c>
      <c r="S123" s="7">
        <v>1.5562609999999999</v>
      </c>
      <c r="T123" s="7">
        <v>1.4163730000000001</v>
      </c>
      <c r="U123" s="7">
        <f t="shared" si="21"/>
        <v>1.5169623333333331</v>
      </c>
      <c r="V123" s="7">
        <v>2.10182</v>
      </c>
      <c r="W123" s="7">
        <v>2.1012940000000002</v>
      </c>
      <c r="X123" s="7">
        <v>2.107043</v>
      </c>
      <c r="Y123" s="7">
        <f t="shared" si="22"/>
        <v>2.1033856666666666</v>
      </c>
      <c r="Z123" s="7">
        <v>1.70366</v>
      </c>
      <c r="AA123" s="7">
        <v>1.69045</v>
      </c>
      <c r="AB123" s="7">
        <v>1.245393</v>
      </c>
      <c r="AC123" s="7">
        <f t="shared" si="23"/>
        <v>1.5465009999999999</v>
      </c>
      <c r="AD123" s="7">
        <v>3.4948299999999999</v>
      </c>
      <c r="AE123" s="7">
        <v>4.7541700000000002</v>
      </c>
      <c r="AF123" s="7">
        <v>4.3259699999999999</v>
      </c>
      <c r="AG123" s="7">
        <f t="shared" si="24"/>
        <v>4.1916566666666668</v>
      </c>
      <c r="AH123" s="7">
        <v>1.139373</v>
      </c>
      <c r="AI123" s="7">
        <v>1.0566629999999999</v>
      </c>
      <c r="AJ123" s="7">
        <v>0.92461300000000002</v>
      </c>
      <c r="AK123" s="7">
        <f t="shared" si="25"/>
        <v>1.0402163333333332</v>
      </c>
      <c r="AL123" s="7">
        <v>9.1883999999999993E-2</v>
      </c>
      <c r="AM123" s="7">
        <v>0.103546</v>
      </c>
      <c r="AN123" s="7">
        <v>9.9409999999999998E-2</v>
      </c>
      <c r="AO123" s="7">
        <f t="shared" si="26"/>
        <v>9.8279999999999992E-2</v>
      </c>
      <c r="AP123" s="7">
        <v>0.48288599999999998</v>
      </c>
      <c r="AQ123" s="7">
        <v>0.47125699999999998</v>
      </c>
      <c r="AR123" s="7">
        <v>0.47776200000000002</v>
      </c>
      <c r="AS123" s="7">
        <f t="shared" si="27"/>
        <v>0.47730166666666668</v>
      </c>
      <c r="AT123" s="7">
        <v>2.8230400000000002</v>
      </c>
      <c r="AU123" s="7">
        <v>2.7713000000000001</v>
      </c>
      <c r="AV123" s="7">
        <v>3.1426940000000001</v>
      </c>
      <c r="AW123" s="7">
        <f t="shared" si="28"/>
        <v>2.9123446666666672</v>
      </c>
      <c r="AX123" s="7">
        <v>1.52494</v>
      </c>
      <c r="AY123" s="7">
        <v>1.81392</v>
      </c>
      <c r="AZ123" s="7">
        <v>1.5924039999999999</v>
      </c>
      <c r="BA123" s="7">
        <f t="shared" si="29"/>
        <v>1.6437546666666665</v>
      </c>
      <c r="BB123" s="7">
        <v>0.897262</v>
      </c>
      <c r="BC123" s="7">
        <v>1.040154</v>
      </c>
      <c r="BD123" s="7">
        <v>1.1064020000000001</v>
      </c>
      <c r="BE123" s="7">
        <f t="shared" si="30"/>
        <v>1.0146059999999999</v>
      </c>
      <c r="BF123" s="7">
        <f t="shared" si="31"/>
        <v>0.10688503229171056</v>
      </c>
      <c r="BG123" s="7">
        <v>1.8367100000000001</v>
      </c>
      <c r="BH123" s="7">
        <v>1.693211</v>
      </c>
      <c r="BI123" s="7">
        <v>1.494432</v>
      </c>
      <c r="BJ123" s="7">
        <f t="shared" si="32"/>
        <v>1.6747843333333332</v>
      </c>
      <c r="BK123" s="7">
        <v>0.91646099999999997</v>
      </c>
      <c r="BL123" s="7">
        <v>0.86443099999999995</v>
      </c>
      <c r="BM123" s="7">
        <v>1.0598099999999999</v>
      </c>
      <c r="BN123" s="7">
        <f t="shared" si="33"/>
        <v>0.94690066666666661</v>
      </c>
      <c r="BO123" s="7">
        <v>0.50254600000000005</v>
      </c>
      <c r="BP123" s="7">
        <v>0.49250300000000002</v>
      </c>
      <c r="BQ123" s="7">
        <v>0.48607400000000001</v>
      </c>
      <c r="BR123" s="7">
        <f t="shared" si="34"/>
        <v>0.49370766666666671</v>
      </c>
    </row>
    <row r="124" spans="1:70">
      <c r="A124" s="7" t="s">
        <v>279</v>
      </c>
      <c r="B124" s="7">
        <v>2.2269100000000002</v>
      </c>
      <c r="C124" s="7">
        <v>2.5473819999999998</v>
      </c>
      <c r="D124" s="7">
        <v>2.8159000000000001</v>
      </c>
      <c r="E124" s="7">
        <f t="shared" si="18"/>
        <v>2.5300639999999999</v>
      </c>
      <c r="F124" s="7">
        <v>3.1151840000000002</v>
      </c>
      <c r="G124" s="7">
        <v>3.0547610000000001</v>
      </c>
      <c r="H124" s="7">
        <v>3.41771</v>
      </c>
      <c r="I124" s="7">
        <f t="shared" si="19"/>
        <v>3.1958850000000001</v>
      </c>
      <c r="J124" s="7">
        <v>1.9159999999999999</v>
      </c>
      <c r="K124" s="7">
        <v>2.23217</v>
      </c>
      <c r="L124" s="7">
        <v>2.2639209999999999</v>
      </c>
      <c r="M124" s="7">
        <f t="shared" si="20"/>
        <v>2.1373636666666669</v>
      </c>
      <c r="N124" s="7">
        <v>3.0476640000000002</v>
      </c>
      <c r="O124" s="7">
        <v>3.1476199999999999</v>
      </c>
      <c r="P124" s="7">
        <v>3.2631100000000002</v>
      </c>
      <c r="Q124" s="7">
        <f t="shared" si="35"/>
        <v>3.1527980000000002</v>
      </c>
      <c r="R124" s="7">
        <v>1.56331</v>
      </c>
      <c r="S124" s="7">
        <v>1.55681</v>
      </c>
      <c r="T124" s="7">
        <v>1.47142</v>
      </c>
      <c r="U124" s="7">
        <f t="shared" si="21"/>
        <v>1.5305133333333334</v>
      </c>
      <c r="V124" s="7">
        <v>2.1019600000000001</v>
      </c>
      <c r="W124" s="7">
        <v>2.0965410000000002</v>
      </c>
      <c r="X124" s="7">
        <v>2.0990799999999998</v>
      </c>
      <c r="Y124" s="7">
        <f t="shared" si="22"/>
        <v>2.0991936666666668</v>
      </c>
      <c r="Z124" s="7">
        <v>1.7098739999999999</v>
      </c>
      <c r="AA124" s="7">
        <v>1.6805600000000001</v>
      </c>
      <c r="AB124" s="7">
        <v>1.2480800000000001</v>
      </c>
      <c r="AC124" s="7">
        <f t="shared" si="23"/>
        <v>1.5461713333333333</v>
      </c>
      <c r="AD124" s="7">
        <v>3.5608399999999998</v>
      </c>
      <c r="AE124" s="7">
        <v>4.8554620000000002</v>
      </c>
      <c r="AF124" s="7">
        <v>4.383114</v>
      </c>
      <c r="AG124" s="7">
        <f t="shared" si="24"/>
        <v>4.2664720000000003</v>
      </c>
      <c r="AH124" s="7">
        <v>1.1387100000000001</v>
      </c>
      <c r="AI124" s="7">
        <v>1.0313920000000001</v>
      </c>
      <c r="AJ124" s="7">
        <v>0.91742100000000004</v>
      </c>
      <c r="AK124" s="7">
        <f t="shared" si="25"/>
        <v>1.0291743333333334</v>
      </c>
      <c r="AL124" s="7">
        <v>9.2220999999999997E-2</v>
      </c>
      <c r="AM124" s="7">
        <v>0.103835</v>
      </c>
      <c r="AN124" s="7">
        <v>9.7797999999999996E-2</v>
      </c>
      <c r="AO124" s="7">
        <f t="shared" si="26"/>
        <v>9.7951333333333335E-2</v>
      </c>
      <c r="AP124" s="7">
        <v>0.48548200000000002</v>
      </c>
      <c r="AQ124" s="7">
        <v>0.46428599999999998</v>
      </c>
      <c r="AR124" s="7">
        <v>0.47598600000000002</v>
      </c>
      <c r="AS124" s="7">
        <f t="shared" si="27"/>
        <v>0.4752513333333333</v>
      </c>
      <c r="AT124" s="7">
        <v>2.8239200000000002</v>
      </c>
      <c r="AU124" s="7">
        <v>2.7329129999999999</v>
      </c>
      <c r="AV124" s="7">
        <v>3.1122040000000002</v>
      </c>
      <c r="AW124" s="7">
        <f t="shared" si="28"/>
        <v>2.8896789999999997</v>
      </c>
      <c r="AX124" s="7">
        <v>1.50644</v>
      </c>
      <c r="AY124" s="7">
        <v>1.77498</v>
      </c>
      <c r="AZ124" s="7">
        <v>1.58266</v>
      </c>
      <c r="BA124" s="7">
        <f t="shared" si="29"/>
        <v>1.6213599999999999</v>
      </c>
      <c r="BB124" s="7">
        <v>0.857653</v>
      </c>
      <c r="BC124" s="7">
        <v>1.03322</v>
      </c>
      <c r="BD124" s="7">
        <v>1.131883</v>
      </c>
      <c r="BE124" s="7">
        <f t="shared" si="30"/>
        <v>1.0075853333333333</v>
      </c>
      <c r="BF124" s="7">
        <f t="shared" si="31"/>
        <v>0.13890059512591416</v>
      </c>
      <c r="BG124" s="7">
        <v>1.8286100000000001</v>
      </c>
      <c r="BH124" s="7">
        <v>1.7189939999999999</v>
      </c>
      <c r="BI124" s="7">
        <v>1.55389</v>
      </c>
      <c r="BJ124" s="7">
        <f t="shared" si="32"/>
        <v>1.7004979999999998</v>
      </c>
      <c r="BK124" s="7">
        <v>0.91295199999999999</v>
      </c>
      <c r="BL124" s="7">
        <v>0.85498700000000005</v>
      </c>
      <c r="BM124" s="7">
        <v>1.0841909999999999</v>
      </c>
      <c r="BN124" s="7">
        <f t="shared" si="33"/>
        <v>0.95070999999999994</v>
      </c>
      <c r="BO124" s="7">
        <v>0.50257499999999999</v>
      </c>
      <c r="BP124" s="7">
        <v>0.49199900000000002</v>
      </c>
      <c r="BQ124" s="7">
        <v>0.490815</v>
      </c>
      <c r="BR124" s="7">
        <f t="shared" si="34"/>
        <v>0.49512966666666669</v>
      </c>
    </row>
    <row r="125" spans="1:70">
      <c r="A125" s="7" t="s">
        <v>280</v>
      </c>
      <c r="B125" s="7">
        <v>2.211452</v>
      </c>
      <c r="C125" s="7">
        <v>2.5269499999999998</v>
      </c>
      <c r="D125" s="7">
        <v>2.8139609999999999</v>
      </c>
      <c r="E125" s="7">
        <f t="shared" si="18"/>
        <v>2.5174543333333332</v>
      </c>
      <c r="F125" s="7">
        <v>3.0705520000000002</v>
      </c>
      <c r="G125" s="7">
        <v>3.07918</v>
      </c>
      <c r="H125" s="7">
        <v>3.4658600000000002</v>
      </c>
      <c r="I125" s="7">
        <f t="shared" si="19"/>
        <v>3.205197333333333</v>
      </c>
      <c r="J125" s="7">
        <v>1.83199</v>
      </c>
      <c r="K125" s="7">
        <v>2.2326999999999999</v>
      </c>
      <c r="L125" s="7">
        <v>2.306613</v>
      </c>
      <c r="M125" s="7">
        <f t="shared" si="20"/>
        <v>2.1237676666666663</v>
      </c>
      <c r="N125" s="7">
        <v>3.039561</v>
      </c>
      <c r="O125" s="7">
        <v>3.1501009999999998</v>
      </c>
      <c r="P125" s="7">
        <v>3.2594810000000001</v>
      </c>
      <c r="Q125" s="7">
        <f t="shared" si="35"/>
        <v>3.1497143333333333</v>
      </c>
      <c r="R125" s="7">
        <v>1.5661</v>
      </c>
      <c r="S125" s="7">
        <v>1.5190300000000001</v>
      </c>
      <c r="T125" s="7">
        <v>1.417222</v>
      </c>
      <c r="U125" s="7">
        <f t="shared" si="21"/>
        <v>1.5007840000000001</v>
      </c>
      <c r="V125" s="7">
        <v>2.1164619999999998</v>
      </c>
      <c r="W125" s="7">
        <v>2.11104</v>
      </c>
      <c r="X125" s="7">
        <v>2.1148910000000001</v>
      </c>
      <c r="Y125" s="7">
        <f t="shared" si="22"/>
        <v>2.114131</v>
      </c>
      <c r="Z125" s="7">
        <v>1.7020599999999999</v>
      </c>
      <c r="AA125" s="7">
        <v>1.689144</v>
      </c>
      <c r="AB125" s="7">
        <v>1.24037</v>
      </c>
      <c r="AC125" s="7">
        <f t="shared" si="23"/>
        <v>1.5438580000000002</v>
      </c>
      <c r="AD125" s="7">
        <v>3.5312399999999999</v>
      </c>
      <c r="AE125" s="7">
        <v>4.6847500000000002</v>
      </c>
      <c r="AF125" s="7">
        <v>4.375121</v>
      </c>
      <c r="AG125" s="7">
        <f t="shared" si="24"/>
        <v>4.1970369999999999</v>
      </c>
      <c r="AH125" s="7">
        <v>1.1364920000000001</v>
      </c>
      <c r="AI125" s="7">
        <v>1.0286900000000001</v>
      </c>
      <c r="AJ125" s="7">
        <v>0.91842299999999999</v>
      </c>
      <c r="AK125" s="7">
        <f t="shared" si="25"/>
        <v>1.0278683333333334</v>
      </c>
      <c r="AL125" s="7">
        <v>9.3565999999999996E-2</v>
      </c>
      <c r="AM125" s="7">
        <v>0.10570499999999999</v>
      </c>
      <c r="AN125" s="7">
        <v>9.8931000000000005E-2</v>
      </c>
      <c r="AO125" s="7">
        <f t="shared" si="26"/>
        <v>9.9400666666666651E-2</v>
      </c>
      <c r="AP125" s="7">
        <v>0.48943799999999998</v>
      </c>
      <c r="AQ125" s="7">
        <v>0.46628500000000001</v>
      </c>
      <c r="AR125" s="7">
        <v>0.47088200000000002</v>
      </c>
      <c r="AS125" s="7">
        <f t="shared" si="27"/>
        <v>0.47553499999999999</v>
      </c>
      <c r="AT125" s="7">
        <v>2.8686699999999998</v>
      </c>
      <c r="AU125" s="7">
        <v>2.7493099999999999</v>
      </c>
      <c r="AV125" s="7">
        <v>3.1151200000000001</v>
      </c>
      <c r="AW125" s="7">
        <f t="shared" si="28"/>
        <v>2.9110333333333336</v>
      </c>
      <c r="AX125" s="7">
        <v>1.475344</v>
      </c>
      <c r="AY125" s="7">
        <v>1.720302</v>
      </c>
      <c r="AZ125" s="7">
        <v>1.5860529999999999</v>
      </c>
      <c r="BA125" s="7">
        <f t="shared" si="29"/>
        <v>1.5938996666666665</v>
      </c>
      <c r="BB125" s="7">
        <v>0.85656399999999999</v>
      </c>
      <c r="BC125" s="7">
        <v>1.035533</v>
      </c>
      <c r="BD125" s="7">
        <v>1.0881700000000001</v>
      </c>
      <c r="BE125" s="7">
        <f t="shared" si="30"/>
        <v>0.99342233333333352</v>
      </c>
      <c r="BF125" s="7">
        <f t="shared" si="31"/>
        <v>0.12140970304853456</v>
      </c>
      <c r="BG125" s="7">
        <v>1.809161</v>
      </c>
      <c r="BH125" s="7">
        <v>1.6913100000000001</v>
      </c>
      <c r="BI125" s="7">
        <v>1.60381</v>
      </c>
      <c r="BJ125" s="7">
        <f t="shared" si="32"/>
        <v>1.701427</v>
      </c>
      <c r="BK125" s="7">
        <v>0.922404</v>
      </c>
      <c r="BL125" s="7">
        <v>0.84309599999999996</v>
      </c>
      <c r="BM125" s="7">
        <v>1.1011930000000001</v>
      </c>
      <c r="BN125" s="7">
        <f t="shared" si="33"/>
        <v>0.95556433333333324</v>
      </c>
      <c r="BO125" s="7">
        <v>0.50353899999999996</v>
      </c>
      <c r="BP125" s="7">
        <v>0.48808600000000002</v>
      </c>
      <c r="BQ125" s="7">
        <v>0.48748799999999998</v>
      </c>
      <c r="BR125" s="7">
        <f t="shared" si="34"/>
        <v>0.49303766666666665</v>
      </c>
    </row>
    <row r="126" spans="1:70">
      <c r="A126" s="7" t="s">
        <v>281</v>
      </c>
      <c r="B126" s="7">
        <v>2.1847720000000002</v>
      </c>
      <c r="C126" s="7">
        <v>2.503212</v>
      </c>
      <c r="D126" s="7">
        <v>2.7917920000000001</v>
      </c>
      <c r="E126" s="7">
        <f t="shared" si="18"/>
        <v>2.4932586666666667</v>
      </c>
      <c r="F126" s="7">
        <v>3.0970200000000001</v>
      </c>
      <c r="G126" s="7">
        <v>3.0599799999999999</v>
      </c>
      <c r="H126" s="7">
        <v>3.45642</v>
      </c>
      <c r="I126" s="7">
        <f t="shared" si="19"/>
        <v>3.2044733333333331</v>
      </c>
      <c r="J126" s="7">
        <v>1.8438110000000001</v>
      </c>
      <c r="K126" s="7">
        <v>2.2406199999999998</v>
      </c>
      <c r="L126" s="7">
        <v>2.251001</v>
      </c>
      <c r="M126" s="7">
        <f t="shared" si="20"/>
        <v>2.1118106666666669</v>
      </c>
      <c r="N126" s="7">
        <v>3.0383399999999998</v>
      </c>
      <c r="O126" s="7">
        <v>3.1753999999999998</v>
      </c>
      <c r="P126" s="7">
        <v>3.2544499999999998</v>
      </c>
      <c r="Q126" s="7">
        <f t="shared" si="35"/>
        <v>3.1560633333333334</v>
      </c>
      <c r="R126" s="7">
        <v>1.5692010000000001</v>
      </c>
      <c r="S126" s="7">
        <v>1.54061</v>
      </c>
      <c r="T126" s="7">
        <v>1.4329799999999999</v>
      </c>
      <c r="U126" s="7">
        <f t="shared" si="21"/>
        <v>1.5142636666666667</v>
      </c>
      <c r="V126" s="7">
        <v>2.0966900000000002</v>
      </c>
      <c r="W126" s="7">
        <v>2.12873</v>
      </c>
      <c r="X126" s="7">
        <v>2.1089509999999998</v>
      </c>
      <c r="Y126" s="7">
        <f t="shared" si="22"/>
        <v>2.1114569999999997</v>
      </c>
      <c r="Z126" s="7">
        <v>1.70739</v>
      </c>
      <c r="AA126" s="7">
        <v>1.677314</v>
      </c>
      <c r="AB126" s="7">
        <v>1.238</v>
      </c>
      <c r="AC126" s="7">
        <f t="shared" si="23"/>
        <v>1.5409013333333335</v>
      </c>
      <c r="AD126" s="7">
        <v>3.5087000000000002</v>
      </c>
      <c r="AE126" s="7">
        <v>4.8185799999999999</v>
      </c>
      <c r="AF126" s="7">
        <v>4.2983599999999997</v>
      </c>
      <c r="AG126" s="7">
        <f t="shared" si="24"/>
        <v>4.2085466666666669</v>
      </c>
      <c r="AH126" s="7">
        <v>1.135894</v>
      </c>
      <c r="AI126" s="7">
        <v>1.04484</v>
      </c>
      <c r="AJ126" s="7">
        <v>0.91605199999999998</v>
      </c>
      <c r="AK126" s="7">
        <f t="shared" si="25"/>
        <v>1.032262</v>
      </c>
      <c r="AL126" s="7">
        <v>9.1167999999999999E-2</v>
      </c>
      <c r="AM126" s="7">
        <v>0.114535</v>
      </c>
      <c r="AN126" s="7">
        <v>9.9020999999999998E-2</v>
      </c>
      <c r="AO126" s="7">
        <f t="shared" si="26"/>
        <v>0.10157466666666666</v>
      </c>
      <c r="AP126" s="7">
        <v>0.48613299999999998</v>
      </c>
      <c r="AQ126" s="7">
        <v>0.47307199999999999</v>
      </c>
      <c r="AR126" s="7">
        <v>0.47823700000000002</v>
      </c>
      <c r="AS126" s="7">
        <f t="shared" si="27"/>
        <v>0.47914733333333331</v>
      </c>
      <c r="AT126" s="7">
        <v>2.83141</v>
      </c>
      <c r="AU126" s="7">
        <v>2.7434400000000001</v>
      </c>
      <c r="AV126" s="7">
        <v>3.1218499999999998</v>
      </c>
      <c r="AW126" s="7">
        <f t="shared" si="28"/>
        <v>2.8988999999999998</v>
      </c>
      <c r="AX126" s="7">
        <v>1.4515</v>
      </c>
      <c r="AY126" s="7">
        <v>1.7521500000000001</v>
      </c>
      <c r="AZ126" s="7">
        <v>1.5625899999999999</v>
      </c>
      <c r="BA126" s="7">
        <f t="shared" si="29"/>
        <v>1.5887466666666665</v>
      </c>
      <c r="BB126" s="7">
        <v>0.81623199999999996</v>
      </c>
      <c r="BC126" s="7">
        <v>1.01448</v>
      </c>
      <c r="BD126" s="7">
        <v>1.05067</v>
      </c>
      <c r="BE126" s="7">
        <f t="shared" si="30"/>
        <v>0.96046066666666674</v>
      </c>
      <c r="BF126" s="7">
        <f t="shared" si="31"/>
        <v>0.12620958854751488</v>
      </c>
      <c r="BG126" s="7">
        <v>1.863553</v>
      </c>
      <c r="BH126" s="7">
        <v>1.6159699999999999</v>
      </c>
      <c r="BI126" s="7">
        <v>1.47244</v>
      </c>
      <c r="BJ126" s="7">
        <f t="shared" si="32"/>
        <v>1.6506543333333334</v>
      </c>
      <c r="BK126" s="7">
        <v>0.91773700000000002</v>
      </c>
      <c r="BL126" s="7">
        <v>0.86583299999999996</v>
      </c>
      <c r="BM126" s="7">
        <v>1.0707</v>
      </c>
      <c r="BN126" s="7">
        <f t="shared" si="33"/>
        <v>0.9514233333333334</v>
      </c>
      <c r="BO126" s="7">
        <v>0.50178299999999998</v>
      </c>
      <c r="BP126" s="7">
        <v>0.48963099999999998</v>
      </c>
      <c r="BQ126" s="7">
        <v>0.49376700000000001</v>
      </c>
      <c r="BR126" s="7">
        <f t="shared" si="34"/>
        <v>0.49506033333333338</v>
      </c>
    </row>
    <row r="127" spans="1:70">
      <c r="A127" s="7" t="s">
        <v>282</v>
      </c>
      <c r="B127" s="7">
        <v>2.1678220000000001</v>
      </c>
      <c r="C127" s="7">
        <v>2.4859100000000001</v>
      </c>
      <c r="D127" s="7">
        <v>2.7871299999999999</v>
      </c>
      <c r="E127" s="7">
        <f t="shared" si="18"/>
        <v>2.4802873333333331</v>
      </c>
      <c r="F127" s="7">
        <v>3.1068600000000002</v>
      </c>
      <c r="G127" s="7">
        <v>3.0795300000000001</v>
      </c>
      <c r="H127" s="7">
        <v>3.46801</v>
      </c>
      <c r="I127" s="7">
        <f t="shared" si="19"/>
        <v>3.2181333333333337</v>
      </c>
      <c r="J127" s="7">
        <v>1.9266099999999999</v>
      </c>
      <c r="K127" s="7">
        <v>2.2517200000000002</v>
      </c>
      <c r="L127" s="7">
        <v>2.3330739999999999</v>
      </c>
      <c r="M127" s="7">
        <f t="shared" si="20"/>
        <v>2.1704680000000001</v>
      </c>
      <c r="N127" s="7">
        <v>3.0294699999999999</v>
      </c>
      <c r="O127" s="7">
        <v>3.1671109999999998</v>
      </c>
      <c r="P127" s="7">
        <v>3.2399300000000002</v>
      </c>
      <c r="Q127" s="7">
        <f t="shared" si="35"/>
        <v>3.1455036666666665</v>
      </c>
      <c r="R127" s="7">
        <v>1.602061</v>
      </c>
      <c r="S127" s="7">
        <v>1.607634</v>
      </c>
      <c r="T127" s="7">
        <v>1.4664699999999999</v>
      </c>
      <c r="U127" s="7">
        <f t="shared" si="21"/>
        <v>1.5587216666666668</v>
      </c>
      <c r="V127" s="7">
        <v>2.1054119999999998</v>
      </c>
      <c r="W127" s="7">
        <v>2.1267230000000001</v>
      </c>
      <c r="X127" s="7">
        <v>2.1020099999999999</v>
      </c>
      <c r="Y127" s="7">
        <f t="shared" si="22"/>
        <v>2.1113816666666665</v>
      </c>
      <c r="Z127" s="7">
        <v>1.7040999999999999</v>
      </c>
      <c r="AA127" s="7">
        <v>1.6900900000000001</v>
      </c>
      <c r="AB127" s="7">
        <v>1.250321</v>
      </c>
      <c r="AC127" s="7">
        <f t="shared" si="23"/>
        <v>1.5481703333333332</v>
      </c>
      <c r="AD127" s="7">
        <v>3.5498699999999999</v>
      </c>
      <c r="AE127" s="7">
        <v>4.6930399999999999</v>
      </c>
      <c r="AF127" s="7">
        <v>4.3074899999999996</v>
      </c>
      <c r="AG127" s="7">
        <f t="shared" si="24"/>
        <v>4.1834666666666669</v>
      </c>
      <c r="AH127" s="7">
        <v>1.14184</v>
      </c>
      <c r="AI127" s="7">
        <v>1.0506500000000001</v>
      </c>
      <c r="AJ127" s="7">
        <v>0.91973199999999999</v>
      </c>
      <c r="AK127" s="7">
        <f t="shared" si="25"/>
        <v>1.0374073333333333</v>
      </c>
      <c r="AL127" s="7">
        <v>9.1564000000000006E-2</v>
      </c>
      <c r="AM127" s="7">
        <v>0.101976</v>
      </c>
      <c r="AN127" s="7">
        <v>9.9177000000000001E-2</v>
      </c>
      <c r="AO127" s="7">
        <f t="shared" si="26"/>
        <v>9.757233333333333E-2</v>
      </c>
      <c r="AP127" s="7">
        <v>0.48846800000000001</v>
      </c>
      <c r="AQ127" s="7">
        <v>0.470862</v>
      </c>
      <c r="AR127" s="7">
        <v>0.476273</v>
      </c>
      <c r="AS127" s="7">
        <f t="shared" si="27"/>
        <v>0.47853433333333334</v>
      </c>
      <c r="AT127" s="7">
        <v>2.81271</v>
      </c>
      <c r="AU127" s="7">
        <v>2.76484</v>
      </c>
      <c r="AV127" s="7">
        <v>3.1410119999999999</v>
      </c>
      <c r="AW127" s="7">
        <f t="shared" si="28"/>
        <v>2.9061873333333335</v>
      </c>
      <c r="AX127" s="7">
        <v>1.5285899999999999</v>
      </c>
      <c r="AY127" s="7">
        <v>1.8281499999999999</v>
      </c>
      <c r="AZ127" s="7">
        <v>1.615551</v>
      </c>
      <c r="BA127" s="7">
        <f t="shared" si="29"/>
        <v>1.6574303333333333</v>
      </c>
      <c r="BB127" s="7">
        <v>0.80116299999999996</v>
      </c>
      <c r="BC127" s="7">
        <v>0.982267</v>
      </c>
      <c r="BD127" s="7">
        <v>1.020092</v>
      </c>
      <c r="BE127" s="7">
        <f t="shared" si="30"/>
        <v>0.93450733333333336</v>
      </c>
      <c r="BF127" s="7">
        <f t="shared" si="31"/>
        <v>0.11701801605023535</v>
      </c>
      <c r="BG127" s="7">
        <v>1.8081799999999999</v>
      </c>
      <c r="BH127" s="7">
        <v>1.7259899999999999</v>
      </c>
      <c r="BI127" s="7">
        <v>1.5812200000000001</v>
      </c>
      <c r="BJ127" s="7">
        <f t="shared" si="32"/>
        <v>1.7051299999999998</v>
      </c>
      <c r="BK127" s="7">
        <v>0.91384600000000005</v>
      </c>
      <c r="BL127" s="7">
        <v>0.86188100000000001</v>
      </c>
      <c r="BM127" s="7">
        <v>1.09741</v>
      </c>
      <c r="BN127" s="7">
        <f t="shared" si="33"/>
        <v>0.95771233333333328</v>
      </c>
      <c r="BO127" s="7">
        <v>0.50767799999999996</v>
      </c>
      <c r="BP127" s="7">
        <v>0.49458400000000002</v>
      </c>
      <c r="BQ127" s="7">
        <v>0.49081599999999997</v>
      </c>
      <c r="BR127" s="7">
        <f t="shared" si="34"/>
        <v>0.49769266666666662</v>
      </c>
    </row>
    <row r="128" spans="1:70">
      <c r="A128" s="7" t="s">
        <v>283</v>
      </c>
      <c r="B128" s="7">
        <v>2.1570499999999999</v>
      </c>
      <c r="C128" s="7">
        <v>2.474383</v>
      </c>
      <c r="D128" s="7">
        <v>2.7665500000000001</v>
      </c>
      <c r="E128" s="7">
        <f t="shared" si="18"/>
        <v>2.4659943333333332</v>
      </c>
      <c r="F128" s="7">
        <v>3.1023520000000002</v>
      </c>
      <c r="G128" s="7">
        <v>3.0461939999999998</v>
      </c>
      <c r="H128" s="7">
        <v>3.4490400000000001</v>
      </c>
      <c r="I128" s="7">
        <f t="shared" si="19"/>
        <v>3.1991953333333334</v>
      </c>
      <c r="J128" s="7">
        <v>1.9863519999999999</v>
      </c>
      <c r="K128" s="7">
        <v>2.2525499999999998</v>
      </c>
      <c r="L128" s="7">
        <v>2.269171</v>
      </c>
      <c r="M128" s="7">
        <f t="shared" si="20"/>
        <v>2.1693576666666665</v>
      </c>
      <c r="N128" s="7">
        <v>3.0217999999999998</v>
      </c>
      <c r="O128" s="7">
        <v>3.1466919999999998</v>
      </c>
      <c r="P128" s="7">
        <v>3.2017000000000002</v>
      </c>
      <c r="Q128" s="7">
        <f t="shared" si="35"/>
        <v>3.1233973333333331</v>
      </c>
      <c r="R128" s="7">
        <v>1.60023</v>
      </c>
      <c r="S128" s="7">
        <v>1.58586</v>
      </c>
      <c r="T128" s="7">
        <v>1.4719500000000001</v>
      </c>
      <c r="U128" s="7">
        <f t="shared" si="21"/>
        <v>1.5526799999999998</v>
      </c>
      <c r="V128" s="7">
        <v>2.08629</v>
      </c>
      <c r="W128" s="7">
        <v>2.1060530000000002</v>
      </c>
      <c r="X128" s="7">
        <v>2.0970599999999999</v>
      </c>
      <c r="Y128" s="7">
        <f t="shared" si="22"/>
        <v>2.0964676666666668</v>
      </c>
      <c r="Z128" s="7">
        <v>1.7024900000000001</v>
      </c>
      <c r="AA128" s="7">
        <v>1.682761</v>
      </c>
      <c r="AB128" s="7">
        <v>1.23688</v>
      </c>
      <c r="AC128" s="7">
        <f t="shared" si="23"/>
        <v>1.5407103333333334</v>
      </c>
      <c r="AD128" s="7">
        <v>3.4740799999999998</v>
      </c>
      <c r="AE128" s="7">
        <v>4.8936900000000003</v>
      </c>
      <c r="AF128" s="7">
        <v>4.335</v>
      </c>
      <c r="AG128" s="7">
        <f t="shared" si="24"/>
        <v>4.234256666666667</v>
      </c>
      <c r="AH128" s="7">
        <v>1.1483300000000001</v>
      </c>
      <c r="AI128" s="7">
        <v>1.0319510000000001</v>
      </c>
      <c r="AJ128" s="7">
        <v>0.91340500000000002</v>
      </c>
      <c r="AK128" s="7">
        <f t="shared" si="25"/>
        <v>1.0312286666666666</v>
      </c>
      <c r="AL128" s="7">
        <v>9.3039999999999998E-2</v>
      </c>
      <c r="AM128" s="7">
        <v>0.100178</v>
      </c>
      <c r="AN128" s="7">
        <v>9.8236000000000004E-2</v>
      </c>
      <c r="AO128" s="7">
        <f t="shared" si="26"/>
        <v>9.7151333333333326E-2</v>
      </c>
      <c r="AP128" s="7">
        <v>0.49071999999999999</v>
      </c>
      <c r="AQ128" s="7">
        <v>0.46688800000000003</v>
      </c>
      <c r="AR128" s="7">
        <v>0.47520800000000002</v>
      </c>
      <c r="AS128" s="7">
        <f t="shared" si="27"/>
        <v>0.47760533333333338</v>
      </c>
      <c r="AT128" s="7">
        <v>2.869523</v>
      </c>
      <c r="AU128" s="7">
        <v>2.7631899999999998</v>
      </c>
      <c r="AV128" s="7">
        <v>3.120304</v>
      </c>
      <c r="AW128" s="7">
        <f t="shared" si="28"/>
        <v>2.9176723333333334</v>
      </c>
      <c r="AX128" s="7">
        <v>1.506494</v>
      </c>
      <c r="AY128" s="7">
        <v>1.7499899999999999</v>
      </c>
      <c r="AZ128" s="7">
        <v>1.5475920000000001</v>
      </c>
      <c r="BA128" s="7">
        <f t="shared" si="29"/>
        <v>1.6013586666666668</v>
      </c>
      <c r="BB128" s="7">
        <v>0.81338200000000005</v>
      </c>
      <c r="BC128" s="7">
        <v>0.98361600000000005</v>
      </c>
      <c r="BD128" s="7">
        <v>1.044163</v>
      </c>
      <c r="BE128" s="7">
        <f t="shared" si="30"/>
        <v>0.94705366666666668</v>
      </c>
      <c r="BF128" s="7">
        <f t="shared" si="31"/>
        <v>0.11965605147393614</v>
      </c>
      <c r="BG128" s="7">
        <v>1.845072</v>
      </c>
      <c r="BH128" s="7">
        <v>1.6562809999999999</v>
      </c>
      <c r="BI128" s="7">
        <v>1.57551</v>
      </c>
      <c r="BJ128" s="7">
        <f t="shared" si="32"/>
        <v>1.6922876666666664</v>
      </c>
      <c r="BK128" s="7">
        <v>0.919099</v>
      </c>
      <c r="BL128" s="7">
        <v>0.85253100000000004</v>
      </c>
      <c r="BM128" s="7">
        <v>1.10799</v>
      </c>
      <c r="BN128" s="7">
        <f t="shared" si="33"/>
        <v>0.95987333333333336</v>
      </c>
      <c r="BO128" s="7">
        <v>0.50171900000000003</v>
      </c>
      <c r="BP128" s="7">
        <v>0.49006899999999998</v>
      </c>
      <c r="BQ128" s="7">
        <v>0.48759599999999997</v>
      </c>
      <c r="BR128" s="7">
        <f t="shared" si="34"/>
        <v>0.49312800000000001</v>
      </c>
    </row>
    <row r="129" spans="1:70">
      <c r="A129" s="7" t="s">
        <v>284</v>
      </c>
      <c r="B129" s="7">
        <v>2.1487609999999999</v>
      </c>
      <c r="C129" s="7">
        <v>2.4662799999999998</v>
      </c>
      <c r="D129" s="7">
        <v>2.760202</v>
      </c>
      <c r="E129" s="7">
        <f t="shared" si="18"/>
        <v>2.4584143333333333</v>
      </c>
      <c r="F129" s="7">
        <v>3.09809</v>
      </c>
      <c r="G129" s="7">
        <v>3.0626199999999999</v>
      </c>
      <c r="H129" s="7">
        <v>3.453144</v>
      </c>
      <c r="I129" s="7">
        <f t="shared" si="19"/>
        <v>3.204618</v>
      </c>
      <c r="J129" s="7">
        <v>2.0375839999999998</v>
      </c>
      <c r="K129" s="7">
        <v>2.2497600000000002</v>
      </c>
      <c r="L129" s="7">
        <v>2.26607</v>
      </c>
      <c r="M129" s="7">
        <f t="shared" si="20"/>
        <v>2.1844713333333332</v>
      </c>
      <c r="N129" s="7">
        <v>3.0209999999999999</v>
      </c>
      <c r="O129" s="7">
        <v>3.1353300000000002</v>
      </c>
      <c r="P129" s="7">
        <v>3.2289910000000002</v>
      </c>
      <c r="Q129" s="7">
        <f t="shared" si="35"/>
        <v>3.1284403333333337</v>
      </c>
      <c r="R129" s="7">
        <v>1.6068800000000001</v>
      </c>
      <c r="S129" s="7">
        <v>1.5920399999999999</v>
      </c>
      <c r="T129" s="7">
        <v>1.47776</v>
      </c>
      <c r="U129" s="7">
        <f t="shared" si="21"/>
        <v>1.5588933333333335</v>
      </c>
      <c r="V129" s="7">
        <v>2.0901839999999998</v>
      </c>
      <c r="W129" s="7">
        <v>2.1131039999999999</v>
      </c>
      <c r="X129" s="7">
        <v>2.0931299999999999</v>
      </c>
      <c r="Y129" s="7">
        <f t="shared" si="22"/>
        <v>2.0988059999999997</v>
      </c>
      <c r="Z129" s="7">
        <v>1.69804</v>
      </c>
      <c r="AA129" s="7">
        <v>1.6790210000000001</v>
      </c>
      <c r="AB129" s="7">
        <v>1.24573</v>
      </c>
      <c r="AC129" s="7">
        <f t="shared" si="23"/>
        <v>1.5409303333333335</v>
      </c>
      <c r="AD129" s="7">
        <v>3.4929519999999998</v>
      </c>
      <c r="AE129" s="7">
        <v>4.7336900000000002</v>
      </c>
      <c r="AF129" s="7">
        <v>4.3036799999999999</v>
      </c>
      <c r="AG129" s="7">
        <f t="shared" si="24"/>
        <v>4.176774</v>
      </c>
      <c r="AH129" s="7">
        <v>1.1501399999999999</v>
      </c>
      <c r="AI129" s="7">
        <v>1.03311</v>
      </c>
      <c r="AJ129" s="7">
        <v>0.91115999999999997</v>
      </c>
      <c r="AK129" s="7">
        <f t="shared" si="25"/>
        <v>1.0314699999999999</v>
      </c>
      <c r="AL129" s="7">
        <v>9.3617000000000006E-2</v>
      </c>
      <c r="AM129" s="7">
        <v>0.10828699999999999</v>
      </c>
      <c r="AN129" s="7">
        <v>9.9188999999999999E-2</v>
      </c>
      <c r="AO129" s="7">
        <f t="shared" si="26"/>
        <v>0.10036433333333333</v>
      </c>
      <c r="AP129" s="7">
        <v>0.48393799999999998</v>
      </c>
      <c r="AQ129" s="7">
        <v>0.463279</v>
      </c>
      <c r="AR129" s="7">
        <v>0.47359600000000002</v>
      </c>
      <c r="AS129" s="7">
        <f t="shared" si="27"/>
        <v>0.47360433333333329</v>
      </c>
      <c r="AT129" s="7">
        <v>2.8650410000000002</v>
      </c>
      <c r="AU129" s="7">
        <v>2.75116</v>
      </c>
      <c r="AV129" s="7">
        <v>3.1222300000000001</v>
      </c>
      <c r="AW129" s="7">
        <f t="shared" si="28"/>
        <v>2.9128103333333333</v>
      </c>
      <c r="AX129" s="7">
        <v>1.4894609999999999</v>
      </c>
      <c r="AY129" s="7">
        <v>1.812273</v>
      </c>
      <c r="AZ129" s="7">
        <v>1.5675699999999999</v>
      </c>
      <c r="BA129" s="7">
        <f t="shared" si="29"/>
        <v>1.6231013333333333</v>
      </c>
      <c r="BB129" s="7">
        <v>0.79329899999999998</v>
      </c>
      <c r="BC129" s="7">
        <v>0.94979499999999994</v>
      </c>
      <c r="BD129" s="7">
        <v>1.022713</v>
      </c>
      <c r="BE129" s="7">
        <f t="shared" si="30"/>
        <v>0.9219356666666666</v>
      </c>
      <c r="BF129" s="7">
        <f t="shared" si="31"/>
        <v>0.11721690445210277</v>
      </c>
      <c r="BG129" s="7">
        <v>1.8627499999999999</v>
      </c>
      <c r="BH129" s="7">
        <v>1.7012529999999999</v>
      </c>
      <c r="BI129" s="7">
        <v>1.54834</v>
      </c>
      <c r="BJ129" s="7">
        <f t="shared" si="32"/>
        <v>1.7041143333333331</v>
      </c>
      <c r="BK129" s="7">
        <v>0.91430299999999998</v>
      </c>
      <c r="BL129" s="7">
        <v>0.84935300000000002</v>
      </c>
      <c r="BM129" s="7">
        <v>1.083691</v>
      </c>
      <c r="BN129" s="7">
        <f t="shared" si="33"/>
        <v>0.94911566666666669</v>
      </c>
      <c r="BO129" s="7">
        <v>0.51026400000000005</v>
      </c>
      <c r="BP129" s="7">
        <v>0.49109199999999997</v>
      </c>
      <c r="BQ129" s="7">
        <v>0.49193399999999998</v>
      </c>
      <c r="BR129" s="7">
        <f t="shared" si="34"/>
        <v>0.49776333333333334</v>
      </c>
    </row>
    <row r="130" spans="1:70">
      <c r="A130" s="7" t="s">
        <v>285</v>
      </c>
      <c r="B130" s="7">
        <v>2.1177039999999998</v>
      </c>
      <c r="C130" s="7">
        <v>2.4391829999999999</v>
      </c>
      <c r="D130" s="7">
        <v>2.7604609999999998</v>
      </c>
      <c r="E130" s="7">
        <f t="shared" si="18"/>
        <v>2.4391159999999998</v>
      </c>
      <c r="F130" s="7">
        <v>3.0725799999999999</v>
      </c>
      <c r="G130" s="7">
        <v>3.0770629999999999</v>
      </c>
      <c r="H130" s="7">
        <v>3.4360400000000002</v>
      </c>
      <c r="I130" s="7">
        <f t="shared" si="19"/>
        <v>3.1952276666666664</v>
      </c>
      <c r="J130" s="7">
        <v>2.0535700000000001</v>
      </c>
      <c r="K130" s="7">
        <v>2.2549540000000001</v>
      </c>
      <c r="L130" s="7">
        <v>2.3503500000000002</v>
      </c>
      <c r="M130" s="7">
        <f t="shared" si="20"/>
        <v>2.2196246666666668</v>
      </c>
      <c r="N130" s="7">
        <v>3.01431</v>
      </c>
      <c r="O130" s="7">
        <v>3.1296439999999999</v>
      </c>
      <c r="P130" s="7">
        <v>3.2180900000000001</v>
      </c>
      <c r="Q130" s="7">
        <f t="shared" si="35"/>
        <v>3.1206813333333336</v>
      </c>
      <c r="R130" s="7">
        <v>1.633794</v>
      </c>
      <c r="S130" s="7">
        <v>1.61494</v>
      </c>
      <c r="T130" s="7">
        <v>1.46014</v>
      </c>
      <c r="U130" s="7">
        <f t="shared" si="21"/>
        <v>1.5696246666666667</v>
      </c>
      <c r="V130" s="7">
        <v>2.0917300000000001</v>
      </c>
      <c r="W130" s="7">
        <v>2.1208999999999998</v>
      </c>
      <c r="X130" s="7">
        <v>2.1008399999999998</v>
      </c>
      <c r="Y130" s="7">
        <f t="shared" si="22"/>
        <v>2.1044899999999997</v>
      </c>
      <c r="Z130" s="7">
        <v>1.7062930000000001</v>
      </c>
      <c r="AA130" s="7">
        <v>1.69163</v>
      </c>
      <c r="AB130" s="7">
        <v>1.2405600000000001</v>
      </c>
      <c r="AC130" s="7">
        <f t="shared" si="23"/>
        <v>1.5461609999999999</v>
      </c>
      <c r="AD130" s="7">
        <v>3.48455</v>
      </c>
      <c r="AE130" s="7">
        <v>4.7394999999999996</v>
      </c>
      <c r="AF130" s="7">
        <v>4.3077540000000001</v>
      </c>
      <c r="AG130" s="7">
        <f t="shared" si="24"/>
        <v>4.1772680000000006</v>
      </c>
      <c r="AH130" s="7">
        <v>1.14547</v>
      </c>
      <c r="AI130" s="7">
        <v>1.0388010000000001</v>
      </c>
      <c r="AJ130" s="7">
        <v>0.91528600000000004</v>
      </c>
      <c r="AK130" s="7">
        <f t="shared" si="25"/>
        <v>1.0331856666666666</v>
      </c>
      <c r="AL130" s="7">
        <v>9.0859999999999996E-2</v>
      </c>
      <c r="AM130" s="7">
        <v>0.104113</v>
      </c>
      <c r="AN130" s="7">
        <v>9.7449999999999995E-2</v>
      </c>
      <c r="AO130" s="7">
        <f t="shared" si="26"/>
        <v>9.7474333333333329E-2</v>
      </c>
      <c r="AP130" s="7">
        <v>0.48649199999999998</v>
      </c>
      <c r="AQ130" s="7">
        <v>0.46677600000000002</v>
      </c>
      <c r="AR130" s="7">
        <v>0.47554200000000002</v>
      </c>
      <c r="AS130" s="7">
        <f t="shared" si="27"/>
        <v>0.47626999999999997</v>
      </c>
      <c r="AT130" s="7">
        <v>2.87066</v>
      </c>
      <c r="AU130" s="7">
        <v>2.7559819999999999</v>
      </c>
      <c r="AV130" s="7">
        <v>3.1335139999999999</v>
      </c>
      <c r="AW130" s="7">
        <f t="shared" si="28"/>
        <v>2.9200520000000001</v>
      </c>
      <c r="AX130" s="7">
        <v>1.5149820000000001</v>
      </c>
      <c r="AY130" s="7">
        <v>1.8089329999999999</v>
      </c>
      <c r="AZ130" s="7">
        <v>1.592203</v>
      </c>
      <c r="BA130" s="7">
        <f t="shared" si="29"/>
        <v>1.638706</v>
      </c>
      <c r="BB130" s="7">
        <v>0.78057799999999999</v>
      </c>
      <c r="BC130" s="7">
        <v>0.92520400000000003</v>
      </c>
      <c r="BD130" s="7">
        <v>1.01634</v>
      </c>
      <c r="BE130" s="7">
        <f t="shared" si="30"/>
        <v>0.90737400000000001</v>
      </c>
      <c r="BF130" s="7">
        <f t="shared" si="31"/>
        <v>0.11888802225623875</v>
      </c>
      <c r="BG130" s="7">
        <v>1.88941</v>
      </c>
      <c r="BH130" s="7">
        <v>1.7158899999999999</v>
      </c>
      <c r="BI130" s="7">
        <v>1.554583</v>
      </c>
      <c r="BJ130" s="7">
        <f t="shared" si="32"/>
        <v>1.7199609999999999</v>
      </c>
      <c r="BK130" s="7">
        <v>0.91932100000000005</v>
      </c>
      <c r="BL130" s="7">
        <v>0.85817100000000002</v>
      </c>
      <c r="BM130" s="7">
        <v>1.0825419999999999</v>
      </c>
      <c r="BN130" s="7">
        <f t="shared" si="33"/>
        <v>0.95334466666666662</v>
      </c>
      <c r="BO130" s="7">
        <v>0.50801600000000002</v>
      </c>
      <c r="BP130" s="7">
        <v>0.49192999999999998</v>
      </c>
      <c r="BQ130" s="7">
        <v>0.48964600000000003</v>
      </c>
      <c r="BR130" s="7">
        <f t="shared" si="34"/>
        <v>0.49653066666666668</v>
      </c>
    </row>
    <row r="131" spans="1:70">
      <c r="A131" s="7" t="s">
        <v>286</v>
      </c>
      <c r="B131" s="7">
        <v>2.1182799999999999</v>
      </c>
      <c r="C131" s="7">
        <v>2.4283039999999998</v>
      </c>
      <c r="D131" s="7">
        <v>2.7378619999999998</v>
      </c>
      <c r="E131" s="7">
        <f t="shared" si="18"/>
        <v>2.4281486666666665</v>
      </c>
      <c r="F131" s="7">
        <v>3.0836899999999998</v>
      </c>
      <c r="G131" s="7">
        <v>3.0584039999999999</v>
      </c>
      <c r="H131" s="7">
        <v>3.4516330000000002</v>
      </c>
      <c r="I131" s="7">
        <f t="shared" si="19"/>
        <v>3.1979090000000006</v>
      </c>
      <c r="J131" s="7">
        <v>1.94723</v>
      </c>
      <c r="K131" s="7">
        <v>2.24254</v>
      </c>
      <c r="L131" s="7">
        <v>2.26248</v>
      </c>
      <c r="M131" s="7">
        <f t="shared" si="20"/>
        <v>2.1507499999999999</v>
      </c>
      <c r="N131" s="7">
        <v>2.9986799999999998</v>
      </c>
      <c r="O131" s="7">
        <v>3.1238830000000002</v>
      </c>
      <c r="P131" s="7">
        <v>3.2063899999999999</v>
      </c>
      <c r="Q131" s="7">
        <f t="shared" si="35"/>
        <v>3.1096509999999995</v>
      </c>
      <c r="R131" s="7">
        <v>1.62948</v>
      </c>
      <c r="S131" s="7">
        <v>1.60924</v>
      </c>
      <c r="T131" s="7">
        <v>1.4707209999999999</v>
      </c>
      <c r="U131" s="7">
        <f t="shared" si="21"/>
        <v>1.5698136666666667</v>
      </c>
      <c r="V131" s="7">
        <v>2.0996100000000002</v>
      </c>
      <c r="W131" s="7">
        <v>2.1166299999999998</v>
      </c>
      <c r="X131" s="7">
        <v>2.1100099999999999</v>
      </c>
      <c r="Y131" s="7">
        <f t="shared" si="22"/>
        <v>2.1087500000000001</v>
      </c>
      <c r="Z131" s="7">
        <v>1.7139899999999999</v>
      </c>
      <c r="AA131" s="7">
        <v>1.6938610000000001</v>
      </c>
      <c r="AB131" s="7">
        <v>1.24288</v>
      </c>
      <c r="AC131" s="7">
        <f t="shared" si="23"/>
        <v>1.5502436666666668</v>
      </c>
      <c r="AD131" s="7">
        <v>3.5850140000000001</v>
      </c>
      <c r="AE131" s="7">
        <v>4.7618400000000003</v>
      </c>
      <c r="AF131" s="7">
        <v>4.3199230000000002</v>
      </c>
      <c r="AG131" s="7">
        <f t="shared" si="24"/>
        <v>4.2222590000000002</v>
      </c>
      <c r="AH131" s="7">
        <v>1.13978</v>
      </c>
      <c r="AI131" s="7">
        <v>1.04251</v>
      </c>
      <c r="AJ131" s="7">
        <v>0.90505100000000005</v>
      </c>
      <c r="AK131" s="7">
        <f t="shared" si="25"/>
        <v>1.0291136666666667</v>
      </c>
      <c r="AL131" s="7">
        <v>9.1774999999999995E-2</v>
      </c>
      <c r="AM131" s="7">
        <v>0.105269</v>
      </c>
      <c r="AN131" s="7">
        <v>9.5422999999999994E-2</v>
      </c>
      <c r="AO131" s="7">
        <f t="shared" si="26"/>
        <v>9.7488999999999992E-2</v>
      </c>
      <c r="AP131" s="7">
        <v>0.48594900000000002</v>
      </c>
      <c r="AQ131" s="7">
        <v>0.46616400000000002</v>
      </c>
      <c r="AR131" s="7">
        <v>0.47230699999999998</v>
      </c>
      <c r="AS131" s="7">
        <f t="shared" si="27"/>
        <v>0.47480666666666665</v>
      </c>
      <c r="AT131" s="7">
        <v>2.8581300000000001</v>
      </c>
      <c r="AU131" s="7">
        <v>2.7547999999999999</v>
      </c>
      <c r="AV131" s="7">
        <v>3.1355900000000001</v>
      </c>
      <c r="AW131" s="7">
        <f t="shared" si="28"/>
        <v>2.9161733333333335</v>
      </c>
      <c r="AX131" s="7">
        <v>1.5249900000000001</v>
      </c>
      <c r="AY131" s="7">
        <v>1.825294</v>
      </c>
      <c r="AZ131" s="7">
        <v>1.5420499999999999</v>
      </c>
      <c r="BA131" s="7">
        <f t="shared" si="29"/>
        <v>1.6307780000000001</v>
      </c>
      <c r="BB131" s="7">
        <v>0.75716600000000001</v>
      </c>
      <c r="BC131" s="7">
        <v>0.89923500000000001</v>
      </c>
      <c r="BD131" s="7">
        <v>0.98832699999999996</v>
      </c>
      <c r="BE131" s="7">
        <f t="shared" si="30"/>
        <v>0.88157599999999992</v>
      </c>
      <c r="BF131" s="7">
        <f t="shared" si="31"/>
        <v>0.1165878732587575</v>
      </c>
      <c r="BG131" s="7">
        <v>1.89035</v>
      </c>
      <c r="BH131" s="7">
        <v>1.620744</v>
      </c>
      <c r="BI131" s="7">
        <v>1.51831</v>
      </c>
      <c r="BJ131" s="7">
        <f t="shared" si="32"/>
        <v>1.6764679999999998</v>
      </c>
      <c r="BK131" s="7">
        <v>0.91561400000000004</v>
      </c>
      <c r="BL131" s="7">
        <v>0.85582899999999995</v>
      </c>
      <c r="BM131" s="7">
        <v>1.0744499999999999</v>
      </c>
      <c r="BN131" s="7">
        <f t="shared" si="33"/>
        <v>0.94863100000000011</v>
      </c>
      <c r="BO131" s="7">
        <v>0.51036599999999999</v>
      </c>
      <c r="BP131" s="7">
        <v>0.49335000000000001</v>
      </c>
      <c r="BQ131" s="7">
        <v>0.48747200000000002</v>
      </c>
      <c r="BR131" s="7">
        <f t="shared" si="34"/>
        <v>0.49706266666666671</v>
      </c>
    </row>
    <row r="132" spans="1:70">
      <c r="A132" s="7" t="s">
        <v>287</v>
      </c>
      <c r="B132" s="7">
        <v>2.1013299999999999</v>
      </c>
      <c r="C132" s="7">
        <v>2.4035500000000001</v>
      </c>
      <c r="D132" s="7">
        <v>2.7245400000000002</v>
      </c>
      <c r="E132" s="7">
        <f t="shared" si="18"/>
        <v>2.4098066666666669</v>
      </c>
      <c r="F132" s="7">
        <v>3.0527500000000001</v>
      </c>
      <c r="G132" s="7">
        <v>3.0399419999999999</v>
      </c>
      <c r="H132" s="7">
        <v>3.4443999999999999</v>
      </c>
      <c r="I132" s="7">
        <f t="shared" si="19"/>
        <v>3.1790306666666663</v>
      </c>
      <c r="J132" s="7">
        <v>1.9395039999999999</v>
      </c>
      <c r="K132" s="7">
        <v>2.2457099999999999</v>
      </c>
      <c r="L132" s="7">
        <v>2.311671</v>
      </c>
      <c r="M132" s="7">
        <f t="shared" si="20"/>
        <v>2.1656283333333337</v>
      </c>
      <c r="N132" s="7">
        <v>3.0030929999999998</v>
      </c>
      <c r="O132" s="7">
        <v>3.0845539999999998</v>
      </c>
      <c r="P132" s="7">
        <v>3.2135129999999998</v>
      </c>
      <c r="Q132" s="7">
        <f t="shared" si="35"/>
        <v>3.1003866666666666</v>
      </c>
      <c r="R132" s="7">
        <v>1.652204</v>
      </c>
      <c r="S132" s="7">
        <v>1.6095699999999999</v>
      </c>
      <c r="T132" s="7">
        <v>1.50546</v>
      </c>
      <c r="U132" s="7">
        <f t="shared" si="21"/>
        <v>1.589078</v>
      </c>
      <c r="V132" s="7">
        <v>2.0870139999999999</v>
      </c>
      <c r="W132" s="7">
        <v>2.1277740000000001</v>
      </c>
      <c r="X132" s="7">
        <v>2.1042329999999998</v>
      </c>
      <c r="Y132" s="7">
        <f t="shared" si="22"/>
        <v>2.1063403333333333</v>
      </c>
      <c r="Z132" s="7">
        <v>1.710823</v>
      </c>
      <c r="AA132" s="7">
        <v>1.6766399999999999</v>
      </c>
      <c r="AB132" s="7">
        <v>1.2234210000000001</v>
      </c>
      <c r="AC132" s="7">
        <f t="shared" si="23"/>
        <v>1.5369613333333334</v>
      </c>
      <c r="AD132" s="7">
        <v>3.4872100000000001</v>
      </c>
      <c r="AE132" s="7">
        <v>4.613353</v>
      </c>
      <c r="AF132" s="7">
        <v>4.3257519999999996</v>
      </c>
      <c r="AG132" s="7">
        <f t="shared" si="24"/>
        <v>4.1421049999999999</v>
      </c>
      <c r="AH132" s="7">
        <v>1.1438200000000001</v>
      </c>
      <c r="AI132" s="7">
        <v>1.02986</v>
      </c>
      <c r="AJ132" s="7">
        <v>0.90241099999999996</v>
      </c>
      <c r="AK132" s="7">
        <f t="shared" si="25"/>
        <v>1.0253636666666666</v>
      </c>
      <c r="AL132" s="7">
        <v>9.196E-2</v>
      </c>
      <c r="AM132" s="7">
        <v>0.10184600000000001</v>
      </c>
      <c r="AN132" s="7">
        <v>9.8501000000000005E-2</v>
      </c>
      <c r="AO132" s="7">
        <f t="shared" si="26"/>
        <v>9.7435666666666657E-2</v>
      </c>
      <c r="AP132" s="7">
        <v>0.48847099999999999</v>
      </c>
      <c r="AQ132" s="7">
        <v>0.46216099999999999</v>
      </c>
      <c r="AR132" s="7">
        <v>0.47424100000000002</v>
      </c>
      <c r="AS132" s="7">
        <f t="shared" si="27"/>
        <v>0.47495766666666661</v>
      </c>
      <c r="AT132" s="7">
        <v>2.8503219999999998</v>
      </c>
      <c r="AU132" s="7">
        <v>2.7352599999999998</v>
      </c>
      <c r="AV132" s="7">
        <v>3.1057700000000001</v>
      </c>
      <c r="AW132" s="7">
        <f t="shared" si="28"/>
        <v>2.8971173333333335</v>
      </c>
      <c r="AX132" s="7">
        <v>1.477603</v>
      </c>
      <c r="AY132" s="7">
        <v>1.73526</v>
      </c>
      <c r="AZ132" s="7">
        <v>1.5466709999999999</v>
      </c>
      <c r="BA132" s="7">
        <f t="shared" si="29"/>
        <v>1.5865113333333334</v>
      </c>
      <c r="BB132" s="7">
        <v>0.75390000000000001</v>
      </c>
      <c r="BC132" s="7">
        <v>0.92173700000000003</v>
      </c>
      <c r="BD132" s="7">
        <v>0.97696899999999998</v>
      </c>
      <c r="BE132" s="7">
        <f t="shared" si="30"/>
        <v>0.88420200000000004</v>
      </c>
      <c r="BF132" s="7">
        <f t="shared" si="31"/>
        <v>0.11617487619532954</v>
      </c>
      <c r="BG132" s="7">
        <v>1.83304</v>
      </c>
      <c r="BH132" s="7">
        <v>1.7374099999999999</v>
      </c>
      <c r="BI132" s="7">
        <v>1.5329600000000001</v>
      </c>
      <c r="BJ132" s="7">
        <f t="shared" si="32"/>
        <v>1.7011366666666667</v>
      </c>
      <c r="BK132" s="7">
        <v>0.92438699999999996</v>
      </c>
      <c r="BL132" s="7">
        <v>0.85589599999999999</v>
      </c>
      <c r="BM132" s="7">
        <v>1.1358200000000001</v>
      </c>
      <c r="BN132" s="7">
        <f t="shared" si="33"/>
        <v>0.97203433333333322</v>
      </c>
      <c r="BO132" s="7">
        <v>0.50919199999999998</v>
      </c>
      <c r="BP132" s="7">
        <v>0.50046199999999996</v>
      </c>
      <c r="BQ132" s="7">
        <v>0.491836</v>
      </c>
      <c r="BR132" s="7">
        <f t="shared" si="34"/>
        <v>0.50049666666666659</v>
      </c>
    </row>
    <row r="133" spans="1:70">
      <c r="A133" s="7" t="s">
        <v>288</v>
      </c>
      <c r="B133" s="7">
        <v>2.083904</v>
      </c>
      <c r="C133" s="7">
        <v>2.3966430000000001</v>
      </c>
      <c r="D133" s="7">
        <v>2.6966239999999999</v>
      </c>
      <c r="E133" s="7">
        <f t="shared" ref="E133:E148" si="36">AVERAGE(B133:D133)</f>
        <v>2.3923903333333332</v>
      </c>
      <c r="F133" s="7">
        <v>3.0830030000000002</v>
      </c>
      <c r="G133" s="7">
        <v>3.0909599999999999</v>
      </c>
      <c r="H133" s="7">
        <v>3.4380799999999998</v>
      </c>
      <c r="I133" s="7">
        <f t="shared" ref="I133:I148" si="37">AVERAGE(F133:H133)</f>
        <v>3.2040143333333333</v>
      </c>
      <c r="J133" s="7">
        <v>1.96963</v>
      </c>
      <c r="K133" s="7">
        <v>2.2747000000000002</v>
      </c>
      <c r="L133" s="7">
        <v>2.3252299999999999</v>
      </c>
      <c r="M133" s="7">
        <f t="shared" ref="M133:M148" si="38">AVERAGE(J133:L133)</f>
        <v>2.1898533333333332</v>
      </c>
      <c r="N133" s="7">
        <v>2.9617100000000001</v>
      </c>
      <c r="O133" s="7">
        <v>3.0933299999999999</v>
      </c>
      <c r="P133" s="7">
        <v>3.2309130000000001</v>
      </c>
      <c r="Q133" s="7">
        <f t="shared" si="35"/>
        <v>3.0953176666666664</v>
      </c>
      <c r="R133" s="7">
        <v>1.6416999999999999</v>
      </c>
      <c r="S133" s="7">
        <v>1.62897</v>
      </c>
      <c r="T133" s="7">
        <v>1.502902</v>
      </c>
      <c r="U133" s="7">
        <f t="shared" ref="U133:U148" si="39">AVERAGE(R133:T133)</f>
        <v>1.5911906666666666</v>
      </c>
      <c r="V133" s="7">
        <v>2.1283919999999998</v>
      </c>
      <c r="W133" s="7">
        <v>2.12174</v>
      </c>
      <c r="X133" s="7">
        <v>2.0986400000000001</v>
      </c>
      <c r="Y133" s="7">
        <f t="shared" ref="Y133:Y148" si="40">AVERAGE(V133:X133)</f>
        <v>2.1162573333333334</v>
      </c>
      <c r="Z133" s="7">
        <v>1.71543</v>
      </c>
      <c r="AA133" s="7">
        <v>1.688561</v>
      </c>
      <c r="AB133" s="7">
        <v>1.23326</v>
      </c>
      <c r="AC133" s="7">
        <f t="shared" ref="AC133:AC148" si="41">AVERAGE(Z133:AB133)</f>
        <v>1.5457503333333333</v>
      </c>
      <c r="AD133" s="7">
        <v>3.4043800000000002</v>
      </c>
      <c r="AE133" s="7">
        <v>4.6443120000000002</v>
      </c>
      <c r="AF133" s="7">
        <v>4.2100799999999996</v>
      </c>
      <c r="AG133" s="7">
        <f t="shared" ref="AG133:AG148" si="42">AVERAGE(AD133:AF133)</f>
        <v>4.0862573333333332</v>
      </c>
      <c r="AH133" s="7">
        <v>1.1378699999999999</v>
      </c>
      <c r="AI133" s="7">
        <v>1.0274909999999999</v>
      </c>
      <c r="AJ133" s="7">
        <v>0.90919300000000003</v>
      </c>
      <c r="AK133" s="7">
        <f t="shared" ref="AK133:AK148" si="43">AVERAGE(AH133:AJ133)</f>
        <v>1.0248513333333333</v>
      </c>
      <c r="AL133" s="7">
        <v>8.9848999999999998E-2</v>
      </c>
      <c r="AM133" s="7">
        <v>0.101883</v>
      </c>
      <c r="AN133" s="7">
        <v>9.8613999999999993E-2</v>
      </c>
      <c r="AO133" s="7">
        <f t="shared" ref="AO133:AO148" si="44">AVERAGE(AL133:AN133)</f>
        <v>9.6781999999999993E-2</v>
      </c>
      <c r="AP133" s="7">
        <v>0.48642099999999999</v>
      </c>
      <c r="AQ133" s="7">
        <v>0.46156999999999998</v>
      </c>
      <c r="AR133" s="7">
        <v>0.47652499999999998</v>
      </c>
      <c r="AS133" s="7">
        <f t="shared" ref="AS133:AS148" si="45">AVERAGE(AP133:AR133)</f>
        <v>0.47483866666666669</v>
      </c>
      <c r="AT133" s="7">
        <v>2.903581</v>
      </c>
      <c r="AU133" s="7">
        <v>2.7680899999999999</v>
      </c>
      <c r="AV133" s="7">
        <v>3.1280399999999999</v>
      </c>
      <c r="AW133" s="7">
        <f t="shared" ref="AW133:AW148" si="46">AVERAGE(AT133:AV133)</f>
        <v>2.9332370000000001</v>
      </c>
      <c r="AX133" s="7">
        <v>1.47926</v>
      </c>
      <c r="AY133" s="7">
        <v>1.77641</v>
      </c>
      <c r="AZ133" s="7">
        <v>1.5309140000000001</v>
      </c>
      <c r="BA133" s="7">
        <f t="shared" ref="BA133:BA148" si="47">AVERAGE(AX133:AZ133)</f>
        <v>1.5955280000000001</v>
      </c>
      <c r="BB133" s="7">
        <v>0.73429699999999998</v>
      </c>
      <c r="BC133" s="7">
        <v>0.87956199999999995</v>
      </c>
      <c r="BD133" s="7">
        <v>0.97643199999999997</v>
      </c>
      <c r="BE133" s="7">
        <f t="shared" ref="BE133:BE148" si="48">AVERAGE(BB133:BD133)</f>
        <v>0.86343033333333319</v>
      </c>
      <c r="BF133" s="7">
        <f t="shared" ref="BF133:BF148" si="49">STDEV(BB133:BD133)</f>
        <v>0.12187088478522431</v>
      </c>
      <c r="BG133" s="7">
        <v>1.88689</v>
      </c>
      <c r="BH133" s="7">
        <v>1.69</v>
      </c>
      <c r="BI133" s="7">
        <v>1.5396399999999999</v>
      </c>
      <c r="BJ133" s="7">
        <f t="shared" ref="BJ133:BJ148" si="50">AVERAGE(BG133:BI133)</f>
        <v>1.7055099999999996</v>
      </c>
      <c r="BK133" s="7">
        <v>0.91703699999999999</v>
      </c>
      <c r="BL133" s="7">
        <v>0.85180100000000003</v>
      </c>
      <c r="BM133" s="7">
        <v>1.1003099999999999</v>
      </c>
      <c r="BN133" s="7">
        <f t="shared" ref="BN133:BN148" si="51">AVERAGE(BK133:BM133)</f>
        <v>0.95638266666666671</v>
      </c>
      <c r="BO133" s="7">
        <v>0.50295900000000004</v>
      </c>
      <c r="BP133" s="7">
        <v>0.48935000000000001</v>
      </c>
      <c r="BQ133" s="7">
        <v>0.493865</v>
      </c>
      <c r="BR133" s="7">
        <f t="shared" ref="BR133:BR148" si="52">AVERAGE(BO133:BQ133)</f>
        <v>0.49539133333333335</v>
      </c>
    </row>
    <row r="134" spans="1:70">
      <c r="A134" s="7" t="s">
        <v>289</v>
      </c>
      <c r="B134" s="7">
        <v>2.0766810000000002</v>
      </c>
      <c r="C134" s="7">
        <v>2.3732799999999998</v>
      </c>
      <c r="D134" s="7">
        <v>2.6782029999999999</v>
      </c>
      <c r="E134" s="7">
        <f t="shared" si="36"/>
        <v>2.3760546666666666</v>
      </c>
      <c r="F134" s="7">
        <v>3.07193</v>
      </c>
      <c r="G134" s="7">
        <v>3.0519419999999999</v>
      </c>
      <c r="H134" s="7">
        <v>3.4424399999999999</v>
      </c>
      <c r="I134" s="7">
        <f t="shared" si="37"/>
        <v>3.1887706666666666</v>
      </c>
      <c r="J134" s="7">
        <v>2.0179499999999999</v>
      </c>
      <c r="K134" s="7">
        <v>2.2588400000000002</v>
      </c>
      <c r="L134" s="7">
        <v>2.3260800000000001</v>
      </c>
      <c r="M134" s="7">
        <f t="shared" si="38"/>
        <v>2.2009566666666669</v>
      </c>
      <c r="N134" s="7">
        <v>2.9776410000000002</v>
      </c>
      <c r="O134" s="7">
        <v>3.105334</v>
      </c>
      <c r="P134" s="7">
        <v>3.21007</v>
      </c>
      <c r="Q134" s="7">
        <f t="shared" ref="Q134:Q148" si="53">AVERAGE(N134:P134)</f>
        <v>3.0976816666666664</v>
      </c>
      <c r="R134" s="7">
        <v>1.644463</v>
      </c>
      <c r="S134" s="7">
        <v>1.596571</v>
      </c>
      <c r="T134" s="7">
        <v>1.4971399999999999</v>
      </c>
      <c r="U134" s="7">
        <f t="shared" si="39"/>
        <v>1.5793913333333334</v>
      </c>
      <c r="V134" s="7">
        <v>2.1002000000000001</v>
      </c>
      <c r="W134" s="7">
        <v>2.1240199999999998</v>
      </c>
      <c r="X134" s="7">
        <v>2.1186500000000001</v>
      </c>
      <c r="Y134" s="7">
        <f t="shared" si="40"/>
        <v>2.11429</v>
      </c>
      <c r="Z134" s="7">
        <v>1.724512</v>
      </c>
      <c r="AA134" s="7">
        <v>1.6971499999999999</v>
      </c>
      <c r="AB134" s="7">
        <v>1.2191099999999999</v>
      </c>
      <c r="AC134" s="7">
        <f t="shared" si="41"/>
        <v>1.546924</v>
      </c>
      <c r="AD134" s="7">
        <v>3.4719000000000002</v>
      </c>
      <c r="AE134" s="7">
        <v>4.5611430000000004</v>
      </c>
      <c r="AF134" s="7">
        <v>4.3131199999999996</v>
      </c>
      <c r="AG134" s="7">
        <f t="shared" si="42"/>
        <v>4.1153876666666669</v>
      </c>
      <c r="AH134" s="7">
        <v>1.1395709999999999</v>
      </c>
      <c r="AI134" s="7">
        <v>1.0301400000000001</v>
      </c>
      <c r="AJ134" s="7">
        <v>0.90112800000000004</v>
      </c>
      <c r="AK134" s="7">
        <f t="shared" si="43"/>
        <v>1.0236129999999999</v>
      </c>
      <c r="AL134" s="7">
        <v>9.1037000000000007E-2</v>
      </c>
      <c r="AM134" s="7">
        <v>0.101691</v>
      </c>
      <c r="AN134" s="7">
        <v>9.5311000000000007E-2</v>
      </c>
      <c r="AO134" s="7">
        <f t="shared" si="44"/>
        <v>9.6013000000000015E-2</v>
      </c>
      <c r="AP134" s="7">
        <v>0.491089</v>
      </c>
      <c r="AQ134" s="7">
        <v>0.46887899999999999</v>
      </c>
      <c r="AR134" s="7">
        <v>0.477134</v>
      </c>
      <c r="AS134" s="7">
        <f t="shared" si="45"/>
        <v>0.47903399999999996</v>
      </c>
      <c r="AT134" s="7">
        <v>2.8689140000000002</v>
      </c>
      <c r="AU134" s="7">
        <v>2.7734800000000002</v>
      </c>
      <c r="AV134" s="7">
        <v>3.1322100000000002</v>
      </c>
      <c r="AW134" s="7">
        <f t="shared" si="46"/>
        <v>2.924868</v>
      </c>
      <c r="AX134" s="7">
        <v>1.519873</v>
      </c>
      <c r="AY134" s="7">
        <v>1.7421500000000001</v>
      </c>
      <c r="AZ134" s="7">
        <v>1.5934600000000001</v>
      </c>
      <c r="BA134" s="7">
        <f t="shared" si="47"/>
        <v>1.6184943333333335</v>
      </c>
      <c r="BB134" s="7">
        <v>0.74416199999999999</v>
      </c>
      <c r="BC134" s="7">
        <v>0.85940399999999995</v>
      </c>
      <c r="BD134" s="7">
        <v>0.94785600000000003</v>
      </c>
      <c r="BE134" s="7">
        <f t="shared" si="48"/>
        <v>0.85047399999999984</v>
      </c>
      <c r="BF134" s="7">
        <f t="shared" si="49"/>
        <v>0.1021401981787778</v>
      </c>
      <c r="BG134" s="7">
        <v>1.886733</v>
      </c>
      <c r="BH134" s="7">
        <v>1.7014309999999999</v>
      </c>
      <c r="BI134" s="7">
        <v>1.601</v>
      </c>
      <c r="BJ134" s="7">
        <f t="shared" si="50"/>
        <v>1.7297213333333332</v>
      </c>
      <c r="BK134" s="7">
        <v>0.90954800000000002</v>
      </c>
      <c r="BL134" s="7">
        <v>0.86332100000000001</v>
      </c>
      <c r="BM134" s="7">
        <v>1.08447</v>
      </c>
      <c r="BN134" s="7">
        <f t="shared" si="51"/>
        <v>0.95244633333333339</v>
      </c>
      <c r="BO134" s="7">
        <v>0.50929999999999997</v>
      </c>
      <c r="BP134" s="7">
        <v>0.49540400000000001</v>
      </c>
      <c r="BQ134" s="7">
        <v>0.49130600000000002</v>
      </c>
      <c r="BR134" s="7">
        <f t="shared" si="52"/>
        <v>0.49867</v>
      </c>
    </row>
    <row r="135" spans="1:70">
      <c r="A135" s="7" t="s">
        <v>290</v>
      </c>
      <c r="B135" s="7">
        <v>2.0611809999999999</v>
      </c>
      <c r="C135" s="7">
        <v>2.3653900000000001</v>
      </c>
      <c r="D135" s="7">
        <v>2.676542</v>
      </c>
      <c r="E135" s="7">
        <f t="shared" si="36"/>
        <v>2.3677043333333336</v>
      </c>
      <c r="F135" s="7">
        <v>3.07334</v>
      </c>
      <c r="G135" s="7">
        <v>3.0796800000000002</v>
      </c>
      <c r="H135" s="7">
        <v>3.411394</v>
      </c>
      <c r="I135" s="7">
        <f t="shared" si="37"/>
        <v>3.1881379999999999</v>
      </c>
      <c r="J135" s="7">
        <v>2.03179</v>
      </c>
      <c r="K135" s="7">
        <v>2.26661</v>
      </c>
      <c r="L135" s="7">
        <v>2.31955</v>
      </c>
      <c r="M135" s="7">
        <f t="shared" si="38"/>
        <v>2.2059833333333336</v>
      </c>
      <c r="N135" s="7">
        <v>2.9648810000000001</v>
      </c>
      <c r="O135" s="7">
        <v>3.0764109999999998</v>
      </c>
      <c r="P135" s="7">
        <v>3.1946430000000001</v>
      </c>
      <c r="Q135" s="7">
        <f t="shared" si="53"/>
        <v>3.0786450000000003</v>
      </c>
      <c r="R135" s="7">
        <v>1.6445399999999999</v>
      </c>
      <c r="S135" s="7">
        <v>1.6207</v>
      </c>
      <c r="T135" s="7">
        <v>1.50237</v>
      </c>
      <c r="U135" s="7">
        <f t="shared" si="39"/>
        <v>1.5892033333333331</v>
      </c>
      <c r="V135" s="7">
        <v>2.1313599999999999</v>
      </c>
      <c r="W135" s="7">
        <v>2.12107</v>
      </c>
      <c r="X135" s="7">
        <v>2.1047509999999998</v>
      </c>
      <c r="Y135" s="7">
        <f t="shared" si="40"/>
        <v>2.1190603333333335</v>
      </c>
      <c r="Z135" s="7">
        <v>1.7177</v>
      </c>
      <c r="AA135" s="7">
        <v>1.6839599999999999</v>
      </c>
      <c r="AB135" s="7">
        <v>1.2245900000000001</v>
      </c>
      <c r="AC135" s="7">
        <f t="shared" si="41"/>
        <v>1.5420833333333333</v>
      </c>
      <c r="AD135" s="7">
        <v>3.4204699999999999</v>
      </c>
      <c r="AE135" s="7">
        <v>4.9352340000000003</v>
      </c>
      <c r="AF135" s="7">
        <v>4.2965809999999998</v>
      </c>
      <c r="AG135" s="7">
        <f t="shared" si="42"/>
        <v>4.2174283333333333</v>
      </c>
      <c r="AH135" s="7">
        <v>1.1437299999999999</v>
      </c>
      <c r="AI135" s="7">
        <v>1.030294</v>
      </c>
      <c r="AJ135" s="7">
        <v>0.89829099999999995</v>
      </c>
      <c r="AK135" s="7">
        <f t="shared" si="43"/>
        <v>1.024105</v>
      </c>
      <c r="AL135" s="7">
        <v>8.9613999999999999E-2</v>
      </c>
      <c r="AM135" s="7">
        <v>0.101837</v>
      </c>
      <c r="AN135" s="7">
        <v>0.100706</v>
      </c>
      <c r="AO135" s="7">
        <f t="shared" si="44"/>
        <v>9.7385666666666662E-2</v>
      </c>
      <c r="AP135" s="7">
        <v>0.49017300000000003</v>
      </c>
      <c r="AQ135" s="7">
        <v>0.46531800000000001</v>
      </c>
      <c r="AR135" s="7">
        <v>0.47727900000000001</v>
      </c>
      <c r="AS135" s="7">
        <f t="shared" si="45"/>
        <v>0.47759000000000001</v>
      </c>
      <c r="AT135" s="7">
        <v>2.9099400000000002</v>
      </c>
      <c r="AU135" s="7">
        <v>2.73733</v>
      </c>
      <c r="AV135" s="7">
        <v>3.0922010000000002</v>
      </c>
      <c r="AW135" s="7">
        <f t="shared" si="46"/>
        <v>2.9131570000000004</v>
      </c>
      <c r="AX135" s="7">
        <v>1.44173</v>
      </c>
      <c r="AY135" s="7">
        <v>1.7474099999999999</v>
      </c>
      <c r="AZ135" s="7">
        <v>1.5434699999999999</v>
      </c>
      <c r="BA135" s="7">
        <f t="shared" si="47"/>
        <v>1.5775366666666668</v>
      </c>
      <c r="BB135" s="7">
        <v>0.724468</v>
      </c>
      <c r="BC135" s="7">
        <v>0.85261200000000004</v>
      </c>
      <c r="BD135" s="7">
        <v>0.93347400000000003</v>
      </c>
      <c r="BE135" s="7">
        <f t="shared" si="48"/>
        <v>0.83685133333333328</v>
      </c>
      <c r="BF135" s="7">
        <f t="shared" si="49"/>
        <v>0.10539058766955095</v>
      </c>
      <c r="BG135" s="7">
        <v>1.85345</v>
      </c>
      <c r="BH135" s="7">
        <v>1.6644129999999999</v>
      </c>
      <c r="BI135" s="7">
        <v>1.57524</v>
      </c>
      <c r="BJ135" s="7">
        <f t="shared" si="50"/>
        <v>1.6977010000000001</v>
      </c>
      <c r="BK135" s="7">
        <v>0.924844</v>
      </c>
      <c r="BL135" s="7">
        <v>0.858429</v>
      </c>
      <c r="BM135" s="7">
        <v>1.092354</v>
      </c>
      <c r="BN135" s="7">
        <f t="shared" si="51"/>
        <v>0.95854233333333327</v>
      </c>
      <c r="BO135" s="7">
        <v>0.51067499999999999</v>
      </c>
      <c r="BP135" s="7">
        <v>0.50138899999999997</v>
      </c>
      <c r="BQ135" s="7">
        <v>0.49113099999999998</v>
      </c>
      <c r="BR135" s="7">
        <f t="shared" si="52"/>
        <v>0.50106499999999998</v>
      </c>
    </row>
    <row r="136" spans="1:70">
      <c r="A136" s="7" t="s">
        <v>291</v>
      </c>
      <c r="B136" s="7">
        <v>2.0479699999999998</v>
      </c>
      <c r="C136" s="7">
        <v>2.3544429999999998</v>
      </c>
      <c r="D136" s="7">
        <v>2.6688299999999998</v>
      </c>
      <c r="E136" s="7">
        <f t="shared" si="36"/>
        <v>2.3570809999999995</v>
      </c>
      <c r="F136" s="7">
        <v>3.049061</v>
      </c>
      <c r="G136" s="7">
        <v>3.0257999999999998</v>
      </c>
      <c r="H136" s="7">
        <v>3.42327</v>
      </c>
      <c r="I136" s="7">
        <f t="shared" si="37"/>
        <v>3.1660436666666669</v>
      </c>
      <c r="J136" s="7">
        <v>2.09057</v>
      </c>
      <c r="K136" s="7">
        <v>2.2737799999999999</v>
      </c>
      <c r="L136" s="7">
        <v>2.3558129999999999</v>
      </c>
      <c r="M136" s="7">
        <f t="shared" si="38"/>
        <v>2.2400543333333331</v>
      </c>
      <c r="N136" s="7">
        <v>2.9469799999999999</v>
      </c>
      <c r="O136" s="7">
        <v>3.0562399999999998</v>
      </c>
      <c r="P136" s="7">
        <v>3.2116600000000002</v>
      </c>
      <c r="Q136" s="7">
        <f t="shared" si="53"/>
        <v>3.0716266666666669</v>
      </c>
      <c r="R136" s="7">
        <v>1.6613100000000001</v>
      </c>
      <c r="S136" s="7">
        <v>1.6289</v>
      </c>
      <c r="T136" s="7">
        <v>1.5166599999999999</v>
      </c>
      <c r="U136" s="7">
        <f t="shared" si="39"/>
        <v>1.60229</v>
      </c>
      <c r="V136" s="7">
        <v>2.1149</v>
      </c>
      <c r="W136" s="7">
        <v>2.1169199999999999</v>
      </c>
      <c r="X136" s="7">
        <v>2.1101109999999998</v>
      </c>
      <c r="Y136" s="7">
        <f t="shared" si="40"/>
        <v>2.1139769999999998</v>
      </c>
      <c r="Z136" s="7">
        <v>1.7132400000000001</v>
      </c>
      <c r="AA136" s="7">
        <v>1.6801999999999999</v>
      </c>
      <c r="AB136" s="7">
        <v>1.2295799999999999</v>
      </c>
      <c r="AC136" s="7">
        <f t="shared" si="41"/>
        <v>1.5410066666666669</v>
      </c>
      <c r="AD136" s="7">
        <v>3.50257</v>
      </c>
      <c r="AE136" s="7">
        <v>4.6916099999999998</v>
      </c>
      <c r="AF136" s="7">
        <v>4.23447</v>
      </c>
      <c r="AG136" s="7">
        <f t="shared" si="42"/>
        <v>4.1428833333333328</v>
      </c>
      <c r="AH136" s="7">
        <v>1.14222</v>
      </c>
      <c r="AI136" s="7">
        <v>1.0337799999999999</v>
      </c>
      <c r="AJ136" s="7">
        <v>0.90125900000000003</v>
      </c>
      <c r="AK136" s="7">
        <f t="shared" si="43"/>
        <v>1.0257530000000001</v>
      </c>
      <c r="AL136" s="7">
        <v>8.9286000000000004E-2</v>
      </c>
      <c r="AM136" s="7">
        <v>0.10076400000000001</v>
      </c>
      <c r="AN136" s="7">
        <v>9.8829E-2</v>
      </c>
      <c r="AO136" s="7">
        <f t="shared" si="44"/>
        <v>9.6293000000000004E-2</v>
      </c>
      <c r="AP136" s="7">
        <v>0.48808200000000002</v>
      </c>
      <c r="AQ136" s="7">
        <v>0.46168900000000002</v>
      </c>
      <c r="AR136" s="7">
        <v>0.472418</v>
      </c>
      <c r="AS136" s="7">
        <f t="shared" si="45"/>
        <v>0.47406299999999996</v>
      </c>
      <c r="AT136" s="7">
        <v>2.9132199999999999</v>
      </c>
      <c r="AU136" s="7">
        <v>2.7434940000000001</v>
      </c>
      <c r="AV136" s="7">
        <v>3.0841799999999999</v>
      </c>
      <c r="AW136" s="7">
        <f t="shared" si="46"/>
        <v>2.9136313333333335</v>
      </c>
      <c r="AX136" s="7">
        <v>1.5190300000000001</v>
      </c>
      <c r="AY136" s="7">
        <v>1.7571600000000001</v>
      </c>
      <c r="AZ136" s="7">
        <v>1.5304800000000001</v>
      </c>
      <c r="BA136" s="7">
        <f t="shared" si="47"/>
        <v>1.6022233333333336</v>
      </c>
      <c r="BB136" s="7">
        <v>0.70207900000000001</v>
      </c>
      <c r="BC136" s="7">
        <v>0.838391</v>
      </c>
      <c r="BD136" s="7">
        <v>0.89895599999999998</v>
      </c>
      <c r="BE136" s="7">
        <f t="shared" si="48"/>
        <v>0.81314200000000003</v>
      </c>
      <c r="BF136" s="7">
        <f t="shared" si="49"/>
        <v>0.10083785143982388</v>
      </c>
      <c r="BG136" s="7">
        <v>1.8610800000000001</v>
      </c>
      <c r="BH136" s="7">
        <v>1.7003919999999999</v>
      </c>
      <c r="BI136" s="7">
        <v>1.58802</v>
      </c>
      <c r="BJ136" s="7">
        <f t="shared" si="50"/>
        <v>1.7164973333333335</v>
      </c>
      <c r="BK136" s="7">
        <v>0.92107099999999997</v>
      </c>
      <c r="BL136" s="7">
        <v>0.85580100000000003</v>
      </c>
      <c r="BM136" s="7">
        <v>1.096713</v>
      </c>
      <c r="BN136" s="7">
        <f t="shared" si="51"/>
        <v>0.95786166666666672</v>
      </c>
      <c r="BO136" s="7">
        <v>0.51557399999999998</v>
      </c>
      <c r="BP136" s="7">
        <v>0.49867</v>
      </c>
      <c r="BQ136" s="7">
        <v>0.49551099999999998</v>
      </c>
      <c r="BR136" s="7">
        <f t="shared" si="52"/>
        <v>0.50325166666666665</v>
      </c>
    </row>
    <row r="137" spans="1:70">
      <c r="A137" s="7" t="s">
        <v>292</v>
      </c>
      <c r="B137" s="7">
        <v>2.03077</v>
      </c>
      <c r="C137" s="7">
        <v>2.3465500000000001</v>
      </c>
      <c r="D137" s="7">
        <v>2.66072</v>
      </c>
      <c r="E137" s="7">
        <f t="shared" si="36"/>
        <v>2.3460133333333335</v>
      </c>
      <c r="F137" s="7">
        <v>3.067113</v>
      </c>
      <c r="G137" s="7">
        <v>3.0692300000000001</v>
      </c>
      <c r="H137" s="7">
        <v>3.43187</v>
      </c>
      <c r="I137" s="7">
        <f t="shared" si="37"/>
        <v>3.1894043333333335</v>
      </c>
      <c r="J137" s="7">
        <v>2.0935100000000002</v>
      </c>
      <c r="K137" s="7">
        <v>2.27624</v>
      </c>
      <c r="L137" s="7">
        <v>2.2748010000000001</v>
      </c>
      <c r="M137" s="7">
        <f t="shared" si="38"/>
        <v>2.2148503333333331</v>
      </c>
      <c r="N137" s="7">
        <v>2.9368940000000001</v>
      </c>
      <c r="O137" s="7">
        <v>3.0834600000000001</v>
      </c>
      <c r="P137" s="7">
        <v>3.1983799999999998</v>
      </c>
      <c r="Q137" s="7">
        <f t="shared" si="53"/>
        <v>3.0729113333333333</v>
      </c>
      <c r="R137" s="7">
        <v>1.657564</v>
      </c>
      <c r="S137" s="7">
        <v>1.6523699999999999</v>
      </c>
      <c r="T137" s="7">
        <v>1.51061</v>
      </c>
      <c r="U137" s="7">
        <f t="shared" si="39"/>
        <v>1.6068480000000001</v>
      </c>
      <c r="V137" s="7">
        <v>2.0996009999999998</v>
      </c>
      <c r="W137" s="7">
        <v>2.1442030000000001</v>
      </c>
      <c r="X137" s="7">
        <v>2.1249600000000002</v>
      </c>
      <c r="Y137" s="7">
        <f t="shared" si="40"/>
        <v>2.1229213333333337</v>
      </c>
      <c r="Z137" s="7">
        <v>1.71296</v>
      </c>
      <c r="AA137" s="7">
        <v>1.6881520000000001</v>
      </c>
      <c r="AB137" s="7">
        <v>1.2181310000000001</v>
      </c>
      <c r="AC137" s="7">
        <f t="shared" si="41"/>
        <v>1.539747666666667</v>
      </c>
      <c r="AD137" s="7">
        <v>3.436474</v>
      </c>
      <c r="AE137" s="7">
        <v>4.8830439999999999</v>
      </c>
      <c r="AF137" s="7">
        <v>4.3299200000000004</v>
      </c>
      <c r="AG137" s="7">
        <f t="shared" si="42"/>
        <v>4.216479333333333</v>
      </c>
      <c r="AH137" s="7">
        <v>1.1500509999999999</v>
      </c>
      <c r="AI137" s="7">
        <v>1.0340910000000001</v>
      </c>
      <c r="AJ137" s="7">
        <v>0.90161999999999998</v>
      </c>
      <c r="AK137" s="7">
        <f t="shared" si="43"/>
        <v>1.0285873333333333</v>
      </c>
      <c r="AL137" s="7">
        <v>8.9569999999999997E-2</v>
      </c>
      <c r="AM137" s="7">
        <v>0.101658</v>
      </c>
      <c r="AN137" s="7">
        <v>9.3851000000000004E-2</v>
      </c>
      <c r="AO137" s="7">
        <f t="shared" si="44"/>
        <v>9.5026333333333338E-2</v>
      </c>
      <c r="AP137" s="7">
        <v>0.48591299999999998</v>
      </c>
      <c r="AQ137" s="7">
        <v>0.46410200000000001</v>
      </c>
      <c r="AR137" s="7">
        <v>0.47303600000000001</v>
      </c>
      <c r="AS137" s="7">
        <f t="shared" si="45"/>
        <v>0.47435033333333337</v>
      </c>
      <c r="AT137" s="7">
        <v>2.9016329999999999</v>
      </c>
      <c r="AU137" s="7">
        <v>2.7531500000000002</v>
      </c>
      <c r="AV137" s="7">
        <v>3.130061</v>
      </c>
      <c r="AW137" s="7">
        <f t="shared" si="46"/>
        <v>2.9282813333333331</v>
      </c>
      <c r="AX137" s="7">
        <v>1.5200610000000001</v>
      </c>
      <c r="AY137" s="7">
        <v>1.708493</v>
      </c>
      <c r="AZ137" s="7">
        <v>1.5526599999999999</v>
      </c>
      <c r="BA137" s="7">
        <f t="shared" si="47"/>
        <v>1.5937380000000001</v>
      </c>
      <c r="BB137" s="7">
        <v>0.71326199999999995</v>
      </c>
      <c r="BC137" s="7">
        <v>0.84346500000000002</v>
      </c>
      <c r="BD137" s="7">
        <v>0.93240299999999998</v>
      </c>
      <c r="BE137" s="7">
        <f t="shared" si="48"/>
        <v>0.82970999999999995</v>
      </c>
      <c r="BF137" s="7">
        <f t="shared" si="49"/>
        <v>0.11021612626562484</v>
      </c>
      <c r="BG137" s="7">
        <v>1.87635</v>
      </c>
      <c r="BH137" s="7">
        <v>1.7481420000000001</v>
      </c>
      <c r="BI137" s="7">
        <v>1.5549200000000001</v>
      </c>
      <c r="BJ137" s="7">
        <f t="shared" si="50"/>
        <v>1.7264706666666667</v>
      </c>
      <c r="BK137" s="7">
        <v>0.91755799999999998</v>
      </c>
      <c r="BL137" s="7">
        <v>0.86556699999999998</v>
      </c>
      <c r="BM137" s="7">
        <v>1.1033900000000001</v>
      </c>
      <c r="BN137" s="7">
        <f t="shared" si="51"/>
        <v>0.96217166666666676</v>
      </c>
      <c r="BO137" s="7">
        <v>0.51156100000000004</v>
      </c>
      <c r="BP137" s="7">
        <v>0.50037799999999999</v>
      </c>
      <c r="BQ137" s="7">
        <v>0.49573699999999998</v>
      </c>
      <c r="BR137" s="7">
        <f t="shared" si="52"/>
        <v>0.50255866666666671</v>
      </c>
    </row>
    <row r="138" spans="1:70">
      <c r="A138" s="7" t="s">
        <v>293</v>
      </c>
      <c r="B138" s="7">
        <v>2.0075720000000001</v>
      </c>
      <c r="C138" s="7">
        <v>2.3126199999999999</v>
      </c>
      <c r="D138" s="7">
        <v>2.6398239999999999</v>
      </c>
      <c r="E138" s="7">
        <f t="shared" si="36"/>
        <v>2.3200053333333335</v>
      </c>
      <c r="F138" s="7">
        <v>3.0391119999999998</v>
      </c>
      <c r="G138" s="7">
        <v>3.0399400000000001</v>
      </c>
      <c r="H138" s="7">
        <v>3.4058730000000002</v>
      </c>
      <c r="I138" s="7">
        <f t="shared" si="37"/>
        <v>3.1616416666666667</v>
      </c>
      <c r="J138" s="7">
        <v>2.0682900000000002</v>
      </c>
      <c r="K138" s="7">
        <v>2.2683019999999998</v>
      </c>
      <c r="L138" s="7">
        <v>2.36029</v>
      </c>
      <c r="M138" s="7">
        <f t="shared" si="38"/>
        <v>2.232294</v>
      </c>
      <c r="N138" s="7">
        <v>2.9559700000000002</v>
      </c>
      <c r="O138" s="7">
        <v>3.097143</v>
      </c>
      <c r="P138" s="7">
        <v>3.1749019999999999</v>
      </c>
      <c r="Q138" s="7">
        <f t="shared" si="53"/>
        <v>3.0760049999999999</v>
      </c>
      <c r="R138" s="7">
        <v>1.6702699999999999</v>
      </c>
      <c r="S138" s="7">
        <v>1.63829</v>
      </c>
      <c r="T138" s="7">
        <v>1.51641</v>
      </c>
      <c r="U138" s="7">
        <f t="shared" si="39"/>
        <v>1.6083233333333335</v>
      </c>
      <c r="V138" s="7">
        <v>2.1103019999999999</v>
      </c>
      <c r="W138" s="7">
        <v>2.12954</v>
      </c>
      <c r="X138" s="7">
        <v>2.1134629999999999</v>
      </c>
      <c r="Y138" s="7">
        <f t="shared" si="40"/>
        <v>2.1177683333333328</v>
      </c>
      <c r="Z138" s="7">
        <v>1.7092799999999999</v>
      </c>
      <c r="AA138" s="7">
        <v>1.6861299999999999</v>
      </c>
      <c r="AB138" s="7">
        <v>1.215884</v>
      </c>
      <c r="AC138" s="7">
        <f t="shared" si="41"/>
        <v>1.5370980000000001</v>
      </c>
      <c r="AD138" s="7">
        <v>3.3815</v>
      </c>
      <c r="AE138" s="7">
        <v>4.6818099999999996</v>
      </c>
      <c r="AF138" s="7">
        <v>4.3314300000000001</v>
      </c>
      <c r="AG138" s="7">
        <f t="shared" si="42"/>
        <v>4.1315799999999996</v>
      </c>
      <c r="AH138" s="7">
        <v>1.1441699999999999</v>
      </c>
      <c r="AI138" s="7">
        <v>1.0326299999999999</v>
      </c>
      <c r="AJ138" s="7">
        <v>0.89954100000000004</v>
      </c>
      <c r="AK138" s="7">
        <f t="shared" si="43"/>
        <v>1.025447</v>
      </c>
      <c r="AL138" s="7">
        <v>8.9673000000000003E-2</v>
      </c>
      <c r="AM138" s="7">
        <v>9.8505999999999996E-2</v>
      </c>
      <c r="AN138" s="7">
        <v>9.2785999999999993E-2</v>
      </c>
      <c r="AO138" s="7">
        <f t="shared" si="44"/>
        <v>9.3654999999999988E-2</v>
      </c>
      <c r="AP138" s="7">
        <v>0.48574099999999998</v>
      </c>
      <c r="AQ138" s="7">
        <v>0.46849200000000002</v>
      </c>
      <c r="AR138" s="7">
        <v>0.48274699999999998</v>
      </c>
      <c r="AS138" s="7">
        <f t="shared" si="45"/>
        <v>0.47899333333333333</v>
      </c>
      <c r="AT138" s="7">
        <v>2.8806600000000002</v>
      </c>
      <c r="AU138" s="7">
        <v>2.7707510000000002</v>
      </c>
      <c r="AV138" s="7">
        <v>3.1279300000000001</v>
      </c>
      <c r="AW138" s="7">
        <f t="shared" si="46"/>
        <v>2.926447</v>
      </c>
      <c r="AX138" s="7">
        <v>1.5134609999999999</v>
      </c>
      <c r="AY138" s="7">
        <v>1.74204</v>
      </c>
      <c r="AZ138" s="7">
        <v>1.52573</v>
      </c>
      <c r="BA138" s="7">
        <f t="shared" si="47"/>
        <v>1.5937436666666667</v>
      </c>
      <c r="BB138" s="7">
        <v>0.68923599999999996</v>
      </c>
      <c r="BC138" s="7">
        <v>0.81351399999999996</v>
      </c>
      <c r="BD138" s="7">
        <v>0.90653700000000004</v>
      </c>
      <c r="BE138" s="7">
        <f t="shared" si="48"/>
        <v>0.80309566666666665</v>
      </c>
      <c r="BF138" s="7">
        <f t="shared" si="49"/>
        <v>0.10902448074782778</v>
      </c>
      <c r="BG138" s="7">
        <v>1.8559030000000001</v>
      </c>
      <c r="BH138" s="7">
        <v>1.7106809999999999</v>
      </c>
      <c r="BI138" s="7">
        <v>1.5848899999999999</v>
      </c>
      <c r="BJ138" s="7">
        <f t="shared" si="50"/>
        <v>1.7171579999999997</v>
      </c>
      <c r="BK138" s="7">
        <v>0.91027599999999997</v>
      </c>
      <c r="BL138" s="7">
        <v>0.86727500000000002</v>
      </c>
      <c r="BM138" s="7">
        <v>1.113192</v>
      </c>
      <c r="BN138" s="7">
        <f t="shared" si="51"/>
        <v>0.96358099999999991</v>
      </c>
      <c r="BO138" s="7">
        <v>0.50986200000000004</v>
      </c>
      <c r="BP138" s="7">
        <v>0.50042600000000004</v>
      </c>
      <c r="BQ138" s="7">
        <v>0.49381999999999998</v>
      </c>
      <c r="BR138" s="7">
        <f t="shared" si="52"/>
        <v>0.50136933333333333</v>
      </c>
    </row>
    <row r="139" spans="1:70">
      <c r="A139" s="7" t="s">
        <v>294</v>
      </c>
      <c r="B139" s="7">
        <v>2.0179</v>
      </c>
      <c r="C139" s="7">
        <v>2.3072309999999998</v>
      </c>
      <c r="D139" s="7">
        <v>2.6428099999999999</v>
      </c>
      <c r="E139" s="7">
        <f t="shared" si="36"/>
        <v>2.3226469999999999</v>
      </c>
      <c r="F139" s="7">
        <v>3.0550899999999999</v>
      </c>
      <c r="G139" s="7">
        <v>3.0215339999999999</v>
      </c>
      <c r="H139" s="7">
        <v>3.4015339999999998</v>
      </c>
      <c r="I139" s="7">
        <f t="shared" si="37"/>
        <v>3.159386</v>
      </c>
      <c r="J139" s="7">
        <v>2.098392</v>
      </c>
      <c r="K139" s="7">
        <v>2.2633899999999998</v>
      </c>
      <c r="L139" s="7">
        <v>2.29291</v>
      </c>
      <c r="M139" s="7">
        <f t="shared" si="38"/>
        <v>2.2182306666666665</v>
      </c>
      <c r="N139" s="7">
        <v>2.9296000000000002</v>
      </c>
      <c r="O139" s="7">
        <v>3.0550320000000002</v>
      </c>
      <c r="P139" s="7">
        <v>3.1968740000000002</v>
      </c>
      <c r="Q139" s="7">
        <f t="shared" si="53"/>
        <v>3.0605020000000001</v>
      </c>
      <c r="R139" s="7">
        <v>1.6925699999999999</v>
      </c>
      <c r="S139" s="7">
        <v>1.637192</v>
      </c>
      <c r="T139" s="7">
        <v>1.496364</v>
      </c>
      <c r="U139" s="7">
        <f t="shared" si="39"/>
        <v>1.6087086666666666</v>
      </c>
      <c r="V139" s="7">
        <v>2.105</v>
      </c>
      <c r="W139" s="7">
        <v>2.1286200000000002</v>
      </c>
      <c r="X139" s="7">
        <v>2.1188129999999998</v>
      </c>
      <c r="Y139" s="7">
        <f t="shared" si="40"/>
        <v>2.1174776666666664</v>
      </c>
      <c r="Z139" s="7">
        <v>1.7198199999999999</v>
      </c>
      <c r="AA139" s="7">
        <v>1.6788110000000001</v>
      </c>
      <c r="AB139" s="7">
        <v>1.2290909999999999</v>
      </c>
      <c r="AC139" s="7">
        <f t="shared" si="41"/>
        <v>1.5425740000000001</v>
      </c>
      <c r="AD139" s="7">
        <v>3.5643609999999999</v>
      </c>
      <c r="AE139" s="7">
        <v>4.6303900000000002</v>
      </c>
      <c r="AF139" s="7">
        <v>4.3013919999999999</v>
      </c>
      <c r="AG139" s="7">
        <f t="shared" si="42"/>
        <v>4.165381</v>
      </c>
      <c r="AH139" s="7">
        <v>1.14516</v>
      </c>
      <c r="AI139" s="7">
        <v>1.03525</v>
      </c>
      <c r="AJ139" s="7">
        <v>0.90085999999999999</v>
      </c>
      <c r="AK139" s="7">
        <f t="shared" si="43"/>
        <v>1.0270900000000001</v>
      </c>
      <c r="AL139" s="7">
        <v>9.1368000000000005E-2</v>
      </c>
      <c r="AM139" s="7">
        <v>0.102119</v>
      </c>
      <c r="AN139" s="7">
        <v>9.7629999999999995E-2</v>
      </c>
      <c r="AO139" s="7">
        <f t="shared" si="44"/>
        <v>9.7039E-2</v>
      </c>
      <c r="AP139" s="7">
        <v>0.48636000000000001</v>
      </c>
      <c r="AQ139" s="7">
        <v>0.47136600000000001</v>
      </c>
      <c r="AR139" s="7">
        <v>0.47429700000000002</v>
      </c>
      <c r="AS139" s="7">
        <f t="shared" si="45"/>
        <v>0.47734100000000002</v>
      </c>
      <c r="AT139" s="7">
        <v>2.9695109999999998</v>
      </c>
      <c r="AU139" s="7">
        <v>2.73509</v>
      </c>
      <c r="AV139" s="7">
        <v>3.1008740000000001</v>
      </c>
      <c r="AW139" s="7">
        <f t="shared" si="46"/>
        <v>2.9351583333333338</v>
      </c>
      <c r="AX139" s="7">
        <v>1.52122</v>
      </c>
      <c r="AY139" s="7">
        <v>1.70105</v>
      </c>
      <c r="AZ139" s="7">
        <v>1.5231399999999999</v>
      </c>
      <c r="BA139" s="7">
        <f t="shared" si="47"/>
        <v>1.5818033333333332</v>
      </c>
      <c r="BB139" s="7">
        <v>0.70028800000000002</v>
      </c>
      <c r="BC139" s="7">
        <v>0.81228400000000001</v>
      </c>
      <c r="BD139" s="7">
        <v>0.89779399999999998</v>
      </c>
      <c r="BE139" s="7">
        <f t="shared" si="48"/>
        <v>0.8034553333333333</v>
      </c>
      <c r="BF139" s="7">
        <f t="shared" si="49"/>
        <v>9.9048543781993903E-2</v>
      </c>
      <c r="BG139" s="7">
        <v>1.86463</v>
      </c>
      <c r="BH139" s="7">
        <v>1.745752</v>
      </c>
      <c r="BI139" s="7">
        <v>1.6031899999999999</v>
      </c>
      <c r="BJ139" s="7">
        <f t="shared" si="50"/>
        <v>1.7378573333333334</v>
      </c>
      <c r="BK139" s="7">
        <v>0.91849499999999995</v>
      </c>
      <c r="BL139" s="7">
        <v>0.85242499999999999</v>
      </c>
      <c r="BM139" s="7">
        <v>1.09843</v>
      </c>
      <c r="BN139" s="7">
        <f t="shared" si="51"/>
        <v>0.95644999999999991</v>
      </c>
      <c r="BO139" s="7">
        <v>0.51218799999999998</v>
      </c>
      <c r="BP139" s="7">
        <v>0.50140099999999999</v>
      </c>
      <c r="BQ139" s="7">
        <v>0.49236000000000002</v>
      </c>
      <c r="BR139" s="7">
        <f t="shared" si="52"/>
        <v>0.50198300000000007</v>
      </c>
    </row>
    <row r="140" spans="1:70">
      <c r="A140" s="7" t="s">
        <v>295</v>
      </c>
      <c r="B140" s="7">
        <v>1.9875400000000001</v>
      </c>
      <c r="C140" s="7">
        <v>2.2942999999999998</v>
      </c>
      <c r="D140" s="7">
        <v>2.5997599999999998</v>
      </c>
      <c r="E140" s="7">
        <f t="shared" si="36"/>
        <v>2.2938666666666667</v>
      </c>
      <c r="F140" s="7">
        <v>3.0242040000000001</v>
      </c>
      <c r="G140" s="7">
        <v>3.0247630000000001</v>
      </c>
      <c r="H140" s="7">
        <v>3.3999540000000001</v>
      </c>
      <c r="I140" s="7">
        <f t="shared" si="37"/>
        <v>3.1496403333333336</v>
      </c>
      <c r="J140" s="7">
        <v>2.0818639999999999</v>
      </c>
      <c r="K140" s="7">
        <v>2.26959</v>
      </c>
      <c r="L140" s="7">
        <v>2.2594029999999998</v>
      </c>
      <c r="M140" s="7">
        <f t="shared" si="38"/>
        <v>2.2036190000000002</v>
      </c>
      <c r="N140" s="7">
        <v>2.9249000000000001</v>
      </c>
      <c r="O140" s="7">
        <v>3.0322840000000002</v>
      </c>
      <c r="P140" s="7">
        <v>3.1898939999999998</v>
      </c>
      <c r="Q140" s="7">
        <f t="shared" si="53"/>
        <v>3.049026</v>
      </c>
      <c r="R140" s="7">
        <v>1.685492</v>
      </c>
      <c r="S140" s="7">
        <v>1.6615200000000001</v>
      </c>
      <c r="T140" s="7">
        <v>1.53206</v>
      </c>
      <c r="U140" s="7">
        <f t="shared" si="39"/>
        <v>1.6263573333333337</v>
      </c>
      <c r="V140" s="7">
        <v>2.1191019999999998</v>
      </c>
      <c r="W140" s="7">
        <v>2.1266829999999999</v>
      </c>
      <c r="X140" s="7">
        <v>2.1209899999999999</v>
      </c>
      <c r="Y140" s="7">
        <f t="shared" si="40"/>
        <v>2.1222583333333334</v>
      </c>
      <c r="Z140" s="7">
        <v>1.70564</v>
      </c>
      <c r="AA140" s="7">
        <v>1.6791</v>
      </c>
      <c r="AB140" s="7">
        <v>1.20631</v>
      </c>
      <c r="AC140" s="7">
        <f t="shared" si="41"/>
        <v>1.5303500000000001</v>
      </c>
      <c r="AD140" s="7">
        <v>3.4797500000000001</v>
      </c>
      <c r="AE140" s="7">
        <v>4.5643799999999999</v>
      </c>
      <c r="AF140" s="7">
        <v>4.1983499999999996</v>
      </c>
      <c r="AG140" s="7">
        <f t="shared" si="42"/>
        <v>4.0808266666666659</v>
      </c>
      <c r="AH140" s="7">
        <v>1.1492899999999999</v>
      </c>
      <c r="AI140" s="7">
        <v>1.0268299999999999</v>
      </c>
      <c r="AJ140" s="7">
        <v>0.90499700000000005</v>
      </c>
      <c r="AK140" s="7">
        <f t="shared" si="43"/>
        <v>1.027039</v>
      </c>
      <c r="AL140" s="7">
        <v>8.8002999999999998E-2</v>
      </c>
      <c r="AM140" s="7">
        <v>9.9887000000000004E-2</v>
      </c>
      <c r="AN140" s="7">
        <v>9.8954E-2</v>
      </c>
      <c r="AO140" s="7">
        <f t="shared" si="44"/>
        <v>9.5614666666666667E-2</v>
      </c>
      <c r="AP140" s="7">
        <v>0.487674</v>
      </c>
      <c r="AQ140" s="7">
        <v>0.46390999999999999</v>
      </c>
      <c r="AR140" s="7">
        <v>0.47177000000000002</v>
      </c>
      <c r="AS140" s="7">
        <f t="shared" si="45"/>
        <v>0.47445133333333334</v>
      </c>
      <c r="AT140" s="7">
        <v>2.8874840000000002</v>
      </c>
      <c r="AU140" s="7">
        <v>2.7288000000000001</v>
      </c>
      <c r="AV140" s="7">
        <v>3.089893</v>
      </c>
      <c r="AW140" s="7">
        <f t="shared" si="46"/>
        <v>2.9020589999999999</v>
      </c>
      <c r="AX140" s="7">
        <v>1.49112</v>
      </c>
      <c r="AY140" s="7">
        <v>1.68834</v>
      </c>
      <c r="AZ140" s="7">
        <v>1.5542100000000001</v>
      </c>
      <c r="BA140" s="7">
        <f t="shared" si="47"/>
        <v>1.57789</v>
      </c>
      <c r="BB140" s="7">
        <v>0.67761800000000005</v>
      </c>
      <c r="BC140" s="7">
        <v>0.81672800000000001</v>
      </c>
      <c r="BD140" s="7">
        <v>0.86742900000000001</v>
      </c>
      <c r="BE140" s="7">
        <f t="shared" si="48"/>
        <v>0.78725833333333339</v>
      </c>
      <c r="BF140" s="7">
        <f t="shared" si="49"/>
        <v>9.8277158436399822E-2</v>
      </c>
      <c r="BG140" s="7">
        <v>1.85283</v>
      </c>
      <c r="BH140" s="7">
        <v>1.7099899999999999</v>
      </c>
      <c r="BI140" s="7">
        <v>1.5500799999999999</v>
      </c>
      <c r="BJ140" s="7">
        <f t="shared" si="50"/>
        <v>1.7042999999999999</v>
      </c>
      <c r="BK140" s="7">
        <v>0.92044700000000002</v>
      </c>
      <c r="BL140" s="7">
        <v>0.85901899999999998</v>
      </c>
      <c r="BM140" s="7">
        <v>1.06158</v>
      </c>
      <c r="BN140" s="7">
        <f t="shared" si="51"/>
        <v>0.94701533333333332</v>
      </c>
      <c r="BO140" s="7">
        <v>0.51433799999999996</v>
      </c>
      <c r="BP140" s="7">
        <v>0.49349100000000001</v>
      </c>
      <c r="BQ140" s="7">
        <v>0.49317299999999997</v>
      </c>
      <c r="BR140" s="7">
        <f t="shared" si="52"/>
        <v>0.50033400000000006</v>
      </c>
    </row>
    <row r="141" spans="1:70">
      <c r="A141" s="7" t="s">
        <v>296</v>
      </c>
      <c r="B141" s="7">
        <v>1.989474</v>
      </c>
      <c r="C141" s="7">
        <v>2.2811520000000001</v>
      </c>
      <c r="D141" s="7">
        <v>2.5996239999999999</v>
      </c>
      <c r="E141" s="7">
        <f t="shared" si="36"/>
        <v>2.2900833333333335</v>
      </c>
      <c r="F141" s="7">
        <v>3.03396</v>
      </c>
      <c r="G141" s="7">
        <v>3.0311629999999998</v>
      </c>
      <c r="H141" s="7">
        <v>3.4153899999999999</v>
      </c>
      <c r="I141" s="7">
        <f t="shared" si="37"/>
        <v>3.1601710000000001</v>
      </c>
      <c r="J141" s="7">
        <v>2.081162</v>
      </c>
      <c r="K141" s="7">
        <v>2.25976</v>
      </c>
      <c r="L141" s="7">
        <v>2.3469129999999998</v>
      </c>
      <c r="M141" s="7">
        <f t="shared" si="38"/>
        <v>2.2292783333333333</v>
      </c>
      <c r="N141" s="7">
        <v>2.90245</v>
      </c>
      <c r="O141" s="7">
        <v>3.0556999999999999</v>
      </c>
      <c r="P141" s="7">
        <v>3.16683</v>
      </c>
      <c r="Q141" s="7">
        <f t="shared" si="53"/>
        <v>3.0416600000000003</v>
      </c>
      <c r="R141" s="7">
        <v>1.70624</v>
      </c>
      <c r="S141" s="7">
        <v>1.68353</v>
      </c>
      <c r="T141" s="7">
        <v>1.509781</v>
      </c>
      <c r="U141" s="7">
        <f t="shared" si="39"/>
        <v>1.6331836666666666</v>
      </c>
      <c r="V141" s="7">
        <v>2.1216300000000001</v>
      </c>
      <c r="W141" s="7">
        <v>2.1223830000000001</v>
      </c>
      <c r="X141" s="7">
        <v>2.1123699999999999</v>
      </c>
      <c r="Y141" s="7">
        <f t="shared" si="40"/>
        <v>2.1187943333333337</v>
      </c>
      <c r="Z141" s="7">
        <v>1.7109000000000001</v>
      </c>
      <c r="AA141" s="7">
        <v>1.690572</v>
      </c>
      <c r="AB141" s="7">
        <v>1.22516</v>
      </c>
      <c r="AC141" s="7">
        <f t="shared" si="41"/>
        <v>1.5422106666666666</v>
      </c>
      <c r="AD141" s="7">
        <v>3.354384</v>
      </c>
      <c r="AE141" s="7">
        <v>4.7528040000000003</v>
      </c>
      <c r="AF141" s="7">
        <v>4.3073499999999996</v>
      </c>
      <c r="AG141" s="7">
        <f t="shared" si="42"/>
        <v>4.1381793333333334</v>
      </c>
      <c r="AH141" s="7">
        <v>1.1516</v>
      </c>
      <c r="AI141" s="7">
        <v>1.0389109999999999</v>
      </c>
      <c r="AJ141" s="7">
        <v>0.89797300000000002</v>
      </c>
      <c r="AK141" s="7">
        <f t="shared" si="43"/>
        <v>1.0294946666666667</v>
      </c>
      <c r="AL141" s="7">
        <v>8.8679999999999995E-2</v>
      </c>
      <c r="AM141" s="7">
        <v>0.103829</v>
      </c>
      <c r="AN141" s="7">
        <v>9.6074999999999994E-2</v>
      </c>
      <c r="AO141" s="7">
        <f t="shared" si="44"/>
        <v>9.6194666666666651E-2</v>
      </c>
      <c r="AP141" s="7">
        <v>0.49086099999999999</v>
      </c>
      <c r="AQ141" s="7">
        <v>0.46804200000000001</v>
      </c>
      <c r="AR141" s="7">
        <v>0.47348299999999999</v>
      </c>
      <c r="AS141" s="7">
        <f t="shared" si="45"/>
        <v>0.47746200000000005</v>
      </c>
      <c r="AT141" s="7">
        <v>2.9169999999999998</v>
      </c>
      <c r="AU141" s="7">
        <v>2.7529119999999998</v>
      </c>
      <c r="AV141" s="7">
        <v>3.1162899999999998</v>
      </c>
      <c r="AW141" s="7">
        <f t="shared" si="46"/>
        <v>2.9287339999999999</v>
      </c>
      <c r="AX141" s="7">
        <v>1.5227010000000001</v>
      </c>
      <c r="AY141" s="7">
        <v>1.710502</v>
      </c>
      <c r="AZ141" s="7">
        <v>1.5259499999999999</v>
      </c>
      <c r="BA141" s="7">
        <f t="shared" si="47"/>
        <v>1.5863843333333332</v>
      </c>
      <c r="BB141" s="7">
        <v>0.67235900000000004</v>
      </c>
      <c r="BC141" s="7">
        <v>0.78054599999999996</v>
      </c>
      <c r="BD141" s="7">
        <v>0.88703900000000002</v>
      </c>
      <c r="BE141" s="7">
        <f t="shared" si="48"/>
        <v>0.7799813333333333</v>
      </c>
      <c r="BF141" s="7">
        <f t="shared" si="49"/>
        <v>0.10734111391416318</v>
      </c>
      <c r="BG141" s="7">
        <v>1.883402</v>
      </c>
      <c r="BH141" s="7">
        <v>1.6944999999999999</v>
      </c>
      <c r="BI141" s="7">
        <v>1.5738319999999999</v>
      </c>
      <c r="BJ141" s="7">
        <f t="shared" si="50"/>
        <v>1.7172446666666665</v>
      </c>
      <c r="BK141" s="7">
        <v>0.91108999999999996</v>
      </c>
      <c r="BL141" s="7">
        <v>0.86468</v>
      </c>
      <c r="BM141" s="7">
        <v>1.08596</v>
      </c>
      <c r="BN141" s="7">
        <f t="shared" si="51"/>
        <v>0.95391000000000004</v>
      </c>
      <c r="BO141" s="7">
        <v>0.51171100000000003</v>
      </c>
      <c r="BP141" s="7">
        <v>0.50082400000000005</v>
      </c>
      <c r="BQ141" s="7">
        <v>0.494064</v>
      </c>
      <c r="BR141" s="7">
        <f t="shared" si="52"/>
        <v>0.50219966666666671</v>
      </c>
    </row>
    <row r="142" spans="1:70">
      <c r="A142" s="7" t="s">
        <v>297</v>
      </c>
      <c r="B142" s="7">
        <v>1.9537100000000001</v>
      </c>
      <c r="C142" s="7">
        <v>2.2699240000000001</v>
      </c>
      <c r="D142" s="7">
        <v>2.5726200000000001</v>
      </c>
      <c r="E142" s="7">
        <f t="shared" si="36"/>
        <v>2.2654180000000004</v>
      </c>
      <c r="F142" s="7">
        <v>3.0949800000000001</v>
      </c>
      <c r="G142" s="7">
        <v>2.9931899999999998</v>
      </c>
      <c r="H142" s="7">
        <v>3.4173710000000002</v>
      </c>
      <c r="I142" s="7">
        <f t="shared" si="37"/>
        <v>3.1685136666666671</v>
      </c>
      <c r="J142" s="7">
        <v>2.0971120000000001</v>
      </c>
      <c r="K142" s="7">
        <v>2.2678600000000002</v>
      </c>
      <c r="L142" s="7">
        <v>2.2555529999999999</v>
      </c>
      <c r="M142" s="7">
        <f t="shared" si="38"/>
        <v>2.2068416666666666</v>
      </c>
      <c r="N142" s="7">
        <v>2.9135900000000001</v>
      </c>
      <c r="O142" s="7">
        <v>3.0569109999999999</v>
      </c>
      <c r="P142" s="7">
        <v>3.1531400000000001</v>
      </c>
      <c r="Q142" s="7">
        <f t="shared" si="53"/>
        <v>3.0412136666666671</v>
      </c>
      <c r="R142" s="7">
        <v>1.71275</v>
      </c>
      <c r="S142" s="7">
        <v>1.65788</v>
      </c>
      <c r="T142" s="7">
        <v>1.56107</v>
      </c>
      <c r="U142" s="7">
        <f t="shared" si="39"/>
        <v>1.6439000000000001</v>
      </c>
      <c r="V142" s="7">
        <v>2.1176499999999998</v>
      </c>
      <c r="W142" s="7">
        <v>2.12033</v>
      </c>
      <c r="X142" s="7">
        <v>2.11049</v>
      </c>
      <c r="Y142" s="7">
        <f t="shared" si="40"/>
        <v>2.1161566666666669</v>
      </c>
      <c r="Z142" s="7">
        <v>1.71292</v>
      </c>
      <c r="AA142" s="7">
        <v>1.69313</v>
      </c>
      <c r="AB142" s="7">
        <v>1.2135100000000001</v>
      </c>
      <c r="AC142" s="7">
        <f t="shared" si="41"/>
        <v>1.5398533333333333</v>
      </c>
      <c r="AD142" s="7">
        <v>3.4159099999999998</v>
      </c>
      <c r="AE142" s="7">
        <v>4.6458000000000004</v>
      </c>
      <c r="AF142" s="7">
        <v>4.3076800000000004</v>
      </c>
      <c r="AG142" s="7">
        <f t="shared" si="42"/>
        <v>4.1231299999999997</v>
      </c>
      <c r="AH142" s="7">
        <v>1.1509799999999999</v>
      </c>
      <c r="AI142" s="7">
        <v>1.04138</v>
      </c>
      <c r="AJ142" s="7">
        <v>0.89563700000000002</v>
      </c>
      <c r="AK142" s="7">
        <f t="shared" si="43"/>
        <v>1.0293323333333333</v>
      </c>
      <c r="AL142" s="7">
        <v>9.0731999999999993E-2</v>
      </c>
      <c r="AM142" s="7">
        <v>0.10755099999999999</v>
      </c>
      <c r="AN142" s="7">
        <v>9.7124000000000002E-2</v>
      </c>
      <c r="AO142" s="7">
        <f t="shared" si="44"/>
        <v>9.8468999999999987E-2</v>
      </c>
      <c r="AP142" s="7">
        <v>0.48729600000000001</v>
      </c>
      <c r="AQ142" s="7">
        <v>0.46598299999999998</v>
      </c>
      <c r="AR142" s="7">
        <v>0.48145500000000002</v>
      </c>
      <c r="AS142" s="7">
        <f t="shared" si="45"/>
        <v>0.47824466666666665</v>
      </c>
      <c r="AT142" s="7">
        <v>2.8874430000000002</v>
      </c>
      <c r="AU142" s="7">
        <v>2.755614</v>
      </c>
      <c r="AV142" s="7">
        <v>3.1582300000000001</v>
      </c>
      <c r="AW142" s="7">
        <f t="shared" si="46"/>
        <v>2.9337623333333336</v>
      </c>
      <c r="AX142" s="7">
        <v>1.4833499999999999</v>
      </c>
      <c r="AY142" s="7">
        <v>1.6853199999999999</v>
      </c>
      <c r="AZ142" s="7">
        <v>1.5196499999999999</v>
      </c>
      <c r="BA142" s="7">
        <f t="shared" si="47"/>
        <v>1.5627733333333331</v>
      </c>
      <c r="BB142" s="7">
        <v>0.670624</v>
      </c>
      <c r="BC142" s="7">
        <v>0.77157500000000001</v>
      </c>
      <c r="BD142" s="7">
        <v>0.85525300000000004</v>
      </c>
      <c r="BE142" s="7">
        <f t="shared" si="48"/>
        <v>0.76581733333333324</v>
      </c>
      <c r="BF142" s="7">
        <f t="shared" si="49"/>
        <v>9.2449066811587322E-2</v>
      </c>
      <c r="BG142" s="7">
        <v>1.8673409999999999</v>
      </c>
      <c r="BH142" s="7">
        <v>1.6921200000000001</v>
      </c>
      <c r="BI142" s="7">
        <v>1.5652109999999999</v>
      </c>
      <c r="BJ142" s="7">
        <f t="shared" si="50"/>
        <v>1.7082239999999997</v>
      </c>
      <c r="BK142" s="7">
        <v>0.91775399999999996</v>
      </c>
      <c r="BL142" s="7">
        <v>0.86643199999999998</v>
      </c>
      <c r="BM142" s="7">
        <v>1.11551</v>
      </c>
      <c r="BN142" s="7">
        <f t="shared" si="51"/>
        <v>0.96656533333333339</v>
      </c>
      <c r="BO142" s="7">
        <v>0.51255799999999996</v>
      </c>
      <c r="BP142" s="7">
        <v>0.49942599999999998</v>
      </c>
      <c r="BQ142" s="7">
        <v>0.49749100000000002</v>
      </c>
      <c r="BR142" s="7">
        <f t="shared" si="52"/>
        <v>0.50315833333333337</v>
      </c>
    </row>
    <row r="143" spans="1:70">
      <c r="A143" s="7" t="s">
        <v>298</v>
      </c>
      <c r="B143" s="7">
        <v>1.9635</v>
      </c>
      <c r="C143" s="7">
        <v>2.2572839999999998</v>
      </c>
      <c r="D143" s="7">
        <v>2.5729929999999999</v>
      </c>
      <c r="E143" s="7">
        <f t="shared" si="36"/>
        <v>2.2645923333333333</v>
      </c>
      <c r="F143" s="7">
        <v>3.0488909999999998</v>
      </c>
      <c r="G143" s="7">
        <v>3.0251899999999998</v>
      </c>
      <c r="H143" s="7">
        <v>3.3985500000000002</v>
      </c>
      <c r="I143" s="7">
        <f t="shared" si="37"/>
        <v>3.1575436666666667</v>
      </c>
      <c r="J143" s="7">
        <v>2.0752899999999999</v>
      </c>
      <c r="K143" s="7">
        <v>2.2753399999999999</v>
      </c>
      <c r="L143" s="7">
        <v>2.3478530000000002</v>
      </c>
      <c r="M143" s="7">
        <f t="shared" si="38"/>
        <v>2.2328276666666667</v>
      </c>
      <c r="N143" s="7">
        <v>2.89506</v>
      </c>
      <c r="O143" s="7">
        <v>3.0240930000000001</v>
      </c>
      <c r="P143" s="7">
        <v>3.1567099999999999</v>
      </c>
      <c r="Q143" s="7">
        <f t="shared" si="53"/>
        <v>3.0252876666666668</v>
      </c>
      <c r="R143" s="7">
        <v>1.72153</v>
      </c>
      <c r="S143" s="7">
        <v>1.6597900000000001</v>
      </c>
      <c r="T143" s="7">
        <v>1.5396799999999999</v>
      </c>
      <c r="U143" s="7">
        <f t="shared" si="39"/>
        <v>1.6403333333333334</v>
      </c>
      <c r="V143" s="7">
        <v>2.1136699999999999</v>
      </c>
      <c r="W143" s="7">
        <v>2.1225999999999998</v>
      </c>
      <c r="X143" s="7">
        <v>2.1141800000000002</v>
      </c>
      <c r="Y143" s="7">
        <f t="shared" si="40"/>
        <v>2.1168166666666663</v>
      </c>
      <c r="Z143" s="7">
        <v>1.71583</v>
      </c>
      <c r="AA143" s="7">
        <v>1.69048</v>
      </c>
      <c r="AB143" s="7">
        <v>1.2250000000000001</v>
      </c>
      <c r="AC143" s="7">
        <f t="shared" si="41"/>
        <v>1.5437700000000001</v>
      </c>
      <c r="AD143" s="7">
        <v>3.48807</v>
      </c>
      <c r="AE143" s="7">
        <v>4.7904640000000001</v>
      </c>
      <c r="AF143" s="7">
        <v>4.23332</v>
      </c>
      <c r="AG143" s="7">
        <f t="shared" si="42"/>
        <v>4.1706180000000002</v>
      </c>
      <c r="AH143" s="7">
        <v>1.1437600000000001</v>
      </c>
      <c r="AI143" s="7">
        <v>1.0247409999999999</v>
      </c>
      <c r="AJ143" s="7">
        <v>0.88810199999999995</v>
      </c>
      <c r="AK143" s="7">
        <f t="shared" si="43"/>
        <v>1.0188676666666667</v>
      </c>
      <c r="AL143" s="7">
        <v>8.9536000000000004E-2</v>
      </c>
      <c r="AM143" s="7">
        <v>0.107809</v>
      </c>
      <c r="AN143" s="7">
        <v>9.3959000000000001E-2</v>
      </c>
      <c r="AO143" s="7">
        <f t="shared" si="44"/>
        <v>9.7101333333333331E-2</v>
      </c>
      <c r="AP143" s="7">
        <v>0.49203999999999998</v>
      </c>
      <c r="AQ143" s="7">
        <v>0.46306900000000001</v>
      </c>
      <c r="AR143" s="7">
        <v>0.47486400000000001</v>
      </c>
      <c r="AS143" s="7">
        <f t="shared" si="45"/>
        <v>0.47665766666666665</v>
      </c>
      <c r="AT143" s="7">
        <v>2.9171830000000001</v>
      </c>
      <c r="AU143" s="7">
        <v>2.7563119999999999</v>
      </c>
      <c r="AV143" s="7">
        <v>3.0970339999999998</v>
      </c>
      <c r="AW143" s="7">
        <f t="shared" si="46"/>
        <v>2.9235096666666665</v>
      </c>
      <c r="AX143" s="7">
        <v>1.5065200000000001</v>
      </c>
      <c r="AY143" s="7">
        <v>1.70808</v>
      </c>
      <c r="AZ143" s="7">
        <v>1.519261</v>
      </c>
      <c r="BA143" s="7">
        <f t="shared" si="47"/>
        <v>1.5779536666666667</v>
      </c>
      <c r="BB143" s="7">
        <v>0.643818</v>
      </c>
      <c r="BC143" s="7">
        <v>0.77566000000000002</v>
      </c>
      <c r="BD143" s="7">
        <v>0.85204999999999997</v>
      </c>
      <c r="BE143" s="7">
        <f t="shared" si="48"/>
        <v>0.75717599999999996</v>
      </c>
      <c r="BF143" s="7">
        <f t="shared" si="49"/>
        <v>0.1053393808031927</v>
      </c>
      <c r="BG143" s="7">
        <v>1.8509100000000001</v>
      </c>
      <c r="BH143" s="7">
        <v>1.72292</v>
      </c>
      <c r="BI143" s="7">
        <v>1.5961000000000001</v>
      </c>
      <c r="BJ143" s="7">
        <f t="shared" si="50"/>
        <v>1.7233099999999999</v>
      </c>
      <c r="BK143" s="7">
        <v>0.92135999999999996</v>
      </c>
      <c r="BL143" s="7">
        <v>0.85347099999999998</v>
      </c>
      <c r="BM143" s="7">
        <v>1.11602</v>
      </c>
      <c r="BN143" s="7">
        <f t="shared" si="51"/>
        <v>0.96361699999999983</v>
      </c>
      <c r="BO143" s="7">
        <v>0.51434800000000003</v>
      </c>
      <c r="BP143" s="7">
        <v>0.495919</v>
      </c>
      <c r="BQ143" s="7">
        <v>0.49337199999999998</v>
      </c>
      <c r="BR143" s="7">
        <f t="shared" si="52"/>
        <v>0.50121300000000002</v>
      </c>
    </row>
    <row r="144" spans="1:70">
      <c r="A144" s="7" t="s">
        <v>299</v>
      </c>
      <c r="B144" s="7">
        <v>1.93726</v>
      </c>
      <c r="C144" s="7">
        <v>2.2300300000000002</v>
      </c>
      <c r="D144" s="7">
        <v>2.561423</v>
      </c>
      <c r="E144" s="7">
        <f t="shared" si="36"/>
        <v>2.2429043333333336</v>
      </c>
      <c r="F144" s="7">
        <v>3.0580400000000001</v>
      </c>
      <c r="G144" s="7">
        <v>3.0000930000000001</v>
      </c>
      <c r="H144" s="7">
        <v>3.38374</v>
      </c>
      <c r="I144" s="7">
        <f t="shared" si="37"/>
        <v>3.1472909999999996</v>
      </c>
      <c r="J144" s="7">
        <v>2.0552999999999999</v>
      </c>
      <c r="K144" s="7">
        <v>2.2979799999999999</v>
      </c>
      <c r="L144" s="7">
        <v>2.2688899999999999</v>
      </c>
      <c r="M144" s="7">
        <f t="shared" si="38"/>
        <v>2.2073899999999997</v>
      </c>
      <c r="N144" s="7">
        <v>2.8802919999999999</v>
      </c>
      <c r="O144" s="7">
        <v>3.010901</v>
      </c>
      <c r="P144" s="7">
        <v>3.1678600000000001</v>
      </c>
      <c r="Q144" s="7">
        <f t="shared" si="53"/>
        <v>3.0196843333333327</v>
      </c>
      <c r="R144" s="7">
        <v>1.7095499999999999</v>
      </c>
      <c r="S144" s="7">
        <v>1.6959900000000001</v>
      </c>
      <c r="T144" s="7">
        <v>1.5358799999999999</v>
      </c>
      <c r="U144" s="7">
        <f t="shared" si="39"/>
        <v>1.64714</v>
      </c>
      <c r="V144" s="7">
        <v>2.1175000000000002</v>
      </c>
      <c r="W144" s="7">
        <v>2.1355400000000002</v>
      </c>
      <c r="X144" s="7">
        <v>2.1158320000000002</v>
      </c>
      <c r="Y144" s="7">
        <f t="shared" si="40"/>
        <v>2.1229573333333334</v>
      </c>
      <c r="Z144" s="7">
        <v>1.7035800000000001</v>
      </c>
      <c r="AA144" s="7">
        <v>1.6866099999999999</v>
      </c>
      <c r="AB144" s="7">
        <v>1.2037800000000001</v>
      </c>
      <c r="AC144" s="7">
        <f t="shared" si="41"/>
        <v>1.5313233333333336</v>
      </c>
      <c r="AD144" s="7">
        <v>3.4421599999999999</v>
      </c>
      <c r="AE144" s="7">
        <v>4.69109</v>
      </c>
      <c r="AF144" s="7">
        <v>4.2952139999999996</v>
      </c>
      <c r="AG144" s="7">
        <f t="shared" si="42"/>
        <v>4.142821333333333</v>
      </c>
      <c r="AH144" s="7">
        <v>1.1432500000000001</v>
      </c>
      <c r="AI144" s="7">
        <v>1.02789</v>
      </c>
      <c r="AJ144" s="7">
        <v>0.891042</v>
      </c>
      <c r="AK144" s="7">
        <f t="shared" si="43"/>
        <v>1.0207273333333335</v>
      </c>
      <c r="AL144" s="7">
        <v>8.9511999999999994E-2</v>
      </c>
      <c r="AM144" s="7">
        <v>0.109849</v>
      </c>
      <c r="AN144" s="7">
        <v>9.4220999999999999E-2</v>
      </c>
      <c r="AO144" s="7">
        <f t="shared" si="44"/>
        <v>9.7860666666666665E-2</v>
      </c>
      <c r="AP144" s="7">
        <v>0.49039899999999997</v>
      </c>
      <c r="AQ144" s="7">
        <v>0.46158700000000003</v>
      </c>
      <c r="AR144" s="7">
        <v>0.474522</v>
      </c>
      <c r="AS144" s="7">
        <f t="shared" si="45"/>
        <v>0.47550266666666668</v>
      </c>
      <c r="AT144" s="7">
        <v>2.9308239999999999</v>
      </c>
      <c r="AU144" s="7">
        <v>2.73366</v>
      </c>
      <c r="AV144" s="7">
        <v>3.1174400000000002</v>
      </c>
      <c r="AW144" s="7">
        <f t="shared" si="46"/>
        <v>2.927308</v>
      </c>
      <c r="AX144" s="7">
        <v>1.4968699999999999</v>
      </c>
      <c r="AY144" s="7">
        <v>1.6739919999999999</v>
      </c>
      <c r="AZ144" s="7">
        <v>1.512281</v>
      </c>
      <c r="BA144" s="7">
        <f t="shared" si="47"/>
        <v>1.5610476666666664</v>
      </c>
      <c r="BB144" s="7">
        <v>0.650254</v>
      </c>
      <c r="BC144" s="7">
        <v>0.73405500000000001</v>
      </c>
      <c r="BD144" s="7">
        <v>0.83962499999999995</v>
      </c>
      <c r="BE144" s="7">
        <f t="shared" si="48"/>
        <v>0.74131133333333332</v>
      </c>
      <c r="BF144" s="7">
        <f t="shared" si="49"/>
        <v>9.4893807439334094E-2</v>
      </c>
      <c r="BG144" s="7">
        <v>1.8888199999999999</v>
      </c>
      <c r="BH144" s="7">
        <v>1.7210099999999999</v>
      </c>
      <c r="BI144" s="7">
        <v>1.547731</v>
      </c>
      <c r="BJ144" s="7">
        <f t="shared" si="50"/>
        <v>1.7191869999999998</v>
      </c>
      <c r="BK144" s="7">
        <v>0.91912099999999997</v>
      </c>
      <c r="BL144" s="7">
        <v>0.85894800000000004</v>
      </c>
      <c r="BM144" s="7">
        <v>1.07595</v>
      </c>
      <c r="BN144" s="7">
        <f t="shared" si="51"/>
        <v>0.95133966666666669</v>
      </c>
      <c r="BO144" s="7">
        <v>0.51748499999999997</v>
      </c>
      <c r="BP144" s="7">
        <v>0.49647200000000002</v>
      </c>
      <c r="BQ144" s="7">
        <v>0.49810700000000002</v>
      </c>
      <c r="BR144" s="7">
        <f t="shared" si="52"/>
        <v>0.50402133333333332</v>
      </c>
    </row>
    <row r="145" spans="1:70">
      <c r="A145" s="7" t="s">
        <v>300</v>
      </c>
      <c r="B145" s="7">
        <v>1.92692</v>
      </c>
      <c r="C145" s="7">
        <v>2.2315800000000001</v>
      </c>
      <c r="D145" s="7">
        <v>2.54515</v>
      </c>
      <c r="E145" s="7">
        <f t="shared" si="36"/>
        <v>2.23455</v>
      </c>
      <c r="F145" s="7">
        <v>3.024413</v>
      </c>
      <c r="G145" s="7">
        <v>2.9980910000000001</v>
      </c>
      <c r="H145" s="7">
        <v>3.3701509999999999</v>
      </c>
      <c r="I145" s="7">
        <f t="shared" si="37"/>
        <v>3.1308849999999997</v>
      </c>
      <c r="J145" s="7">
        <v>2.0674199999999998</v>
      </c>
      <c r="K145" s="7">
        <v>2.2831800000000002</v>
      </c>
      <c r="L145" s="7">
        <v>2.3658399999999999</v>
      </c>
      <c r="M145" s="7">
        <f t="shared" si="38"/>
        <v>2.2388133333333333</v>
      </c>
      <c r="N145" s="7">
        <v>2.86999</v>
      </c>
      <c r="O145" s="7">
        <v>3.0302099999999998</v>
      </c>
      <c r="P145" s="7">
        <v>3.1565300000000001</v>
      </c>
      <c r="Q145" s="7">
        <f t="shared" si="53"/>
        <v>3.01891</v>
      </c>
      <c r="R145" s="7">
        <v>1.7300709999999999</v>
      </c>
      <c r="S145" s="7">
        <v>1.7148319999999999</v>
      </c>
      <c r="T145" s="7">
        <v>1.537633</v>
      </c>
      <c r="U145" s="7">
        <f t="shared" si="39"/>
        <v>1.6608453333333333</v>
      </c>
      <c r="V145" s="7">
        <v>2.1008200000000001</v>
      </c>
      <c r="W145" s="7">
        <v>2.141041</v>
      </c>
      <c r="X145" s="7">
        <v>2.111942</v>
      </c>
      <c r="Y145" s="7">
        <f t="shared" si="40"/>
        <v>2.1179343333333334</v>
      </c>
      <c r="Z145" s="7">
        <v>1.7111000000000001</v>
      </c>
      <c r="AA145" s="7">
        <v>1.7053400000000001</v>
      </c>
      <c r="AB145" s="7">
        <v>1.1994309999999999</v>
      </c>
      <c r="AC145" s="7">
        <f t="shared" si="41"/>
        <v>1.5386236666666668</v>
      </c>
      <c r="AD145" s="7">
        <v>3.3206009999999999</v>
      </c>
      <c r="AE145" s="7">
        <v>4.6913900000000002</v>
      </c>
      <c r="AF145" s="7">
        <v>4.3111800000000002</v>
      </c>
      <c r="AG145" s="7">
        <f t="shared" si="42"/>
        <v>4.1077236666666668</v>
      </c>
      <c r="AH145" s="7">
        <v>1.1514599999999999</v>
      </c>
      <c r="AI145" s="7">
        <v>1.0304599999999999</v>
      </c>
      <c r="AJ145" s="7">
        <v>0.88975700000000002</v>
      </c>
      <c r="AK145" s="7">
        <f t="shared" si="43"/>
        <v>1.0238923333333332</v>
      </c>
      <c r="AL145" s="7">
        <v>9.0519000000000002E-2</v>
      </c>
      <c r="AM145" s="7">
        <v>0.101826</v>
      </c>
      <c r="AN145" s="7">
        <v>9.6773999999999999E-2</v>
      </c>
      <c r="AO145" s="7">
        <f t="shared" si="44"/>
        <v>9.6373E-2</v>
      </c>
      <c r="AP145" s="7">
        <v>0.491815</v>
      </c>
      <c r="AQ145" s="7">
        <v>0.46651799999999999</v>
      </c>
      <c r="AR145" s="7">
        <v>0.47442400000000001</v>
      </c>
      <c r="AS145" s="7">
        <f t="shared" si="45"/>
        <v>0.47758566666666669</v>
      </c>
      <c r="AT145" s="7">
        <v>2.9358629999999999</v>
      </c>
      <c r="AU145" s="7">
        <v>2.7602329999999999</v>
      </c>
      <c r="AV145" s="7">
        <v>3.1627239999999999</v>
      </c>
      <c r="AW145" s="7">
        <f t="shared" si="46"/>
        <v>2.9529399999999999</v>
      </c>
      <c r="AX145" s="7">
        <v>1.5066310000000001</v>
      </c>
      <c r="AY145" s="7">
        <v>1.69946</v>
      </c>
      <c r="AZ145" s="7">
        <v>1.55298</v>
      </c>
      <c r="BA145" s="7">
        <f t="shared" si="47"/>
        <v>1.5863569999999998</v>
      </c>
      <c r="BB145" s="7">
        <v>0.623332</v>
      </c>
      <c r="BC145" s="7">
        <v>0.76354299999999997</v>
      </c>
      <c r="BD145" s="7">
        <v>0.83853100000000003</v>
      </c>
      <c r="BE145" s="7">
        <f t="shared" si="48"/>
        <v>0.74180199999999996</v>
      </c>
      <c r="BF145" s="7">
        <f t="shared" si="49"/>
        <v>0.10923440717557781</v>
      </c>
      <c r="BG145" s="7">
        <v>1.8981710000000001</v>
      </c>
      <c r="BH145" s="7">
        <v>1.7366200000000001</v>
      </c>
      <c r="BI145" s="7">
        <v>1.53877</v>
      </c>
      <c r="BJ145" s="7">
        <f t="shared" si="50"/>
        <v>1.7245203333333332</v>
      </c>
      <c r="BK145" s="7">
        <v>0.914439</v>
      </c>
      <c r="BL145" s="7">
        <v>0.86916400000000005</v>
      </c>
      <c r="BM145" s="7">
        <v>1.11876</v>
      </c>
      <c r="BN145" s="7">
        <f t="shared" si="51"/>
        <v>0.96745433333333342</v>
      </c>
      <c r="BO145" s="7">
        <v>0.51530699999999996</v>
      </c>
      <c r="BP145" s="7">
        <v>0.502417</v>
      </c>
      <c r="BQ145" s="7">
        <v>0.49338799999999999</v>
      </c>
      <c r="BR145" s="7">
        <f t="shared" si="52"/>
        <v>0.50370399999999993</v>
      </c>
    </row>
    <row r="146" spans="1:70">
      <c r="A146" s="7" t="s">
        <v>301</v>
      </c>
      <c r="B146" s="7">
        <v>1.908901</v>
      </c>
      <c r="C146" s="7">
        <v>2.1981839999999999</v>
      </c>
      <c r="D146" s="7">
        <v>2.54861</v>
      </c>
      <c r="E146" s="7">
        <f t="shared" si="36"/>
        <v>2.2185649999999999</v>
      </c>
      <c r="F146" s="7">
        <v>3.0456699999999999</v>
      </c>
      <c r="G146" s="7">
        <v>2.9941800000000001</v>
      </c>
      <c r="H146" s="7">
        <v>3.3654999999999999</v>
      </c>
      <c r="I146" s="7">
        <f t="shared" si="37"/>
        <v>3.1351166666666663</v>
      </c>
      <c r="J146" s="7">
        <v>2.0580699999999998</v>
      </c>
      <c r="K146" s="7">
        <v>2.2898999999999998</v>
      </c>
      <c r="L146" s="7">
        <v>2.3102100000000001</v>
      </c>
      <c r="M146" s="7">
        <f t="shared" si="38"/>
        <v>2.2193933333333331</v>
      </c>
      <c r="N146" s="7">
        <v>2.8517510000000001</v>
      </c>
      <c r="O146" s="7">
        <v>3.0327899999999999</v>
      </c>
      <c r="P146" s="7">
        <v>3.1548240000000001</v>
      </c>
      <c r="Q146" s="7">
        <f t="shared" si="53"/>
        <v>3.0131216666666667</v>
      </c>
      <c r="R146" s="7">
        <v>1.7390920000000001</v>
      </c>
      <c r="S146" s="7">
        <v>1.7888200000000001</v>
      </c>
      <c r="T146" s="7">
        <v>1.5612900000000001</v>
      </c>
      <c r="U146" s="7">
        <f t="shared" si="39"/>
        <v>1.6964006666666667</v>
      </c>
      <c r="V146" s="7">
        <v>2.1141200000000002</v>
      </c>
      <c r="W146" s="7">
        <v>2.1421000000000001</v>
      </c>
      <c r="X146" s="7">
        <v>2.1173299999999999</v>
      </c>
      <c r="Y146" s="7">
        <f t="shared" si="40"/>
        <v>2.1245166666666671</v>
      </c>
      <c r="Z146" s="7">
        <v>1.7221599999999999</v>
      </c>
      <c r="AA146" s="7">
        <v>1.7075499999999999</v>
      </c>
      <c r="AB146" s="7">
        <v>1.201624</v>
      </c>
      <c r="AC146" s="7">
        <f t="shared" si="41"/>
        <v>1.5437779999999999</v>
      </c>
      <c r="AD146" s="7">
        <v>3.34518</v>
      </c>
      <c r="AE146" s="7">
        <v>4.7355340000000004</v>
      </c>
      <c r="AF146" s="7">
        <v>4.2570509999999997</v>
      </c>
      <c r="AG146" s="7">
        <f t="shared" si="42"/>
        <v>4.112588333333334</v>
      </c>
      <c r="AH146" s="7">
        <v>1.1394519999999999</v>
      </c>
      <c r="AI146" s="7">
        <v>1.03488</v>
      </c>
      <c r="AJ146" s="7">
        <v>0.89194399999999996</v>
      </c>
      <c r="AK146" s="7">
        <f t="shared" si="43"/>
        <v>1.022092</v>
      </c>
      <c r="AL146" s="7">
        <v>8.9756000000000002E-2</v>
      </c>
      <c r="AM146" s="7">
        <v>0.111244</v>
      </c>
      <c r="AN146" s="7">
        <v>9.7124000000000002E-2</v>
      </c>
      <c r="AO146" s="7">
        <f t="shared" si="44"/>
        <v>9.9374666666666667E-2</v>
      </c>
      <c r="AP146" s="7">
        <v>0.49008800000000002</v>
      </c>
      <c r="AQ146" s="7">
        <v>0.46917399999999998</v>
      </c>
      <c r="AR146" s="7">
        <v>0.47471600000000003</v>
      </c>
      <c r="AS146" s="7">
        <f t="shared" si="45"/>
        <v>0.47799266666666673</v>
      </c>
      <c r="AT146" s="7">
        <v>2.9616799999999999</v>
      </c>
      <c r="AU146" s="7">
        <v>2.7308599999999998</v>
      </c>
      <c r="AV146" s="7">
        <v>3.1371340000000001</v>
      </c>
      <c r="AW146" s="7">
        <f t="shared" si="46"/>
        <v>2.9432246666666662</v>
      </c>
      <c r="AX146" s="7">
        <v>1.5251399999999999</v>
      </c>
      <c r="AY146" s="7">
        <v>1.69099</v>
      </c>
      <c r="AZ146" s="7">
        <v>1.5075400000000001</v>
      </c>
      <c r="BA146" s="7">
        <f t="shared" si="47"/>
        <v>1.5745566666666668</v>
      </c>
      <c r="BB146" s="7">
        <v>0.62140899999999999</v>
      </c>
      <c r="BC146" s="7">
        <v>0.74014999999999997</v>
      </c>
      <c r="BD146" s="7">
        <v>0.81767400000000001</v>
      </c>
      <c r="BE146" s="7">
        <f t="shared" si="48"/>
        <v>0.72641100000000003</v>
      </c>
      <c r="BF146" s="7">
        <f t="shared" si="49"/>
        <v>9.8851189406096648E-2</v>
      </c>
      <c r="BG146" s="7">
        <v>1.87723</v>
      </c>
      <c r="BH146" s="7">
        <v>1.72357</v>
      </c>
      <c r="BI146" s="7">
        <v>1.5678099999999999</v>
      </c>
      <c r="BJ146" s="7">
        <f t="shared" si="50"/>
        <v>1.7228700000000001</v>
      </c>
      <c r="BK146" s="7">
        <v>0.90280400000000005</v>
      </c>
      <c r="BL146" s="7">
        <v>0.86020399999999997</v>
      </c>
      <c r="BM146" s="7">
        <v>1.1043000000000001</v>
      </c>
      <c r="BN146" s="7">
        <f t="shared" si="51"/>
        <v>0.95576933333333347</v>
      </c>
      <c r="BO146" s="7">
        <v>0.520401</v>
      </c>
      <c r="BP146" s="7">
        <v>0.49648999999999999</v>
      </c>
      <c r="BQ146" s="7">
        <v>0.49859100000000001</v>
      </c>
      <c r="BR146" s="7">
        <f t="shared" si="52"/>
        <v>0.5051606666666667</v>
      </c>
    </row>
    <row r="147" spans="1:70">
      <c r="A147" s="7" t="s">
        <v>302</v>
      </c>
      <c r="B147" s="7">
        <v>1.9065430000000001</v>
      </c>
      <c r="C147" s="7">
        <v>2.2062599999999999</v>
      </c>
      <c r="D147" s="7">
        <v>2.52095</v>
      </c>
      <c r="E147" s="7">
        <f t="shared" si="36"/>
        <v>2.2112509999999999</v>
      </c>
      <c r="F147" s="7">
        <v>3.0380539999999998</v>
      </c>
      <c r="G147" s="7">
        <v>2.9778419999999999</v>
      </c>
      <c r="H147" s="7">
        <v>3.3996409999999999</v>
      </c>
      <c r="I147" s="7">
        <f t="shared" si="37"/>
        <v>3.1385123333333333</v>
      </c>
      <c r="J147" s="7">
        <v>2.05132</v>
      </c>
      <c r="K147" s="7">
        <v>2.2974899999999998</v>
      </c>
      <c r="L147" s="7">
        <v>2.35426</v>
      </c>
      <c r="M147" s="7">
        <f t="shared" si="38"/>
        <v>2.2343566666666668</v>
      </c>
      <c r="N147" s="7">
        <v>2.86294</v>
      </c>
      <c r="O147" s="7">
        <v>3.0089800000000002</v>
      </c>
      <c r="P147" s="7">
        <v>3.1546530000000002</v>
      </c>
      <c r="Q147" s="7">
        <f t="shared" si="53"/>
        <v>3.0088576666666671</v>
      </c>
      <c r="R147" s="7">
        <v>1.7506120000000001</v>
      </c>
      <c r="S147" s="7">
        <v>1.6862239999999999</v>
      </c>
      <c r="T147" s="7">
        <v>1.6047100000000001</v>
      </c>
      <c r="U147" s="7">
        <f t="shared" si="39"/>
        <v>1.6805153333333334</v>
      </c>
      <c r="V147" s="7">
        <v>2.1066929999999999</v>
      </c>
      <c r="W147" s="7">
        <v>2.1376200000000001</v>
      </c>
      <c r="X147" s="7">
        <v>2.1081400000000001</v>
      </c>
      <c r="Y147" s="7">
        <f t="shared" si="40"/>
        <v>2.1174843333333335</v>
      </c>
      <c r="Z147" s="7">
        <v>1.7180629999999999</v>
      </c>
      <c r="AA147" s="7">
        <v>1.6872609999999999</v>
      </c>
      <c r="AB147" s="7">
        <v>1.204412</v>
      </c>
      <c r="AC147" s="7">
        <f t="shared" si="41"/>
        <v>1.5365786666666665</v>
      </c>
      <c r="AD147" s="7">
        <v>3.3616299999999999</v>
      </c>
      <c r="AE147" s="7">
        <v>4.7344900000000001</v>
      </c>
      <c r="AF147" s="7">
        <v>4.3449030000000004</v>
      </c>
      <c r="AG147" s="7">
        <f t="shared" si="42"/>
        <v>4.1470076666666662</v>
      </c>
      <c r="AH147" s="7">
        <v>1.151823</v>
      </c>
      <c r="AI147" s="7">
        <v>1.0255799999999999</v>
      </c>
      <c r="AJ147" s="7">
        <v>0.88297999999999999</v>
      </c>
      <c r="AK147" s="7">
        <f t="shared" si="43"/>
        <v>1.0201276666666665</v>
      </c>
      <c r="AL147" s="7">
        <v>9.2435000000000003E-2</v>
      </c>
      <c r="AM147" s="7">
        <v>9.8459000000000005E-2</v>
      </c>
      <c r="AN147" s="7">
        <v>9.4876000000000002E-2</v>
      </c>
      <c r="AO147" s="7">
        <f t="shared" si="44"/>
        <v>9.525666666666667E-2</v>
      </c>
      <c r="AP147" s="7">
        <v>0.48828899999999997</v>
      </c>
      <c r="AQ147" s="7">
        <v>0.46928300000000001</v>
      </c>
      <c r="AR147" s="7">
        <v>0.47640500000000002</v>
      </c>
      <c r="AS147" s="7">
        <f t="shared" si="45"/>
        <v>0.47799233333333335</v>
      </c>
      <c r="AT147" s="7">
        <v>2.938682</v>
      </c>
      <c r="AU147" s="7">
        <v>2.72925</v>
      </c>
      <c r="AV147" s="7">
        <v>3.1411199999999999</v>
      </c>
      <c r="AW147" s="7">
        <f t="shared" si="46"/>
        <v>2.9363506666666672</v>
      </c>
      <c r="AX147" s="7">
        <v>1.5284800000000001</v>
      </c>
      <c r="AY147" s="7">
        <v>1.6967000000000001</v>
      </c>
      <c r="AZ147" s="7">
        <v>1.5228029999999999</v>
      </c>
      <c r="BA147" s="7">
        <f t="shared" si="47"/>
        <v>1.5826609999999999</v>
      </c>
      <c r="BB147" s="7">
        <v>0.61215799999999998</v>
      </c>
      <c r="BC147" s="7">
        <v>0.72296000000000005</v>
      </c>
      <c r="BD147" s="7">
        <v>0.79233200000000004</v>
      </c>
      <c r="BE147" s="7">
        <f t="shared" si="48"/>
        <v>0.70915000000000006</v>
      </c>
      <c r="BF147" s="7">
        <f t="shared" si="49"/>
        <v>9.0877415478214527E-2</v>
      </c>
      <c r="BG147" s="7">
        <v>1.8591340000000001</v>
      </c>
      <c r="BH147" s="7">
        <v>1.70566</v>
      </c>
      <c r="BI147" s="7">
        <v>1.582981</v>
      </c>
      <c r="BJ147" s="7">
        <f t="shared" si="50"/>
        <v>1.7159250000000001</v>
      </c>
      <c r="BK147" s="7">
        <v>0.91930199999999995</v>
      </c>
      <c r="BL147" s="7">
        <v>0.85603600000000002</v>
      </c>
      <c r="BM147" s="7">
        <v>1.1328</v>
      </c>
      <c r="BN147" s="7">
        <f t="shared" si="51"/>
        <v>0.96937933333333337</v>
      </c>
      <c r="BO147" s="7">
        <v>0.51924999999999999</v>
      </c>
      <c r="BP147" s="7">
        <v>0.50161500000000003</v>
      </c>
      <c r="BQ147" s="7">
        <v>0.49509999999999998</v>
      </c>
      <c r="BR147" s="7">
        <f t="shared" si="52"/>
        <v>0.50532166666666667</v>
      </c>
    </row>
    <row r="148" spans="1:70">
      <c r="A148" s="7" t="s">
        <v>303</v>
      </c>
      <c r="B148" s="7">
        <v>1.881842</v>
      </c>
      <c r="C148" s="7">
        <v>2.1825399999999999</v>
      </c>
      <c r="D148" s="7">
        <v>2.50881</v>
      </c>
      <c r="E148" s="7">
        <f t="shared" si="36"/>
        <v>2.1910640000000003</v>
      </c>
      <c r="F148" s="7">
        <v>3.02088</v>
      </c>
      <c r="G148" s="7">
        <v>2.9852340000000002</v>
      </c>
      <c r="H148" s="7">
        <v>3.3541799999999999</v>
      </c>
      <c r="I148" s="7">
        <f t="shared" si="37"/>
        <v>3.120098</v>
      </c>
      <c r="J148" s="7">
        <v>2.038891</v>
      </c>
      <c r="K148" s="7">
        <v>2.3037909999999999</v>
      </c>
      <c r="L148" s="7">
        <v>2.2743120000000001</v>
      </c>
      <c r="M148" s="7">
        <f t="shared" si="38"/>
        <v>2.2056646666666668</v>
      </c>
      <c r="N148" s="7">
        <v>2.8546100000000001</v>
      </c>
      <c r="O148" s="7">
        <v>2.984893</v>
      </c>
      <c r="P148" s="7">
        <v>3.1382099999999999</v>
      </c>
      <c r="Q148" s="7">
        <f t="shared" si="53"/>
        <v>2.9925710000000003</v>
      </c>
      <c r="R148" s="7">
        <v>1.758321</v>
      </c>
      <c r="S148" s="7">
        <v>1.737954</v>
      </c>
      <c r="T148" s="7">
        <v>1.5906199999999999</v>
      </c>
      <c r="U148" s="7">
        <f t="shared" si="39"/>
        <v>1.6956316666666666</v>
      </c>
      <c r="V148" s="7">
        <v>2.1200199999999998</v>
      </c>
      <c r="W148" s="7">
        <v>2.1338240000000002</v>
      </c>
      <c r="X148" s="7">
        <v>2.1131009999999999</v>
      </c>
      <c r="Y148" s="7">
        <f t="shared" si="40"/>
        <v>2.122315</v>
      </c>
      <c r="Z148" s="7">
        <v>1.7099839999999999</v>
      </c>
      <c r="AA148" s="7">
        <v>1.6943999999999999</v>
      </c>
      <c r="AB148" s="7">
        <v>1.1970700000000001</v>
      </c>
      <c r="AC148" s="7">
        <f t="shared" si="41"/>
        <v>1.5338180000000001</v>
      </c>
      <c r="AD148" s="7">
        <v>3.2424309999999998</v>
      </c>
      <c r="AE148" s="7">
        <v>4.674963</v>
      </c>
      <c r="AF148" s="7">
        <v>4.210331</v>
      </c>
      <c r="AG148" s="7">
        <f t="shared" si="42"/>
        <v>4.0425750000000003</v>
      </c>
      <c r="AH148" s="7">
        <v>1.14629</v>
      </c>
      <c r="AI148" s="7">
        <v>1.0238</v>
      </c>
      <c r="AJ148" s="7">
        <v>0.88702000000000003</v>
      </c>
      <c r="AK148" s="7">
        <f t="shared" si="43"/>
        <v>1.0190366666666668</v>
      </c>
      <c r="AL148" s="7">
        <v>9.0045E-2</v>
      </c>
      <c r="AM148" s="7">
        <v>0.10600900000000001</v>
      </c>
      <c r="AN148" s="7">
        <v>9.4398999999999997E-2</v>
      </c>
      <c r="AO148" s="7">
        <f t="shared" si="44"/>
        <v>9.6817666666666677E-2</v>
      </c>
      <c r="AP148" s="7">
        <v>0.487902</v>
      </c>
      <c r="AQ148" s="7">
        <v>0.46403100000000003</v>
      </c>
      <c r="AR148" s="7">
        <v>0.46889500000000001</v>
      </c>
      <c r="AS148" s="7">
        <f t="shared" si="45"/>
        <v>0.47360933333333333</v>
      </c>
      <c r="AT148" s="7">
        <v>2.985493</v>
      </c>
      <c r="AU148" s="7">
        <v>2.7319200000000001</v>
      </c>
      <c r="AV148" s="7">
        <v>3.1391200000000001</v>
      </c>
      <c r="AW148" s="7">
        <f t="shared" si="46"/>
        <v>2.952177666666667</v>
      </c>
      <c r="AX148" s="7">
        <v>1.4996499999999999</v>
      </c>
      <c r="AY148" s="7">
        <v>1.7024699999999999</v>
      </c>
      <c r="AZ148" s="7">
        <v>1.51437</v>
      </c>
      <c r="BA148" s="7">
        <f t="shared" si="47"/>
        <v>1.5721633333333334</v>
      </c>
      <c r="BB148" s="7">
        <v>0.62834599999999996</v>
      </c>
      <c r="BC148" s="7">
        <v>0.71548</v>
      </c>
      <c r="BD148" s="7">
        <v>0.79628699999999997</v>
      </c>
      <c r="BE148" s="7">
        <f t="shared" si="48"/>
        <v>0.71337099999999998</v>
      </c>
      <c r="BF148" s="7">
        <f t="shared" si="49"/>
        <v>8.3990361238656427E-2</v>
      </c>
      <c r="BG148" s="7">
        <v>1.8934</v>
      </c>
      <c r="BH148" s="7">
        <v>1.7403729999999999</v>
      </c>
      <c r="BI148" s="7">
        <v>1.588892</v>
      </c>
      <c r="BJ148" s="7">
        <f t="shared" si="50"/>
        <v>1.7408883333333331</v>
      </c>
      <c r="BK148" s="7">
        <v>0.90800599999999998</v>
      </c>
      <c r="BL148" s="7">
        <v>0.85546299999999997</v>
      </c>
      <c r="BM148" s="7">
        <v>1.082333</v>
      </c>
      <c r="BN148" s="7">
        <f t="shared" si="51"/>
        <v>0.94860066666666665</v>
      </c>
      <c r="BO148" s="7">
        <v>0.51939000000000002</v>
      </c>
      <c r="BP148" s="7">
        <v>0.50128200000000001</v>
      </c>
      <c r="BQ148" s="7">
        <v>0.49275799999999997</v>
      </c>
      <c r="BR148" s="7">
        <f t="shared" si="52"/>
        <v>0.50447666666666668</v>
      </c>
    </row>
  </sheetData>
  <phoneticPr fontId="1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7" workbookViewId="0">
      <selection activeCell="K21" sqref="K21"/>
    </sheetView>
  </sheetViews>
  <sheetFormatPr defaultColWidth="11.5546875" defaultRowHeight="14.4"/>
  <sheetData/>
  <phoneticPr fontId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R58"/>
  <sheetViews>
    <sheetView topLeftCell="A6" workbookViewId="0">
      <selection activeCell="LS18" sqref="LS18"/>
    </sheetView>
  </sheetViews>
  <sheetFormatPr defaultColWidth="11.5546875" defaultRowHeight="14.4"/>
  <cols>
    <col min="3" max="4" width="5.6640625" customWidth="1"/>
    <col min="5" max="5" width="5" customWidth="1"/>
    <col min="6" max="6" width="3.109375" customWidth="1"/>
    <col min="7" max="7" width="5.77734375" customWidth="1"/>
    <col min="8" max="8" width="6.33203125" customWidth="1"/>
    <col min="9" max="9" width="6" customWidth="1"/>
    <col min="10" max="10" width="5.44140625" customWidth="1"/>
    <col min="11" max="11" width="5" customWidth="1"/>
    <col min="12" max="12" width="4.77734375" customWidth="1"/>
    <col min="13" max="13" width="5.77734375" customWidth="1"/>
    <col min="14" max="15" width="5.6640625" customWidth="1"/>
    <col min="16" max="16" width="5.44140625" customWidth="1"/>
    <col min="17" max="17" width="4.33203125" customWidth="1"/>
    <col min="18" max="18" width="7.77734375" customWidth="1"/>
    <col min="19" max="19" width="3.77734375" customWidth="1"/>
    <col min="20" max="20" width="8.77734375" customWidth="1"/>
    <col min="21" max="21" width="4.77734375" customWidth="1"/>
    <col min="22" max="22" width="8.44140625" customWidth="1"/>
    <col min="26" max="26" width="5.33203125" customWidth="1"/>
    <col min="27" max="27" width="7.6640625" customWidth="1"/>
    <col min="28" max="28" width="4.77734375" customWidth="1"/>
    <col min="29" max="29" width="5" customWidth="1"/>
    <col min="30" max="30" width="6.33203125" customWidth="1"/>
    <col min="31" max="31" width="5.33203125" customWidth="1"/>
    <col min="32" max="32" width="6" customWidth="1"/>
    <col min="33" max="33" width="5.6640625" customWidth="1"/>
    <col min="34" max="34" width="5.44140625" customWidth="1"/>
    <col min="35" max="35" width="5.77734375" customWidth="1"/>
    <col min="36" max="36" width="6.6640625" customWidth="1"/>
    <col min="37" max="37" width="7.6640625" customWidth="1"/>
    <col min="38" max="38" width="5.33203125" customWidth="1"/>
    <col min="39" max="39" width="3" customWidth="1"/>
    <col min="40" max="40" width="8.33203125" customWidth="1"/>
    <col min="41" max="41" width="2.6640625" customWidth="1"/>
    <col min="42" max="42" width="8.109375" customWidth="1"/>
    <col min="43" max="43" width="2.44140625" customWidth="1"/>
    <col min="44" max="44" width="8.6640625" customWidth="1"/>
    <col min="47" max="47" width="7.33203125" customWidth="1"/>
    <col min="48" max="48" width="2.33203125" customWidth="1"/>
    <col min="49" max="49" width="7" customWidth="1"/>
    <col min="50" max="50" width="2.6640625" customWidth="1"/>
    <col min="51" max="51" width="5.6640625" customWidth="1"/>
    <col min="52" max="52" width="5.44140625" customWidth="1"/>
    <col min="53" max="53" width="6.109375" customWidth="1"/>
    <col min="54" max="54" width="5.109375" customWidth="1"/>
    <col min="55" max="55" width="6.109375" customWidth="1"/>
    <col min="56" max="56" width="5.6640625" customWidth="1"/>
    <col min="57" max="57" width="4.44140625" customWidth="1"/>
    <col min="58" max="58" width="4.6640625" customWidth="1"/>
    <col min="59" max="59" width="6.109375" customWidth="1"/>
    <col min="60" max="60" width="5.77734375" customWidth="1"/>
    <col min="61" max="61" width="2.33203125" customWidth="1"/>
    <col min="62" max="62" width="8" customWidth="1"/>
    <col min="63" max="63" width="3.77734375" customWidth="1"/>
    <col min="64" max="64" width="9" customWidth="1"/>
    <col min="65" max="65" width="4.44140625" customWidth="1"/>
    <col min="66" max="66" width="9.33203125" customWidth="1"/>
    <col min="74" max="75" width="6.44140625" customWidth="1"/>
    <col min="76" max="77" width="7.6640625" customWidth="1"/>
    <col min="78" max="78" width="6" customWidth="1"/>
    <col min="79" max="79" width="5.6640625" customWidth="1"/>
    <col min="80" max="80" width="5.109375" customWidth="1"/>
    <col min="81" max="81" width="5.77734375" customWidth="1"/>
    <col min="82" max="82" width="7" customWidth="1"/>
    <col min="83" max="83" width="3.109375" customWidth="1"/>
    <col min="84" max="84" width="9" customWidth="1"/>
    <col min="85" max="85" width="1.77734375" customWidth="1"/>
    <col min="86" max="86" width="8.6640625" customWidth="1"/>
    <col min="87" max="87" width="3.44140625" customWidth="1"/>
    <col min="88" max="88" width="9" customWidth="1"/>
    <col min="91" max="91" width="5.77734375" customWidth="1"/>
    <col min="92" max="92" width="3.33203125" customWidth="1"/>
    <col min="93" max="93" width="7.109375" customWidth="1"/>
    <col min="94" max="94" width="3.6640625" customWidth="1"/>
    <col min="95" max="95" width="6.33203125" customWidth="1"/>
    <col min="96" max="96" width="7" customWidth="1"/>
    <col min="97" max="98" width="6.77734375" customWidth="1"/>
    <col min="99" max="99" width="5.77734375" customWidth="1"/>
    <col min="100" max="100" width="6.33203125" customWidth="1"/>
    <col min="101" max="101" width="7.109375" customWidth="1"/>
    <col min="102" max="102" width="7.33203125" customWidth="1"/>
    <col min="103" max="103" width="6.33203125" customWidth="1"/>
    <col min="104" max="104" width="7" customWidth="1"/>
    <col min="105" max="105" width="3.77734375" customWidth="1"/>
    <col min="106" max="106" width="8.44140625" customWidth="1"/>
    <col min="107" max="107" width="4.44140625" customWidth="1"/>
    <col min="108" max="108" width="8.77734375" customWidth="1"/>
    <col min="109" max="109" width="3.109375" customWidth="1"/>
    <col min="110" max="110" width="8.109375" customWidth="1"/>
    <col min="113" max="113" width="7.6640625" customWidth="1"/>
    <col min="114" max="114" width="3.33203125" customWidth="1"/>
    <col min="115" max="115" width="6.109375" customWidth="1"/>
    <col min="116" max="116" width="4.44140625" customWidth="1"/>
    <col min="117" max="117" width="6.109375" customWidth="1"/>
    <col min="118" max="118" width="6.33203125" customWidth="1"/>
    <col min="119" max="119" width="6.77734375" customWidth="1"/>
    <col min="120" max="120" width="6.109375" customWidth="1"/>
    <col min="121" max="121" width="7" customWidth="1"/>
    <col min="122" max="122" width="7.44140625" customWidth="1"/>
    <col min="123" max="123" width="5.6640625" customWidth="1"/>
    <col min="124" max="125" width="6.44140625" customWidth="1"/>
    <col min="126" max="126" width="6.77734375" customWidth="1"/>
    <col min="127" max="127" width="3.77734375" customWidth="1"/>
    <col min="128" max="128" width="8.33203125" customWidth="1"/>
    <col min="129" max="129" width="5.109375" customWidth="1"/>
    <col min="130" max="130" width="8.6640625" customWidth="1"/>
    <col min="131" max="131" width="3.109375" customWidth="1"/>
    <col min="132" max="132" width="8.33203125" customWidth="1"/>
    <col min="135" max="135" width="5.77734375" customWidth="1"/>
    <col min="136" max="136" width="4.6640625" customWidth="1"/>
    <col min="137" max="137" width="7" customWidth="1"/>
    <col min="138" max="138" width="4.109375" customWidth="1"/>
    <col min="139" max="139" width="6.44140625" customWidth="1"/>
    <col min="140" max="140" width="7.44140625" customWidth="1"/>
    <col min="141" max="141" width="7.33203125" customWidth="1"/>
    <col min="142" max="142" width="5.33203125" customWidth="1"/>
    <col min="143" max="143" width="5.77734375" customWidth="1"/>
    <col min="144" max="144" width="7" customWidth="1"/>
    <col min="145" max="145" width="7.44140625" customWidth="1"/>
    <col min="146" max="146" width="5.44140625" customWidth="1"/>
    <col min="147" max="147" width="6.109375" customWidth="1"/>
    <col min="148" max="148" width="6.77734375" customWidth="1"/>
    <col min="149" max="149" width="4.77734375" customWidth="1"/>
    <col min="150" max="150" width="7.77734375" customWidth="1"/>
    <col min="151" max="151" width="5.109375" customWidth="1"/>
    <col min="152" max="152" width="8.33203125" customWidth="1"/>
    <col min="153" max="153" width="4.33203125" customWidth="1"/>
    <col min="154" max="154" width="8" customWidth="1"/>
    <col min="157" max="157" width="7.6640625" customWidth="1"/>
    <col min="158" max="158" width="4.6640625" customWidth="1"/>
    <col min="159" max="159" width="7.77734375" customWidth="1"/>
    <col min="160" max="160" width="5" customWidth="1"/>
    <col min="161" max="161" width="5.77734375" customWidth="1"/>
    <col min="162" max="162" width="6.44140625" customWidth="1"/>
    <col min="163" max="163" width="6.6640625" customWidth="1"/>
    <col min="164" max="164" width="7.77734375" customWidth="1"/>
    <col min="165" max="165" width="6.77734375" customWidth="1"/>
    <col min="166" max="166" width="5.6640625" customWidth="1"/>
    <col min="167" max="167" width="6.77734375" customWidth="1"/>
    <col min="168" max="168" width="5.77734375" customWidth="1"/>
    <col min="169" max="169" width="6.77734375" customWidth="1"/>
    <col min="170" max="170" width="5.6640625" customWidth="1"/>
    <col min="171" max="171" width="4.33203125" customWidth="1"/>
    <col min="172" max="172" width="8.44140625" customWidth="1"/>
    <col min="173" max="173" width="3.33203125" customWidth="1"/>
    <col min="174" max="174" width="7.44140625" customWidth="1"/>
    <col min="175" max="175" width="4.33203125" customWidth="1"/>
    <col min="176" max="176" width="7.6640625" customWidth="1"/>
    <col min="180" max="180" width="6" customWidth="1"/>
    <col min="181" max="181" width="7.44140625" customWidth="1"/>
    <col min="182" max="182" width="5" customWidth="1"/>
    <col min="183" max="183" width="8" customWidth="1"/>
    <col min="184" max="184" width="6.77734375" customWidth="1"/>
    <col min="185" max="185" width="7.33203125" customWidth="1"/>
    <col min="186" max="186" width="7.109375" customWidth="1"/>
    <col min="187" max="187" width="6.44140625" customWidth="1"/>
    <col min="188" max="188" width="7.6640625" customWidth="1"/>
    <col min="189" max="189" width="6.77734375" customWidth="1"/>
    <col min="190" max="190" width="6.33203125" customWidth="1"/>
    <col min="191" max="191" width="7.33203125" customWidth="1"/>
    <col min="192" max="192" width="6.77734375" customWidth="1"/>
    <col min="193" max="193" width="5" customWidth="1"/>
    <col min="194" max="194" width="8.6640625" customWidth="1"/>
    <col min="195" max="195" width="3.6640625" customWidth="1"/>
    <col min="196" max="196" width="7.6640625" customWidth="1"/>
    <col min="197" max="197" width="4.33203125" customWidth="1"/>
    <col min="198" max="198" width="8.33203125" customWidth="1"/>
    <col min="201" max="201" width="7.77734375" customWidth="1"/>
    <col min="202" max="202" width="4" customWidth="1"/>
    <col min="203" max="203" width="7.44140625" customWidth="1"/>
    <col min="204" max="204" width="5" customWidth="1"/>
    <col min="205" max="205" width="7.33203125" customWidth="1"/>
    <col min="206" max="206" width="7.77734375" customWidth="1"/>
    <col min="207" max="207" width="8.109375" customWidth="1"/>
    <col min="208" max="208" width="7.109375" customWidth="1"/>
    <col min="209" max="209" width="8.109375" customWidth="1"/>
    <col min="210" max="210" width="5.6640625" customWidth="1"/>
    <col min="211" max="211" width="8.109375" customWidth="1"/>
    <col min="212" max="212" width="6.6640625" customWidth="1"/>
    <col min="213" max="213" width="7" customWidth="1"/>
    <col min="214" max="214" width="6.33203125" customWidth="1"/>
    <col min="215" max="215" width="5.109375" customWidth="1"/>
    <col min="216" max="216" width="8.77734375" customWidth="1"/>
    <col min="217" max="217" width="4.77734375" customWidth="1"/>
    <col min="218" max="218" width="8" customWidth="1"/>
    <col min="219" max="219" width="5.33203125" customWidth="1"/>
    <col min="220" max="220" width="7.6640625" customWidth="1"/>
    <col min="224" max="224" width="2.44140625" customWidth="1"/>
    <col min="225" max="225" width="6.44140625" customWidth="1"/>
    <col min="226" max="226" width="4.6640625" customWidth="1"/>
    <col min="227" max="227" width="7.33203125" customWidth="1"/>
    <col min="228" max="228" width="7.109375" customWidth="1"/>
    <col min="229" max="229" width="7.6640625" customWidth="1"/>
    <col min="230" max="230" width="8" customWidth="1"/>
    <col min="231" max="232" width="6.6640625" customWidth="1"/>
    <col min="233" max="233" width="7.109375" customWidth="1"/>
    <col min="234" max="234" width="6.77734375" customWidth="1"/>
    <col min="235" max="235" width="6.44140625" customWidth="1"/>
    <col min="236" max="236" width="7.6640625" customWidth="1"/>
    <col min="237" max="237" width="5.77734375" customWidth="1"/>
    <col min="238" max="238" width="8.6640625" customWidth="1"/>
    <col min="239" max="239" width="2.33203125" customWidth="1"/>
    <col min="240" max="240" width="9.44140625" customWidth="1"/>
    <col min="241" max="241" width="3.109375" customWidth="1"/>
    <col min="242" max="242" width="7.33203125" customWidth="1"/>
    <col min="245" max="245" width="7.77734375" customWidth="1"/>
    <col min="246" max="246" width="3.6640625" customWidth="1"/>
    <col min="247" max="247" width="7.77734375" customWidth="1"/>
    <col min="248" max="248" width="4" customWidth="1"/>
    <col min="249" max="249" width="7" customWidth="1"/>
    <col min="250" max="250" width="7.33203125" customWidth="1"/>
    <col min="251" max="252" width="7.109375" customWidth="1"/>
    <col min="253" max="254" width="6.6640625" customWidth="1"/>
    <col min="255" max="255" width="6.109375" customWidth="1"/>
    <col min="256" max="256" width="7" customWidth="1"/>
    <col min="257" max="257" width="5.33203125" customWidth="1"/>
    <col min="258" max="258" width="6.109375" customWidth="1"/>
    <col min="259" max="259" width="5.77734375" customWidth="1"/>
    <col min="260" max="260" width="8" customWidth="1"/>
    <col min="261" max="261" width="4.109375" customWidth="1"/>
    <col min="262" max="262" width="8.77734375" customWidth="1"/>
    <col min="263" max="263" width="5.109375" customWidth="1"/>
    <col min="264" max="264" width="7.33203125" customWidth="1"/>
    <col min="267" max="267" width="8.109375" customWidth="1"/>
    <col min="268" max="268" width="4.77734375" customWidth="1"/>
    <col min="269" max="269" width="7.33203125" customWidth="1"/>
    <col min="270" max="270" width="6.109375" customWidth="1"/>
    <col min="271" max="272" width="6.44140625" customWidth="1"/>
    <col min="273" max="273" width="6.109375" customWidth="1"/>
    <col min="274" max="274" width="8.6640625" customWidth="1"/>
    <col min="275" max="275" width="6" customWidth="1"/>
    <col min="276" max="276" width="6.77734375" customWidth="1"/>
    <col min="277" max="277" width="7" customWidth="1"/>
    <col min="278" max="278" width="5.77734375" customWidth="1"/>
    <col min="279" max="279" width="6.77734375" customWidth="1"/>
    <col min="280" max="280" width="6" customWidth="1"/>
    <col min="281" max="281" width="6.44140625" customWidth="1"/>
    <col min="282" max="282" width="8.109375" customWidth="1"/>
    <col min="283" max="283" width="6.44140625" customWidth="1"/>
    <col min="284" max="284" width="7.77734375" customWidth="1"/>
    <col min="285" max="285" width="5.33203125" customWidth="1"/>
    <col min="286" max="286" width="7" customWidth="1"/>
    <col min="289" max="289" width="6.77734375" customWidth="1"/>
    <col min="290" max="290" width="7.109375" customWidth="1"/>
    <col min="291" max="291" width="7.77734375" customWidth="1"/>
    <col min="292" max="292" width="4.6640625" customWidth="1"/>
    <col min="293" max="293" width="7" customWidth="1"/>
    <col min="294" max="294" width="8" customWidth="1"/>
    <col min="295" max="295" width="7.33203125" customWidth="1"/>
    <col min="296" max="296" width="7.109375" customWidth="1"/>
    <col min="297" max="297" width="7.6640625" customWidth="1"/>
    <col min="298" max="298" width="7.33203125" customWidth="1"/>
    <col min="299" max="299" width="7.44140625" customWidth="1"/>
    <col min="300" max="300" width="7.33203125" customWidth="1"/>
    <col min="301" max="301" width="8" customWidth="1"/>
    <col min="302" max="302" width="7.33203125" customWidth="1"/>
    <col min="303" max="303" width="5.77734375" customWidth="1"/>
    <col min="304" max="304" width="8.44140625" customWidth="1"/>
    <col min="305" max="305" width="2.77734375" customWidth="1"/>
    <col min="306" max="306" width="8.109375" customWidth="1"/>
    <col min="307" max="307" width="5.109375" customWidth="1"/>
    <col min="308" max="308" width="8" customWidth="1"/>
    <col min="325" max="325" width="5.44140625" customWidth="1"/>
    <col min="326" max="326" width="7.6640625" customWidth="1"/>
    <col min="327" max="327" width="4.109375" customWidth="1"/>
    <col min="328" max="328" width="7.77734375" customWidth="1"/>
    <col min="329" max="329" width="3.44140625" customWidth="1"/>
    <col min="330" max="330" width="7.44140625" customWidth="1"/>
  </cols>
  <sheetData>
    <row r="2" spans="2:330">
      <c r="B2" s="61" t="s">
        <v>345</v>
      </c>
      <c r="C2" s="62"/>
      <c r="D2" s="62"/>
      <c r="E2" s="63">
        <v>1</v>
      </c>
      <c r="F2" s="63" t="s">
        <v>346</v>
      </c>
      <c r="G2" s="63"/>
      <c r="H2" s="64" t="s">
        <v>346</v>
      </c>
      <c r="I2" s="62"/>
      <c r="J2" s="62"/>
      <c r="K2" s="62"/>
      <c r="L2" s="62"/>
      <c r="M2" s="62"/>
      <c r="N2" s="65" t="s">
        <v>347</v>
      </c>
      <c r="O2" s="62"/>
      <c r="P2" s="62"/>
      <c r="Q2" s="66"/>
      <c r="R2" s="62"/>
      <c r="S2" s="66"/>
      <c r="T2" s="62"/>
      <c r="U2" s="66"/>
      <c r="V2" s="67" t="s">
        <v>348</v>
      </c>
      <c r="X2" s="61" t="s">
        <v>345</v>
      </c>
      <c r="Y2" s="62"/>
      <c r="Z2" s="62"/>
      <c r="AA2" s="63">
        <v>1</v>
      </c>
      <c r="AB2" s="63" t="s">
        <v>346</v>
      </c>
      <c r="AC2" s="63"/>
      <c r="AD2" s="64" t="s">
        <v>346</v>
      </c>
      <c r="AE2" s="62"/>
      <c r="AF2" s="62"/>
      <c r="AG2" s="62"/>
      <c r="AH2" s="62"/>
      <c r="AI2" s="62"/>
      <c r="AJ2" s="65" t="s">
        <v>347</v>
      </c>
      <c r="AK2" s="62"/>
      <c r="AL2" s="62"/>
      <c r="AM2" s="66"/>
      <c r="AN2" s="62"/>
      <c r="AO2" s="66"/>
      <c r="AP2" s="62"/>
      <c r="AQ2" s="66"/>
      <c r="AR2" s="67" t="s">
        <v>348</v>
      </c>
      <c r="AT2" s="61" t="s">
        <v>345</v>
      </c>
      <c r="AU2" s="62"/>
      <c r="AV2" s="62"/>
      <c r="AW2" s="63">
        <v>1</v>
      </c>
      <c r="AX2" s="63" t="s">
        <v>346</v>
      </c>
      <c r="AY2" s="63"/>
      <c r="AZ2" s="64" t="s">
        <v>346</v>
      </c>
      <c r="BA2" s="62"/>
      <c r="BB2" s="62"/>
      <c r="BC2" s="62"/>
      <c r="BD2" s="62"/>
      <c r="BE2" s="62"/>
      <c r="BF2" s="65" t="s">
        <v>347</v>
      </c>
      <c r="BG2" s="62"/>
      <c r="BH2" s="62"/>
      <c r="BI2" s="66"/>
      <c r="BJ2" s="62"/>
      <c r="BK2" s="66"/>
      <c r="BL2" s="62"/>
      <c r="BM2" s="66"/>
      <c r="BN2" s="67" t="s">
        <v>348</v>
      </c>
      <c r="BP2" s="61" t="s">
        <v>345</v>
      </c>
      <c r="BQ2" s="62"/>
      <c r="BR2" s="62"/>
      <c r="BS2" s="63">
        <v>1</v>
      </c>
      <c r="BT2" s="63" t="s">
        <v>346</v>
      </c>
      <c r="BU2" s="63"/>
      <c r="BV2" s="64" t="s">
        <v>346</v>
      </c>
      <c r="BW2" s="62"/>
      <c r="BX2" s="62"/>
      <c r="BY2" s="62"/>
      <c r="BZ2" s="62"/>
      <c r="CA2" s="62"/>
      <c r="CB2" s="65" t="s">
        <v>347</v>
      </c>
      <c r="CC2" s="62"/>
      <c r="CD2" s="62"/>
      <c r="CE2" s="66"/>
      <c r="CF2" s="62"/>
      <c r="CG2" s="66"/>
      <c r="CH2" s="62"/>
      <c r="CI2" s="66"/>
      <c r="CJ2" s="67" t="s">
        <v>348</v>
      </c>
      <c r="CL2" s="61" t="s">
        <v>345</v>
      </c>
      <c r="CM2" s="62"/>
      <c r="CN2" s="62"/>
      <c r="CO2" s="63">
        <v>1</v>
      </c>
      <c r="CP2" s="63" t="s">
        <v>346</v>
      </c>
      <c r="CQ2" s="63"/>
      <c r="CR2" s="64" t="s">
        <v>346</v>
      </c>
      <c r="CS2" s="62"/>
      <c r="CT2" s="62"/>
      <c r="CU2" s="62"/>
      <c r="CV2" s="62"/>
      <c r="CW2" s="62"/>
      <c r="CX2" s="65" t="s">
        <v>347</v>
      </c>
      <c r="CY2" s="62"/>
      <c r="CZ2" s="62"/>
      <c r="DA2" s="66"/>
      <c r="DB2" s="62"/>
      <c r="DC2" s="66"/>
      <c r="DD2" s="62"/>
      <c r="DE2" s="66"/>
      <c r="DF2" s="67" t="s">
        <v>348</v>
      </c>
      <c r="DH2" s="61" t="s">
        <v>345</v>
      </c>
      <c r="DI2" s="62"/>
      <c r="DJ2" s="62"/>
      <c r="DK2" s="63">
        <v>1</v>
      </c>
      <c r="DL2" s="63" t="s">
        <v>346</v>
      </c>
      <c r="DM2" s="63"/>
      <c r="DN2" s="64" t="s">
        <v>346</v>
      </c>
      <c r="DO2" s="62"/>
      <c r="DP2" s="62"/>
      <c r="DQ2" s="62"/>
      <c r="DR2" s="62"/>
      <c r="DS2" s="62"/>
      <c r="DT2" s="65" t="s">
        <v>347</v>
      </c>
      <c r="DU2" s="62"/>
      <c r="DV2" s="62"/>
      <c r="DW2" s="66"/>
      <c r="DX2" s="62"/>
      <c r="DY2" s="66"/>
      <c r="DZ2" s="62"/>
      <c r="EA2" s="66"/>
      <c r="EB2" s="67" t="s">
        <v>348</v>
      </c>
      <c r="ED2" s="61" t="s">
        <v>345</v>
      </c>
      <c r="EE2" s="62"/>
      <c r="EF2" s="62"/>
      <c r="EG2" s="63">
        <v>1</v>
      </c>
      <c r="EH2" s="63" t="s">
        <v>346</v>
      </c>
      <c r="EI2" s="63"/>
      <c r="EJ2" s="64" t="s">
        <v>346</v>
      </c>
      <c r="EK2" s="62"/>
      <c r="EL2" s="62"/>
      <c r="EM2" s="62"/>
      <c r="EN2" s="62"/>
      <c r="EO2" s="62"/>
      <c r="EP2" s="65" t="s">
        <v>347</v>
      </c>
      <c r="EQ2" s="62"/>
      <c r="ER2" s="62"/>
      <c r="ES2" s="66"/>
      <c r="ET2" s="62"/>
      <c r="EU2" s="66"/>
      <c r="EV2" s="62"/>
      <c r="EW2" s="66"/>
      <c r="EX2" s="67" t="s">
        <v>348</v>
      </c>
      <c r="EZ2" s="61" t="s">
        <v>345</v>
      </c>
      <c r="FA2" s="62"/>
      <c r="FB2" s="62"/>
      <c r="FC2" s="63">
        <v>1</v>
      </c>
      <c r="FD2" s="63" t="s">
        <v>346</v>
      </c>
      <c r="FE2" s="63"/>
      <c r="FF2" s="64" t="s">
        <v>346</v>
      </c>
      <c r="FG2" s="62"/>
      <c r="FH2" s="62"/>
      <c r="FI2" s="62"/>
      <c r="FJ2" s="62"/>
      <c r="FK2" s="62"/>
      <c r="FL2" s="65" t="s">
        <v>347</v>
      </c>
      <c r="FM2" s="62"/>
      <c r="FN2" s="62"/>
      <c r="FO2" s="66"/>
      <c r="FP2" s="62"/>
      <c r="FQ2" s="66"/>
      <c r="FR2" s="62"/>
      <c r="FS2" s="66"/>
      <c r="FT2" s="67" t="s">
        <v>348</v>
      </c>
      <c r="FV2" s="61" t="s">
        <v>345</v>
      </c>
      <c r="FW2" s="62"/>
      <c r="FX2" s="62"/>
      <c r="FY2" s="63">
        <v>1</v>
      </c>
      <c r="FZ2" s="63" t="s">
        <v>346</v>
      </c>
      <c r="GA2" s="63"/>
      <c r="GB2" s="64" t="s">
        <v>346</v>
      </c>
      <c r="GC2" s="62"/>
      <c r="GD2" s="62"/>
      <c r="GE2" s="62"/>
      <c r="GF2" s="62"/>
      <c r="GG2" s="62"/>
      <c r="GH2" s="65" t="s">
        <v>347</v>
      </c>
      <c r="GI2" s="62"/>
      <c r="GJ2" s="62"/>
      <c r="GK2" s="66"/>
      <c r="GL2" s="62"/>
      <c r="GM2" s="66"/>
      <c r="GN2" s="62"/>
      <c r="GO2" s="66"/>
      <c r="GP2" s="67" t="s">
        <v>348</v>
      </c>
      <c r="GR2" s="61" t="s">
        <v>345</v>
      </c>
      <c r="GS2" s="62"/>
      <c r="GT2" s="62"/>
      <c r="GU2" s="63">
        <v>1</v>
      </c>
      <c r="GV2" s="63" t="s">
        <v>346</v>
      </c>
      <c r="GW2" s="63"/>
      <c r="GX2" s="64" t="s">
        <v>346</v>
      </c>
      <c r="GY2" s="62"/>
      <c r="GZ2" s="62"/>
      <c r="HA2" s="62"/>
      <c r="HB2" s="62"/>
      <c r="HC2" s="62"/>
      <c r="HD2" s="65" t="s">
        <v>347</v>
      </c>
      <c r="HE2" s="62"/>
      <c r="HF2" s="62"/>
      <c r="HG2" s="66"/>
      <c r="HH2" s="62"/>
      <c r="HI2" s="66"/>
      <c r="HJ2" s="62"/>
      <c r="HK2" s="66"/>
      <c r="HL2" s="67" t="s">
        <v>348</v>
      </c>
      <c r="HN2" s="61" t="s">
        <v>345</v>
      </c>
      <c r="HO2" s="62"/>
      <c r="HP2" s="62"/>
      <c r="HQ2" s="63">
        <v>1</v>
      </c>
      <c r="HR2" s="63" t="s">
        <v>346</v>
      </c>
      <c r="HS2" s="63"/>
      <c r="HT2" s="64" t="s">
        <v>346</v>
      </c>
      <c r="HU2" s="62"/>
      <c r="HV2" s="62"/>
      <c r="HW2" s="62"/>
      <c r="HX2" s="62"/>
      <c r="HY2" s="62"/>
      <c r="HZ2" s="65" t="s">
        <v>347</v>
      </c>
      <c r="IA2" s="62"/>
      <c r="IB2" s="62"/>
      <c r="IC2" s="66"/>
      <c r="ID2" s="62"/>
      <c r="IE2" s="66"/>
      <c r="IF2" s="62"/>
      <c r="IG2" s="66"/>
      <c r="IH2" s="67" t="s">
        <v>348</v>
      </c>
      <c r="IJ2" s="61" t="s">
        <v>345</v>
      </c>
      <c r="IK2" s="62"/>
      <c r="IL2" s="62"/>
      <c r="IM2" s="63">
        <v>1</v>
      </c>
      <c r="IN2" s="63" t="s">
        <v>346</v>
      </c>
      <c r="IO2" s="63"/>
      <c r="IP2" s="64" t="s">
        <v>346</v>
      </c>
      <c r="IQ2" s="62"/>
      <c r="IR2" s="62"/>
      <c r="IS2" s="62"/>
      <c r="IT2" s="62"/>
      <c r="IU2" s="62"/>
      <c r="IV2" s="65" t="s">
        <v>347</v>
      </c>
      <c r="IW2" s="62"/>
      <c r="IX2" s="62"/>
      <c r="IY2" s="66"/>
      <c r="IZ2" s="62"/>
      <c r="JA2" s="66"/>
      <c r="JB2" s="62"/>
      <c r="JC2" s="66"/>
      <c r="JD2" s="67" t="s">
        <v>348</v>
      </c>
      <c r="JF2" s="61" t="s">
        <v>345</v>
      </c>
      <c r="JG2" s="62"/>
      <c r="JH2" s="62"/>
      <c r="JI2" s="63">
        <v>1</v>
      </c>
      <c r="JJ2" s="63" t="s">
        <v>346</v>
      </c>
      <c r="JK2" s="63"/>
      <c r="JL2" s="64" t="s">
        <v>346</v>
      </c>
      <c r="JM2" s="62"/>
      <c r="JN2" s="62"/>
      <c r="JO2" s="62"/>
      <c r="JP2" s="62"/>
      <c r="JQ2" s="62"/>
      <c r="JR2" s="65" t="s">
        <v>347</v>
      </c>
      <c r="JS2" s="62"/>
      <c r="JT2" s="62"/>
      <c r="JU2" s="66"/>
      <c r="JV2" s="62"/>
      <c r="JW2" s="66"/>
      <c r="JX2" s="62"/>
      <c r="JY2" s="66"/>
      <c r="JZ2" s="67" t="s">
        <v>348</v>
      </c>
      <c r="KB2" s="91" t="s">
        <v>345</v>
      </c>
      <c r="KC2" s="92"/>
      <c r="KD2" s="92"/>
      <c r="KE2" s="93">
        <v>1</v>
      </c>
      <c r="KF2" s="93" t="s">
        <v>346</v>
      </c>
      <c r="KG2" s="93"/>
      <c r="KH2" s="64" t="s">
        <v>346</v>
      </c>
      <c r="KI2" s="92"/>
      <c r="KJ2" s="92"/>
      <c r="KK2" s="92"/>
      <c r="KL2" s="92"/>
      <c r="KM2" s="92"/>
      <c r="KN2" s="93" t="s">
        <v>439</v>
      </c>
      <c r="KO2" s="92"/>
      <c r="KP2" s="92"/>
      <c r="KQ2" s="94"/>
      <c r="KR2" s="92"/>
      <c r="KS2" s="94"/>
      <c r="KT2" s="92"/>
      <c r="KU2" s="94"/>
      <c r="KV2" s="67" t="s">
        <v>348</v>
      </c>
      <c r="KX2" s="91" t="s">
        <v>345</v>
      </c>
      <c r="KY2" s="92"/>
      <c r="KZ2" s="92"/>
      <c r="LA2" s="93">
        <v>1</v>
      </c>
      <c r="LB2" s="93" t="s">
        <v>346</v>
      </c>
      <c r="LC2" s="93"/>
      <c r="LD2" s="64" t="s">
        <v>346</v>
      </c>
      <c r="LE2" s="92"/>
      <c r="LF2" s="92"/>
      <c r="LG2" s="92"/>
      <c r="LH2" s="92"/>
      <c r="LI2" s="92"/>
      <c r="LJ2" s="93" t="s">
        <v>442</v>
      </c>
      <c r="LK2" s="92"/>
      <c r="LL2" s="92"/>
      <c r="LM2" s="94"/>
      <c r="LN2" s="92"/>
      <c r="LO2" s="94"/>
      <c r="LP2" s="92"/>
      <c r="LQ2" s="94"/>
      <c r="LR2" s="67" t="s">
        <v>348</v>
      </c>
    </row>
    <row r="3" spans="2:330">
      <c r="B3" s="68" t="s">
        <v>349</v>
      </c>
      <c r="C3" s="7"/>
      <c r="D3" s="7"/>
      <c r="E3" s="7"/>
      <c r="F3" s="69"/>
      <c r="G3" s="7"/>
      <c r="H3" s="7"/>
      <c r="I3" s="7"/>
      <c r="J3" s="7"/>
      <c r="K3" s="7"/>
      <c r="L3" s="7"/>
      <c r="M3" s="7"/>
      <c r="N3" s="7"/>
      <c r="O3" s="7"/>
      <c r="P3" s="7"/>
      <c r="Q3" s="49"/>
      <c r="R3" s="7"/>
      <c r="S3" s="49"/>
      <c r="T3" s="7"/>
      <c r="U3" s="49"/>
      <c r="V3" s="70"/>
      <c r="X3" s="68" t="s">
        <v>349</v>
      </c>
      <c r="Y3" s="7"/>
      <c r="Z3" s="7"/>
      <c r="AA3" s="7"/>
      <c r="AB3" s="69"/>
      <c r="AC3" s="7"/>
      <c r="AD3" s="7"/>
      <c r="AE3" s="7"/>
      <c r="AF3" s="7"/>
      <c r="AG3" s="7"/>
      <c r="AH3" s="7"/>
      <c r="AI3" s="7"/>
      <c r="AJ3" s="7"/>
      <c r="AK3" s="7"/>
      <c r="AL3" s="7"/>
      <c r="AM3" s="49"/>
      <c r="AN3" s="7"/>
      <c r="AO3" s="49"/>
      <c r="AP3" s="7"/>
      <c r="AQ3" s="49"/>
      <c r="AR3" s="70"/>
      <c r="AT3" s="68" t="s">
        <v>349</v>
      </c>
      <c r="AU3" s="7"/>
      <c r="AV3" s="7"/>
      <c r="AW3" s="7"/>
      <c r="AX3" s="69"/>
      <c r="AY3" s="7"/>
      <c r="AZ3" s="7"/>
      <c r="BA3" s="7"/>
      <c r="BB3" s="7"/>
      <c r="BC3" s="7"/>
      <c r="BD3" s="7"/>
      <c r="BE3" s="7"/>
      <c r="BF3" s="7"/>
      <c r="BG3" s="7"/>
      <c r="BH3" s="7"/>
      <c r="BI3" s="49"/>
      <c r="BJ3" s="7"/>
      <c r="BK3" s="49"/>
      <c r="BL3" s="7"/>
      <c r="BM3" s="49"/>
      <c r="BN3" s="70"/>
      <c r="BP3" s="68" t="s">
        <v>349</v>
      </c>
      <c r="BQ3" s="7"/>
      <c r="BR3" s="7"/>
      <c r="BS3" s="7"/>
      <c r="BT3" s="69"/>
      <c r="BU3" s="7"/>
      <c r="BV3" s="7"/>
      <c r="BW3" s="7"/>
      <c r="BX3" s="7"/>
      <c r="BY3" s="7"/>
      <c r="BZ3" s="7"/>
      <c r="CA3" s="7"/>
      <c r="CB3" s="7"/>
      <c r="CC3" s="7"/>
      <c r="CD3" s="7"/>
      <c r="CE3" s="49"/>
      <c r="CF3" s="7"/>
      <c r="CG3" s="49"/>
      <c r="CH3" s="7"/>
      <c r="CI3" s="49"/>
      <c r="CJ3" s="70"/>
      <c r="CL3" s="68" t="s">
        <v>349</v>
      </c>
      <c r="CM3" s="7"/>
      <c r="CN3" s="7"/>
      <c r="CO3" s="7"/>
      <c r="CP3" s="69"/>
      <c r="CQ3" s="7"/>
      <c r="CR3" s="7"/>
      <c r="CS3" s="7"/>
      <c r="CT3" s="7"/>
      <c r="CU3" s="7"/>
      <c r="CV3" s="7"/>
      <c r="CW3" s="7"/>
      <c r="CX3" s="7"/>
      <c r="CY3" s="7"/>
      <c r="CZ3" s="7"/>
      <c r="DA3" s="49"/>
      <c r="DB3" s="7"/>
      <c r="DC3" s="49"/>
      <c r="DD3" s="7"/>
      <c r="DE3" s="49"/>
      <c r="DF3" s="70"/>
      <c r="DH3" s="68" t="s">
        <v>349</v>
      </c>
      <c r="DI3" s="7"/>
      <c r="DJ3" s="7"/>
      <c r="DK3" s="7"/>
      <c r="DL3" s="69"/>
      <c r="DM3" s="7"/>
      <c r="DN3" s="7"/>
      <c r="DO3" s="7"/>
      <c r="DP3" s="7"/>
      <c r="DQ3" s="7"/>
      <c r="DR3" s="7"/>
      <c r="DS3" s="7"/>
      <c r="DT3" s="7"/>
      <c r="DU3" s="7"/>
      <c r="DV3" s="7"/>
      <c r="DW3" s="49"/>
      <c r="DX3" s="7"/>
      <c r="DY3" s="49"/>
      <c r="DZ3" s="7"/>
      <c r="EA3" s="49"/>
      <c r="EB3" s="70"/>
      <c r="ED3" s="68" t="s">
        <v>349</v>
      </c>
      <c r="EE3" s="7"/>
      <c r="EF3" s="7"/>
      <c r="EG3" s="7"/>
      <c r="EH3" s="69"/>
      <c r="EI3" s="7"/>
      <c r="EJ3" s="7"/>
      <c r="EK3" s="7"/>
      <c r="EL3" s="7"/>
      <c r="EM3" s="7"/>
      <c r="EN3" s="7"/>
      <c r="EO3" s="7"/>
      <c r="EP3" s="7"/>
      <c r="EQ3" s="7"/>
      <c r="ER3" s="7"/>
      <c r="ES3" s="49"/>
      <c r="ET3" s="7"/>
      <c r="EU3" s="49"/>
      <c r="EV3" s="7"/>
      <c r="EW3" s="49"/>
      <c r="EX3" s="70"/>
      <c r="EZ3" s="68" t="s">
        <v>349</v>
      </c>
      <c r="FA3" s="7"/>
      <c r="FB3" s="7"/>
      <c r="FC3" s="7"/>
      <c r="FD3" s="69"/>
      <c r="FE3" s="7"/>
      <c r="FF3" s="7"/>
      <c r="FG3" s="7"/>
      <c r="FH3" s="7"/>
      <c r="FI3" s="7"/>
      <c r="FJ3" s="7"/>
      <c r="FK3" s="7"/>
      <c r="FL3" s="7"/>
      <c r="FM3" s="7"/>
      <c r="FN3" s="7"/>
      <c r="FO3" s="49"/>
      <c r="FP3" s="7"/>
      <c r="FQ3" s="49"/>
      <c r="FR3" s="7"/>
      <c r="FS3" s="49"/>
      <c r="FT3" s="70"/>
      <c r="FV3" s="68" t="s">
        <v>349</v>
      </c>
      <c r="FW3" s="7"/>
      <c r="FX3" s="7"/>
      <c r="FY3" s="7"/>
      <c r="FZ3" s="69"/>
      <c r="GA3" s="7"/>
      <c r="GB3" s="7"/>
      <c r="GC3" s="7"/>
      <c r="GD3" s="7"/>
      <c r="GE3" s="7"/>
      <c r="GF3" s="7"/>
      <c r="GG3" s="7"/>
      <c r="GH3" s="7"/>
      <c r="GI3" s="7"/>
      <c r="GJ3" s="7"/>
      <c r="GK3" s="49"/>
      <c r="GL3" s="7"/>
      <c r="GM3" s="49"/>
      <c r="GN3" s="7"/>
      <c r="GO3" s="49"/>
      <c r="GP3" s="70"/>
      <c r="GR3" s="68" t="s">
        <v>349</v>
      </c>
      <c r="GS3" s="7"/>
      <c r="GT3" s="7"/>
      <c r="GU3" s="7"/>
      <c r="GV3" s="69"/>
      <c r="GW3" s="7"/>
      <c r="GX3" s="7"/>
      <c r="GY3" s="7"/>
      <c r="GZ3" s="7"/>
      <c r="HA3" s="7"/>
      <c r="HB3" s="7"/>
      <c r="HC3" s="7"/>
      <c r="HD3" s="7"/>
      <c r="HE3" s="7"/>
      <c r="HF3" s="7"/>
      <c r="HG3" s="49"/>
      <c r="HH3" s="7"/>
      <c r="HI3" s="49"/>
      <c r="HJ3" s="7"/>
      <c r="HK3" s="49"/>
      <c r="HL3" s="70"/>
      <c r="HN3" s="68" t="s">
        <v>349</v>
      </c>
      <c r="HO3" s="7"/>
      <c r="HP3" s="7"/>
      <c r="HQ3" s="7"/>
      <c r="HR3" s="69"/>
      <c r="HS3" s="7"/>
      <c r="HT3" s="7"/>
      <c r="HU3" s="7"/>
      <c r="HV3" s="7"/>
      <c r="HW3" s="7"/>
      <c r="HX3" s="7"/>
      <c r="HY3" s="7"/>
      <c r="HZ3" s="7"/>
      <c r="IA3" s="7"/>
      <c r="IB3" s="7"/>
      <c r="IC3" s="49"/>
      <c r="ID3" s="7"/>
      <c r="IE3" s="49"/>
      <c r="IF3" s="7"/>
      <c r="IG3" s="49"/>
      <c r="IH3" s="70"/>
      <c r="IJ3" s="68" t="s">
        <v>349</v>
      </c>
      <c r="IK3" s="7"/>
      <c r="IL3" s="7"/>
      <c r="IM3" s="7"/>
      <c r="IN3" s="69"/>
      <c r="IO3" s="7"/>
      <c r="IP3" s="7"/>
      <c r="IQ3" s="7"/>
      <c r="IR3" s="7"/>
      <c r="IS3" s="7"/>
      <c r="IT3" s="7"/>
      <c r="IU3" s="7"/>
      <c r="IV3" s="7"/>
      <c r="IW3" s="7"/>
      <c r="IX3" s="7"/>
      <c r="IY3" s="49"/>
      <c r="IZ3" s="7"/>
      <c r="JA3" s="49"/>
      <c r="JB3" s="7"/>
      <c r="JC3" s="49"/>
      <c r="JD3" s="70"/>
      <c r="JF3" s="68" t="s">
        <v>349</v>
      </c>
      <c r="JG3" s="7"/>
      <c r="JH3" s="7"/>
      <c r="JI3" s="7"/>
      <c r="JJ3" s="69"/>
      <c r="JK3" s="7"/>
      <c r="JL3" s="7"/>
      <c r="JM3" s="7"/>
      <c r="JN3" s="7"/>
      <c r="JO3" s="7"/>
      <c r="JP3" s="7"/>
      <c r="JQ3" s="7"/>
      <c r="JR3" s="7"/>
      <c r="JS3" s="7"/>
      <c r="JT3" s="7"/>
      <c r="JU3" s="49"/>
      <c r="JV3" s="7"/>
      <c r="JW3" s="49"/>
      <c r="JX3" s="7"/>
      <c r="JY3" s="49"/>
      <c r="JZ3" s="70"/>
      <c r="KB3" s="68" t="s">
        <v>349</v>
      </c>
      <c r="KC3" s="95"/>
      <c r="KD3" s="95"/>
      <c r="KE3" s="95"/>
      <c r="KF3" s="96"/>
      <c r="KG3" s="95"/>
      <c r="KH3" s="95"/>
      <c r="KI3" s="95"/>
      <c r="KJ3" s="95"/>
      <c r="KK3" s="95"/>
      <c r="KL3" s="95"/>
      <c r="KM3" s="95"/>
      <c r="KN3" s="95"/>
      <c r="KO3" s="95"/>
      <c r="KP3" s="95"/>
      <c r="KQ3" s="97"/>
      <c r="KR3" s="95"/>
      <c r="KS3" s="97"/>
      <c r="KT3" s="95"/>
      <c r="KU3" s="97"/>
      <c r="KV3" s="98"/>
      <c r="KX3" s="68" t="s">
        <v>349</v>
      </c>
      <c r="KY3" s="95"/>
      <c r="KZ3" s="95"/>
      <c r="LA3" s="95"/>
      <c r="LB3" s="96"/>
      <c r="LC3" s="95"/>
      <c r="LD3" s="95"/>
      <c r="LE3" s="95"/>
      <c r="LF3" s="95"/>
      <c r="LG3" s="95"/>
      <c r="LH3" s="95"/>
      <c r="LI3" s="95"/>
      <c r="LJ3" s="95"/>
      <c r="LK3" s="95"/>
      <c r="LL3" s="95"/>
      <c r="LM3" s="97"/>
      <c r="LN3" s="95"/>
      <c r="LO3" s="97"/>
      <c r="LP3" s="95"/>
      <c r="LQ3" s="97"/>
      <c r="LR3" s="98"/>
    </row>
    <row r="4" spans="2:330" ht="16.2">
      <c r="B4" s="71" t="s">
        <v>411</v>
      </c>
      <c r="C4" s="72"/>
      <c r="D4" s="72" t="s">
        <v>311</v>
      </c>
      <c r="E4" s="72"/>
      <c r="F4" s="72"/>
      <c r="G4" s="72"/>
      <c r="H4" s="72"/>
      <c r="I4" s="72"/>
      <c r="J4" s="72"/>
      <c r="K4" s="72"/>
      <c r="L4" s="72"/>
      <c r="M4" s="72"/>
      <c r="N4" s="72" t="s">
        <v>350</v>
      </c>
      <c r="O4" s="72"/>
      <c r="P4" s="72"/>
      <c r="Q4" s="73"/>
      <c r="R4" s="72"/>
      <c r="S4" s="73"/>
      <c r="T4" s="72"/>
      <c r="U4" s="73"/>
      <c r="V4" s="74"/>
      <c r="X4" s="71" t="s">
        <v>412</v>
      </c>
      <c r="Y4" s="72"/>
      <c r="Z4" s="72" t="s">
        <v>306</v>
      </c>
      <c r="AA4" s="72"/>
      <c r="AB4" s="72"/>
      <c r="AC4" s="72"/>
      <c r="AD4" s="72"/>
      <c r="AE4" s="72"/>
      <c r="AF4" s="72"/>
      <c r="AG4" s="72"/>
      <c r="AH4" s="72"/>
      <c r="AI4" s="72"/>
      <c r="AJ4" s="72" t="s">
        <v>413</v>
      </c>
      <c r="AK4" s="72"/>
      <c r="AL4" s="72"/>
      <c r="AM4" s="73"/>
      <c r="AN4" s="72"/>
      <c r="AO4" s="73"/>
      <c r="AP4" s="72"/>
      <c r="AQ4" s="73"/>
      <c r="AR4" s="74"/>
      <c r="AT4" s="71" t="s">
        <v>414</v>
      </c>
      <c r="AU4" s="72"/>
      <c r="AV4" s="72" t="s">
        <v>310</v>
      </c>
      <c r="AW4" s="72"/>
      <c r="AX4" s="72"/>
      <c r="AY4" s="72"/>
      <c r="AZ4" s="72"/>
      <c r="BA4" s="72"/>
      <c r="BB4" s="72"/>
      <c r="BC4" s="72"/>
      <c r="BD4" s="72"/>
      <c r="BE4" s="72"/>
      <c r="BF4" s="72" t="s">
        <v>415</v>
      </c>
      <c r="BG4" s="72"/>
      <c r="BH4" s="72"/>
      <c r="BI4" s="73"/>
      <c r="BJ4" s="72"/>
      <c r="BK4" s="73"/>
      <c r="BL4" s="72"/>
      <c r="BM4" s="73"/>
      <c r="BN4" s="74"/>
      <c r="BP4" s="71" t="s">
        <v>417</v>
      </c>
      <c r="BQ4" s="72"/>
      <c r="BR4" s="72" t="s">
        <v>319</v>
      </c>
      <c r="BS4" s="72"/>
      <c r="BT4" s="72"/>
      <c r="BU4" s="72"/>
      <c r="BV4" s="72"/>
      <c r="BW4" s="72"/>
      <c r="BX4" s="72"/>
      <c r="BY4" s="72"/>
      <c r="BZ4" s="72"/>
      <c r="CA4" s="72"/>
      <c r="CB4" s="72" t="s">
        <v>418</v>
      </c>
      <c r="CC4" s="72"/>
      <c r="CD4" s="72"/>
      <c r="CE4" s="73"/>
      <c r="CF4" s="72"/>
      <c r="CG4" s="73"/>
      <c r="CH4" s="72"/>
      <c r="CI4" s="73"/>
      <c r="CJ4" s="74"/>
      <c r="CL4" s="71" t="s">
        <v>419</v>
      </c>
      <c r="CM4" s="72"/>
      <c r="CN4" s="72" t="s">
        <v>321</v>
      </c>
      <c r="CO4" s="72"/>
      <c r="CP4" s="72"/>
      <c r="CQ4" s="72"/>
      <c r="CR4" s="72"/>
      <c r="CS4" s="72"/>
      <c r="CT4" s="72"/>
      <c r="CU4" s="72"/>
      <c r="CV4" s="72"/>
      <c r="CW4" s="72"/>
      <c r="CX4" s="72" t="s">
        <v>420</v>
      </c>
      <c r="CY4" s="72"/>
      <c r="CZ4" s="72"/>
      <c r="DA4" s="73"/>
      <c r="DB4" s="72"/>
      <c r="DC4" s="73"/>
      <c r="DD4" s="72"/>
      <c r="DE4" s="73"/>
      <c r="DF4" s="74"/>
      <c r="DH4" s="71" t="s">
        <v>421</v>
      </c>
      <c r="DI4" s="72"/>
      <c r="DJ4" s="72" t="s">
        <v>323</v>
      </c>
      <c r="DK4" s="72"/>
      <c r="DL4" s="72"/>
      <c r="DM4" s="72"/>
      <c r="DN4" s="72"/>
      <c r="DO4" s="72"/>
      <c r="DP4" s="72"/>
      <c r="DQ4" s="72"/>
      <c r="DR4" s="72"/>
      <c r="DS4" s="72"/>
      <c r="DT4" s="72" t="s">
        <v>422</v>
      </c>
      <c r="DU4" s="72"/>
      <c r="DV4" s="72"/>
      <c r="DW4" s="73"/>
      <c r="DX4" s="72"/>
      <c r="DY4" s="73"/>
      <c r="DZ4" s="72"/>
      <c r="EA4" s="73"/>
      <c r="EB4" s="74"/>
      <c r="ED4" s="71" t="s">
        <v>423</v>
      </c>
      <c r="EE4" s="72"/>
      <c r="EF4" s="72" t="s">
        <v>324</v>
      </c>
      <c r="EG4" s="72"/>
      <c r="EH4" s="72"/>
      <c r="EI4" s="72"/>
      <c r="EJ4" s="72"/>
      <c r="EK4" s="72"/>
      <c r="EL4" s="72"/>
      <c r="EM4" s="72"/>
      <c r="EN4" s="72"/>
      <c r="EO4" s="72"/>
      <c r="EP4" s="72" t="s">
        <v>424</v>
      </c>
      <c r="EQ4" s="72"/>
      <c r="ER4" s="72"/>
      <c r="ES4" s="73"/>
      <c r="ET4" s="72"/>
      <c r="EU4" s="73"/>
      <c r="EV4" s="72"/>
      <c r="EW4" s="73"/>
      <c r="EX4" s="74"/>
      <c r="EZ4" s="71" t="s">
        <v>425</v>
      </c>
      <c r="FA4" s="72"/>
      <c r="FB4" s="72" t="s">
        <v>325</v>
      </c>
      <c r="FC4" s="72"/>
      <c r="FD4" s="72"/>
      <c r="FE4" s="72"/>
      <c r="FF4" s="72"/>
      <c r="FG4" s="72"/>
      <c r="FH4" s="72"/>
      <c r="FI4" s="72"/>
      <c r="FJ4" s="72"/>
      <c r="FK4" s="72"/>
      <c r="FL4" s="72" t="s">
        <v>426</v>
      </c>
      <c r="FM4" s="72"/>
      <c r="FN4" s="72"/>
      <c r="FO4" s="73"/>
      <c r="FP4" s="72"/>
      <c r="FQ4" s="73"/>
      <c r="FR4" s="72"/>
      <c r="FS4" s="73"/>
      <c r="FT4" s="74"/>
      <c r="FV4" s="71" t="s">
        <v>427</v>
      </c>
      <c r="FW4" s="72"/>
      <c r="FX4" s="72" t="s">
        <v>307</v>
      </c>
      <c r="FY4" s="72"/>
      <c r="FZ4" s="72"/>
      <c r="GA4" s="72"/>
      <c r="GB4" s="72"/>
      <c r="GC4" s="72"/>
      <c r="GD4" s="72"/>
      <c r="GE4" s="72"/>
      <c r="GF4" s="72"/>
      <c r="GG4" s="72"/>
      <c r="GH4" s="72" t="s">
        <v>428</v>
      </c>
      <c r="GI4" s="72"/>
      <c r="GJ4" s="72"/>
      <c r="GK4" s="73"/>
      <c r="GL4" s="72"/>
      <c r="GM4" s="73"/>
      <c r="GN4" s="72"/>
      <c r="GO4" s="73"/>
      <c r="GP4" s="74"/>
      <c r="GR4" s="71" t="s">
        <v>429</v>
      </c>
      <c r="GS4" s="72"/>
      <c r="GT4" s="72" t="s">
        <v>309</v>
      </c>
      <c r="GU4" s="72"/>
      <c r="GV4" s="72"/>
      <c r="GW4" s="72"/>
      <c r="GX4" s="72"/>
      <c r="GY4" s="72"/>
      <c r="GZ4" s="72"/>
      <c r="HA4" s="72"/>
      <c r="HB4" s="72"/>
      <c r="HC4" s="72"/>
      <c r="HD4" s="72" t="s">
        <v>430</v>
      </c>
      <c r="HE4" s="72"/>
      <c r="HF4" s="72"/>
      <c r="HG4" s="73"/>
      <c r="HH4" s="72"/>
      <c r="HI4" s="73"/>
      <c r="HJ4" s="72"/>
      <c r="HK4" s="73"/>
      <c r="HL4" s="74"/>
      <c r="HN4" s="71" t="s">
        <v>431</v>
      </c>
      <c r="HO4" s="72"/>
      <c r="HP4" s="72" t="s">
        <v>312</v>
      </c>
      <c r="HQ4" s="72"/>
      <c r="HR4" s="72"/>
      <c r="HS4" s="72"/>
      <c r="HT4" s="72"/>
      <c r="HU4" s="72"/>
      <c r="HV4" s="72"/>
      <c r="HW4" s="72"/>
      <c r="HX4" s="72"/>
      <c r="HY4" s="72"/>
      <c r="HZ4" s="72" t="s">
        <v>432</v>
      </c>
      <c r="IA4" s="72"/>
      <c r="IB4" s="72"/>
      <c r="IC4" s="73"/>
      <c r="ID4" s="72"/>
      <c r="IE4" s="73"/>
      <c r="IF4" s="72"/>
      <c r="IG4" s="73"/>
      <c r="IH4" s="74"/>
      <c r="IJ4" s="71" t="s">
        <v>433</v>
      </c>
      <c r="IK4" s="72"/>
      <c r="IL4" s="72" t="s">
        <v>435</v>
      </c>
      <c r="IM4" s="72"/>
      <c r="IN4" s="72"/>
      <c r="IO4" s="72"/>
      <c r="IP4" s="72"/>
      <c r="IQ4" s="72"/>
      <c r="IR4" s="72"/>
      <c r="IS4" s="72"/>
      <c r="IT4" s="72"/>
      <c r="IU4" s="72"/>
      <c r="IV4" s="72" t="s">
        <v>434</v>
      </c>
      <c r="IW4" s="72"/>
      <c r="IX4" s="72"/>
      <c r="IY4" s="73"/>
      <c r="IZ4" s="72"/>
      <c r="JA4" s="73"/>
      <c r="JB4" s="72"/>
      <c r="JC4" s="73"/>
      <c r="JD4" s="74"/>
      <c r="JF4" s="71" t="s">
        <v>436</v>
      </c>
      <c r="JG4" s="72"/>
      <c r="JH4" s="72" t="s">
        <v>438</v>
      </c>
      <c r="JI4" s="72"/>
      <c r="JJ4" s="72"/>
      <c r="JK4" s="72"/>
      <c r="JL4" s="72"/>
      <c r="JM4" s="72"/>
      <c r="JN4" s="72"/>
      <c r="JO4" s="72"/>
      <c r="JP4" s="72"/>
      <c r="JQ4" s="72"/>
      <c r="JR4" s="72" t="s">
        <v>437</v>
      </c>
      <c r="JS4" s="72"/>
      <c r="JT4" s="72"/>
      <c r="JU4" s="73"/>
      <c r="JV4" s="72"/>
      <c r="JW4" s="73"/>
      <c r="JX4" s="72"/>
      <c r="JY4" s="73"/>
      <c r="JZ4" s="74"/>
      <c r="KB4" s="71" t="s">
        <v>440</v>
      </c>
      <c r="KC4" s="72"/>
      <c r="KD4" s="72"/>
      <c r="KE4" s="72"/>
      <c r="KF4" s="72"/>
      <c r="KG4" s="72"/>
      <c r="KH4" s="72"/>
      <c r="KI4" s="72"/>
      <c r="KJ4" s="72"/>
      <c r="KK4" s="72"/>
      <c r="KL4" s="72"/>
      <c r="KM4" s="72"/>
      <c r="KN4" s="72" t="s">
        <v>441</v>
      </c>
      <c r="KO4" s="72"/>
      <c r="KP4" s="72"/>
      <c r="KQ4" s="73"/>
      <c r="KR4" s="72"/>
      <c r="KS4" s="73"/>
      <c r="KT4" s="72"/>
      <c r="KU4" s="73"/>
      <c r="KV4" s="74"/>
      <c r="KX4" s="71" t="s">
        <v>443</v>
      </c>
      <c r="KY4" s="72"/>
      <c r="KZ4" s="72"/>
      <c r="LA4" s="72"/>
      <c r="LB4" s="72"/>
      <c r="LC4" s="72"/>
      <c r="LD4" s="72"/>
      <c r="LE4" s="72"/>
      <c r="LF4" s="72"/>
      <c r="LG4" s="72"/>
      <c r="LH4" s="72"/>
      <c r="LI4" s="72"/>
      <c r="LJ4" s="72" t="s">
        <v>444</v>
      </c>
      <c r="LK4" s="72"/>
      <c r="LL4" s="72"/>
      <c r="LM4" s="73"/>
      <c r="LN4" s="72"/>
      <c r="LO4" s="73"/>
      <c r="LP4" s="72"/>
      <c r="LQ4" s="73"/>
      <c r="LR4" s="74"/>
    </row>
    <row r="5" spans="2:330">
      <c r="B5" s="75">
        <v>0</v>
      </c>
      <c r="C5" s="76"/>
      <c r="D5" s="76"/>
      <c r="E5" s="76"/>
      <c r="F5" s="76"/>
      <c r="G5" s="76"/>
      <c r="H5" s="76"/>
      <c r="I5" s="76"/>
      <c r="J5" s="76"/>
      <c r="K5" s="76"/>
      <c r="L5" s="76"/>
      <c r="M5" s="76"/>
      <c r="N5" s="76"/>
      <c r="O5" s="76"/>
      <c r="P5" s="76"/>
      <c r="Q5" s="77"/>
      <c r="R5" s="76"/>
      <c r="S5" s="77"/>
      <c r="T5" s="76"/>
      <c r="U5" s="77"/>
      <c r="V5" s="78"/>
      <c r="X5" s="75">
        <v>0</v>
      </c>
      <c r="Y5" s="76"/>
      <c r="Z5" s="76"/>
      <c r="AA5" s="76"/>
      <c r="AB5" s="76"/>
      <c r="AC5" s="76"/>
      <c r="AD5" s="76"/>
      <c r="AE5" s="76"/>
      <c r="AF5" s="76"/>
      <c r="AG5" s="76"/>
      <c r="AH5" s="76"/>
      <c r="AI5" s="76"/>
      <c r="AJ5" s="76"/>
      <c r="AK5" s="76"/>
      <c r="AL5" s="76"/>
      <c r="AM5" s="77"/>
      <c r="AN5" s="76"/>
      <c r="AO5" s="77"/>
      <c r="AP5" s="76"/>
      <c r="AQ5" s="77"/>
      <c r="AR5" s="78"/>
      <c r="AT5" s="75">
        <v>0</v>
      </c>
      <c r="AU5" s="76"/>
      <c r="AV5" s="76"/>
      <c r="AW5" s="76"/>
      <c r="AX5" s="76"/>
      <c r="AY5" s="76"/>
      <c r="AZ5" s="76"/>
      <c r="BA5" s="76"/>
      <c r="BB5" s="76"/>
      <c r="BC5" s="76"/>
      <c r="BD5" s="76"/>
      <c r="BE5" s="76"/>
      <c r="BF5" s="76"/>
      <c r="BG5" s="76"/>
      <c r="BH5" s="76"/>
      <c r="BI5" s="77"/>
      <c r="BJ5" s="76"/>
      <c r="BK5" s="77"/>
      <c r="BL5" s="76"/>
      <c r="BM5" s="77"/>
      <c r="BN5" s="78"/>
      <c r="BP5" s="75">
        <v>0</v>
      </c>
      <c r="BQ5" s="76"/>
      <c r="BR5" s="76"/>
      <c r="BS5" s="76"/>
      <c r="BT5" s="76"/>
      <c r="BU5" s="76"/>
      <c r="BV5" s="76"/>
      <c r="BW5" s="76"/>
      <c r="BX5" s="76"/>
      <c r="BY5" s="76"/>
      <c r="BZ5" s="76"/>
      <c r="CA5" s="76"/>
      <c r="CB5" s="76"/>
      <c r="CC5" s="76"/>
      <c r="CD5" s="76"/>
      <c r="CE5" s="77"/>
      <c r="CF5" s="76"/>
      <c r="CG5" s="77"/>
      <c r="CH5" s="76"/>
      <c r="CI5" s="77"/>
      <c r="CJ5" s="78"/>
      <c r="CL5" s="75">
        <v>0</v>
      </c>
      <c r="CM5" s="76"/>
      <c r="CN5" s="76"/>
      <c r="CO5" s="76"/>
      <c r="CP5" s="76"/>
      <c r="CQ5" s="76"/>
      <c r="CR5" s="76"/>
      <c r="CS5" s="76"/>
      <c r="CT5" s="76"/>
      <c r="CU5" s="76"/>
      <c r="CV5" s="76"/>
      <c r="CW5" s="76"/>
      <c r="CX5" s="76"/>
      <c r="CY5" s="76"/>
      <c r="CZ5" s="76"/>
      <c r="DA5" s="77"/>
      <c r="DB5" s="76"/>
      <c r="DC5" s="77"/>
      <c r="DD5" s="76"/>
      <c r="DE5" s="77"/>
      <c r="DF5" s="78"/>
      <c r="DH5" s="75">
        <v>0</v>
      </c>
      <c r="DI5" s="76"/>
      <c r="DJ5" s="76"/>
      <c r="DK5" s="76"/>
      <c r="DL5" s="76"/>
      <c r="DM5" s="76"/>
      <c r="DN5" s="76"/>
      <c r="DO5" s="76"/>
      <c r="DP5" s="76"/>
      <c r="DQ5" s="76"/>
      <c r="DR5" s="76"/>
      <c r="DS5" s="76"/>
      <c r="DT5" s="76"/>
      <c r="DU5" s="76"/>
      <c r="DV5" s="76"/>
      <c r="DW5" s="77"/>
      <c r="DX5" s="76"/>
      <c r="DY5" s="77"/>
      <c r="DZ5" s="76"/>
      <c r="EA5" s="77"/>
      <c r="EB5" s="78"/>
      <c r="ED5" s="75">
        <v>0</v>
      </c>
      <c r="EE5" s="76"/>
      <c r="EF5" s="76"/>
      <c r="EG5" s="76"/>
      <c r="EH5" s="76"/>
      <c r="EI5" s="76"/>
      <c r="EJ5" s="76"/>
      <c r="EK5" s="76"/>
      <c r="EL5" s="76"/>
      <c r="EM5" s="76"/>
      <c r="EN5" s="76"/>
      <c r="EO5" s="76"/>
      <c r="EP5" s="76"/>
      <c r="EQ5" s="76"/>
      <c r="ER5" s="76"/>
      <c r="ES5" s="77"/>
      <c r="ET5" s="76"/>
      <c r="EU5" s="77"/>
      <c r="EV5" s="76"/>
      <c r="EW5" s="77"/>
      <c r="EX5" s="78"/>
      <c r="EZ5" s="75">
        <v>0</v>
      </c>
      <c r="FA5" s="76"/>
      <c r="FB5" s="76"/>
      <c r="FC5" s="76"/>
      <c r="FD5" s="76"/>
      <c r="FE5" s="76"/>
      <c r="FF5" s="76"/>
      <c r="FG5" s="76"/>
      <c r="FH5" s="76"/>
      <c r="FI5" s="76"/>
      <c r="FJ5" s="76"/>
      <c r="FK5" s="76"/>
      <c r="FL5" s="76"/>
      <c r="FM5" s="76"/>
      <c r="FN5" s="76"/>
      <c r="FO5" s="77"/>
      <c r="FP5" s="76"/>
      <c r="FQ5" s="77"/>
      <c r="FR5" s="76"/>
      <c r="FS5" s="77"/>
      <c r="FT5" s="78"/>
      <c r="FV5" s="75">
        <v>0</v>
      </c>
      <c r="FW5" s="76"/>
      <c r="FX5" s="76"/>
      <c r="FY5" s="76"/>
      <c r="FZ5" s="76"/>
      <c r="GA5" s="76"/>
      <c r="GB5" s="76"/>
      <c r="GC5" s="76"/>
      <c r="GD5" s="76"/>
      <c r="GE5" s="76"/>
      <c r="GF5" s="76"/>
      <c r="GG5" s="76"/>
      <c r="GH5" s="76"/>
      <c r="GI5" s="76"/>
      <c r="GJ5" s="76"/>
      <c r="GK5" s="77"/>
      <c r="GL5" s="76"/>
      <c r="GM5" s="77"/>
      <c r="GN5" s="76"/>
      <c r="GO5" s="77"/>
      <c r="GP5" s="78"/>
      <c r="GR5" s="75">
        <v>0</v>
      </c>
      <c r="GS5" s="76"/>
      <c r="GT5" s="76"/>
      <c r="GU5" s="76"/>
      <c r="GV5" s="76"/>
      <c r="GW5" s="76"/>
      <c r="GX5" s="76"/>
      <c r="GY5" s="76"/>
      <c r="GZ5" s="76"/>
      <c r="HA5" s="76"/>
      <c r="HB5" s="76"/>
      <c r="HC5" s="76"/>
      <c r="HD5" s="76"/>
      <c r="HE5" s="76"/>
      <c r="HF5" s="76"/>
      <c r="HG5" s="77"/>
      <c r="HH5" s="76"/>
      <c r="HI5" s="77"/>
      <c r="HJ5" s="76"/>
      <c r="HK5" s="77"/>
      <c r="HL5" s="78"/>
      <c r="HN5" s="75">
        <v>0</v>
      </c>
      <c r="HO5" s="76"/>
      <c r="HP5" s="76"/>
      <c r="HQ5" s="76"/>
      <c r="HR5" s="76"/>
      <c r="HS5" s="76"/>
      <c r="HT5" s="76"/>
      <c r="HU5" s="76"/>
      <c r="HV5" s="76"/>
      <c r="HW5" s="76"/>
      <c r="HX5" s="76"/>
      <c r="HY5" s="76"/>
      <c r="HZ5" s="76"/>
      <c r="IA5" s="76"/>
      <c r="IB5" s="76"/>
      <c r="IC5" s="77"/>
      <c r="ID5" s="76"/>
      <c r="IE5" s="77"/>
      <c r="IF5" s="76"/>
      <c r="IG5" s="77"/>
      <c r="IH5" s="78"/>
      <c r="IJ5" s="75">
        <v>0</v>
      </c>
      <c r="IK5" s="76"/>
      <c r="IL5" s="76"/>
      <c r="IM5" s="76"/>
      <c r="IN5" s="76"/>
      <c r="IO5" s="76"/>
      <c r="IP5" s="76"/>
      <c r="IQ5" s="76"/>
      <c r="IR5" s="76"/>
      <c r="IS5" s="76"/>
      <c r="IT5" s="76"/>
      <c r="IU5" s="76"/>
      <c r="IV5" s="76"/>
      <c r="IW5" s="76"/>
      <c r="IX5" s="76"/>
      <c r="IY5" s="77"/>
      <c r="IZ5" s="76"/>
      <c r="JA5" s="77"/>
      <c r="JB5" s="76"/>
      <c r="JC5" s="77"/>
      <c r="JD5" s="78"/>
      <c r="JF5" s="75">
        <v>0</v>
      </c>
      <c r="JG5" s="76"/>
      <c r="JH5" s="76"/>
      <c r="JI5" s="76"/>
      <c r="JJ5" s="76"/>
      <c r="JK5" s="76"/>
      <c r="JL5" s="76"/>
      <c r="JM5" s="76"/>
      <c r="JN5" s="76"/>
      <c r="JO5" s="76"/>
      <c r="JP5" s="76"/>
      <c r="JQ5" s="76"/>
      <c r="JR5" s="76"/>
      <c r="JS5" s="76"/>
      <c r="JT5" s="76"/>
      <c r="JU5" s="77"/>
      <c r="JV5" s="76"/>
      <c r="JW5" s="77"/>
      <c r="JX5" s="76"/>
      <c r="JY5" s="77"/>
      <c r="JZ5" s="78"/>
      <c r="KB5" s="99">
        <v>0</v>
      </c>
      <c r="KC5" s="76"/>
      <c r="KD5" s="76"/>
      <c r="KE5" s="76"/>
      <c r="KF5" s="76"/>
      <c r="KG5" s="76"/>
      <c r="KH5" s="76"/>
      <c r="KI5" s="76"/>
      <c r="KJ5" s="76"/>
      <c r="KK5" s="76"/>
      <c r="KL5" s="76"/>
      <c r="KM5" s="76"/>
      <c r="KN5" s="76"/>
      <c r="KO5" s="76"/>
      <c r="KP5" s="76"/>
      <c r="KQ5" s="77"/>
      <c r="KR5" s="76"/>
      <c r="KS5" s="77"/>
      <c r="KT5" s="76"/>
      <c r="KU5" s="77"/>
      <c r="KV5" s="78"/>
      <c r="KX5" s="99">
        <v>0</v>
      </c>
      <c r="KY5" s="76"/>
      <c r="KZ5" s="76"/>
      <c r="LA5" s="76"/>
      <c r="LB5" s="76"/>
      <c r="LC5" s="76"/>
      <c r="LD5" s="76"/>
      <c r="LE5" s="76"/>
      <c r="LF5" s="76"/>
      <c r="LG5" s="76"/>
      <c r="LH5" s="76"/>
      <c r="LI5" s="76"/>
      <c r="LJ5" s="76"/>
      <c r="LK5" s="76"/>
      <c r="LL5" s="76"/>
      <c r="LM5" s="77"/>
      <c r="LN5" s="76"/>
      <c r="LO5" s="77"/>
      <c r="LP5" s="76"/>
      <c r="LQ5" s="77"/>
      <c r="LR5" s="78"/>
    </row>
    <row r="6" spans="2:330">
      <c r="B6" s="75">
        <v>0</v>
      </c>
      <c r="C6" s="76"/>
      <c r="D6" s="76"/>
      <c r="E6" s="76"/>
      <c r="F6" s="76"/>
      <c r="G6" s="76"/>
      <c r="H6" s="76"/>
      <c r="I6" s="76"/>
      <c r="J6" s="76"/>
      <c r="K6" s="76"/>
      <c r="L6" s="76"/>
      <c r="M6" s="76"/>
      <c r="N6" s="76"/>
      <c r="O6" s="76"/>
      <c r="P6" s="76"/>
      <c r="Q6" s="77"/>
      <c r="R6" s="76"/>
      <c r="S6" s="77"/>
      <c r="T6" s="76"/>
      <c r="U6" s="77"/>
      <c r="V6" s="78"/>
      <c r="X6" s="75">
        <v>0</v>
      </c>
      <c r="Y6" s="76"/>
      <c r="Z6" s="76"/>
      <c r="AA6" s="76"/>
      <c r="AB6" s="76"/>
      <c r="AC6" s="76"/>
      <c r="AD6" s="76"/>
      <c r="AE6" s="76"/>
      <c r="AF6" s="76"/>
      <c r="AG6" s="76"/>
      <c r="AH6" s="76"/>
      <c r="AI6" s="76"/>
      <c r="AJ6" s="76"/>
      <c r="AK6" s="76"/>
      <c r="AL6" s="76"/>
      <c r="AM6" s="77"/>
      <c r="AN6" s="76"/>
      <c r="AO6" s="77"/>
      <c r="AP6" s="76"/>
      <c r="AQ6" s="77"/>
      <c r="AR6" s="78"/>
      <c r="AT6" s="75">
        <v>0</v>
      </c>
      <c r="AU6" s="76"/>
      <c r="AV6" s="76"/>
      <c r="AW6" s="76"/>
      <c r="AX6" s="76"/>
      <c r="AY6" s="76"/>
      <c r="AZ6" s="76"/>
      <c r="BA6" s="76"/>
      <c r="BB6" s="76"/>
      <c r="BC6" s="76"/>
      <c r="BD6" s="76"/>
      <c r="BE6" s="76"/>
      <c r="BF6" s="76"/>
      <c r="BG6" s="76"/>
      <c r="BH6" s="76"/>
      <c r="BI6" s="77"/>
      <c r="BJ6" s="76"/>
      <c r="BK6" s="77"/>
      <c r="BL6" s="76"/>
      <c r="BM6" s="77"/>
      <c r="BN6" s="78"/>
      <c r="BP6" s="75">
        <v>0</v>
      </c>
      <c r="BQ6" s="76"/>
      <c r="BR6" s="76"/>
      <c r="BS6" s="76"/>
      <c r="BT6" s="76"/>
      <c r="BU6" s="76"/>
      <c r="BV6" s="76"/>
      <c r="BW6" s="76"/>
      <c r="BX6" s="76"/>
      <c r="BY6" s="76"/>
      <c r="BZ6" s="76"/>
      <c r="CA6" s="76"/>
      <c r="CB6" s="76"/>
      <c r="CC6" s="76"/>
      <c r="CD6" s="76"/>
      <c r="CE6" s="77"/>
      <c r="CF6" s="76"/>
      <c r="CG6" s="77"/>
      <c r="CH6" s="76"/>
      <c r="CI6" s="77"/>
      <c r="CJ6" s="78"/>
      <c r="CL6" s="75">
        <v>0</v>
      </c>
      <c r="CM6" s="76"/>
      <c r="CN6" s="76"/>
      <c r="CO6" s="76"/>
      <c r="CP6" s="76"/>
      <c r="CQ6" s="76"/>
      <c r="CR6" s="76"/>
      <c r="CS6" s="76"/>
      <c r="CT6" s="76"/>
      <c r="CU6" s="76"/>
      <c r="CV6" s="76"/>
      <c r="CW6" s="76"/>
      <c r="CX6" s="76"/>
      <c r="CY6" s="76"/>
      <c r="CZ6" s="76"/>
      <c r="DA6" s="77"/>
      <c r="DB6" s="76"/>
      <c r="DC6" s="77"/>
      <c r="DD6" s="76"/>
      <c r="DE6" s="77"/>
      <c r="DF6" s="78"/>
      <c r="DH6" s="75">
        <v>0</v>
      </c>
      <c r="DI6" s="76"/>
      <c r="DJ6" s="76"/>
      <c r="DK6" s="76"/>
      <c r="DL6" s="76"/>
      <c r="DM6" s="76"/>
      <c r="DN6" s="76"/>
      <c r="DO6" s="76"/>
      <c r="DP6" s="76"/>
      <c r="DQ6" s="76"/>
      <c r="DR6" s="76"/>
      <c r="DS6" s="76"/>
      <c r="DT6" s="76"/>
      <c r="DU6" s="76"/>
      <c r="DV6" s="76"/>
      <c r="DW6" s="77"/>
      <c r="DX6" s="76"/>
      <c r="DY6" s="77"/>
      <c r="DZ6" s="76"/>
      <c r="EA6" s="77"/>
      <c r="EB6" s="78"/>
      <c r="ED6" s="75">
        <v>0</v>
      </c>
      <c r="EE6" s="76"/>
      <c r="EF6" s="76"/>
      <c r="EG6" s="76"/>
      <c r="EH6" s="76"/>
      <c r="EI6" s="76"/>
      <c r="EJ6" s="76"/>
      <c r="EK6" s="76"/>
      <c r="EL6" s="76"/>
      <c r="EM6" s="76"/>
      <c r="EN6" s="76"/>
      <c r="EO6" s="76"/>
      <c r="EP6" s="76"/>
      <c r="EQ6" s="76"/>
      <c r="ER6" s="76"/>
      <c r="ES6" s="77"/>
      <c r="ET6" s="76"/>
      <c r="EU6" s="77"/>
      <c r="EV6" s="76"/>
      <c r="EW6" s="77"/>
      <c r="EX6" s="78"/>
      <c r="EZ6" s="75">
        <v>0</v>
      </c>
      <c r="FA6" s="76"/>
      <c r="FB6" s="76"/>
      <c r="FC6" s="76"/>
      <c r="FD6" s="76"/>
      <c r="FE6" s="76"/>
      <c r="FF6" s="76"/>
      <c r="FG6" s="76"/>
      <c r="FH6" s="76"/>
      <c r="FI6" s="76"/>
      <c r="FJ6" s="76"/>
      <c r="FK6" s="76"/>
      <c r="FL6" s="76"/>
      <c r="FM6" s="76"/>
      <c r="FN6" s="76"/>
      <c r="FO6" s="77"/>
      <c r="FP6" s="76"/>
      <c r="FQ6" s="77"/>
      <c r="FR6" s="76"/>
      <c r="FS6" s="77"/>
      <c r="FT6" s="78"/>
      <c r="FV6" s="75">
        <v>0</v>
      </c>
      <c r="FW6" s="76"/>
      <c r="FX6" s="76"/>
      <c r="FY6" s="76"/>
      <c r="FZ6" s="76"/>
      <c r="GA6" s="76"/>
      <c r="GB6" s="76"/>
      <c r="GC6" s="76"/>
      <c r="GD6" s="76"/>
      <c r="GE6" s="76"/>
      <c r="GF6" s="76"/>
      <c r="GG6" s="76"/>
      <c r="GH6" s="76"/>
      <c r="GI6" s="76"/>
      <c r="GJ6" s="76"/>
      <c r="GK6" s="77"/>
      <c r="GL6" s="76"/>
      <c r="GM6" s="77"/>
      <c r="GN6" s="76"/>
      <c r="GO6" s="77"/>
      <c r="GP6" s="78"/>
      <c r="GR6" s="75">
        <v>0</v>
      </c>
      <c r="GS6" s="76"/>
      <c r="GT6" s="76"/>
      <c r="GU6" s="76"/>
      <c r="GV6" s="76"/>
      <c r="GW6" s="76"/>
      <c r="GX6" s="76"/>
      <c r="GY6" s="76"/>
      <c r="GZ6" s="76"/>
      <c r="HA6" s="76"/>
      <c r="HB6" s="76"/>
      <c r="HC6" s="76"/>
      <c r="HD6" s="76"/>
      <c r="HE6" s="76"/>
      <c r="HF6" s="76"/>
      <c r="HG6" s="77"/>
      <c r="HH6" s="76"/>
      <c r="HI6" s="77"/>
      <c r="HJ6" s="76"/>
      <c r="HK6" s="77"/>
      <c r="HL6" s="78"/>
      <c r="HN6" s="75">
        <v>0</v>
      </c>
      <c r="HO6" s="76"/>
      <c r="HP6" s="76"/>
      <c r="HQ6" s="76"/>
      <c r="HR6" s="76"/>
      <c r="HS6" s="76"/>
      <c r="HT6" s="76"/>
      <c r="HU6" s="76"/>
      <c r="HV6" s="76"/>
      <c r="HW6" s="76"/>
      <c r="HX6" s="76"/>
      <c r="HY6" s="76"/>
      <c r="HZ6" s="76"/>
      <c r="IA6" s="76"/>
      <c r="IB6" s="76"/>
      <c r="IC6" s="77"/>
      <c r="ID6" s="76"/>
      <c r="IE6" s="77"/>
      <c r="IF6" s="76"/>
      <c r="IG6" s="77"/>
      <c r="IH6" s="78"/>
      <c r="IJ6" s="75">
        <v>0</v>
      </c>
      <c r="IK6" s="76"/>
      <c r="IL6" s="76"/>
      <c r="IM6" s="76"/>
      <c r="IN6" s="76"/>
      <c r="IO6" s="76"/>
      <c r="IP6" s="76"/>
      <c r="IQ6" s="76"/>
      <c r="IR6" s="76"/>
      <c r="IS6" s="76"/>
      <c r="IT6" s="76"/>
      <c r="IU6" s="76"/>
      <c r="IV6" s="76"/>
      <c r="IW6" s="76"/>
      <c r="IX6" s="76"/>
      <c r="IY6" s="77"/>
      <c r="IZ6" s="76"/>
      <c r="JA6" s="77"/>
      <c r="JB6" s="76"/>
      <c r="JC6" s="77"/>
      <c r="JD6" s="78"/>
      <c r="JF6" s="75">
        <v>0</v>
      </c>
      <c r="JG6" s="76"/>
      <c r="JH6" s="76"/>
      <c r="JI6" s="76"/>
      <c r="JJ6" s="76"/>
      <c r="JK6" s="76"/>
      <c r="JL6" s="76"/>
      <c r="JM6" s="76"/>
      <c r="JN6" s="76"/>
      <c r="JO6" s="76"/>
      <c r="JP6" s="76"/>
      <c r="JQ6" s="76"/>
      <c r="JR6" s="76"/>
      <c r="JS6" s="76"/>
      <c r="JT6" s="76"/>
      <c r="JU6" s="77"/>
      <c r="JV6" s="76"/>
      <c r="JW6" s="77"/>
      <c r="JX6" s="76"/>
      <c r="JY6" s="77"/>
      <c r="JZ6" s="78"/>
      <c r="KB6" s="99">
        <v>0</v>
      </c>
      <c r="KC6" s="76"/>
      <c r="KD6" s="76"/>
      <c r="KE6" s="76"/>
      <c r="KF6" s="76"/>
      <c r="KG6" s="76"/>
      <c r="KH6" s="76"/>
      <c r="KI6" s="76"/>
      <c r="KJ6" s="76"/>
      <c r="KK6" s="76"/>
      <c r="KL6" s="76"/>
      <c r="KM6" s="76"/>
      <c r="KN6" s="76"/>
      <c r="KO6" s="76"/>
      <c r="KP6" s="76"/>
      <c r="KQ6" s="77"/>
      <c r="KR6" s="76"/>
      <c r="KS6" s="77"/>
      <c r="KT6" s="76"/>
      <c r="KU6" s="77"/>
      <c r="KV6" s="78"/>
      <c r="KX6" s="99">
        <v>0</v>
      </c>
      <c r="KY6" s="76"/>
      <c r="KZ6" s="76"/>
      <c r="LA6" s="76"/>
      <c r="LB6" s="76"/>
      <c r="LC6" s="76"/>
      <c r="LD6" s="76"/>
      <c r="LE6" s="76"/>
      <c r="LF6" s="76"/>
      <c r="LG6" s="76"/>
      <c r="LH6" s="76"/>
      <c r="LI6" s="76"/>
      <c r="LJ6" s="76"/>
      <c r="LK6" s="76"/>
      <c r="LL6" s="76"/>
      <c r="LM6" s="77"/>
      <c r="LN6" s="76"/>
      <c r="LO6" s="77"/>
      <c r="LP6" s="76"/>
      <c r="LQ6" s="77"/>
      <c r="LR6" s="78"/>
    </row>
    <row r="7" spans="2:330">
      <c r="B7" s="79"/>
      <c r="C7" s="76"/>
      <c r="D7" s="76"/>
      <c r="E7" s="76"/>
      <c r="F7" s="76"/>
      <c r="G7" s="76"/>
      <c r="H7" s="76"/>
      <c r="I7" s="76"/>
      <c r="J7" s="76"/>
      <c r="K7" s="76"/>
      <c r="L7" s="76"/>
      <c r="M7" s="76"/>
      <c r="N7" s="76"/>
      <c r="O7" s="76"/>
      <c r="P7" s="76"/>
      <c r="Q7" s="77"/>
      <c r="R7" s="76"/>
      <c r="S7" s="77"/>
      <c r="T7" s="76"/>
      <c r="U7" s="77"/>
      <c r="V7" s="78"/>
      <c r="X7" s="79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7"/>
      <c r="AN7" s="76"/>
      <c r="AO7" s="77"/>
      <c r="AP7" s="76"/>
      <c r="AQ7" s="77"/>
      <c r="AR7" s="78"/>
      <c r="AT7" s="79"/>
      <c r="AU7" s="76"/>
      <c r="AV7" s="76"/>
      <c r="AW7" s="76"/>
      <c r="AX7" s="76"/>
      <c r="AY7" s="76"/>
      <c r="AZ7" s="76"/>
      <c r="BA7" s="76"/>
      <c r="BB7" s="76"/>
      <c r="BC7" s="76"/>
      <c r="BD7" s="76"/>
      <c r="BE7" s="76"/>
      <c r="BF7" s="76"/>
      <c r="BG7" s="76"/>
      <c r="BH7" s="76"/>
      <c r="BI7" s="77"/>
      <c r="BJ7" s="76"/>
      <c r="BK7" s="77"/>
      <c r="BL7" s="76"/>
      <c r="BM7" s="77"/>
      <c r="BN7" s="78"/>
      <c r="BP7" s="79"/>
      <c r="BQ7" s="76"/>
      <c r="BR7" s="76"/>
      <c r="BS7" s="76"/>
      <c r="BT7" s="76"/>
      <c r="BU7" s="76"/>
      <c r="BV7" s="76"/>
      <c r="BW7" s="76"/>
      <c r="BX7" s="76"/>
      <c r="BY7" s="76"/>
      <c r="BZ7" s="76"/>
      <c r="CA7" s="76"/>
      <c r="CB7" s="76"/>
      <c r="CC7" s="76"/>
      <c r="CD7" s="76"/>
      <c r="CE7" s="77"/>
      <c r="CF7" s="76"/>
      <c r="CG7" s="77"/>
      <c r="CH7" s="76"/>
      <c r="CI7" s="77"/>
      <c r="CJ7" s="78"/>
      <c r="CL7" s="79"/>
      <c r="CM7" s="76"/>
      <c r="CN7" s="76"/>
      <c r="CO7" s="76"/>
      <c r="CP7" s="76"/>
      <c r="CQ7" s="76"/>
      <c r="CR7" s="76"/>
      <c r="CS7" s="76"/>
      <c r="CT7" s="76"/>
      <c r="CU7" s="76"/>
      <c r="CV7" s="76"/>
      <c r="CW7" s="76"/>
      <c r="CX7" s="76"/>
      <c r="CY7" s="76"/>
      <c r="CZ7" s="76"/>
      <c r="DA7" s="77"/>
      <c r="DB7" s="76"/>
      <c r="DC7" s="77"/>
      <c r="DD7" s="76"/>
      <c r="DE7" s="77"/>
      <c r="DF7" s="78"/>
      <c r="DH7" s="79"/>
      <c r="DI7" s="76"/>
      <c r="DJ7" s="76"/>
      <c r="DK7" s="76"/>
      <c r="DL7" s="76"/>
      <c r="DM7" s="76"/>
      <c r="DN7" s="76"/>
      <c r="DO7" s="76"/>
      <c r="DP7" s="76"/>
      <c r="DQ7" s="76"/>
      <c r="DR7" s="76"/>
      <c r="DS7" s="76"/>
      <c r="DT7" s="76"/>
      <c r="DU7" s="76"/>
      <c r="DV7" s="76"/>
      <c r="DW7" s="77"/>
      <c r="DX7" s="76"/>
      <c r="DY7" s="77"/>
      <c r="DZ7" s="76"/>
      <c r="EA7" s="77"/>
      <c r="EB7" s="78"/>
      <c r="ED7" s="79"/>
      <c r="EE7" s="76"/>
      <c r="EF7" s="76"/>
      <c r="EG7" s="76"/>
      <c r="EH7" s="76"/>
      <c r="EI7" s="76"/>
      <c r="EJ7" s="76"/>
      <c r="EK7" s="76"/>
      <c r="EL7" s="76"/>
      <c r="EM7" s="76"/>
      <c r="EN7" s="76"/>
      <c r="EO7" s="76"/>
      <c r="EP7" s="76"/>
      <c r="EQ7" s="76"/>
      <c r="ER7" s="76"/>
      <c r="ES7" s="77"/>
      <c r="ET7" s="76"/>
      <c r="EU7" s="77"/>
      <c r="EV7" s="76"/>
      <c r="EW7" s="77"/>
      <c r="EX7" s="78"/>
      <c r="EZ7" s="79"/>
      <c r="FA7" s="76"/>
      <c r="FB7" s="76"/>
      <c r="FC7" s="76"/>
      <c r="FD7" s="76"/>
      <c r="FE7" s="76"/>
      <c r="FF7" s="76"/>
      <c r="FG7" s="76"/>
      <c r="FH7" s="76"/>
      <c r="FI7" s="76"/>
      <c r="FJ7" s="76"/>
      <c r="FK7" s="76"/>
      <c r="FL7" s="76"/>
      <c r="FM7" s="76"/>
      <c r="FN7" s="76"/>
      <c r="FO7" s="77"/>
      <c r="FP7" s="76"/>
      <c r="FQ7" s="77"/>
      <c r="FR7" s="76"/>
      <c r="FS7" s="77"/>
      <c r="FT7" s="78"/>
      <c r="FV7" s="79"/>
      <c r="FW7" s="76"/>
      <c r="FX7" s="76"/>
      <c r="FY7" s="76"/>
      <c r="FZ7" s="76"/>
      <c r="GA7" s="76"/>
      <c r="GB7" s="76"/>
      <c r="GC7" s="76"/>
      <c r="GD7" s="76"/>
      <c r="GE7" s="76"/>
      <c r="GF7" s="76"/>
      <c r="GG7" s="76"/>
      <c r="GH7" s="76"/>
      <c r="GI7" s="76"/>
      <c r="GJ7" s="76"/>
      <c r="GK7" s="77"/>
      <c r="GL7" s="76"/>
      <c r="GM7" s="77"/>
      <c r="GN7" s="76"/>
      <c r="GO7" s="77"/>
      <c r="GP7" s="78"/>
      <c r="GR7" s="79"/>
      <c r="GS7" s="76"/>
      <c r="GT7" s="76"/>
      <c r="GU7" s="76"/>
      <c r="GV7" s="76"/>
      <c r="GW7" s="76"/>
      <c r="GX7" s="76"/>
      <c r="GY7" s="76"/>
      <c r="GZ7" s="76"/>
      <c r="HA7" s="76"/>
      <c r="HB7" s="76"/>
      <c r="HC7" s="76"/>
      <c r="HD7" s="76"/>
      <c r="HE7" s="76"/>
      <c r="HF7" s="76"/>
      <c r="HG7" s="77"/>
      <c r="HH7" s="76"/>
      <c r="HI7" s="77"/>
      <c r="HJ7" s="76"/>
      <c r="HK7" s="77"/>
      <c r="HL7" s="78"/>
      <c r="HN7" s="79"/>
      <c r="HO7" s="76"/>
      <c r="HP7" s="76"/>
      <c r="HQ7" s="76"/>
      <c r="HR7" s="76"/>
      <c r="HS7" s="76"/>
      <c r="HT7" s="76"/>
      <c r="HU7" s="76"/>
      <c r="HV7" s="76"/>
      <c r="HW7" s="76"/>
      <c r="HX7" s="76"/>
      <c r="HY7" s="76"/>
      <c r="HZ7" s="76"/>
      <c r="IA7" s="76"/>
      <c r="IB7" s="76"/>
      <c r="IC7" s="77"/>
      <c r="ID7" s="76"/>
      <c r="IE7" s="77"/>
      <c r="IF7" s="76"/>
      <c r="IG7" s="77"/>
      <c r="IH7" s="78"/>
      <c r="IJ7" s="79"/>
      <c r="IK7" s="76"/>
      <c r="IL7" s="76"/>
      <c r="IM7" s="76"/>
      <c r="IN7" s="76"/>
      <c r="IO7" s="76"/>
      <c r="IP7" s="76"/>
      <c r="IQ7" s="76"/>
      <c r="IR7" s="76"/>
      <c r="IS7" s="76"/>
      <c r="IT7" s="76"/>
      <c r="IU7" s="76"/>
      <c r="IV7" s="76"/>
      <c r="IW7" s="76"/>
      <c r="IX7" s="76"/>
      <c r="IY7" s="77"/>
      <c r="IZ7" s="76"/>
      <c r="JA7" s="77"/>
      <c r="JB7" s="76"/>
      <c r="JC7" s="77"/>
      <c r="JD7" s="78"/>
      <c r="JF7" s="79"/>
      <c r="JG7" s="76"/>
      <c r="JH7" s="76"/>
      <c r="JI7" s="76"/>
      <c r="JJ7" s="76"/>
      <c r="JK7" s="76"/>
      <c r="JL7" s="76"/>
      <c r="JM7" s="76"/>
      <c r="JN7" s="76"/>
      <c r="JO7" s="76"/>
      <c r="JP7" s="76"/>
      <c r="JQ7" s="76"/>
      <c r="JR7" s="76"/>
      <c r="JS7" s="76"/>
      <c r="JT7" s="76"/>
      <c r="JU7" s="77"/>
      <c r="JV7" s="76"/>
      <c r="JW7" s="77"/>
      <c r="JX7" s="76"/>
      <c r="JY7" s="77"/>
      <c r="JZ7" s="78"/>
      <c r="KB7" s="79"/>
      <c r="KC7" s="76"/>
      <c r="KD7" s="76"/>
      <c r="KE7" s="76"/>
      <c r="KF7" s="76"/>
      <c r="KG7" s="76"/>
      <c r="KH7" s="76"/>
      <c r="KI7" s="76"/>
      <c r="KJ7" s="76"/>
      <c r="KK7" s="76"/>
      <c r="KL7" s="76"/>
      <c r="KM7" s="76"/>
      <c r="KN7" s="76"/>
      <c r="KO7" s="76"/>
      <c r="KP7" s="76"/>
      <c r="KQ7" s="77"/>
      <c r="KR7" s="76"/>
      <c r="KS7" s="77"/>
      <c r="KT7" s="76"/>
      <c r="KU7" s="77"/>
      <c r="KV7" s="78"/>
      <c r="KX7" s="79"/>
      <c r="KY7" s="76"/>
      <c r="KZ7" s="76"/>
      <c r="LA7" s="76"/>
      <c r="LB7" s="76"/>
      <c r="LC7" s="76"/>
      <c r="LD7" s="76"/>
      <c r="LE7" s="76"/>
      <c r="LF7" s="76"/>
      <c r="LG7" s="76"/>
      <c r="LH7" s="76"/>
      <c r="LI7" s="76"/>
      <c r="LJ7" s="76"/>
      <c r="LK7" s="76"/>
      <c r="LL7" s="76"/>
      <c r="LM7" s="77"/>
      <c r="LN7" s="76"/>
      <c r="LO7" s="77"/>
      <c r="LP7" s="76"/>
      <c r="LQ7" s="77"/>
      <c r="LR7" s="78"/>
    </row>
    <row r="8" spans="2:330">
      <c r="B8" s="79"/>
      <c r="C8" s="76" t="s">
        <v>351</v>
      </c>
      <c r="D8" s="76"/>
      <c r="E8" s="76"/>
      <c r="F8" s="76"/>
      <c r="G8" s="76"/>
      <c r="H8" s="76"/>
      <c r="I8" s="76"/>
      <c r="J8" s="76"/>
      <c r="K8" s="76"/>
      <c r="L8" s="76"/>
      <c r="M8" s="76"/>
      <c r="N8" s="76"/>
      <c r="O8" s="76"/>
      <c r="P8" s="76"/>
      <c r="Q8" s="77"/>
      <c r="R8" s="76"/>
      <c r="S8" s="77"/>
      <c r="T8" s="76"/>
      <c r="U8" s="77"/>
      <c r="V8" s="78"/>
      <c r="X8" s="79"/>
      <c r="Y8" s="76" t="s">
        <v>351</v>
      </c>
      <c r="Z8" s="76"/>
      <c r="AA8" s="76"/>
      <c r="AB8" s="76"/>
      <c r="AC8" s="76"/>
      <c r="AD8" s="76"/>
      <c r="AE8" s="76"/>
      <c r="AF8" s="76"/>
      <c r="AG8" s="76"/>
      <c r="AH8" s="76"/>
      <c r="AI8" s="76"/>
      <c r="AJ8" s="76"/>
      <c r="AK8" s="76"/>
      <c r="AL8" s="76"/>
      <c r="AM8" s="77"/>
      <c r="AN8" s="76"/>
      <c r="AO8" s="77"/>
      <c r="AP8" s="76"/>
      <c r="AQ8" s="77"/>
      <c r="AR8" s="78"/>
      <c r="AT8" s="79"/>
      <c r="AU8" s="76" t="s">
        <v>351</v>
      </c>
      <c r="AV8" s="76"/>
      <c r="AW8" s="76"/>
      <c r="AX8" s="76"/>
      <c r="AY8" s="76"/>
      <c r="AZ8" s="76"/>
      <c r="BA8" s="76"/>
      <c r="BB8" s="76"/>
      <c r="BC8" s="76"/>
      <c r="BD8" s="76"/>
      <c r="BE8" s="76"/>
      <c r="BF8" s="76"/>
      <c r="BG8" s="76"/>
      <c r="BH8" s="76"/>
      <c r="BI8" s="77"/>
      <c r="BJ8" s="76"/>
      <c r="BK8" s="77"/>
      <c r="BL8" s="76"/>
      <c r="BM8" s="77"/>
      <c r="BN8" s="78"/>
      <c r="BP8" s="79"/>
      <c r="BQ8" s="76" t="s">
        <v>351</v>
      </c>
      <c r="BR8" s="76"/>
      <c r="BS8" s="76"/>
      <c r="BT8" s="76"/>
      <c r="BU8" s="76"/>
      <c r="BV8" s="76"/>
      <c r="BW8" s="76"/>
      <c r="BX8" s="76"/>
      <c r="BY8" s="76"/>
      <c r="BZ8" s="76"/>
      <c r="CA8" s="76"/>
      <c r="CB8" s="76"/>
      <c r="CC8" s="76"/>
      <c r="CD8" s="76"/>
      <c r="CE8" s="77"/>
      <c r="CF8" s="76"/>
      <c r="CG8" s="77"/>
      <c r="CH8" s="76"/>
      <c r="CI8" s="77"/>
      <c r="CJ8" s="78"/>
      <c r="CL8" s="79"/>
      <c r="CM8" s="76" t="s">
        <v>351</v>
      </c>
      <c r="CN8" s="76"/>
      <c r="CO8" s="76"/>
      <c r="CP8" s="76"/>
      <c r="CQ8" s="76"/>
      <c r="CR8" s="76"/>
      <c r="CS8" s="76"/>
      <c r="CT8" s="76"/>
      <c r="CU8" s="76"/>
      <c r="CV8" s="76"/>
      <c r="CW8" s="76"/>
      <c r="CX8" s="76"/>
      <c r="CY8" s="76"/>
      <c r="CZ8" s="76"/>
      <c r="DA8" s="77"/>
      <c r="DB8" s="76"/>
      <c r="DC8" s="77"/>
      <c r="DD8" s="76"/>
      <c r="DE8" s="77"/>
      <c r="DF8" s="78"/>
      <c r="DH8" s="79"/>
      <c r="DI8" s="76" t="s">
        <v>351</v>
      </c>
      <c r="DJ8" s="76"/>
      <c r="DK8" s="76"/>
      <c r="DL8" s="76"/>
      <c r="DM8" s="76"/>
      <c r="DN8" s="76"/>
      <c r="DO8" s="76"/>
      <c r="DP8" s="76"/>
      <c r="DQ8" s="76"/>
      <c r="DR8" s="76"/>
      <c r="DS8" s="76"/>
      <c r="DT8" s="76"/>
      <c r="DU8" s="76"/>
      <c r="DV8" s="76"/>
      <c r="DW8" s="77"/>
      <c r="DX8" s="76"/>
      <c r="DY8" s="77"/>
      <c r="DZ8" s="76"/>
      <c r="EA8" s="77"/>
      <c r="EB8" s="78"/>
      <c r="ED8" s="79"/>
      <c r="EE8" s="76" t="s">
        <v>351</v>
      </c>
      <c r="EF8" s="76"/>
      <c r="EG8" s="76"/>
      <c r="EH8" s="76"/>
      <c r="EI8" s="76"/>
      <c r="EJ8" s="76"/>
      <c r="EK8" s="76"/>
      <c r="EL8" s="76"/>
      <c r="EM8" s="76"/>
      <c r="EN8" s="76"/>
      <c r="EO8" s="76"/>
      <c r="EP8" s="76"/>
      <c r="EQ8" s="76"/>
      <c r="ER8" s="76"/>
      <c r="ES8" s="77"/>
      <c r="ET8" s="76"/>
      <c r="EU8" s="77"/>
      <c r="EV8" s="76"/>
      <c r="EW8" s="77"/>
      <c r="EX8" s="78"/>
      <c r="EZ8" s="79"/>
      <c r="FA8" s="76" t="s">
        <v>351</v>
      </c>
      <c r="FB8" s="76"/>
      <c r="FC8" s="76"/>
      <c r="FD8" s="76"/>
      <c r="FE8" s="76"/>
      <c r="FF8" s="76"/>
      <c r="FG8" s="76"/>
      <c r="FH8" s="76"/>
      <c r="FI8" s="76"/>
      <c r="FJ8" s="76"/>
      <c r="FK8" s="76"/>
      <c r="FL8" s="76"/>
      <c r="FM8" s="76"/>
      <c r="FN8" s="76"/>
      <c r="FO8" s="77"/>
      <c r="FP8" s="76"/>
      <c r="FQ8" s="77"/>
      <c r="FR8" s="76"/>
      <c r="FS8" s="77"/>
      <c r="FT8" s="78"/>
      <c r="FV8" s="79"/>
      <c r="FW8" s="76" t="s">
        <v>351</v>
      </c>
      <c r="FX8" s="76"/>
      <c r="FY8" s="76"/>
      <c r="FZ8" s="76"/>
      <c r="GA8" s="76"/>
      <c r="GB8" s="76"/>
      <c r="GC8" s="76"/>
      <c r="GD8" s="76"/>
      <c r="GE8" s="76"/>
      <c r="GF8" s="76"/>
      <c r="GG8" s="76"/>
      <c r="GH8" s="76"/>
      <c r="GI8" s="76"/>
      <c r="GJ8" s="76"/>
      <c r="GK8" s="77"/>
      <c r="GL8" s="76"/>
      <c r="GM8" s="77"/>
      <c r="GN8" s="76"/>
      <c r="GO8" s="77"/>
      <c r="GP8" s="78"/>
      <c r="GR8" s="79"/>
      <c r="GS8" s="76" t="s">
        <v>351</v>
      </c>
      <c r="GT8" s="76"/>
      <c r="GU8" s="76"/>
      <c r="GV8" s="76"/>
      <c r="GW8" s="76"/>
      <c r="GX8" s="76"/>
      <c r="GY8" s="76"/>
      <c r="GZ8" s="76"/>
      <c r="HA8" s="76"/>
      <c r="HB8" s="76"/>
      <c r="HC8" s="76"/>
      <c r="HD8" s="76"/>
      <c r="HE8" s="76"/>
      <c r="HF8" s="76"/>
      <c r="HG8" s="77"/>
      <c r="HH8" s="76"/>
      <c r="HI8" s="77"/>
      <c r="HJ8" s="76"/>
      <c r="HK8" s="77"/>
      <c r="HL8" s="78"/>
      <c r="HN8" s="79"/>
      <c r="HO8" s="76" t="s">
        <v>351</v>
      </c>
      <c r="HP8" s="76"/>
      <c r="HQ8" s="76"/>
      <c r="HR8" s="76"/>
      <c r="HS8" s="76"/>
      <c r="HT8" s="76"/>
      <c r="HU8" s="76"/>
      <c r="HV8" s="76"/>
      <c r="HW8" s="76"/>
      <c r="HX8" s="76"/>
      <c r="HY8" s="76"/>
      <c r="HZ8" s="76"/>
      <c r="IA8" s="76"/>
      <c r="IB8" s="76"/>
      <c r="IC8" s="77"/>
      <c r="ID8" s="76"/>
      <c r="IE8" s="77"/>
      <c r="IF8" s="76"/>
      <c r="IG8" s="77"/>
      <c r="IH8" s="78"/>
      <c r="IJ8" s="79"/>
      <c r="IK8" s="76" t="s">
        <v>351</v>
      </c>
      <c r="IL8" s="76"/>
      <c r="IM8" s="76"/>
      <c r="IN8" s="76"/>
      <c r="IO8" s="76"/>
      <c r="IP8" s="76"/>
      <c r="IQ8" s="76"/>
      <c r="IR8" s="76"/>
      <c r="IS8" s="76"/>
      <c r="IT8" s="76"/>
      <c r="IU8" s="76"/>
      <c r="IV8" s="76"/>
      <c r="IW8" s="76"/>
      <c r="IX8" s="76"/>
      <c r="IY8" s="77"/>
      <c r="IZ8" s="76"/>
      <c r="JA8" s="77"/>
      <c r="JB8" s="76"/>
      <c r="JC8" s="77"/>
      <c r="JD8" s="78"/>
      <c r="JF8" s="79"/>
      <c r="JG8" s="76" t="s">
        <v>351</v>
      </c>
      <c r="JH8" s="76"/>
      <c r="JI8" s="76"/>
      <c r="JJ8" s="76"/>
      <c r="JK8" s="76"/>
      <c r="JL8" s="76"/>
      <c r="JM8" s="76"/>
      <c r="JN8" s="76"/>
      <c r="JO8" s="76"/>
      <c r="JP8" s="76"/>
      <c r="JQ8" s="76"/>
      <c r="JR8" s="76"/>
      <c r="JS8" s="76"/>
      <c r="JT8" s="76"/>
      <c r="JU8" s="77"/>
      <c r="JV8" s="76"/>
      <c r="JW8" s="77"/>
      <c r="JX8" s="76"/>
      <c r="JY8" s="77"/>
      <c r="JZ8" s="78"/>
      <c r="KB8" s="79"/>
      <c r="KC8" s="76" t="s">
        <v>351</v>
      </c>
      <c r="KD8" s="76"/>
      <c r="KE8" s="76"/>
      <c r="KF8" s="76"/>
      <c r="KG8" s="76"/>
      <c r="KH8" s="76"/>
      <c r="KI8" s="76"/>
      <c r="KJ8" s="76"/>
      <c r="KK8" s="76"/>
      <c r="KL8" s="76"/>
      <c r="KM8" s="76"/>
      <c r="KN8" s="76"/>
      <c r="KO8" s="76"/>
      <c r="KP8" s="76"/>
      <c r="KQ8" s="77"/>
      <c r="KR8" s="76"/>
      <c r="KS8" s="77"/>
      <c r="KT8" s="76"/>
      <c r="KU8" s="77"/>
      <c r="KV8" s="78"/>
      <c r="KX8" s="79"/>
      <c r="KY8" s="76" t="s">
        <v>351</v>
      </c>
      <c r="KZ8" s="76"/>
      <c r="LA8" s="76"/>
      <c r="LB8" s="76"/>
      <c r="LC8" s="76"/>
      <c r="LD8" s="76"/>
      <c r="LE8" s="76"/>
      <c r="LF8" s="76"/>
      <c r="LG8" s="76"/>
      <c r="LH8" s="76"/>
      <c r="LI8" s="76"/>
      <c r="LJ8" s="76"/>
      <c r="LK8" s="76"/>
      <c r="LL8" s="76"/>
      <c r="LM8" s="77"/>
      <c r="LN8" s="76"/>
      <c r="LO8" s="77"/>
      <c r="LP8" s="76"/>
      <c r="LQ8" s="77"/>
      <c r="LR8" s="78"/>
    </row>
    <row r="9" spans="2:330">
      <c r="B9" s="79" t="s">
        <v>352</v>
      </c>
      <c r="C9" s="76" t="s">
        <v>353</v>
      </c>
      <c r="D9" s="76"/>
      <c r="E9" s="76" t="s">
        <v>354</v>
      </c>
      <c r="F9" s="76"/>
      <c r="G9" s="76" t="s">
        <v>355</v>
      </c>
      <c r="H9" s="76"/>
      <c r="I9" s="76"/>
      <c r="J9" s="76"/>
      <c r="K9" s="76"/>
      <c r="L9" s="76" t="s">
        <v>356</v>
      </c>
      <c r="M9" s="76"/>
      <c r="N9" s="76"/>
      <c r="O9" s="76"/>
      <c r="P9" s="76"/>
      <c r="Q9" s="77"/>
      <c r="R9" s="76" t="s">
        <v>357</v>
      </c>
      <c r="S9" s="77"/>
      <c r="T9" s="76" t="s">
        <v>358</v>
      </c>
      <c r="U9" s="77"/>
      <c r="V9" s="78" t="s">
        <v>359</v>
      </c>
      <c r="X9" s="79" t="s">
        <v>352</v>
      </c>
      <c r="Y9" s="76" t="s">
        <v>353</v>
      </c>
      <c r="Z9" s="76"/>
      <c r="AA9" s="76" t="s">
        <v>354</v>
      </c>
      <c r="AB9" s="76"/>
      <c r="AC9" s="76" t="s">
        <v>355</v>
      </c>
      <c r="AD9" s="76"/>
      <c r="AE9" s="76"/>
      <c r="AF9" s="76"/>
      <c r="AG9" s="76"/>
      <c r="AH9" s="76" t="s">
        <v>356</v>
      </c>
      <c r="AI9" s="76"/>
      <c r="AJ9" s="76"/>
      <c r="AK9" s="76"/>
      <c r="AL9" s="76"/>
      <c r="AM9" s="77"/>
      <c r="AN9" s="76" t="s">
        <v>357</v>
      </c>
      <c r="AO9" s="77"/>
      <c r="AP9" s="76" t="s">
        <v>358</v>
      </c>
      <c r="AQ9" s="77"/>
      <c r="AR9" s="78" t="s">
        <v>359</v>
      </c>
      <c r="AT9" s="79" t="s">
        <v>352</v>
      </c>
      <c r="AU9" s="76" t="s">
        <v>353</v>
      </c>
      <c r="AV9" s="76"/>
      <c r="AW9" s="76" t="s">
        <v>354</v>
      </c>
      <c r="AX9" s="76"/>
      <c r="AY9" s="76" t="s">
        <v>355</v>
      </c>
      <c r="AZ9" s="76"/>
      <c r="BA9" s="76"/>
      <c r="BB9" s="76"/>
      <c r="BC9" s="76"/>
      <c r="BD9" s="76" t="s">
        <v>356</v>
      </c>
      <c r="BE9" s="76"/>
      <c r="BF9" s="76"/>
      <c r="BG9" s="76"/>
      <c r="BH9" s="76"/>
      <c r="BI9" s="77"/>
      <c r="BJ9" s="76" t="s">
        <v>357</v>
      </c>
      <c r="BK9" s="77"/>
      <c r="BL9" s="76" t="s">
        <v>358</v>
      </c>
      <c r="BM9" s="77"/>
      <c r="BN9" s="78" t="s">
        <v>359</v>
      </c>
      <c r="BP9" s="79" t="s">
        <v>352</v>
      </c>
      <c r="BQ9" s="76" t="s">
        <v>353</v>
      </c>
      <c r="BR9" s="76"/>
      <c r="BS9" s="76" t="s">
        <v>354</v>
      </c>
      <c r="BT9" s="76"/>
      <c r="BU9" s="76" t="s">
        <v>355</v>
      </c>
      <c r="BV9" s="76"/>
      <c r="BW9" s="76"/>
      <c r="BX9" s="76"/>
      <c r="BY9" s="76"/>
      <c r="BZ9" s="76" t="s">
        <v>356</v>
      </c>
      <c r="CA9" s="76"/>
      <c r="CB9" s="76"/>
      <c r="CC9" s="76"/>
      <c r="CD9" s="76"/>
      <c r="CE9" s="77"/>
      <c r="CF9" s="76" t="s">
        <v>357</v>
      </c>
      <c r="CG9" s="77"/>
      <c r="CH9" s="76" t="s">
        <v>358</v>
      </c>
      <c r="CI9" s="77"/>
      <c r="CJ9" s="78" t="s">
        <v>359</v>
      </c>
      <c r="CL9" s="79" t="s">
        <v>352</v>
      </c>
      <c r="CM9" s="76" t="s">
        <v>353</v>
      </c>
      <c r="CN9" s="76"/>
      <c r="CO9" s="76" t="s">
        <v>354</v>
      </c>
      <c r="CP9" s="76"/>
      <c r="CQ9" s="76" t="s">
        <v>355</v>
      </c>
      <c r="CR9" s="76"/>
      <c r="CS9" s="76"/>
      <c r="CT9" s="76"/>
      <c r="CU9" s="76"/>
      <c r="CV9" s="76" t="s">
        <v>356</v>
      </c>
      <c r="CW9" s="76"/>
      <c r="CX9" s="76"/>
      <c r="CY9" s="76"/>
      <c r="CZ9" s="76"/>
      <c r="DA9" s="77"/>
      <c r="DB9" s="76" t="s">
        <v>357</v>
      </c>
      <c r="DC9" s="77"/>
      <c r="DD9" s="76" t="s">
        <v>358</v>
      </c>
      <c r="DE9" s="77"/>
      <c r="DF9" s="78" t="s">
        <v>359</v>
      </c>
      <c r="DH9" s="79" t="s">
        <v>352</v>
      </c>
      <c r="DI9" s="76" t="s">
        <v>353</v>
      </c>
      <c r="DJ9" s="76"/>
      <c r="DK9" s="76" t="s">
        <v>354</v>
      </c>
      <c r="DL9" s="76"/>
      <c r="DM9" s="76" t="s">
        <v>355</v>
      </c>
      <c r="DN9" s="76"/>
      <c r="DO9" s="76"/>
      <c r="DP9" s="76"/>
      <c r="DQ9" s="76"/>
      <c r="DR9" s="76" t="s">
        <v>356</v>
      </c>
      <c r="DS9" s="76"/>
      <c r="DT9" s="76"/>
      <c r="DU9" s="76"/>
      <c r="DV9" s="76"/>
      <c r="DW9" s="77"/>
      <c r="DX9" s="76" t="s">
        <v>357</v>
      </c>
      <c r="DY9" s="77"/>
      <c r="DZ9" s="76" t="s">
        <v>358</v>
      </c>
      <c r="EA9" s="77"/>
      <c r="EB9" s="78" t="s">
        <v>359</v>
      </c>
      <c r="ED9" s="79" t="s">
        <v>352</v>
      </c>
      <c r="EE9" s="76" t="s">
        <v>353</v>
      </c>
      <c r="EF9" s="76"/>
      <c r="EG9" s="76" t="s">
        <v>354</v>
      </c>
      <c r="EH9" s="76"/>
      <c r="EI9" s="76" t="s">
        <v>355</v>
      </c>
      <c r="EJ9" s="76"/>
      <c r="EK9" s="76"/>
      <c r="EL9" s="76"/>
      <c r="EM9" s="76"/>
      <c r="EN9" s="76" t="s">
        <v>356</v>
      </c>
      <c r="EO9" s="76"/>
      <c r="EP9" s="76"/>
      <c r="EQ9" s="76"/>
      <c r="ER9" s="76"/>
      <c r="ES9" s="77"/>
      <c r="ET9" s="76" t="s">
        <v>357</v>
      </c>
      <c r="EU9" s="77"/>
      <c r="EV9" s="76" t="s">
        <v>358</v>
      </c>
      <c r="EW9" s="77"/>
      <c r="EX9" s="78" t="s">
        <v>359</v>
      </c>
      <c r="EZ9" s="79" t="s">
        <v>352</v>
      </c>
      <c r="FA9" s="76" t="s">
        <v>353</v>
      </c>
      <c r="FB9" s="76"/>
      <c r="FC9" s="76" t="s">
        <v>354</v>
      </c>
      <c r="FD9" s="76"/>
      <c r="FE9" s="76" t="s">
        <v>355</v>
      </c>
      <c r="FF9" s="76"/>
      <c r="FG9" s="76"/>
      <c r="FH9" s="76"/>
      <c r="FI9" s="76"/>
      <c r="FJ9" s="76" t="s">
        <v>356</v>
      </c>
      <c r="FK9" s="76"/>
      <c r="FL9" s="76"/>
      <c r="FM9" s="76"/>
      <c r="FN9" s="76"/>
      <c r="FO9" s="77"/>
      <c r="FP9" s="76" t="s">
        <v>357</v>
      </c>
      <c r="FQ9" s="77"/>
      <c r="FR9" s="76" t="s">
        <v>358</v>
      </c>
      <c r="FS9" s="77"/>
      <c r="FT9" s="78" t="s">
        <v>359</v>
      </c>
      <c r="FV9" s="79" t="s">
        <v>352</v>
      </c>
      <c r="FW9" s="76" t="s">
        <v>353</v>
      </c>
      <c r="FX9" s="76"/>
      <c r="FY9" s="76" t="s">
        <v>354</v>
      </c>
      <c r="FZ9" s="76"/>
      <c r="GA9" s="76" t="s">
        <v>355</v>
      </c>
      <c r="GB9" s="76"/>
      <c r="GC9" s="76"/>
      <c r="GD9" s="76"/>
      <c r="GE9" s="76"/>
      <c r="GF9" s="76" t="s">
        <v>356</v>
      </c>
      <c r="GG9" s="76"/>
      <c r="GH9" s="76"/>
      <c r="GI9" s="76"/>
      <c r="GJ9" s="76"/>
      <c r="GK9" s="77"/>
      <c r="GL9" s="76" t="s">
        <v>357</v>
      </c>
      <c r="GM9" s="77"/>
      <c r="GN9" s="76" t="s">
        <v>358</v>
      </c>
      <c r="GO9" s="77"/>
      <c r="GP9" s="78" t="s">
        <v>359</v>
      </c>
      <c r="GR9" s="79" t="s">
        <v>352</v>
      </c>
      <c r="GS9" s="76" t="s">
        <v>353</v>
      </c>
      <c r="GT9" s="76"/>
      <c r="GU9" s="76" t="s">
        <v>354</v>
      </c>
      <c r="GV9" s="76"/>
      <c r="GW9" s="76" t="s">
        <v>355</v>
      </c>
      <c r="GX9" s="76"/>
      <c r="GY9" s="76"/>
      <c r="GZ9" s="76"/>
      <c r="HA9" s="76"/>
      <c r="HB9" s="76" t="s">
        <v>356</v>
      </c>
      <c r="HC9" s="76"/>
      <c r="HD9" s="76"/>
      <c r="HE9" s="76"/>
      <c r="HF9" s="76"/>
      <c r="HG9" s="77"/>
      <c r="HH9" s="76" t="s">
        <v>357</v>
      </c>
      <c r="HI9" s="77"/>
      <c r="HJ9" s="76" t="s">
        <v>358</v>
      </c>
      <c r="HK9" s="77"/>
      <c r="HL9" s="78" t="s">
        <v>359</v>
      </c>
      <c r="HN9" s="79" t="s">
        <v>352</v>
      </c>
      <c r="HO9" s="76" t="s">
        <v>353</v>
      </c>
      <c r="HP9" s="76"/>
      <c r="HQ9" s="76" t="s">
        <v>354</v>
      </c>
      <c r="HR9" s="76"/>
      <c r="HS9" s="76" t="s">
        <v>355</v>
      </c>
      <c r="HT9" s="76"/>
      <c r="HU9" s="76"/>
      <c r="HV9" s="76"/>
      <c r="HW9" s="76"/>
      <c r="HX9" s="76" t="s">
        <v>356</v>
      </c>
      <c r="HY9" s="76"/>
      <c r="HZ9" s="76"/>
      <c r="IA9" s="76"/>
      <c r="IB9" s="76"/>
      <c r="IC9" s="77"/>
      <c r="ID9" s="76" t="s">
        <v>357</v>
      </c>
      <c r="IE9" s="77"/>
      <c r="IF9" s="76" t="s">
        <v>358</v>
      </c>
      <c r="IG9" s="77"/>
      <c r="IH9" s="78" t="s">
        <v>359</v>
      </c>
      <c r="IJ9" s="79" t="s">
        <v>352</v>
      </c>
      <c r="IK9" s="76" t="s">
        <v>353</v>
      </c>
      <c r="IL9" s="76"/>
      <c r="IM9" s="76" t="s">
        <v>354</v>
      </c>
      <c r="IN9" s="76"/>
      <c r="IO9" s="76" t="s">
        <v>355</v>
      </c>
      <c r="IP9" s="76"/>
      <c r="IQ9" s="76"/>
      <c r="IR9" s="76"/>
      <c r="IS9" s="76"/>
      <c r="IT9" s="76" t="s">
        <v>356</v>
      </c>
      <c r="IU9" s="76"/>
      <c r="IV9" s="76"/>
      <c r="IW9" s="76"/>
      <c r="IX9" s="76"/>
      <c r="IY9" s="77"/>
      <c r="IZ9" s="76" t="s">
        <v>357</v>
      </c>
      <c r="JA9" s="77"/>
      <c r="JB9" s="76" t="s">
        <v>358</v>
      </c>
      <c r="JC9" s="77"/>
      <c r="JD9" s="78" t="s">
        <v>359</v>
      </c>
      <c r="JF9" s="79" t="s">
        <v>352</v>
      </c>
      <c r="JG9" s="76" t="s">
        <v>353</v>
      </c>
      <c r="JH9" s="76"/>
      <c r="JI9" s="76" t="s">
        <v>354</v>
      </c>
      <c r="JJ9" s="76"/>
      <c r="JK9" s="76" t="s">
        <v>355</v>
      </c>
      <c r="JL9" s="76"/>
      <c r="JM9" s="76"/>
      <c r="JN9" s="76"/>
      <c r="JO9" s="76"/>
      <c r="JP9" s="76" t="s">
        <v>356</v>
      </c>
      <c r="JQ9" s="76"/>
      <c r="JR9" s="76"/>
      <c r="JS9" s="76"/>
      <c r="JT9" s="76"/>
      <c r="JU9" s="77"/>
      <c r="JV9" s="76" t="s">
        <v>357</v>
      </c>
      <c r="JW9" s="77"/>
      <c r="JX9" s="76" t="s">
        <v>358</v>
      </c>
      <c r="JY9" s="77"/>
      <c r="JZ9" s="78" t="s">
        <v>359</v>
      </c>
      <c r="KB9" s="79" t="s">
        <v>352</v>
      </c>
      <c r="KC9" s="76" t="s">
        <v>353</v>
      </c>
      <c r="KD9" s="76"/>
      <c r="KE9" s="76" t="s">
        <v>354</v>
      </c>
      <c r="KF9" s="76"/>
      <c r="KG9" s="76" t="s">
        <v>355</v>
      </c>
      <c r="KH9" s="76"/>
      <c r="KI9" s="76"/>
      <c r="KJ9" s="76"/>
      <c r="KK9" s="76"/>
      <c r="KL9" s="76" t="s">
        <v>356</v>
      </c>
      <c r="KM9" s="76"/>
      <c r="KN9" s="76"/>
      <c r="KO9" s="76"/>
      <c r="KP9" s="76"/>
      <c r="KQ9" s="77"/>
      <c r="KR9" s="76" t="s">
        <v>357</v>
      </c>
      <c r="KS9" s="77"/>
      <c r="KT9" s="76" t="s">
        <v>358</v>
      </c>
      <c r="KU9" s="77"/>
      <c r="KV9" s="78" t="s">
        <v>359</v>
      </c>
      <c r="KX9" s="79" t="s">
        <v>352</v>
      </c>
      <c r="KY9" s="76" t="s">
        <v>353</v>
      </c>
      <c r="KZ9" s="76"/>
      <c r="LA9" s="76" t="s">
        <v>354</v>
      </c>
      <c r="LB9" s="76"/>
      <c r="LC9" s="76" t="s">
        <v>355</v>
      </c>
      <c r="LD9" s="76"/>
      <c r="LE9" s="76"/>
      <c r="LF9" s="76"/>
      <c r="LG9" s="76"/>
      <c r="LH9" s="76" t="s">
        <v>356</v>
      </c>
      <c r="LI9" s="76"/>
      <c r="LJ9" s="76"/>
      <c r="LK9" s="76"/>
      <c r="LL9" s="76"/>
      <c r="LM9" s="77"/>
      <c r="LN9" s="76" t="s">
        <v>357</v>
      </c>
      <c r="LO9" s="77"/>
      <c r="LP9" s="76" t="s">
        <v>358</v>
      </c>
      <c r="LQ9" s="77"/>
      <c r="LR9" s="78" t="s">
        <v>359</v>
      </c>
    </row>
    <row r="10" spans="2:330">
      <c r="B10" s="79"/>
      <c r="C10" s="76"/>
      <c r="D10" s="76"/>
      <c r="E10" s="76"/>
      <c r="F10" s="76"/>
      <c r="G10" s="76">
        <v>-8</v>
      </c>
      <c r="H10" s="76">
        <v>-7</v>
      </c>
      <c r="I10" s="76">
        <v>-6</v>
      </c>
      <c r="J10" s="76">
        <v>-5</v>
      </c>
      <c r="K10" s="76">
        <v>-4</v>
      </c>
      <c r="L10" s="76">
        <v>-8</v>
      </c>
      <c r="M10" s="76">
        <v>-7</v>
      </c>
      <c r="N10" s="76">
        <v>-6</v>
      </c>
      <c r="O10" s="76">
        <v>-5</v>
      </c>
      <c r="P10" s="76">
        <v>-4</v>
      </c>
      <c r="Q10" s="77"/>
      <c r="R10" s="76"/>
      <c r="S10" s="77"/>
      <c r="T10" s="76"/>
      <c r="U10" s="77"/>
      <c r="V10" s="78"/>
      <c r="X10" s="79"/>
      <c r="Y10" s="76"/>
      <c r="Z10" s="76"/>
      <c r="AA10" s="76"/>
      <c r="AB10" s="76"/>
      <c r="AC10" s="76">
        <v>-8</v>
      </c>
      <c r="AD10" s="76">
        <v>-7</v>
      </c>
      <c r="AE10" s="76">
        <v>-6</v>
      </c>
      <c r="AF10" s="76">
        <v>-5</v>
      </c>
      <c r="AG10" s="76">
        <v>-4</v>
      </c>
      <c r="AH10" s="76">
        <v>-8</v>
      </c>
      <c r="AI10" s="76">
        <v>-7</v>
      </c>
      <c r="AJ10" s="76">
        <v>-6</v>
      </c>
      <c r="AK10" s="76">
        <v>-5</v>
      </c>
      <c r="AL10" s="76">
        <v>-4</v>
      </c>
      <c r="AM10" s="77"/>
      <c r="AN10" s="76"/>
      <c r="AO10" s="77"/>
      <c r="AP10" s="76"/>
      <c r="AQ10" s="77"/>
      <c r="AR10" s="78"/>
      <c r="AT10" s="79"/>
      <c r="AU10" s="76"/>
      <c r="AV10" s="76"/>
      <c r="AW10" s="76"/>
      <c r="AX10" s="76"/>
      <c r="AY10" s="76">
        <v>-8</v>
      </c>
      <c r="AZ10" s="76">
        <v>-7</v>
      </c>
      <c r="BA10" s="76">
        <v>-6</v>
      </c>
      <c r="BB10" s="76">
        <v>-5</v>
      </c>
      <c r="BC10" s="76">
        <v>-4</v>
      </c>
      <c r="BD10" s="76">
        <v>-8</v>
      </c>
      <c r="BE10" s="76">
        <v>-7</v>
      </c>
      <c r="BF10" s="76">
        <v>-6</v>
      </c>
      <c r="BG10" s="76">
        <v>-5</v>
      </c>
      <c r="BH10" s="76">
        <v>-4</v>
      </c>
      <c r="BI10" s="77"/>
      <c r="BJ10" s="76"/>
      <c r="BK10" s="77"/>
      <c r="BL10" s="76"/>
      <c r="BM10" s="77"/>
      <c r="BN10" s="78"/>
      <c r="BP10" s="79"/>
      <c r="BQ10" s="76"/>
      <c r="BR10" s="76"/>
      <c r="BS10" s="76"/>
      <c r="BT10" s="76"/>
      <c r="BU10" s="76">
        <v>-8</v>
      </c>
      <c r="BV10" s="76">
        <v>-7</v>
      </c>
      <c r="BW10" s="76">
        <v>-6</v>
      </c>
      <c r="BX10" s="76">
        <v>-5</v>
      </c>
      <c r="BY10" s="76">
        <v>-4</v>
      </c>
      <c r="BZ10" s="76">
        <v>-8</v>
      </c>
      <c r="CA10" s="76">
        <v>-7</v>
      </c>
      <c r="CB10" s="76">
        <v>-6</v>
      </c>
      <c r="CC10" s="76">
        <v>-5</v>
      </c>
      <c r="CD10" s="76">
        <v>-4</v>
      </c>
      <c r="CE10" s="77"/>
      <c r="CF10" s="76"/>
      <c r="CG10" s="77"/>
      <c r="CH10" s="76"/>
      <c r="CI10" s="77"/>
      <c r="CJ10" s="78"/>
      <c r="CL10" s="79"/>
      <c r="CM10" s="76"/>
      <c r="CN10" s="76"/>
      <c r="CO10" s="76"/>
      <c r="CP10" s="76"/>
      <c r="CQ10" s="76">
        <v>-8</v>
      </c>
      <c r="CR10" s="76">
        <v>-7</v>
      </c>
      <c r="CS10" s="76">
        <v>-6</v>
      </c>
      <c r="CT10" s="76">
        <v>-5</v>
      </c>
      <c r="CU10" s="76">
        <v>-4</v>
      </c>
      <c r="CV10" s="76">
        <v>-8</v>
      </c>
      <c r="CW10" s="76">
        <v>-7</v>
      </c>
      <c r="CX10" s="76">
        <v>-6</v>
      </c>
      <c r="CY10" s="76">
        <v>-5</v>
      </c>
      <c r="CZ10" s="76">
        <v>-4</v>
      </c>
      <c r="DA10" s="77"/>
      <c r="DB10" s="76"/>
      <c r="DC10" s="77"/>
      <c r="DD10" s="76"/>
      <c r="DE10" s="77"/>
      <c r="DF10" s="78"/>
      <c r="DH10" s="79"/>
      <c r="DI10" s="76"/>
      <c r="DJ10" s="76"/>
      <c r="DK10" s="76"/>
      <c r="DL10" s="76"/>
      <c r="DM10" s="76">
        <v>-8</v>
      </c>
      <c r="DN10" s="76">
        <v>-7</v>
      </c>
      <c r="DO10" s="76">
        <v>-6</v>
      </c>
      <c r="DP10" s="76">
        <v>-5</v>
      </c>
      <c r="DQ10" s="76">
        <v>-4</v>
      </c>
      <c r="DR10" s="76">
        <v>-8</v>
      </c>
      <c r="DS10" s="76">
        <v>-7</v>
      </c>
      <c r="DT10" s="76">
        <v>-6</v>
      </c>
      <c r="DU10" s="76">
        <v>-5</v>
      </c>
      <c r="DV10" s="76">
        <v>-4</v>
      </c>
      <c r="DW10" s="77"/>
      <c r="DX10" s="76"/>
      <c r="DY10" s="77"/>
      <c r="DZ10" s="76"/>
      <c r="EA10" s="77"/>
      <c r="EB10" s="78"/>
      <c r="ED10" s="79"/>
      <c r="EE10" s="76"/>
      <c r="EF10" s="76"/>
      <c r="EG10" s="76"/>
      <c r="EH10" s="76"/>
      <c r="EI10" s="76">
        <v>-8</v>
      </c>
      <c r="EJ10" s="76">
        <v>-7</v>
      </c>
      <c r="EK10" s="76">
        <v>-6</v>
      </c>
      <c r="EL10" s="76">
        <v>-5</v>
      </c>
      <c r="EM10" s="76">
        <v>-4</v>
      </c>
      <c r="EN10" s="76">
        <v>-8</v>
      </c>
      <c r="EO10" s="76">
        <v>-7</v>
      </c>
      <c r="EP10" s="76">
        <v>-6</v>
      </c>
      <c r="EQ10" s="76">
        <v>-5</v>
      </c>
      <c r="ER10" s="76">
        <v>-4</v>
      </c>
      <c r="ES10" s="77"/>
      <c r="ET10" s="76"/>
      <c r="EU10" s="77"/>
      <c r="EV10" s="76"/>
      <c r="EW10" s="77"/>
      <c r="EX10" s="78"/>
      <c r="EZ10" s="79"/>
      <c r="FA10" s="76"/>
      <c r="FB10" s="76"/>
      <c r="FC10" s="76"/>
      <c r="FD10" s="76"/>
      <c r="FE10" s="76">
        <v>-8</v>
      </c>
      <c r="FF10" s="76">
        <v>-7</v>
      </c>
      <c r="FG10" s="76">
        <v>-6</v>
      </c>
      <c r="FH10" s="76">
        <v>-5</v>
      </c>
      <c r="FI10" s="76">
        <v>-4</v>
      </c>
      <c r="FJ10" s="76">
        <v>-8</v>
      </c>
      <c r="FK10" s="76">
        <v>-7</v>
      </c>
      <c r="FL10" s="76">
        <v>-6</v>
      </c>
      <c r="FM10" s="76">
        <v>-5</v>
      </c>
      <c r="FN10" s="76">
        <v>-4</v>
      </c>
      <c r="FO10" s="77"/>
      <c r="FP10" s="76"/>
      <c r="FQ10" s="77"/>
      <c r="FR10" s="76"/>
      <c r="FS10" s="77"/>
      <c r="FT10" s="78"/>
      <c r="FV10" s="79"/>
      <c r="FW10" s="76"/>
      <c r="FX10" s="76"/>
      <c r="FY10" s="76"/>
      <c r="FZ10" s="76"/>
      <c r="GA10" s="76">
        <v>-8</v>
      </c>
      <c r="GB10" s="76">
        <v>-7</v>
      </c>
      <c r="GC10" s="76">
        <v>-6</v>
      </c>
      <c r="GD10" s="76">
        <v>-5</v>
      </c>
      <c r="GE10" s="76">
        <v>-4</v>
      </c>
      <c r="GF10" s="76">
        <v>-8</v>
      </c>
      <c r="GG10" s="76">
        <v>-7</v>
      </c>
      <c r="GH10" s="76">
        <v>-6</v>
      </c>
      <c r="GI10" s="76">
        <v>-5</v>
      </c>
      <c r="GJ10" s="76">
        <v>-4</v>
      </c>
      <c r="GK10" s="77"/>
      <c r="GL10" s="76"/>
      <c r="GM10" s="77"/>
      <c r="GN10" s="76"/>
      <c r="GO10" s="77"/>
      <c r="GP10" s="78"/>
      <c r="GR10" s="79"/>
      <c r="GS10" s="76"/>
      <c r="GT10" s="76"/>
      <c r="GU10" s="76"/>
      <c r="GV10" s="76"/>
      <c r="GW10" s="76">
        <v>-8</v>
      </c>
      <c r="GX10" s="76">
        <v>-7</v>
      </c>
      <c r="GY10" s="76">
        <v>-6</v>
      </c>
      <c r="GZ10" s="76">
        <v>-5</v>
      </c>
      <c r="HA10" s="76">
        <v>-4</v>
      </c>
      <c r="HB10" s="76">
        <v>-8</v>
      </c>
      <c r="HC10" s="76">
        <v>-7</v>
      </c>
      <c r="HD10" s="76">
        <v>-6</v>
      </c>
      <c r="HE10" s="76">
        <v>-5</v>
      </c>
      <c r="HF10" s="76">
        <v>-4</v>
      </c>
      <c r="HG10" s="77"/>
      <c r="HH10" s="76"/>
      <c r="HI10" s="77"/>
      <c r="HJ10" s="76"/>
      <c r="HK10" s="77"/>
      <c r="HL10" s="78"/>
      <c r="HN10" s="79"/>
      <c r="HO10" s="76"/>
      <c r="HP10" s="76"/>
      <c r="HQ10" s="76"/>
      <c r="HR10" s="76"/>
      <c r="HS10" s="76">
        <v>-8</v>
      </c>
      <c r="HT10" s="76">
        <v>-7</v>
      </c>
      <c r="HU10" s="76">
        <v>-6</v>
      </c>
      <c r="HV10" s="76">
        <v>-5</v>
      </c>
      <c r="HW10" s="76">
        <v>-4</v>
      </c>
      <c r="HX10" s="76">
        <v>-8</v>
      </c>
      <c r="HY10" s="76">
        <v>-7</v>
      </c>
      <c r="HZ10" s="76">
        <v>-6</v>
      </c>
      <c r="IA10" s="76">
        <v>-5</v>
      </c>
      <c r="IB10" s="76">
        <v>-4</v>
      </c>
      <c r="IC10" s="77"/>
      <c r="ID10" s="76"/>
      <c r="IE10" s="77"/>
      <c r="IF10" s="76"/>
      <c r="IG10" s="77"/>
      <c r="IH10" s="78"/>
      <c r="IJ10" s="79"/>
      <c r="IK10" s="76"/>
      <c r="IL10" s="76"/>
      <c r="IM10" s="76"/>
      <c r="IN10" s="76"/>
      <c r="IO10" s="76">
        <v>-8</v>
      </c>
      <c r="IP10" s="76">
        <v>-7</v>
      </c>
      <c r="IQ10" s="76">
        <v>-6</v>
      </c>
      <c r="IR10" s="76">
        <v>-5</v>
      </c>
      <c r="IS10" s="76">
        <v>-4</v>
      </c>
      <c r="IT10" s="76">
        <v>-8</v>
      </c>
      <c r="IU10" s="76">
        <v>-7</v>
      </c>
      <c r="IV10" s="76">
        <v>-6</v>
      </c>
      <c r="IW10" s="76">
        <v>-5</v>
      </c>
      <c r="IX10" s="76">
        <v>-4</v>
      </c>
      <c r="IY10" s="77"/>
      <c r="IZ10" s="76"/>
      <c r="JA10" s="77"/>
      <c r="JB10" s="76"/>
      <c r="JC10" s="77"/>
      <c r="JD10" s="78"/>
      <c r="JF10" s="79"/>
      <c r="JG10" s="76"/>
      <c r="JH10" s="76"/>
      <c r="JI10" s="76"/>
      <c r="JJ10" s="76"/>
      <c r="JK10" s="76">
        <v>-8</v>
      </c>
      <c r="JL10" s="76">
        <v>-7</v>
      </c>
      <c r="JM10" s="76">
        <v>-6</v>
      </c>
      <c r="JN10" s="76">
        <v>-5</v>
      </c>
      <c r="JO10" s="76">
        <v>-4</v>
      </c>
      <c r="JP10" s="76">
        <v>-8</v>
      </c>
      <c r="JQ10" s="76">
        <v>-7</v>
      </c>
      <c r="JR10" s="76">
        <v>-6</v>
      </c>
      <c r="JS10" s="76">
        <v>-5</v>
      </c>
      <c r="JT10" s="76">
        <v>-4</v>
      </c>
      <c r="JU10" s="77"/>
      <c r="JV10" s="76"/>
      <c r="JW10" s="77"/>
      <c r="JX10" s="76"/>
      <c r="JY10" s="77"/>
      <c r="JZ10" s="78"/>
      <c r="KB10" s="79"/>
      <c r="KC10" s="76"/>
      <c r="KD10" s="76"/>
      <c r="KE10" s="76"/>
      <c r="KF10" s="76"/>
      <c r="KG10" s="76">
        <v>-9</v>
      </c>
      <c r="KH10" s="76">
        <v>-8</v>
      </c>
      <c r="KI10" s="76">
        <v>-7</v>
      </c>
      <c r="KJ10" s="76">
        <v>-6</v>
      </c>
      <c r="KK10" s="76">
        <v>-5</v>
      </c>
      <c r="KL10" s="76">
        <v>-9</v>
      </c>
      <c r="KM10" s="76">
        <v>-8</v>
      </c>
      <c r="KN10" s="76">
        <v>-7</v>
      </c>
      <c r="KO10" s="76">
        <v>-6</v>
      </c>
      <c r="KP10" s="76">
        <v>-5</v>
      </c>
      <c r="KQ10" s="77"/>
      <c r="KR10" s="76"/>
      <c r="KS10" s="77"/>
      <c r="KT10" s="76"/>
      <c r="KU10" s="77"/>
      <c r="KV10" s="78"/>
      <c r="KX10" s="79"/>
      <c r="KY10" s="76"/>
      <c r="KZ10" s="76"/>
      <c r="LA10" s="76"/>
      <c r="LB10" s="76"/>
      <c r="LC10" s="76">
        <v>-10</v>
      </c>
      <c r="LD10" s="76">
        <v>-9</v>
      </c>
      <c r="LE10" s="76">
        <v>-8</v>
      </c>
      <c r="LF10" s="76">
        <v>-7</v>
      </c>
      <c r="LG10" s="76">
        <v>-6</v>
      </c>
      <c r="LH10" s="76">
        <v>-10</v>
      </c>
      <c r="LI10" s="76">
        <v>-9</v>
      </c>
      <c r="LJ10" s="76">
        <v>-8</v>
      </c>
      <c r="LK10" s="76">
        <v>-7</v>
      </c>
      <c r="LL10" s="76">
        <v>-6</v>
      </c>
      <c r="LM10" s="77"/>
      <c r="LN10" s="76"/>
      <c r="LO10" s="77"/>
      <c r="LP10" s="76"/>
      <c r="LQ10" s="77"/>
      <c r="LR10" s="78"/>
    </row>
    <row r="11" spans="2:330">
      <c r="B11" s="80" t="s">
        <v>360</v>
      </c>
      <c r="C11" s="81" t="s">
        <v>361</v>
      </c>
      <c r="D11" s="81"/>
      <c r="E11" s="81"/>
      <c r="F11" s="81"/>
      <c r="G11" s="81"/>
      <c r="H11" s="81"/>
      <c r="I11" s="81"/>
      <c r="J11" s="81"/>
      <c r="K11" s="81"/>
      <c r="L11" s="82"/>
      <c r="M11" s="82"/>
      <c r="N11" s="82"/>
      <c r="O11" s="82"/>
      <c r="P11" s="82"/>
      <c r="Q11" s="77"/>
      <c r="R11" s="76"/>
      <c r="S11" s="77"/>
      <c r="T11" s="76"/>
      <c r="U11" s="77"/>
      <c r="V11" s="78"/>
      <c r="X11" s="80" t="s">
        <v>360</v>
      </c>
      <c r="Y11" s="81" t="s">
        <v>361</v>
      </c>
      <c r="Z11" s="81"/>
      <c r="AA11" s="81"/>
      <c r="AB11" s="81"/>
      <c r="AC11" s="81"/>
      <c r="AD11" s="81"/>
      <c r="AE11" s="81"/>
      <c r="AF11" s="81"/>
      <c r="AG11" s="81"/>
      <c r="AH11" s="82"/>
      <c r="AI11" s="82"/>
      <c r="AJ11" s="82"/>
      <c r="AK11" s="82"/>
      <c r="AL11" s="82"/>
      <c r="AM11" s="77"/>
      <c r="AN11" s="76"/>
      <c r="AO11" s="77"/>
      <c r="AP11" s="76"/>
      <c r="AQ11" s="77"/>
      <c r="AR11" s="78"/>
      <c r="AT11" s="80" t="s">
        <v>360</v>
      </c>
      <c r="AU11" s="81" t="s">
        <v>361</v>
      </c>
      <c r="AV11" s="81"/>
      <c r="AW11" s="81"/>
      <c r="AX11" s="81"/>
      <c r="AY11" s="81"/>
      <c r="AZ11" s="81"/>
      <c r="BA11" s="81"/>
      <c r="BB11" s="81"/>
      <c r="BC11" s="81"/>
      <c r="BD11" s="82"/>
      <c r="BE11" s="82"/>
      <c r="BF11" s="82"/>
      <c r="BG11" s="82"/>
      <c r="BH11" s="82"/>
      <c r="BI11" s="77"/>
      <c r="BJ11" s="76"/>
      <c r="BK11" s="77"/>
      <c r="BL11" s="76"/>
      <c r="BM11" s="77"/>
      <c r="BN11" s="78"/>
      <c r="BP11" s="80" t="s">
        <v>360</v>
      </c>
      <c r="BQ11" s="81" t="s">
        <v>361</v>
      </c>
      <c r="BR11" s="81"/>
      <c r="BS11" s="81"/>
      <c r="BT11" s="81"/>
      <c r="BU11" s="81"/>
      <c r="BV11" s="81"/>
      <c r="BW11" s="81"/>
      <c r="BX11" s="81"/>
      <c r="BY11" s="81"/>
      <c r="BZ11" s="82"/>
      <c r="CA11" s="82"/>
      <c r="CB11" s="82"/>
      <c r="CC11" s="82"/>
      <c r="CD11" s="82"/>
      <c r="CE11" s="77"/>
      <c r="CF11" s="76"/>
      <c r="CG11" s="77"/>
      <c r="CH11" s="76"/>
      <c r="CI11" s="77"/>
      <c r="CJ11" s="78"/>
      <c r="CL11" s="80" t="s">
        <v>360</v>
      </c>
      <c r="CM11" s="81" t="s">
        <v>361</v>
      </c>
      <c r="CN11" s="81"/>
      <c r="CO11" s="81"/>
      <c r="CP11" s="81"/>
      <c r="CQ11" s="81"/>
      <c r="CR11" s="81"/>
      <c r="CS11" s="81"/>
      <c r="CT11" s="81"/>
      <c r="CU11" s="81"/>
      <c r="CV11" s="82"/>
      <c r="CW11" s="82"/>
      <c r="CX11" s="82"/>
      <c r="CY11" s="82"/>
      <c r="CZ11" s="82"/>
      <c r="DA11" s="77"/>
      <c r="DB11" s="76"/>
      <c r="DC11" s="77"/>
      <c r="DD11" s="76"/>
      <c r="DE11" s="77"/>
      <c r="DF11" s="78"/>
      <c r="DH11" s="80" t="s">
        <v>360</v>
      </c>
      <c r="DI11" s="81" t="s">
        <v>361</v>
      </c>
      <c r="DJ11" s="81"/>
      <c r="DK11" s="81"/>
      <c r="DL11" s="81"/>
      <c r="DM11" s="81"/>
      <c r="DN11" s="81"/>
      <c r="DO11" s="81"/>
      <c r="DP11" s="81"/>
      <c r="DQ11" s="81"/>
      <c r="DR11" s="82"/>
      <c r="DS11" s="82"/>
      <c r="DT11" s="82"/>
      <c r="DU11" s="82"/>
      <c r="DV11" s="82"/>
      <c r="DW11" s="77"/>
      <c r="DX11" s="76"/>
      <c r="DY11" s="77"/>
      <c r="DZ11" s="76"/>
      <c r="EA11" s="77"/>
      <c r="EB11" s="78"/>
      <c r="ED11" s="80" t="s">
        <v>360</v>
      </c>
      <c r="EE11" s="81" t="s">
        <v>361</v>
      </c>
      <c r="EF11" s="81"/>
      <c r="EG11" s="81"/>
      <c r="EH11" s="81"/>
      <c r="EI11" s="81"/>
      <c r="EJ11" s="81"/>
      <c r="EK11" s="81"/>
      <c r="EL11" s="81"/>
      <c r="EM11" s="81"/>
      <c r="EN11" s="82"/>
      <c r="EO11" s="82"/>
      <c r="EP11" s="82"/>
      <c r="EQ11" s="82"/>
      <c r="ER11" s="82"/>
      <c r="ES11" s="77"/>
      <c r="ET11" s="76"/>
      <c r="EU11" s="77"/>
      <c r="EV11" s="76"/>
      <c r="EW11" s="77"/>
      <c r="EX11" s="78"/>
      <c r="EZ11" s="80" t="s">
        <v>360</v>
      </c>
      <c r="FA11" s="81" t="s">
        <v>361</v>
      </c>
      <c r="FB11" s="81"/>
      <c r="FC11" s="81"/>
      <c r="FD11" s="81"/>
      <c r="FE11" s="81"/>
      <c r="FF11" s="81"/>
      <c r="FG11" s="81"/>
      <c r="FH11" s="81"/>
      <c r="FI11" s="81"/>
      <c r="FJ11" s="82"/>
      <c r="FK11" s="82"/>
      <c r="FL11" s="82"/>
      <c r="FM11" s="82"/>
      <c r="FN11" s="82"/>
      <c r="FO11" s="77"/>
      <c r="FP11" s="76"/>
      <c r="FQ11" s="77"/>
      <c r="FR11" s="76"/>
      <c r="FS11" s="77"/>
      <c r="FT11" s="78"/>
      <c r="FV11" s="80" t="s">
        <v>360</v>
      </c>
      <c r="FW11" s="81" t="s">
        <v>361</v>
      </c>
      <c r="FX11" s="81"/>
      <c r="FY11" s="81"/>
      <c r="FZ11" s="81"/>
      <c r="GA11" s="81"/>
      <c r="GB11" s="81"/>
      <c r="GC11" s="81"/>
      <c r="GD11" s="81"/>
      <c r="GE11" s="81"/>
      <c r="GF11" s="82"/>
      <c r="GG11" s="82"/>
      <c r="GH11" s="82"/>
      <c r="GI11" s="82"/>
      <c r="GJ11" s="82"/>
      <c r="GK11" s="77"/>
      <c r="GL11" s="76"/>
      <c r="GM11" s="77"/>
      <c r="GN11" s="76"/>
      <c r="GO11" s="77"/>
      <c r="GP11" s="78"/>
      <c r="GR11" s="80" t="s">
        <v>360</v>
      </c>
      <c r="GS11" s="81" t="s">
        <v>361</v>
      </c>
      <c r="GT11" s="81"/>
      <c r="GU11" s="81"/>
      <c r="GV11" s="81"/>
      <c r="GW11" s="81"/>
      <c r="GX11" s="81"/>
      <c r="GY11" s="81"/>
      <c r="GZ11" s="81"/>
      <c r="HA11" s="81"/>
      <c r="HB11" s="82"/>
      <c r="HC11" s="82"/>
      <c r="HD11" s="82"/>
      <c r="HE11" s="82"/>
      <c r="HF11" s="82"/>
      <c r="HG11" s="77"/>
      <c r="HH11" s="76"/>
      <c r="HI11" s="77"/>
      <c r="HJ11" s="76"/>
      <c r="HK11" s="77"/>
      <c r="HL11" s="78"/>
      <c r="HN11" s="80" t="s">
        <v>360</v>
      </c>
      <c r="HO11" s="81" t="s">
        <v>361</v>
      </c>
      <c r="HP11" s="81"/>
      <c r="HQ11" s="81"/>
      <c r="HR11" s="81"/>
      <c r="HS11" s="81"/>
      <c r="HT11" s="81"/>
      <c r="HU11" s="81"/>
      <c r="HV11" s="81"/>
      <c r="HW11" s="81"/>
      <c r="HX11" s="82"/>
      <c r="HY11" s="82"/>
      <c r="HZ11" s="82"/>
      <c r="IA11" s="82"/>
      <c r="IB11" s="82"/>
      <c r="IC11" s="77"/>
      <c r="ID11" s="76"/>
      <c r="IE11" s="77"/>
      <c r="IF11" s="76"/>
      <c r="IG11" s="77"/>
      <c r="IH11" s="78"/>
      <c r="IJ11" s="80" t="s">
        <v>360</v>
      </c>
      <c r="IK11" s="81" t="s">
        <v>361</v>
      </c>
      <c r="IL11" s="81"/>
      <c r="IM11" s="81"/>
      <c r="IN11" s="81"/>
      <c r="IO11" s="81"/>
      <c r="IP11" s="81"/>
      <c r="IQ11" s="81"/>
      <c r="IR11" s="81"/>
      <c r="IS11" s="81"/>
      <c r="IT11" s="82"/>
      <c r="IU11" s="82"/>
      <c r="IV11" s="82"/>
      <c r="IW11" s="82"/>
      <c r="IX11" s="82"/>
      <c r="IY11" s="77"/>
      <c r="IZ11" s="76"/>
      <c r="JA11" s="77"/>
      <c r="JB11" s="76"/>
      <c r="JC11" s="77"/>
      <c r="JD11" s="78"/>
      <c r="JF11" s="80" t="s">
        <v>360</v>
      </c>
      <c r="JG11" s="81" t="s">
        <v>361</v>
      </c>
      <c r="JH11" s="81"/>
      <c r="JI11" s="81"/>
      <c r="JJ11" s="81"/>
      <c r="JK11" s="81"/>
      <c r="JL11" s="81"/>
      <c r="JM11" s="81"/>
      <c r="JN11" s="81"/>
      <c r="JO11" s="81"/>
      <c r="JP11" s="82"/>
      <c r="JQ11" s="82"/>
      <c r="JR11" s="82"/>
      <c r="JS11" s="82"/>
      <c r="JT11" s="82"/>
      <c r="JU11" s="77"/>
      <c r="JV11" s="76"/>
      <c r="JW11" s="77"/>
      <c r="JX11" s="76"/>
      <c r="JY11" s="77"/>
      <c r="JZ11" s="78"/>
      <c r="KB11" s="80" t="s">
        <v>360</v>
      </c>
      <c r="KC11" s="81" t="s">
        <v>361</v>
      </c>
      <c r="KD11" s="81"/>
      <c r="KE11" s="81"/>
      <c r="KF11" s="81"/>
      <c r="KG11" s="81"/>
      <c r="KH11" s="81"/>
      <c r="KI11" s="81"/>
      <c r="KJ11" s="81"/>
      <c r="KK11" s="81"/>
      <c r="KL11" s="82"/>
      <c r="KM11" s="82"/>
      <c r="KN11" s="82"/>
      <c r="KO11" s="82"/>
      <c r="KP11" s="82"/>
      <c r="KQ11" s="77"/>
      <c r="KR11" s="76"/>
      <c r="KS11" s="77"/>
      <c r="KT11" s="76"/>
      <c r="KU11" s="77"/>
      <c r="KV11" s="78"/>
      <c r="KX11" s="80" t="s">
        <v>360</v>
      </c>
      <c r="KY11" s="81" t="s">
        <v>361</v>
      </c>
      <c r="KZ11" s="81"/>
      <c r="LA11" s="81"/>
      <c r="LB11" s="81"/>
      <c r="LC11" s="81"/>
      <c r="LD11" s="81"/>
      <c r="LE11" s="81"/>
      <c r="LF11" s="81"/>
      <c r="LG11" s="81"/>
      <c r="LH11" s="82"/>
      <c r="LI11" s="82"/>
      <c r="LJ11" s="82"/>
      <c r="LK11" s="82"/>
      <c r="LL11" s="82"/>
      <c r="LM11" s="77"/>
      <c r="LN11" s="76"/>
      <c r="LO11" s="77"/>
      <c r="LP11" s="76"/>
      <c r="LQ11" s="77"/>
      <c r="LR11" s="78"/>
    </row>
    <row r="12" spans="2:330">
      <c r="B12" s="80" t="s">
        <v>362</v>
      </c>
      <c r="C12" s="81">
        <v>0.89700000000000002</v>
      </c>
      <c r="D12" s="81"/>
      <c r="E12" s="81">
        <v>2.8119999999999998</v>
      </c>
      <c r="F12" s="81"/>
      <c r="G12" s="81">
        <v>2.7930000000000001</v>
      </c>
      <c r="H12" s="81">
        <v>2.63</v>
      </c>
      <c r="I12" s="81">
        <v>2.4670000000000001</v>
      </c>
      <c r="J12" s="81">
        <v>2.222</v>
      </c>
      <c r="K12" s="81">
        <v>0.108</v>
      </c>
      <c r="L12" s="82">
        <v>99.007999999999996</v>
      </c>
      <c r="M12" s="82">
        <v>90.495999999999995</v>
      </c>
      <c r="N12" s="82">
        <v>81.983999999999995</v>
      </c>
      <c r="O12" s="82">
        <v>69.191000000000003</v>
      </c>
      <c r="P12" s="82">
        <v>-87.96</v>
      </c>
      <c r="Q12" s="76" t="s">
        <v>363</v>
      </c>
      <c r="R12" s="83">
        <v>1.32470207781307E-5</v>
      </c>
      <c r="S12" s="76" t="s">
        <v>363</v>
      </c>
      <c r="T12" s="83">
        <v>2.7560275142116698E-5</v>
      </c>
      <c r="U12" s="76" t="s">
        <v>363</v>
      </c>
      <c r="V12" s="84">
        <v>5.7338837058603799E-5</v>
      </c>
      <c r="X12" s="80" t="s">
        <v>362</v>
      </c>
      <c r="Y12" s="81">
        <v>0.89700000000000002</v>
      </c>
      <c r="Z12" s="81"/>
      <c r="AA12" s="81">
        <v>2.847</v>
      </c>
      <c r="AB12" s="81"/>
      <c r="AC12" s="81">
        <v>2.8439999999999999</v>
      </c>
      <c r="AD12" s="81">
        <v>2.7879999999999998</v>
      </c>
      <c r="AE12" s="81">
        <v>2.5409999999999999</v>
      </c>
      <c r="AF12" s="81">
        <v>2.2400000000000002</v>
      </c>
      <c r="AG12" s="81">
        <v>0.17699999999999999</v>
      </c>
      <c r="AH12" s="82">
        <v>99.846000000000004</v>
      </c>
      <c r="AI12" s="82">
        <v>96.974000000000004</v>
      </c>
      <c r="AJ12" s="82">
        <v>84.308000000000007</v>
      </c>
      <c r="AK12" s="82">
        <v>68.872</v>
      </c>
      <c r="AL12" s="82">
        <v>-80.268000000000001</v>
      </c>
      <c r="AM12" s="76" t="s">
        <v>363</v>
      </c>
      <c r="AN12" s="83">
        <v>1.33825483948588E-5</v>
      </c>
      <c r="AO12" s="76" t="s">
        <v>363</v>
      </c>
      <c r="AP12" s="83">
        <v>2.8959715247016401E-5</v>
      </c>
      <c r="AQ12" s="76" t="s">
        <v>363</v>
      </c>
      <c r="AR12" s="84">
        <v>6.2668565242063296E-5</v>
      </c>
      <c r="AT12" s="80" t="s">
        <v>362</v>
      </c>
      <c r="AU12" s="81">
        <v>0.89700000000000002</v>
      </c>
      <c r="AV12" s="81"/>
      <c r="AW12" s="81">
        <v>2.847</v>
      </c>
      <c r="AX12" s="81"/>
      <c r="AY12" s="81">
        <v>2.8180000000000001</v>
      </c>
      <c r="AZ12" s="81">
        <v>2.8260000000000001</v>
      </c>
      <c r="BA12" s="81">
        <v>2.8109999999999999</v>
      </c>
      <c r="BB12" s="81">
        <v>2.7170000000000001</v>
      </c>
      <c r="BC12" s="81">
        <v>1.982</v>
      </c>
      <c r="BD12" s="82">
        <v>98.513000000000005</v>
      </c>
      <c r="BE12" s="82">
        <v>98.923000000000002</v>
      </c>
      <c r="BF12" s="82">
        <v>98.153999999999996</v>
      </c>
      <c r="BG12" s="82">
        <v>93.332999999999998</v>
      </c>
      <c r="BH12" s="82">
        <v>55.640999999999998</v>
      </c>
      <c r="BI12" s="76" t="s">
        <v>416</v>
      </c>
      <c r="BJ12" s="83">
        <v>1E-4</v>
      </c>
      <c r="BK12" s="76" t="s">
        <v>416</v>
      </c>
      <c r="BL12" s="83">
        <v>1E-4</v>
      </c>
      <c r="BM12" s="76" t="s">
        <v>416</v>
      </c>
      <c r="BN12" s="84">
        <v>1E-4</v>
      </c>
      <c r="BP12" s="80" t="s">
        <v>362</v>
      </c>
      <c r="BQ12" s="81">
        <v>0.89700000000000002</v>
      </c>
      <c r="BR12" s="81"/>
      <c r="BS12" s="81">
        <v>2.8279999999999998</v>
      </c>
      <c r="BT12" s="81"/>
      <c r="BU12" s="81">
        <v>2.798</v>
      </c>
      <c r="BV12" s="81">
        <v>2.6320000000000001</v>
      </c>
      <c r="BW12" s="81">
        <v>2.5350000000000001</v>
      </c>
      <c r="BX12" s="81">
        <v>2.2799999999999998</v>
      </c>
      <c r="BY12" s="81">
        <v>0.14699999999999999</v>
      </c>
      <c r="BZ12" s="82">
        <v>98.445999999999998</v>
      </c>
      <c r="CA12" s="82">
        <v>89.85</v>
      </c>
      <c r="CB12" s="82">
        <v>84.826999999999998</v>
      </c>
      <c r="CC12" s="82">
        <v>71.620999999999995</v>
      </c>
      <c r="CD12" s="82">
        <v>-83.611999999999995</v>
      </c>
      <c r="CE12" s="76" t="s">
        <v>363</v>
      </c>
      <c r="CF12" s="83">
        <v>1.3781006953765599E-5</v>
      </c>
      <c r="CG12" s="76" t="s">
        <v>363</v>
      </c>
      <c r="CH12" s="83">
        <v>2.8931930509283701E-5</v>
      </c>
      <c r="CI12" s="76" t="s">
        <v>363</v>
      </c>
      <c r="CJ12" s="84">
        <v>6.0739872333153001E-5</v>
      </c>
      <c r="CL12" s="80" t="s">
        <v>362</v>
      </c>
      <c r="CM12" s="81">
        <v>0.89700000000000002</v>
      </c>
      <c r="CN12" s="81"/>
      <c r="CO12" s="81">
        <v>2.8279999999999998</v>
      </c>
      <c r="CP12" s="81"/>
      <c r="CQ12" s="81">
        <v>2.8250000000000002</v>
      </c>
      <c r="CR12" s="81">
        <v>2.798</v>
      </c>
      <c r="CS12" s="81">
        <v>2.7869999999999999</v>
      </c>
      <c r="CT12" s="81">
        <v>2.6669999999999998</v>
      </c>
      <c r="CU12" s="81">
        <v>0.61599999999999999</v>
      </c>
      <c r="CV12" s="82">
        <v>99.844999999999999</v>
      </c>
      <c r="CW12" s="82">
        <v>98.445999999999998</v>
      </c>
      <c r="CX12" s="82">
        <v>97.876999999999995</v>
      </c>
      <c r="CY12" s="82">
        <v>91.662000000000006</v>
      </c>
      <c r="CZ12" s="82">
        <v>-31.327000000000002</v>
      </c>
      <c r="DA12" s="76" t="s">
        <v>363</v>
      </c>
      <c r="DB12" s="83">
        <v>2.18145240255932E-5</v>
      </c>
      <c r="DC12" s="76" t="s">
        <v>363</v>
      </c>
      <c r="DD12" s="83">
        <v>5.5627067246739401E-5</v>
      </c>
      <c r="DE12" s="76" t="s">
        <v>416</v>
      </c>
      <c r="DF12" s="84">
        <v>1E-4</v>
      </c>
      <c r="DH12" s="80" t="s">
        <v>362</v>
      </c>
      <c r="DI12" s="81">
        <v>0.89700000000000002</v>
      </c>
      <c r="DJ12" s="81"/>
      <c r="DK12" s="81">
        <v>2.8109999999999999</v>
      </c>
      <c r="DL12" s="81"/>
      <c r="DM12" s="81">
        <v>2.7829999999999999</v>
      </c>
      <c r="DN12" s="81">
        <v>2.7029999999999998</v>
      </c>
      <c r="DO12" s="81">
        <v>2.528</v>
      </c>
      <c r="DP12" s="81">
        <v>2.4119999999999999</v>
      </c>
      <c r="DQ12" s="81">
        <v>0.34</v>
      </c>
      <c r="DR12" s="82">
        <v>98.537000000000006</v>
      </c>
      <c r="DS12" s="82">
        <v>94.356999999999999</v>
      </c>
      <c r="DT12" s="82">
        <v>85.213999999999999</v>
      </c>
      <c r="DU12" s="82">
        <v>79.153999999999996</v>
      </c>
      <c r="DV12" s="82">
        <v>-62.095999999999997</v>
      </c>
      <c r="DW12" s="76" t="s">
        <v>363</v>
      </c>
      <c r="DX12" s="83">
        <v>1.6084219823990899E-5</v>
      </c>
      <c r="DY12" s="76" t="s">
        <v>363</v>
      </c>
      <c r="DZ12" s="83">
        <v>3.6339780595056901E-5</v>
      </c>
      <c r="EA12" s="76" t="s">
        <v>363</v>
      </c>
      <c r="EB12" s="84">
        <v>8.2104054044767805E-5</v>
      </c>
      <c r="ED12" s="80" t="s">
        <v>362</v>
      </c>
      <c r="EE12" s="81">
        <v>0.89700000000000002</v>
      </c>
      <c r="EF12" s="81"/>
      <c r="EG12" s="81">
        <v>2.8109999999999999</v>
      </c>
      <c r="EH12" s="81"/>
      <c r="EI12" s="81">
        <v>2.802</v>
      </c>
      <c r="EJ12" s="81">
        <v>2.786</v>
      </c>
      <c r="EK12" s="81">
        <v>2.7519999999999998</v>
      </c>
      <c r="EL12" s="81">
        <v>2.6579999999999999</v>
      </c>
      <c r="EM12" s="81">
        <v>4.5999999999999999E-2</v>
      </c>
      <c r="EN12" s="82">
        <v>99.53</v>
      </c>
      <c r="EO12" s="82">
        <v>98.694000000000003</v>
      </c>
      <c r="EP12" s="82">
        <v>96.917000000000002</v>
      </c>
      <c r="EQ12" s="82">
        <v>92.006</v>
      </c>
      <c r="ER12" s="82">
        <v>-94.872</v>
      </c>
      <c r="ES12" s="76" t="s">
        <v>363</v>
      </c>
      <c r="ET12" s="83">
        <v>1.6779447724071701E-5</v>
      </c>
      <c r="EU12" s="76" t="s">
        <v>363</v>
      </c>
      <c r="EV12" s="83">
        <v>3.10693305536178E-5</v>
      </c>
      <c r="EW12" s="76" t="s">
        <v>363</v>
      </c>
      <c r="EX12" s="84">
        <v>5.7528907799816901E-5</v>
      </c>
      <c r="EZ12" s="80" t="s">
        <v>362</v>
      </c>
      <c r="FA12" s="81">
        <v>0.89700000000000002</v>
      </c>
      <c r="FB12" s="81"/>
      <c r="FC12" s="81">
        <v>2.7890000000000001</v>
      </c>
      <c r="FD12" s="81"/>
      <c r="FE12" s="81">
        <v>2.7850000000000001</v>
      </c>
      <c r="FF12" s="81">
        <v>2.78</v>
      </c>
      <c r="FG12" s="81">
        <v>2.8140000000000001</v>
      </c>
      <c r="FH12" s="81">
        <v>2.7240000000000002</v>
      </c>
      <c r="FI12" s="81">
        <v>1.865</v>
      </c>
      <c r="FJ12" s="82">
        <v>99.789000000000001</v>
      </c>
      <c r="FK12" s="82">
        <v>99.524000000000001</v>
      </c>
      <c r="FL12" s="82">
        <v>101.321</v>
      </c>
      <c r="FM12" s="82">
        <v>96.563999999999993</v>
      </c>
      <c r="FN12" s="82">
        <v>51.162999999999997</v>
      </c>
      <c r="FO12" s="76" t="s">
        <v>416</v>
      </c>
      <c r="FP12" s="83">
        <v>1E-4</v>
      </c>
      <c r="FQ12" s="76" t="s">
        <v>416</v>
      </c>
      <c r="FR12" s="83">
        <v>1E-4</v>
      </c>
      <c r="FS12" s="76" t="s">
        <v>416</v>
      </c>
      <c r="FT12" s="84">
        <v>1E-4</v>
      </c>
      <c r="FV12" s="80" t="s">
        <v>362</v>
      </c>
      <c r="FW12" s="81">
        <v>0.89700000000000002</v>
      </c>
      <c r="FX12" s="81"/>
      <c r="FY12" s="81">
        <v>2.7890000000000001</v>
      </c>
      <c r="FZ12" s="81"/>
      <c r="GA12" s="81">
        <v>2.7879999999999998</v>
      </c>
      <c r="GB12" s="81">
        <v>2.6859999999999999</v>
      </c>
      <c r="GC12" s="81">
        <v>2.5099999999999998</v>
      </c>
      <c r="GD12" s="81">
        <v>2.472</v>
      </c>
      <c r="GE12" s="81">
        <v>0.28599999999999998</v>
      </c>
      <c r="GF12" s="82">
        <v>99.947000000000003</v>
      </c>
      <c r="GG12" s="82">
        <v>94.555999999999997</v>
      </c>
      <c r="GH12" s="82">
        <v>85.254000000000005</v>
      </c>
      <c r="GI12" s="82">
        <v>83.245000000000005</v>
      </c>
      <c r="GJ12" s="82">
        <v>-68.116</v>
      </c>
      <c r="GK12" s="76" t="s">
        <v>363</v>
      </c>
      <c r="GL12" s="83">
        <v>1.6582135598109199E-5</v>
      </c>
      <c r="GM12" s="76" t="s">
        <v>363</v>
      </c>
      <c r="GN12" s="83">
        <v>3.5479422822670699E-5</v>
      </c>
      <c r="GO12" s="76" t="s">
        <v>363</v>
      </c>
      <c r="GP12" s="84">
        <v>7.5912383925589495E-5</v>
      </c>
      <c r="GR12" s="80" t="s">
        <v>362</v>
      </c>
      <c r="GS12" s="81">
        <v>0.89700000000000002</v>
      </c>
      <c r="GT12" s="81"/>
      <c r="GU12" s="81">
        <v>2.7639999999999998</v>
      </c>
      <c r="GV12" s="81"/>
      <c r="GW12" s="81">
        <v>2.734</v>
      </c>
      <c r="GX12" s="81">
        <v>2.5870000000000002</v>
      </c>
      <c r="GY12" s="81">
        <v>2.4889999999999999</v>
      </c>
      <c r="GZ12" s="81">
        <v>2.4329999999999998</v>
      </c>
      <c r="HA12" s="81">
        <v>0.13600000000000001</v>
      </c>
      <c r="HB12" s="82">
        <v>98.393000000000001</v>
      </c>
      <c r="HC12" s="82">
        <v>90.52</v>
      </c>
      <c r="HD12" s="82">
        <v>85.27</v>
      </c>
      <c r="HE12" s="82">
        <v>82.271000000000001</v>
      </c>
      <c r="HF12" s="82">
        <v>-84.837999999999994</v>
      </c>
      <c r="HG12" s="76" t="s">
        <v>363</v>
      </c>
      <c r="HH12" s="83">
        <v>1.5599600516403999E-5</v>
      </c>
      <c r="HI12" s="76" t="s">
        <v>363</v>
      </c>
      <c r="HJ12" s="83">
        <v>3.1068435509367598E-5</v>
      </c>
      <c r="HK12" s="76" t="s">
        <v>363</v>
      </c>
      <c r="HL12" s="84">
        <v>6.18764361295481E-5</v>
      </c>
      <c r="HN12" s="80" t="s">
        <v>362</v>
      </c>
      <c r="HO12" s="81">
        <v>0.89700000000000002</v>
      </c>
      <c r="HP12" s="81"/>
      <c r="HQ12" s="81">
        <v>2.7639999999999998</v>
      </c>
      <c r="HR12" s="81"/>
      <c r="HS12" s="81">
        <v>2.7589999999999999</v>
      </c>
      <c r="HT12" s="81">
        <v>2.6219999999999999</v>
      </c>
      <c r="HU12" s="81">
        <v>2.4910000000000001</v>
      </c>
      <c r="HV12" s="81">
        <v>2.2629999999999999</v>
      </c>
      <c r="HW12" s="81">
        <v>1.482</v>
      </c>
      <c r="HX12" s="82">
        <v>99.731999999999999</v>
      </c>
      <c r="HY12" s="82">
        <v>92.394000000000005</v>
      </c>
      <c r="HZ12" s="82">
        <v>85.378</v>
      </c>
      <c r="IA12" s="82">
        <v>73.165999999999997</v>
      </c>
      <c r="IB12" s="82">
        <v>31.334</v>
      </c>
      <c r="IC12" s="76" t="s">
        <v>363</v>
      </c>
      <c r="ID12" s="83">
        <v>3.5792050117577798E-5</v>
      </c>
      <c r="IE12" s="76" t="s">
        <v>416</v>
      </c>
      <c r="IF12" s="83">
        <v>1E-4</v>
      </c>
      <c r="IG12" s="76" t="s">
        <v>416</v>
      </c>
      <c r="IH12" s="84">
        <v>1E-4</v>
      </c>
      <c r="IJ12" s="80" t="s">
        <v>362</v>
      </c>
      <c r="IK12" s="81">
        <v>0.89700000000000002</v>
      </c>
      <c r="IL12" s="81"/>
      <c r="IM12" s="81">
        <v>2.8170000000000002</v>
      </c>
      <c r="IN12" s="81"/>
      <c r="IO12" s="81">
        <v>2.8140000000000001</v>
      </c>
      <c r="IP12" s="81">
        <v>2.7240000000000002</v>
      </c>
      <c r="IQ12" s="81">
        <v>2.5339999999999998</v>
      </c>
      <c r="IR12" s="81">
        <v>2.077</v>
      </c>
      <c r="IS12" s="81">
        <v>0.11899999999999999</v>
      </c>
      <c r="IT12" s="82">
        <v>99.843999999999994</v>
      </c>
      <c r="IU12" s="82">
        <v>95.156000000000006</v>
      </c>
      <c r="IV12" s="82">
        <v>85.26</v>
      </c>
      <c r="IW12" s="82">
        <v>61.457999999999998</v>
      </c>
      <c r="IX12" s="82">
        <v>-86.733999999999995</v>
      </c>
      <c r="IY12" s="76" t="s">
        <v>363</v>
      </c>
      <c r="IZ12" s="83">
        <v>1.1948643774801E-5</v>
      </c>
      <c r="JA12" s="76" t="s">
        <v>363</v>
      </c>
      <c r="JB12" s="83">
        <v>2.5984761992285802E-5</v>
      </c>
      <c r="JC12" s="76" t="s">
        <v>363</v>
      </c>
      <c r="JD12" s="84">
        <v>5.6509162757008002E-5</v>
      </c>
      <c r="JF12" s="80" t="s">
        <v>362</v>
      </c>
      <c r="JG12" s="81">
        <v>0.89700000000000002</v>
      </c>
      <c r="JH12" s="81"/>
      <c r="JI12" s="81">
        <v>2.8170000000000002</v>
      </c>
      <c r="JJ12" s="81"/>
      <c r="JK12" s="81">
        <v>2.7909999999999999</v>
      </c>
      <c r="JL12" s="81">
        <v>2.8</v>
      </c>
      <c r="JM12" s="81">
        <v>2.7549999999999999</v>
      </c>
      <c r="JN12" s="81">
        <v>2.448</v>
      </c>
      <c r="JO12" s="81">
        <v>0.214</v>
      </c>
      <c r="JP12" s="82">
        <v>98.646000000000001</v>
      </c>
      <c r="JQ12" s="82">
        <v>99.114999999999995</v>
      </c>
      <c r="JR12" s="82">
        <v>96.771000000000001</v>
      </c>
      <c r="JS12" s="82">
        <v>80.781000000000006</v>
      </c>
      <c r="JT12" s="82">
        <v>-76.143000000000001</v>
      </c>
      <c r="JU12" s="76" t="s">
        <v>363</v>
      </c>
      <c r="JV12" s="83">
        <v>1.5709135203021601E-5</v>
      </c>
      <c r="JW12" s="76" t="s">
        <v>363</v>
      </c>
      <c r="JX12" s="83">
        <v>3.27173299820312E-5</v>
      </c>
      <c r="JY12" s="76" t="s">
        <v>363</v>
      </c>
      <c r="JZ12" s="84">
        <v>6.8140204239073999E-5</v>
      </c>
      <c r="KB12" s="80" t="s">
        <v>362</v>
      </c>
      <c r="KC12" s="81">
        <v>0.64249999029561899</v>
      </c>
      <c r="KD12" s="81"/>
      <c r="KE12" s="81">
        <v>2.5259999999999998</v>
      </c>
      <c r="KF12" s="81"/>
      <c r="KG12" s="81">
        <v>2.5630000000000002</v>
      </c>
      <c r="KH12" s="81">
        <v>2.3149999999999999</v>
      </c>
      <c r="KI12" s="81">
        <v>2.1259999999999999</v>
      </c>
      <c r="KJ12" s="81">
        <v>2.1080000000000001</v>
      </c>
      <c r="KK12" s="81">
        <v>1.9370000000000001</v>
      </c>
      <c r="KL12" s="82">
        <v>101.964</v>
      </c>
      <c r="KM12" s="82">
        <v>88.796999999999997</v>
      </c>
      <c r="KN12" s="82">
        <v>78.763000000000005</v>
      </c>
      <c r="KO12" s="82">
        <v>77.807000000000002</v>
      </c>
      <c r="KP12" s="82">
        <v>68.727999999999994</v>
      </c>
      <c r="KQ12" s="76" t="s">
        <v>416</v>
      </c>
      <c r="KR12" s="83">
        <v>1.0000000000000001E-5</v>
      </c>
      <c r="KS12" s="76" t="s">
        <v>416</v>
      </c>
      <c r="KT12" s="83">
        <v>1.0000000000000001E-5</v>
      </c>
      <c r="KU12" s="76" t="s">
        <v>416</v>
      </c>
      <c r="KV12" s="84">
        <v>1.0000000000000001E-5</v>
      </c>
      <c r="KX12" s="80" t="s">
        <v>362</v>
      </c>
      <c r="KY12" s="81">
        <v>0.92500000000000004</v>
      </c>
      <c r="KZ12" s="81"/>
      <c r="LA12" s="81">
        <v>2.806</v>
      </c>
      <c r="LB12" s="81"/>
      <c r="LC12" s="81">
        <v>2.8079999999999998</v>
      </c>
      <c r="LD12" s="81">
        <v>2.7970000000000002</v>
      </c>
      <c r="LE12" s="81">
        <v>2.5680000000000001</v>
      </c>
      <c r="LF12" s="81">
        <v>2.2690000000000001</v>
      </c>
      <c r="LG12" s="81">
        <v>2.206</v>
      </c>
      <c r="LH12" s="82">
        <v>100.10599999999999</v>
      </c>
      <c r="LI12" s="82">
        <v>99.522000000000006</v>
      </c>
      <c r="LJ12" s="82">
        <v>87.346999999999994</v>
      </c>
      <c r="LK12" s="82">
        <v>71.450999999999993</v>
      </c>
      <c r="LL12" s="82">
        <v>68.102000000000004</v>
      </c>
      <c r="LM12" s="76" t="s">
        <v>416</v>
      </c>
      <c r="LN12" s="83">
        <v>9.9999999999999995E-7</v>
      </c>
      <c r="LO12" s="76" t="s">
        <v>416</v>
      </c>
      <c r="LP12" s="83">
        <v>9.9999999999999995E-7</v>
      </c>
      <c r="LQ12" s="76" t="s">
        <v>416</v>
      </c>
      <c r="LR12" s="84">
        <v>9.9999999999999995E-7</v>
      </c>
    </row>
    <row r="13" spans="2:330">
      <c r="B13" s="80" t="s">
        <v>364</v>
      </c>
      <c r="C13" s="81">
        <v>0.64800000000000002</v>
      </c>
      <c r="D13" s="81"/>
      <c r="E13" s="81">
        <v>1.3380000000000001</v>
      </c>
      <c r="F13" s="81"/>
      <c r="G13" s="81">
        <v>1.343</v>
      </c>
      <c r="H13" s="81">
        <v>1.198</v>
      </c>
      <c r="I13" s="81">
        <v>1.109</v>
      </c>
      <c r="J13" s="81">
        <v>1.0049999999999999</v>
      </c>
      <c r="K13" s="81">
        <v>6.6000000000000003E-2</v>
      </c>
      <c r="L13" s="82">
        <v>100.72499999999999</v>
      </c>
      <c r="M13" s="82">
        <v>79.709999999999994</v>
      </c>
      <c r="N13" s="82">
        <v>66.811999999999998</v>
      </c>
      <c r="O13" s="82">
        <v>51.738999999999997</v>
      </c>
      <c r="P13" s="82">
        <v>-89.814999999999998</v>
      </c>
      <c r="Q13" s="76" t="s">
        <v>363</v>
      </c>
      <c r="R13" s="83">
        <v>1.0286912940460801E-5</v>
      </c>
      <c r="S13" s="76" t="s">
        <v>363</v>
      </c>
      <c r="T13" s="83">
        <v>2.3201024157692899E-5</v>
      </c>
      <c r="U13" s="76" t="s">
        <v>363</v>
      </c>
      <c r="V13" s="84">
        <v>5.2327411059215097E-5</v>
      </c>
      <c r="X13" s="80" t="s">
        <v>364</v>
      </c>
      <c r="Y13" s="81">
        <v>0.64800000000000002</v>
      </c>
      <c r="Z13" s="81"/>
      <c r="AA13" s="81">
        <v>1.397</v>
      </c>
      <c r="AB13" s="81"/>
      <c r="AC13" s="81">
        <v>1.4279999999999999</v>
      </c>
      <c r="AD13" s="81">
        <v>1.37</v>
      </c>
      <c r="AE13" s="81">
        <v>1.212</v>
      </c>
      <c r="AF13" s="81">
        <v>1.0189999999999999</v>
      </c>
      <c r="AG13" s="81">
        <v>7.4999999999999997E-2</v>
      </c>
      <c r="AH13" s="82">
        <v>104.139</v>
      </c>
      <c r="AI13" s="82">
        <v>96.394999999999996</v>
      </c>
      <c r="AJ13" s="82">
        <v>75.3</v>
      </c>
      <c r="AK13" s="82">
        <v>49.533000000000001</v>
      </c>
      <c r="AL13" s="82">
        <v>-88.426000000000002</v>
      </c>
      <c r="AM13" s="76" t="s">
        <v>363</v>
      </c>
      <c r="AN13" s="83">
        <v>9.5912683698676801E-6</v>
      </c>
      <c r="AO13" s="76" t="s">
        <v>363</v>
      </c>
      <c r="AP13" s="83">
        <v>2.2858169791240699E-5</v>
      </c>
      <c r="AQ13" s="76" t="s">
        <v>363</v>
      </c>
      <c r="AR13" s="84">
        <v>5.2658437978774501E-5</v>
      </c>
      <c r="AT13" s="80" t="s">
        <v>364</v>
      </c>
      <c r="AU13" s="81">
        <v>0.64800000000000002</v>
      </c>
      <c r="AV13" s="81"/>
      <c r="AW13" s="81">
        <v>1.397</v>
      </c>
      <c r="AX13" s="81"/>
      <c r="AY13" s="81">
        <v>1.419</v>
      </c>
      <c r="AZ13" s="81">
        <v>1.4019999999999999</v>
      </c>
      <c r="BA13" s="81">
        <v>1.4039999999999999</v>
      </c>
      <c r="BB13" s="81">
        <v>1.256</v>
      </c>
      <c r="BC13" s="81">
        <v>0.84499999999999997</v>
      </c>
      <c r="BD13" s="82">
        <v>102.937</v>
      </c>
      <c r="BE13" s="82">
        <v>100.66800000000001</v>
      </c>
      <c r="BF13" s="82">
        <v>100.935</v>
      </c>
      <c r="BG13" s="82">
        <v>81.174999999999997</v>
      </c>
      <c r="BH13" s="82">
        <v>26.302</v>
      </c>
      <c r="BI13" s="76" t="s">
        <v>363</v>
      </c>
      <c r="BJ13" s="83">
        <v>3.6993893822534002E-5</v>
      </c>
      <c r="BK13" s="76" t="s">
        <v>416</v>
      </c>
      <c r="BL13" s="83">
        <v>1E-4</v>
      </c>
      <c r="BM13" s="76" t="s">
        <v>416</v>
      </c>
      <c r="BN13" s="84">
        <v>1E-4</v>
      </c>
      <c r="BP13" s="80" t="s">
        <v>364</v>
      </c>
      <c r="BQ13" s="81">
        <v>0.64800000000000002</v>
      </c>
      <c r="BR13" s="81"/>
      <c r="BS13" s="81">
        <v>1.411</v>
      </c>
      <c r="BT13" s="81"/>
      <c r="BU13" s="81">
        <v>1.3740000000000001</v>
      </c>
      <c r="BV13" s="81">
        <v>1.24</v>
      </c>
      <c r="BW13" s="81">
        <v>1.1890000000000001</v>
      </c>
      <c r="BX13" s="81">
        <v>0.96</v>
      </c>
      <c r="BY13" s="81">
        <v>7.0999999999999994E-2</v>
      </c>
      <c r="BZ13" s="82">
        <v>95.150999999999996</v>
      </c>
      <c r="CA13" s="82">
        <v>77.587999999999994</v>
      </c>
      <c r="CB13" s="82">
        <v>70.903999999999996</v>
      </c>
      <c r="CC13" s="82">
        <v>40.890999999999998</v>
      </c>
      <c r="CD13" s="82">
        <v>-89.043000000000006</v>
      </c>
      <c r="CE13" s="76" t="s">
        <v>363</v>
      </c>
      <c r="CF13" s="83">
        <v>4.9716229497709797E-6</v>
      </c>
      <c r="CG13" s="76" t="s">
        <v>363</v>
      </c>
      <c r="CH13" s="83">
        <v>2.0639821052107799E-5</v>
      </c>
      <c r="CI13" s="76" t="s">
        <v>363</v>
      </c>
      <c r="CJ13" s="84">
        <v>5.0062977725357297E-5</v>
      </c>
      <c r="CL13" s="80" t="s">
        <v>364</v>
      </c>
      <c r="CM13" s="81">
        <v>0.64800000000000002</v>
      </c>
      <c r="CN13" s="81"/>
      <c r="CO13" s="81">
        <v>1.411</v>
      </c>
      <c r="CP13" s="81"/>
      <c r="CQ13" s="81">
        <v>1.4059999999999999</v>
      </c>
      <c r="CR13" s="81">
        <v>1.397</v>
      </c>
      <c r="CS13" s="81">
        <v>1.365</v>
      </c>
      <c r="CT13" s="81">
        <v>1.1879999999999999</v>
      </c>
      <c r="CU13" s="81">
        <v>0.156</v>
      </c>
      <c r="CV13" s="82">
        <v>99.344999999999999</v>
      </c>
      <c r="CW13" s="82">
        <v>98.165000000000006</v>
      </c>
      <c r="CX13" s="82">
        <v>93.971000000000004</v>
      </c>
      <c r="CY13" s="82">
        <v>70.772999999999996</v>
      </c>
      <c r="CZ13" s="82">
        <v>-75.926000000000002</v>
      </c>
      <c r="DA13" s="76" t="s">
        <v>363</v>
      </c>
      <c r="DB13" s="83">
        <v>1.38548833590385E-5</v>
      </c>
      <c r="DC13" s="76" t="s">
        <v>363</v>
      </c>
      <c r="DD13" s="83">
        <v>3.0369442982206001E-5</v>
      </c>
      <c r="DE13" s="76" t="s">
        <v>363</v>
      </c>
      <c r="DF13" s="84">
        <v>6.65688077733094E-5</v>
      </c>
      <c r="DH13" s="80" t="s">
        <v>364</v>
      </c>
      <c r="DI13" s="81">
        <v>0.64800000000000002</v>
      </c>
      <c r="DJ13" s="81"/>
      <c r="DK13" s="81">
        <v>1.417</v>
      </c>
      <c r="DL13" s="81"/>
      <c r="DM13" s="81">
        <v>1.401</v>
      </c>
      <c r="DN13" s="81">
        <v>1.3080000000000001</v>
      </c>
      <c r="DO13" s="81">
        <v>1.1910000000000001</v>
      </c>
      <c r="DP13" s="81">
        <v>1.0429999999999999</v>
      </c>
      <c r="DQ13" s="81">
        <v>8.5999999999999993E-2</v>
      </c>
      <c r="DR13" s="82">
        <v>97.918999999999997</v>
      </c>
      <c r="DS13" s="82">
        <v>85.825999999999993</v>
      </c>
      <c r="DT13" s="82">
        <v>70.611000000000004</v>
      </c>
      <c r="DU13" s="82">
        <v>51.365000000000002</v>
      </c>
      <c r="DV13" s="82">
        <v>-86.727999999999994</v>
      </c>
      <c r="DW13" s="76" t="s">
        <v>363</v>
      </c>
      <c r="DX13" s="83">
        <v>1.0230212219000701E-5</v>
      </c>
      <c r="DY13" s="76" t="s">
        <v>363</v>
      </c>
      <c r="DZ13" s="83">
        <v>2.35482954776754E-5</v>
      </c>
      <c r="EA13" s="76" t="s">
        <v>363</v>
      </c>
      <c r="EB13" s="84">
        <v>5.42043711345481E-5</v>
      </c>
      <c r="ED13" s="80" t="s">
        <v>364</v>
      </c>
      <c r="EE13" s="81">
        <v>0.64800000000000002</v>
      </c>
      <c r="EF13" s="81"/>
      <c r="EG13" s="81">
        <v>1.417</v>
      </c>
      <c r="EH13" s="81"/>
      <c r="EI13" s="81">
        <v>1.413</v>
      </c>
      <c r="EJ13" s="81">
        <v>1.4059999999999999</v>
      </c>
      <c r="EK13" s="81">
        <v>1.365</v>
      </c>
      <c r="EL13" s="81">
        <v>1.2270000000000001</v>
      </c>
      <c r="EM13" s="81">
        <v>0.18099999999999999</v>
      </c>
      <c r="EN13" s="82">
        <v>99.48</v>
      </c>
      <c r="EO13" s="82">
        <v>98.57</v>
      </c>
      <c r="EP13" s="82">
        <v>93.238</v>
      </c>
      <c r="EQ13" s="82">
        <v>75.293000000000006</v>
      </c>
      <c r="ER13" s="82">
        <v>-72.067999999999998</v>
      </c>
      <c r="ES13" s="76" t="s">
        <v>363</v>
      </c>
      <c r="ET13" s="83">
        <v>1.4847034397908901E-5</v>
      </c>
      <c r="EU13" s="76" t="s">
        <v>363</v>
      </c>
      <c r="EV13" s="83">
        <v>3.2429668950620901E-5</v>
      </c>
      <c r="EW13" s="76" t="s">
        <v>363</v>
      </c>
      <c r="EX13" s="84">
        <v>7.0834578816290802E-5</v>
      </c>
      <c r="EZ13" s="80" t="s">
        <v>364</v>
      </c>
      <c r="FA13" s="81">
        <v>0.64800000000000002</v>
      </c>
      <c r="FB13" s="81"/>
      <c r="FC13" s="81">
        <v>1.413</v>
      </c>
      <c r="FD13" s="81"/>
      <c r="FE13" s="81">
        <v>1.407</v>
      </c>
      <c r="FF13" s="81">
        <v>1.393</v>
      </c>
      <c r="FG13" s="81">
        <v>1.383</v>
      </c>
      <c r="FH13" s="81">
        <v>1.232</v>
      </c>
      <c r="FI13" s="81">
        <v>0.84699999999999998</v>
      </c>
      <c r="FJ13" s="82">
        <v>99.215999999999994</v>
      </c>
      <c r="FK13" s="82">
        <v>97.385999999999996</v>
      </c>
      <c r="FL13" s="82">
        <v>96.078000000000003</v>
      </c>
      <c r="FM13" s="82">
        <v>76.34</v>
      </c>
      <c r="FN13" s="82">
        <v>26.013000000000002</v>
      </c>
      <c r="FO13" s="76" t="s">
        <v>363</v>
      </c>
      <c r="FP13" s="83">
        <v>3.3371606477029902E-5</v>
      </c>
      <c r="FQ13" s="76" t="s">
        <v>416</v>
      </c>
      <c r="FR13" s="83">
        <v>1E-4</v>
      </c>
      <c r="FS13" s="76" t="s">
        <v>416</v>
      </c>
      <c r="FT13" s="84">
        <v>1E-4</v>
      </c>
      <c r="FV13" s="80" t="s">
        <v>364</v>
      </c>
      <c r="FW13" s="81">
        <v>0.64800000000000002</v>
      </c>
      <c r="FX13" s="81"/>
      <c r="FY13" s="81">
        <v>1.413</v>
      </c>
      <c r="FZ13" s="81"/>
      <c r="GA13" s="81">
        <v>1.399</v>
      </c>
      <c r="GB13" s="81">
        <v>1.2729999999999999</v>
      </c>
      <c r="GC13" s="81">
        <v>1.206</v>
      </c>
      <c r="GD13" s="81">
        <v>1.147</v>
      </c>
      <c r="GE13" s="81">
        <v>0.15</v>
      </c>
      <c r="GF13" s="82">
        <v>98.17</v>
      </c>
      <c r="GG13" s="82">
        <v>81.698999999999998</v>
      </c>
      <c r="GH13" s="82">
        <v>72.941000000000003</v>
      </c>
      <c r="GI13" s="82">
        <v>65.228999999999999</v>
      </c>
      <c r="GJ13" s="82">
        <v>-76.852000000000004</v>
      </c>
      <c r="GK13" s="76" t="s">
        <v>363</v>
      </c>
      <c r="GL13" s="83">
        <v>1.27992740480945E-5</v>
      </c>
      <c r="GM13" s="76" t="s">
        <v>363</v>
      </c>
      <c r="GN13" s="83">
        <v>2.8780429813232402E-5</v>
      </c>
      <c r="GO13" s="76" t="s">
        <v>363</v>
      </c>
      <c r="GP13" s="84">
        <v>6.4715634427540904E-5</v>
      </c>
      <c r="GR13" s="80" t="s">
        <v>364</v>
      </c>
      <c r="GS13" s="81">
        <v>0.64800000000000002</v>
      </c>
      <c r="GT13" s="81"/>
      <c r="GU13" s="81">
        <v>1.399</v>
      </c>
      <c r="GV13" s="81"/>
      <c r="GW13" s="81">
        <v>1.3360000000000001</v>
      </c>
      <c r="GX13" s="81">
        <v>1.196</v>
      </c>
      <c r="GY13" s="81">
        <v>1.1930000000000001</v>
      </c>
      <c r="GZ13" s="81">
        <v>1.123</v>
      </c>
      <c r="HA13" s="81">
        <v>7.9000000000000001E-2</v>
      </c>
      <c r="HB13" s="82">
        <v>91.611000000000004</v>
      </c>
      <c r="HC13" s="82">
        <v>72.968999999999994</v>
      </c>
      <c r="HD13" s="82">
        <v>72.569999999999993</v>
      </c>
      <c r="HE13" s="82">
        <v>63.249000000000002</v>
      </c>
      <c r="HF13" s="82">
        <v>-87.808999999999997</v>
      </c>
      <c r="HG13" s="76" t="s">
        <v>363</v>
      </c>
      <c r="HH13" s="83">
        <v>1.22379319144402E-5</v>
      </c>
      <c r="HI13" s="76" t="s">
        <v>363</v>
      </c>
      <c r="HJ13" s="83">
        <v>2.6224470127766301E-5</v>
      </c>
      <c r="HK13" s="76" t="s">
        <v>363</v>
      </c>
      <c r="HL13" s="84">
        <v>5.6196000949361902E-5</v>
      </c>
      <c r="HN13" s="80" t="s">
        <v>364</v>
      </c>
      <c r="HO13" s="81">
        <v>0.64800000000000002</v>
      </c>
      <c r="HP13" s="81"/>
      <c r="HQ13" s="81">
        <v>1.399</v>
      </c>
      <c r="HR13" s="81"/>
      <c r="HS13" s="81">
        <v>1.431</v>
      </c>
      <c r="HT13" s="81">
        <v>1.2729999999999999</v>
      </c>
      <c r="HU13" s="81">
        <v>1.1830000000000001</v>
      </c>
      <c r="HV13" s="81">
        <v>1.0449999999999999</v>
      </c>
      <c r="HW13" s="81">
        <v>0.68500000000000005</v>
      </c>
      <c r="HX13" s="82">
        <v>104.261</v>
      </c>
      <c r="HY13" s="82">
        <v>83.221999999999994</v>
      </c>
      <c r="HZ13" s="82">
        <v>71.238</v>
      </c>
      <c r="IA13" s="82">
        <v>52.863</v>
      </c>
      <c r="IB13" s="82">
        <v>4.9269999999999996</v>
      </c>
      <c r="IC13" s="76" t="s">
        <v>363</v>
      </c>
      <c r="ID13" s="83">
        <v>1.1474280628416999E-5</v>
      </c>
      <c r="IE13" s="76" t="s">
        <v>416</v>
      </c>
      <c r="IF13" s="83">
        <v>1E-4</v>
      </c>
      <c r="IG13" s="76" t="s">
        <v>416</v>
      </c>
      <c r="IH13" s="84">
        <v>1E-4</v>
      </c>
      <c r="IJ13" s="80" t="s">
        <v>364</v>
      </c>
      <c r="IK13" s="81">
        <v>0.64800000000000002</v>
      </c>
      <c r="IL13" s="81"/>
      <c r="IM13" s="81">
        <v>1.452</v>
      </c>
      <c r="IN13" s="81"/>
      <c r="IO13" s="81">
        <v>1.4510000000000001</v>
      </c>
      <c r="IP13" s="81">
        <v>1.2909999999999999</v>
      </c>
      <c r="IQ13" s="81">
        <v>1.175</v>
      </c>
      <c r="IR13" s="81">
        <v>0.90400000000000003</v>
      </c>
      <c r="IS13" s="81">
        <v>7.5999999999999998E-2</v>
      </c>
      <c r="IT13" s="82">
        <v>99.876000000000005</v>
      </c>
      <c r="IU13" s="82">
        <v>79.974999999999994</v>
      </c>
      <c r="IV13" s="82">
        <v>65.546999999999997</v>
      </c>
      <c r="IW13" s="82">
        <v>31.841000000000001</v>
      </c>
      <c r="IX13" s="82">
        <v>-88.272000000000006</v>
      </c>
      <c r="IY13" s="76" t="s">
        <v>363</v>
      </c>
      <c r="IZ13" s="83">
        <v>2.89236561118477E-6</v>
      </c>
      <c r="JA13" s="76" t="s">
        <v>363</v>
      </c>
      <c r="JB13" s="83">
        <v>1.84116215041796E-5</v>
      </c>
      <c r="JC13" s="76" t="s">
        <v>363</v>
      </c>
      <c r="JD13" s="84">
        <v>4.8013870083391602E-5</v>
      </c>
      <c r="JF13" s="80" t="s">
        <v>364</v>
      </c>
      <c r="JG13" s="81">
        <v>0.64800000000000002</v>
      </c>
      <c r="JH13" s="81"/>
      <c r="JI13" s="81">
        <v>1.452</v>
      </c>
      <c r="JJ13" s="81"/>
      <c r="JK13" s="81">
        <v>1.383</v>
      </c>
      <c r="JL13" s="81">
        <v>1.45</v>
      </c>
      <c r="JM13" s="81">
        <v>1.32</v>
      </c>
      <c r="JN13" s="81">
        <v>1.095</v>
      </c>
      <c r="JO13" s="81">
        <v>8.7999999999999995E-2</v>
      </c>
      <c r="JP13" s="82">
        <v>91.418000000000006</v>
      </c>
      <c r="JQ13" s="82">
        <v>99.751000000000005</v>
      </c>
      <c r="JR13" s="82">
        <v>83.581999999999994</v>
      </c>
      <c r="JS13" s="82">
        <v>55.597000000000001</v>
      </c>
      <c r="JT13" s="82">
        <v>-86.42</v>
      </c>
      <c r="JU13" s="76" t="s">
        <v>363</v>
      </c>
      <c r="JV13" s="83">
        <v>1.0949915676696E-5</v>
      </c>
      <c r="JW13" s="76" t="s">
        <v>363</v>
      </c>
      <c r="JX13" s="83">
        <v>2.4630957878351398E-5</v>
      </c>
      <c r="JY13" s="76" t="s">
        <v>363</v>
      </c>
      <c r="JZ13" s="84">
        <v>5.5405366024533398E-5</v>
      </c>
      <c r="KB13" s="80" t="s">
        <v>364</v>
      </c>
      <c r="KC13" s="81">
        <v>0.43075004918500798</v>
      </c>
      <c r="KD13" s="81"/>
      <c r="KE13" s="81">
        <v>0.98499999999999999</v>
      </c>
      <c r="KF13" s="81"/>
      <c r="KG13" s="81">
        <v>0.97499999999999998</v>
      </c>
      <c r="KH13" s="81">
        <v>0.86699999999999999</v>
      </c>
      <c r="KI13" s="81">
        <v>0.85399999999999998</v>
      </c>
      <c r="KJ13" s="81">
        <v>0.85699999999999998</v>
      </c>
      <c r="KK13" s="81">
        <v>0.77300000000000002</v>
      </c>
      <c r="KL13" s="82">
        <v>98.195999999999998</v>
      </c>
      <c r="KM13" s="82">
        <v>78.709999999999994</v>
      </c>
      <c r="KN13" s="82">
        <v>76.364000000000004</v>
      </c>
      <c r="KO13" s="82">
        <v>76.906000000000006</v>
      </c>
      <c r="KP13" s="82">
        <v>61.75</v>
      </c>
      <c r="KQ13" s="76" t="s">
        <v>416</v>
      </c>
      <c r="KR13" s="83">
        <v>1.0000000000000001E-5</v>
      </c>
      <c r="KS13" s="76" t="s">
        <v>416</v>
      </c>
      <c r="KT13" s="83">
        <v>1.0000000000000001E-5</v>
      </c>
      <c r="KU13" s="76" t="s">
        <v>416</v>
      </c>
      <c r="KV13" s="84">
        <v>1.0000000000000001E-5</v>
      </c>
      <c r="KX13" s="80" t="s">
        <v>364</v>
      </c>
      <c r="KY13" s="81">
        <v>0.38300000000000001</v>
      </c>
      <c r="KZ13" s="81"/>
      <c r="LA13" s="81">
        <v>0.98399999999999999</v>
      </c>
      <c r="LB13" s="81"/>
      <c r="LC13" s="81">
        <v>0.99099999999999999</v>
      </c>
      <c r="LD13" s="81">
        <v>0.97899999999999998</v>
      </c>
      <c r="LE13" s="81">
        <v>0.87</v>
      </c>
      <c r="LF13" s="81">
        <v>0.72899999999999998</v>
      </c>
      <c r="LG13" s="81">
        <v>0.67800000000000005</v>
      </c>
      <c r="LH13" s="82">
        <v>101.16500000000001</v>
      </c>
      <c r="LI13" s="82">
        <v>99.168000000000006</v>
      </c>
      <c r="LJ13" s="82">
        <v>81.031999999999996</v>
      </c>
      <c r="LK13" s="82">
        <v>57.570999999999998</v>
      </c>
      <c r="LL13" s="82">
        <v>49.085000000000001</v>
      </c>
      <c r="LM13" s="76" t="s">
        <v>363</v>
      </c>
      <c r="LN13" s="83">
        <v>7.80145032717854E-7</v>
      </c>
      <c r="LO13" s="76" t="s">
        <v>416</v>
      </c>
      <c r="LP13" s="83">
        <v>9.9999999999999995E-7</v>
      </c>
      <c r="LQ13" s="76" t="s">
        <v>416</v>
      </c>
      <c r="LR13" s="84">
        <v>9.9999999999999995E-7</v>
      </c>
    </row>
    <row r="14" spans="2:330">
      <c r="B14" s="80" t="s">
        <v>365</v>
      </c>
      <c r="C14" s="81">
        <v>0.67500000000000004</v>
      </c>
      <c r="D14" s="81"/>
      <c r="E14" s="81">
        <v>1.581</v>
      </c>
      <c r="F14" s="81"/>
      <c r="G14" s="81">
        <v>1.59</v>
      </c>
      <c r="H14" s="81">
        <v>1.4179999999999999</v>
      </c>
      <c r="I14" s="81">
        <v>1.3220000000000001</v>
      </c>
      <c r="J14" s="81">
        <v>1.1599999999999999</v>
      </c>
      <c r="K14" s="81">
        <v>0.20200000000000001</v>
      </c>
      <c r="L14" s="82">
        <v>100.99299999999999</v>
      </c>
      <c r="M14" s="82">
        <v>82.009</v>
      </c>
      <c r="N14" s="82">
        <v>71.412999999999997</v>
      </c>
      <c r="O14" s="82">
        <v>53.531999999999996</v>
      </c>
      <c r="P14" s="82">
        <v>-70.073999999999998</v>
      </c>
      <c r="Q14" s="76" t="s">
        <v>363</v>
      </c>
      <c r="R14" s="83">
        <v>1.0680083906105801E-5</v>
      </c>
      <c r="S14" s="76" t="s">
        <v>363</v>
      </c>
      <c r="T14" s="83">
        <v>2.7107269436986401E-5</v>
      </c>
      <c r="U14" s="76" t="s">
        <v>363</v>
      </c>
      <c r="V14" s="84">
        <v>6.8801337404220998E-5</v>
      </c>
      <c r="X14" s="80" t="s">
        <v>365</v>
      </c>
      <c r="Y14" s="81">
        <v>0.67500000000000004</v>
      </c>
      <c r="Z14" s="81"/>
      <c r="AA14" s="81">
        <v>1.6220000000000001</v>
      </c>
      <c r="AB14" s="81"/>
      <c r="AC14" s="81">
        <v>1.5960000000000001</v>
      </c>
      <c r="AD14" s="81">
        <v>1.5580000000000001</v>
      </c>
      <c r="AE14" s="81">
        <v>1.3779999999999999</v>
      </c>
      <c r="AF14" s="81">
        <v>1.1830000000000001</v>
      </c>
      <c r="AG14" s="81">
        <v>0.151</v>
      </c>
      <c r="AH14" s="82">
        <v>97.254000000000005</v>
      </c>
      <c r="AI14" s="82">
        <v>93.242000000000004</v>
      </c>
      <c r="AJ14" s="82">
        <v>74.233999999999995</v>
      </c>
      <c r="AK14" s="82">
        <v>53.643000000000001</v>
      </c>
      <c r="AL14" s="82">
        <v>-77.63</v>
      </c>
      <c r="AM14" s="76" t="s">
        <v>363</v>
      </c>
      <c r="AN14" s="83">
        <v>1.0659855739272501E-5</v>
      </c>
      <c r="AO14" s="76" t="s">
        <v>363</v>
      </c>
      <c r="AP14" s="83">
        <v>2.56234121759713E-5</v>
      </c>
      <c r="AQ14" s="76" t="s">
        <v>363</v>
      </c>
      <c r="AR14" s="84">
        <v>6.1591757674623603E-5</v>
      </c>
      <c r="AT14" s="80" t="s">
        <v>365</v>
      </c>
      <c r="AU14" s="81">
        <v>0.67500000000000004</v>
      </c>
      <c r="AV14" s="81"/>
      <c r="AW14" s="81">
        <v>1.6220000000000001</v>
      </c>
      <c r="AX14" s="81"/>
      <c r="AY14" s="81">
        <v>1.6339999999999999</v>
      </c>
      <c r="AZ14" s="81">
        <v>1.633</v>
      </c>
      <c r="BA14" s="81">
        <v>1.613</v>
      </c>
      <c r="BB14" s="81">
        <v>1.3779999999999999</v>
      </c>
      <c r="BC14" s="81">
        <v>0.93</v>
      </c>
      <c r="BD14" s="82">
        <v>101.267</v>
      </c>
      <c r="BE14" s="82">
        <v>101.16200000000001</v>
      </c>
      <c r="BF14" s="82">
        <v>99.05</v>
      </c>
      <c r="BG14" s="82">
        <v>74.233999999999995</v>
      </c>
      <c r="BH14" s="82">
        <v>26.927</v>
      </c>
      <c r="BI14" s="76" t="s">
        <v>363</v>
      </c>
      <c r="BJ14" s="83">
        <v>3.2529014889419402E-5</v>
      </c>
      <c r="BK14" s="76" t="s">
        <v>416</v>
      </c>
      <c r="BL14" s="83">
        <v>1E-4</v>
      </c>
      <c r="BM14" s="76" t="s">
        <v>416</v>
      </c>
      <c r="BN14" s="84">
        <v>1E-4</v>
      </c>
      <c r="BP14" s="80" t="s">
        <v>365</v>
      </c>
      <c r="BQ14" s="81">
        <v>0.67500000000000004</v>
      </c>
      <c r="BR14" s="81"/>
      <c r="BS14" s="81">
        <v>1.6859999999999999</v>
      </c>
      <c r="BT14" s="81"/>
      <c r="BU14" s="81">
        <v>1.69</v>
      </c>
      <c r="BV14" s="81">
        <v>1.4550000000000001</v>
      </c>
      <c r="BW14" s="81">
        <v>1.38</v>
      </c>
      <c r="BX14" s="81">
        <v>1.1679999999999999</v>
      </c>
      <c r="BY14" s="81">
        <v>0.21199999999999999</v>
      </c>
      <c r="BZ14" s="82">
        <v>100.396</v>
      </c>
      <c r="CA14" s="82">
        <v>77.150999999999996</v>
      </c>
      <c r="CB14" s="82">
        <v>69.733000000000004</v>
      </c>
      <c r="CC14" s="82">
        <v>48.764000000000003</v>
      </c>
      <c r="CD14" s="82">
        <v>-68.593000000000004</v>
      </c>
      <c r="CE14" s="76" t="s">
        <v>363</v>
      </c>
      <c r="CF14" s="83">
        <v>8.7308362780617004E-6</v>
      </c>
      <c r="CG14" s="76" t="s">
        <v>363</v>
      </c>
      <c r="CH14" s="83">
        <v>2.6032654872840201E-5</v>
      </c>
      <c r="CI14" s="76" t="s">
        <v>363</v>
      </c>
      <c r="CJ14" s="84">
        <v>6.9433472883858195E-5</v>
      </c>
      <c r="CL14" s="80" t="s">
        <v>365</v>
      </c>
      <c r="CM14" s="81">
        <v>0.67500000000000004</v>
      </c>
      <c r="CN14" s="81"/>
      <c r="CO14" s="81">
        <v>1.6859999999999999</v>
      </c>
      <c r="CP14" s="81"/>
      <c r="CQ14" s="81">
        <v>1.6859999999999999</v>
      </c>
      <c r="CR14" s="81">
        <v>1.673</v>
      </c>
      <c r="CS14" s="81">
        <v>1.621</v>
      </c>
      <c r="CT14" s="81">
        <v>1.385</v>
      </c>
      <c r="CU14" s="81">
        <v>0.38900000000000001</v>
      </c>
      <c r="CV14" s="82">
        <v>100</v>
      </c>
      <c r="CW14" s="82">
        <v>98.713999999999999</v>
      </c>
      <c r="CX14" s="82">
        <v>93.570999999999998</v>
      </c>
      <c r="CY14" s="82">
        <v>70.227000000000004</v>
      </c>
      <c r="CZ14" s="82">
        <v>-42.37</v>
      </c>
      <c r="DA14" s="76" t="s">
        <v>363</v>
      </c>
      <c r="DB14" s="83">
        <v>1.51230944801672E-5</v>
      </c>
      <c r="DC14" s="76" t="s">
        <v>363</v>
      </c>
      <c r="DD14" s="83">
        <v>4.2043826000248103E-5</v>
      </c>
      <c r="DE14" s="76" t="s">
        <v>416</v>
      </c>
      <c r="DF14" s="84">
        <v>1E-4</v>
      </c>
      <c r="DH14" s="80" t="s">
        <v>365</v>
      </c>
      <c r="DI14" s="81">
        <v>0.67500000000000004</v>
      </c>
      <c r="DJ14" s="81"/>
      <c r="DK14" s="81">
        <v>1.6559999999999999</v>
      </c>
      <c r="DL14" s="81"/>
      <c r="DM14" s="81">
        <v>1.625</v>
      </c>
      <c r="DN14" s="81">
        <v>1.522</v>
      </c>
      <c r="DO14" s="81">
        <v>1.381</v>
      </c>
      <c r="DP14" s="81">
        <v>1.282</v>
      </c>
      <c r="DQ14" s="81">
        <v>0.13300000000000001</v>
      </c>
      <c r="DR14" s="82">
        <v>96.84</v>
      </c>
      <c r="DS14" s="82">
        <v>86.34</v>
      </c>
      <c r="DT14" s="82">
        <v>71.966999999999999</v>
      </c>
      <c r="DU14" s="82">
        <v>61.875999999999998</v>
      </c>
      <c r="DV14" s="82">
        <v>-80.296000000000006</v>
      </c>
      <c r="DW14" s="76" t="s">
        <v>363</v>
      </c>
      <c r="DX14" s="83">
        <v>1.2120837322175701E-5</v>
      </c>
      <c r="DY14" s="76" t="s">
        <v>363</v>
      </c>
      <c r="DZ14" s="83">
        <v>2.7240765762341199E-5</v>
      </c>
      <c r="EA14" s="76" t="s">
        <v>363</v>
      </c>
      <c r="EB14" s="84">
        <v>6.1221786877801499E-5</v>
      </c>
      <c r="ED14" s="80" t="s">
        <v>365</v>
      </c>
      <c r="EE14" s="81">
        <v>0.67500000000000004</v>
      </c>
      <c r="EF14" s="81"/>
      <c r="EG14" s="81">
        <v>1.6559999999999999</v>
      </c>
      <c r="EH14" s="81"/>
      <c r="EI14" s="81">
        <v>1.6579999999999999</v>
      </c>
      <c r="EJ14" s="81">
        <v>1.623</v>
      </c>
      <c r="EK14" s="81">
        <v>1.583</v>
      </c>
      <c r="EL14" s="81">
        <v>1.3779999999999999</v>
      </c>
      <c r="EM14" s="81">
        <v>0.28699999999999998</v>
      </c>
      <c r="EN14" s="82">
        <v>100.20399999999999</v>
      </c>
      <c r="EO14" s="82">
        <v>96.635999999999996</v>
      </c>
      <c r="EP14" s="82">
        <v>92.558999999999997</v>
      </c>
      <c r="EQ14" s="82">
        <v>71.662000000000006</v>
      </c>
      <c r="ER14" s="82">
        <v>-57.481000000000002</v>
      </c>
      <c r="ES14" s="76" t="s">
        <v>363</v>
      </c>
      <c r="ET14" s="83">
        <v>1.4714196113941E-5</v>
      </c>
      <c r="EU14" s="76" t="s">
        <v>363</v>
      </c>
      <c r="EV14" s="83">
        <v>3.5884281377280698E-5</v>
      </c>
      <c r="EW14" s="76" t="s">
        <v>363</v>
      </c>
      <c r="EX14" s="84">
        <v>8.7512878039176995E-5</v>
      </c>
      <c r="EZ14" s="80" t="s">
        <v>365</v>
      </c>
      <c r="FA14" s="81">
        <v>0.67500000000000004</v>
      </c>
      <c r="FB14" s="81"/>
      <c r="FC14" s="81">
        <v>1.645</v>
      </c>
      <c r="FD14" s="81"/>
      <c r="FE14" s="81">
        <v>1.6619999999999999</v>
      </c>
      <c r="FF14" s="81">
        <v>1.6259999999999999</v>
      </c>
      <c r="FG14" s="81">
        <v>1.6819999999999999</v>
      </c>
      <c r="FH14" s="81">
        <v>1.39</v>
      </c>
      <c r="FI14" s="81">
        <v>0.93</v>
      </c>
      <c r="FJ14" s="82">
        <v>101.753</v>
      </c>
      <c r="FK14" s="82">
        <v>98.040999999999997</v>
      </c>
      <c r="FL14" s="82">
        <v>103.81399999999999</v>
      </c>
      <c r="FM14" s="82">
        <v>73.710999999999999</v>
      </c>
      <c r="FN14" s="82">
        <v>26.289000000000001</v>
      </c>
      <c r="FO14" s="76" t="s">
        <v>363</v>
      </c>
      <c r="FP14" s="83">
        <v>3.1622776601683802E-5</v>
      </c>
      <c r="FQ14" s="76" t="s">
        <v>416</v>
      </c>
      <c r="FR14" s="83">
        <v>1E-4</v>
      </c>
      <c r="FS14" s="76" t="s">
        <v>416</v>
      </c>
      <c r="FT14" s="84">
        <v>1E-4</v>
      </c>
      <c r="FV14" s="80" t="s">
        <v>365</v>
      </c>
      <c r="FW14" s="81">
        <v>0.67500000000000004</v>
      </c>
      <c r="FX14" s="81"/>
      <c r="FY14" s="81">
        <v>1.645</v>
      </c>
      <c r="FZ14" s="81"/>
      <c r="GA14" s="81">
        <v>1.6319999999999999</v>
      </c>
      <c r="GB14" s="81">
        <v>1.454</v>
      </c>
      <c r="GC14" s="81">
        <v>1.3859999999999999</v>
      </c>
      <c r="GD14" s="81">
        <v>1.2450000000000001</v>
      </c>
      <c r="GE14" s="81">
        <v>0.245</v>
      </c>
      <c r="GF14" s="82">
        <v>98.66</v>
      </c>
      <c r="GG14" s="82">
        <v>80.308999999999997</v>
      </c>
      <c r="GH14" s="82">
        <v>73.299000000000007</v>
      </c>
      <c r="GI14" s="82">
        <v>58.762999999999998</v>
      </c>
      <c r="GJ14" s="82">
        <v>-63.704000000000001</v>
      </c>
      <c r="GK14" s="76" t="s">
        <v>363</v>
      </c>
      <c r="GL14" s="83">
        <v>1.17910904165523E-5</v>
      </c>
      <c r="GM14" s="76" t="s">
        <v>363</v>
      </c>
      <c r="GN14" s="83">
        <v>3.0187504911901E-5</v>
      </c>
      <c r="GO14" s="76" t="s">
        <v>363</v>
      </c>
      <c r="GP14" s="84">
        <v>7.7285935448920205E-5</v>
      </c>
      <c r="GR14" s="80" t="s">
        <v>365</v>
      </c>
      <c r="GS14" s="81">
        <v>0.67500000000000004</v>
      </c>
      <c r="GT14" s="81"/>
      <c r="GU14" s="81">
        <v>1.631</v>
      </c>
      <c r="GV14" s="81"/>
      <c r="GW14" s="81">
        <v>1.5720000000000001</v>
      </c>
      <c r="GX14" s="81">
        <v>1.4339999999999999</v>
      </c>
      <c r="GY14" s="81">
        <v>1.381</v>
      </c>
      <c r="GZ14" s="81">
        <v>1.276</v>
      </c>
      <c r="HA14" s="81">
        <v>0.16600000000000001</v>
      </c>
      <c r="HB14" s="82">
        <v>93.828000000000003</v>
      </c>
      <c r="HC14" s="82">
        <v>79.393000000000001</v>
      </c>
      <c r="HD14" s="82">
        <v>73.849000000000004</v>
      </c>
      <c r="HE14" s="82">
        <v>62.866</v>
      </c>
      <c r="HF14" s="82">
        <v>-75.406999999999996</v>
      </c>
      <c r="HG14" s="76" t="s">
        <v>363</v>
      </c>
      <c r="HH14" s="83">
        <v>1.23893297239654E-5</v>
      </c>
      <c r="HI14" s="76" t="s">
        <v>363</v>
      </c>
      <c r="HJ14" s="83">
        <v>2.8487301088234799E-5</v>
      </c>
      <c r="HK14" s="76" t="s">
        <v>363</v>
      </c>
      <c r="HL14" s="84">
        <v>6.5502036136948005E-5</v>
      </c>
      <c r="HN14" s="80" t="s">
        <v>365</v>
      </c>
      <c r="HO14" s="81">
        <v>0.67500000000000004</v>
      </c>
      <c r="HP14" s="81"/>
      <c r="HQ14" s="81">
        <v>1.631</v>
      </c>
      <c r="HR14" s="81"/>
      <c r="HS14" s="81">
        <v>1.631</v>
      </c>
      <c r="HT14" s="81">
        <v>1.448</v>
      </c>
      <c r="HU14" s="81">
        <v>1.3759999999999999</v>
      </c>
      <c r="HV14" s="81">
        <v>1.2</v>
      </c>
      <c r="HW14" s="81">
        <v>0.87</v>
      </c>
      <c r="HX14" s="82">
        <v>100</v>
      </c>
      <c r="HY14" s="82">
        <v>80.858000000000004</v>
      </c>
      <c r="HZ14" s="82">
        <v>73.325999999999993</v>
      </c>
      <c r="IA14" s="82">
        <v>54.915999999999997</v>
      </c>
      <c r="IB14" s="82">
        <v>20.396999999999998</v>
      </c>
      <c r="IC14" s="76" t="s">
        <v>363</v>
      </c>
      <c r="ID14" s="83">
        <v>1.3880794431222599E-5</v>
      </c>
      <c r="IE14" s="76" t="s">
        <v>416</v>
      </c>
      <c r="IF14" s="83">
        <v>1E-4</v>
      </c>
      <c r="IG14" s="76" t="s">
        <v>416</v>
      </c>
      <c r="IH14" s="84">
        <v>1E-4</v>
      </c>
      <c r="IJ14" s="80" t="s">
        <v>365</v>
      </c>
      <c r="IK14" s="81">
        <v>0.67500000000000004</v>
      </c>
      <c r="IL14" s="81"/>
      <c r="IM14" s="81">
        <v>1.722</v>
      </c>
      <c r="IN14" s="81"/>
      <c r="IO14" s="81">
        <v>1.6910000000000001</v>
      </c>
      <c r="IP14" s="81">
        <v>1.5029999999999999</v>
      </c>
      <c r="IQ14" s="81">
        <v>1.431</v>
      </c>
      <c r="IR14" s="81">
        <v>1.157</v>
      </c>
      <c r="IS14" s="81">
        <v>0.123</v>
      </c>
      <c r="IT14" s="82">
        <v>97.039000000000001</v>
      </c>
      <c r="IU14" s="82">
        <v>79.082999999999998</v>
      </c>
      <c r="IV14" s="82">
        <v>72.206000000000003</v>
      </c>
      <c r="IW14" s="82">
        <v>46.036000000000001</v>
      </c>
      <c r="IX14" s="82">
        <v>-81.778000000000006</v>
      </c>
      <c r="IY14" s="76" t="s">
        <v>363</v>
      </c>
      <c r="IZ14" s="83">
        <v>7.0555171171842201E-6</v>
      </c>
      <c r="JA14" s="76" t="s">
        <v>363</v>
      </c>
      <c r="JB14" s="83">
        <v>2.2918154140587701E-5</v>
      </c>
      <c r="JC14" s="76" t="s">
        <v>363</v>
      </c>
      <c r="JD14" s="84">
        <v>5.64122067626765E-5</v>
      </c>
      <c r="JF14" s="80" t="s">
        <v>365</v>
      </c>
      <c r="JG14" s="81">
        <v>0.67500000000000004</v>
      </c>
      <c r="JH14" s="81"/>
      <c r="JI14" s="81">
        <v>1.722</v>
      </c>
      <c r="JJ14" s="81"/>
      <c r="JK14" s="81">
        <v>1.64</v>
      </c>
      <c r="JL14" s="81">
        <v>1.6639999999999999</v>
      </c>
      <c r="JM14" s="81">
        <v>1.528</v>
      </c>
      <c r="JN14" s="81">
        <v>1.2170000000000001</v>
      </c>
      <c r="JO14" s="81">
        <v>0.18</v>
      </c>
      <c r="JP14" s="82">
        <v>92.168000000000006</v>
      </c>
      <c r="JQ14" s="82">
        <v>94.46</v>
      </c>
      <c r="JR14" s="82">
        <v>81.471000000000004</v>
      </c>
      <c r="JS14" s="82">
        <v>51.767000000000003</v>
      </c>
      <c r="JT14" s="82">
        <v>-73.332999999999998</v>
      </c>
      <c r="JU14" s="76" t="s">
        <v>363</v>
      </c>
      <c r="JV14" s="83">
        <v>1.03305798812979E-5</v>
      </c>
      <c r="JW14" s="76" t="s">
        <v>363</v>
      </c>
      <c r="JX14" s="83">
        <v>2.5930145639290799E-5</v>
      </c>
      <c r="JY14" s="76" t="s">
        <v>363</v>
      </c>
      <c r="JZ14" s="84">
        <v>6.5085644813808499E-5</v>
      </c>
      <c r="KB14" s="80" t="s">
        <v>365</v>
      </c>
      <c r="KC14" s="81">
        <v>0.55733335716649901</v>
      </c>
      <c r="KD14" s="81"/>
      <c r="KE14" s="81">
        <v>1.1779999999999999</v>
      </c>
      <c r="KF14" s="81"/>
      <c r="KG14" s="81">
        <v>1.198</v>
      </c>
      <c r="KH14" s="81">
        <v>1.135</v>
      </c>
      <c r="KI14" s="81">
        <v>1.111</v>
      </c>
      <c r="KJ14" s="81">
        <v>1.07</v>
      </c>
      <c r="KK14" s="81">
        <v>0.92800000000000005</v>
      </c>
      <c r="KL14" s="82">
        <v>103.22199999999999</v>
      </c>
      <c r="KM14" s="82">
        <v>93.072000000000003</v>
      </c>
      <c r="KN14" s="82">
        <v>89.204999999999998</v>
      </c>
      <c r="KO14" s="82">
        <v>82.599000000000004</v>
      </c>
      <c r="KP14" s="82">
        <v>59.720999999999997</v>
      </c>
      <c r="KQ14" s="76" t="s">
        <v>416</v>
      </c>
      <c r="KR14" s="83">
        <v>1.0000000000000001E-5</v>
      </c>
      <c r="KS14" s="76" t="s">
        <v>416</v>
      </c>
      <c r="KT14" s="83">
        <v>1.0000000000000001E-5</v>
      </c>
      <c r="KU14" s="76" t="s">
        <v>416</v>
      </c>
      <c r="KV14" s="84">
        <v>1.0000000000000001E-5</v>
      </c>
      <c r="KX14" s="80" t="s">
        <v>365</v>
      </c>
      <c r="KY14" s="81">
        <v>0.47399999999999998</v>
      </c>
      <c r="KZ14" s="81"/>
      <c r="LA14" s="81">
        <v>1.226</v>
      </c>
      <c r="LB14" s="81"/>
      <c r="LC14" s="81">
        <v>1.222</v>
      </c>
      <c r="LD14" s="81">
        <v>1.1779999999999999</v>
      </c>
      <c r="LE14" s="81">
        <v>1.127</v>
      </c>
      <c r="LF14" s="81">
        <v>1.004</v>
      </c>
      <c r="LG14" s="81">
        <v>0.86799999999999999</v>
      </c>
      <c r="LH14" s="82">
        <v>99.468000000000004</v>
      </c>
      <c r="LI14" s="82">
        <v>93.617000000000004</v>
      </c>
      <c r="LJ14" s="82">
        <v>86.834999999999994</v>
      </c>
      <c r="LK14" s="82">
        <v>70.478999999999999</v>
      </c>
      <c r="LL14" s="82">
        <v>52.393999999999998</v>
      </c>
      <c r="LM14" s="76" t="s">
        <v>416</v>
      </c>
      <c r="LN14" s="83">
        <v>9.9999999999999995E-7</v>
      </c>
      <c r="LO14" s="76" t="s">
        <v>416</v>
      </c>
      <c r="LP14" s="83">
        <v>9.9999999999999995E-7</v>
      </c>
      <c r="LQ14" s="76" t="s">
        <v>416</v>
      </c>
      <c r="LR14" s="84">
        <v>9.9999999999999995E-7</v>
      </c>
    </row>
    <row r="15" spans="2:330">
      <c r="B15" s="80" t="s">
        <v>366</v>
      </c>
      <c r="C15" s="81">
        <v>0.48699999999999999</v>
      </c>
      <c r="D15" s="81"/>
      <c r="E15" s="81">
        <v>2.512</v>
      </c>
      <c r="F15" s="81"/>
      <c r="G15" s="81">
        <v>2.5219999999999998</v>
      </c>
      <c r="H15" s="81">
        <v>2.157</v>
      </c>
      <c r="I15" s="81">
        <v>1.5009999999999999</v>
      </c>
      <c r="J15" s="81">
        <v>1.2030000000000001</v>
      </c>
      <c r="K15" s="81">
        <v>0.13</v>
      </c>
      <c r="L15" s="82">
        <v>100.494</v>
      </c>
      <c r="M15" s="82">
        <v>82.468999999999994</v>
      </c>
      <c r="N15" s="82">
        <v>50.073999999999998</v>
      </c>
      <c r="O15" s="82">
        <v>35.357999999999997</v>
      </c>
      <c r="P15" s="82">
        <v>-73.305999999999997</v>
      </c>
      <c r="Q15" s="76" t="s">
        <v>363</v>
      </c>
      <c r="R15" s="83">
        <v>1.0116459340240701E-6</v>
      </c>
      <c r="S15" s="76" t="s">
        <v>363</v>
      </c>
      <c r="T15" s="83">
        <v>2.1153798008684E-5</v>
      </c>
      <c r="U15" s="76" t="s">
        <v>363</v>
      </c>
      <c r="V15" s="84">
        <v>6.1027045376774702E-5</v>
      </c>
      <c r="X15" s="80" t="s">
        <v>366</v>
      </c>
      <c r="Y15" s="81">
        <v>0.48699999999999999</v>
      </c>
      <c r="Z15" s="81"/>
      <c r="AA15" s="81">
        <v>2.4140000000000001</v>
      </c>
      <c r="AB15" s="81"/>
      <c r="AC15" s="81">
        <v>2.4689999999999999</v>
      </c>
      <c r="AD15" s="81">
        <v>2.5129999999999999</v>
      </c>
      <c r="AE15" s="81">
        <v>1.5249999999999999</v>
      </c>
      <c r="AF15" s="81">
        <v>1.119</v>
      </c>
      <c r="AG15" s="81">
        <v>0.115</v>
      </c>
      <c r="AH15" s="82">
        <v>102.854</v>
      </c>
      <c r="AI15" s="82">
        <v>105.13800000000001</v>
      </c>
      <c r="AJ15" s="82">
        <v>53.866</v>
      </c>
      <c r="AK15" s="82">
        <v>32.796999999999997</v>
      </c>
      <c r="AL15" s="82">
        <v>-76.385999999999996</v>
      </c>
      <c r="AM15" s="76" t="s">
        <v>363</v>
      </c>
      <c r="AN15" s="83">
        <v>1.52578146455287E-6</v>
      </c>
      <c r="AO15" s="76" t="s">
        <v>363</v>
      </c>
      <c r="AP15" s="83">
        <v>1.99703460816911E-5</v>
      </c>
      <c r="AQ15" s="76" t="s">
        <v>363</v>
      </c>
      <c r="AR15" s="84">
        <v>5.7323452729568102E-5</v>
      </c>
      <c r="AT15" s="80" t="s">
        <v>366</v>
      </c>
      <c r="AU15" s="81">
        <v>0.48699999999999999</v>
      </c>
      <c r="AV15" s="81"/>
      <c r="AW15" s="81">
        <v>2.4140000000000001</v>
      </c>
      <c r="AX15" s="81"/>
      <c r="AY15" s="81">
        <v>2.3679999999999999</v>
      </c>
      <c r="AZ15" s="81">
        <v>2.4390000000000001</v>
      </c>
      <c r="BA15" s="81">
        <v>2.5070000000000001</v>
      </c>
      <c r="BB15" s="81">
        <v>1.871</v>
      </c>
      <c r="BC15" s="81">
        <v>0.68500000000000005</v>
      </c>
      <c r="BD15" s="82">
        <v>97.613</v>
      </c>
      <c r="BE15" s="82">
        <v>101.297</v>
      </c>
      <c r="BF15" s="82">
        <v>104.82599999999999</v>
      </c>
      <c r="BG15" s="82">
        <v>71.820999999999998</v>
      </c>
      <c r="BH15" s="82">
        <v>10.275</v>
      </c>
      <c r="BI15" s="76" t="s">
        <v>363</v>
      </c>
      <c r="BJ15" s="83">
        <v>2.2622876147056599E-5</v>
      </c>
      <c r="BK15" s="76" t="s">
        <v>416</v>
      </c>
      <c r="BL15" s="83">
        <v>1E-4</v>
      </c>
      <c r="BM15" s="76" t="s">
        <v>416</v>
      </c>
      <c r="BN15" s="84">
        <v>1E-4</v>
      </c>
      <c r="BP15" s="80" t="s">
        <v>366</v>
      </c>
      <c r="BQ15" s="81">
        <v>0.48699999999999999</v>
      </c>
      <c r="BR15" s="81"/>
      <c r="BS15" s="81">
        <v>2.56</v>
      </c>
      <c r="BT15" s="81"/>
      <c r="BU15" s="81">
        <v>2.46</v>
      </c>
      <c r="BV15" s="81">
        <v>1.788</v>
      </c>
      <c r="BW15" s="81">
        <v>1.504</v>
      </c>
      <c r="BX15" s="81">
        <v>0.97</v>
      </c>
      <c r="BY15" s="81">
        <v>0.157</v>
      </c>
      <c r="BZ15" s="82">
        <v>95.176000000000002</v>
      </c>
      <c r="CA15" s="82">
        <v>62.759</v>
      </c>
      <c r="CB15" s="82">
        <v>49.058999999999997</v>
      </c>
      <c r="CC15" s="82">
        <v>23.3</v>
      </c>
      <c r="CD15" s="82">
        <v>-67.762</v>
      </c>
      <c r="CE15" s="76" t="s">
        <v>363</v>
      </c>
      <c r="CF15" s="83">
        <v>8.5371688015421697E-7</v>
      </c>
      <c r="CG15" s="76" t="s">
        <v>363</v>
      </c>
      <c r="CH15" s="83">
        <v>1.8024765665055699E-5</v>
      </c>
      <c r="CI15" s="76" t="s">
        <v>363</v>
      </c>
      <c r="CJ15" s="84">
        <v>6.3818424827598994E-5</v>
      </c>
      <c r="CL15" s="80" t="s">
        <v>366</v>
      </c>
      <c r="CM15" s="81">
        <v>0.48699999999999999</v>
      </c>
      <c r="CN15" s="81"/>
      <c r="CO15" s="81">
        <v>2.56</v>
      </c>
      <c r="CP15" s="81"/>
      <c r="CQ15" s="81">
        <v>2.5449999999999999</v>
      </c>
      <c r="CR15" s="81">
        <v>2.5230000000000001</v>
      </c>
      <c r="CS15" s="81">
        <v>2.4670000000000001</v>
      </c>
      <c r="CT15" s="81">
        <v>1.8779999999999999</v>
      </c>
      <c r="CU15" s="81">
        <v>0.219</v>
      </c>
      <c r="CV15" s="82">
        <v>99.275999999999996</v>
      </c>
      <c r="CW15" s="82">
        <v>98.215000000000003</v>
      </c>
      <c r="CX15" s="82">
        <v>95.513999999999996</v>
      </c>
      <c r="CY15" s="82">
        <v>67.100999999999999</v>
      </c>
      <c r="CZ15" s="82">
        <v>-55.030999999999999</v>
      </c>
      <c r="DA15" s="76" t="s">
        <v>363</v>
      </c>
      <c r="DB15" s="83">
        <v>1.38044984847848E-5</v>
      </c>
      <c r="DC15" s="76" t="s">
        <v>363</v>
      </c>
      <c r="DD15" s="83">
        <v>3.5433475236396003E-5</v>
      </c>
      <c r="DE15" s="76" t="s">
        <v>363</v>
      </c>
      <c r="DF15" s="84">
        <v>9.0950871464988593E-5</v>
      </c>
      <c r="DH15" s="80" t="s">
        <v>366</v>
      </c>
      <c r="DI15" s="81">
        <v>0.48699999999999999</v>
      </c>
      <c r="DJ15" s="81"/>
      <c r="DK15" s="81">
        <v>2.3130000000000002</v>
      </c>
      <c r="DL15" s="81"/>
      <c r="DM15" s="81">
        <v>2.27</v>
      </c>
      <c r="DN15" s="81">
        <v>2.145</v>
      </c>
      <c r="DO15" s="81">
        <v>1.546</v>
      </c>
      <c r="DP15" s="81">
        <v>1.1619999999999999</v>
      </c>
      <c r="DQ15" s="81">
        <v>0.28199999999999997</v>
      </c>
      <c r="DR15" s="82">
        <v>97.644999999999996</v>
      </c>
      <c r="DS15" s="82">
        <v>90.8</v>
      </c>
      <c r="DT15" s="82">
        <v>57.996000000000002</v>
      </c>
      <c r="DU15" s="82">
        <v>36.966000000000001</v>
      </c>
      <c r="DV15" s="82">
        <v>-42.094000000000001</v>
      </c>
      <c r="DW15" s="76" t="s">
        <v>363</v>
      </c>
      <c r="DX15" s="83">
        <v>2.40004141057442E-6</v>
      </c>
      <c r="DY15" s="76" t="s">
        <v>363</v>
      </c>
      <c r="DZ15" s="83">
        <v>2.93473529362182E-5</v>
      </c>
      <c r="EA15" s="76" t="s">
        <v>416</v>
      </c>
      <c r="EB15" s="84">
        <v>1E-4</v>
      </c>
      <c r="ED15" s="80" t="s">
        <v>366</v>
      </c>
      <c r="EE15" s="81">
        <v>0.48699999999999999</v>
      </c>
      <c r="EF15" s="81"/>
      <c r="EG15" s="81">
        <v>2.3130000000000002</v>
      </c>
      <c r="EH15" s="81"/>
      <c r="EI15" s="81">
        <v>2.3079999999999998</v>
      </c>
      <c r="EJ15" s="81">
        <v>2.3759999999999999</v>
      </c>
      <c r="EK15" s="81">
        <v>2.298</v>
      </c>
      <c r="EL15" s="81">
        <v>1.758</v>
      </c>
      <c r="EM15" s="81">
        <v>0.193</v>
      </c>
      <c r="EN15" s="82">
        <v>99.725999999999999</v>
      </c>
      <c r="EO15" s="82">
        <v>103.45</v>
      </c>
      <c r="EP15" s="82">
        <v>99.179000000000002</v>
      </c>
      <c r="EQ15" s="82">
        <v>69.605999999999995</v>
      </c>
      <c r="ER15" s="82">
        <v>-60.37</v>
      </c>
      <c r="ES15" s="76" t="s">
        <v>363</v>
      </c>
      <c r="ET15" s="83">
        <v>1.4152828126993799E-5</v>
      </c>
      <c r="EU15" s="76" t="s">
        <v>363</v>
      </c>
      <c r="EV15" s="83">
        <v>3.4318605800224803E-5</v>
      </c>
      <c r="EW15" s="76" t="s">
        <v>363</v>
      </c>
      <c r="EX15" s="84">
        <v>8.3217763510097295E-5</v>
      </c>
      <c r="EZ15" s="80" t="s">
        <v>366</v>
      </c>
      <c r="FA15" s="81">
        <v>0.48699999999999999</v>
      </c>
      <c r="FB15" s="81"/>
      <c r="FC15" s="81">
        <v>2.3250000000000002</v>
      </c>
      <c r="FD15" s="81"/>
      <c r="FE15" s="81">
        <v>2.3380000000000001</v>
      </c>
      <c r="FF15" s="81">
        <v>2.3980000000000001</v>
      </c>
      <c r="FG15" s="81">
        <v>2.37</v>
      </c>
      <c r="FH15" s="81">
        <v>1.831</v>
      </c>
      <c r="FI15" s="81">
        <v>0.78</v>
      </c>
      <c r="FJ15" s="82">
        <v>100.70699999999999</v>
      </c>
      <c r="FK15" s="82">
        <v>103.97199999999999</v>
      </c>
      <c r="FL15" s="82">
        <v>102.44799999999999</v>
      </c>
      <c r="FM15" s="82">
        <v>73.123000000000005</v>
      </c>
      <c r="FN15" s="82">
        <v>15.941000000000001</v>
      </c>
      <c r="FO15" s="76" t="s">
        <v>363</v>
      </c>
      <c r="FP15" s="83">
        <v>2.53732151930537E-5</v>
      </c>
      <c r="FQ15" s="76" t="s">
        <v>416</v>
      </c>
      <c r="FR15" s="83">
        <v>1E-4</v>
      </c>
      <c r="FS15" s="76" t="s">
        <v>416</v>
      </c>
      <c r="FT15" s="84">
        <v>1E-4</v>
      </c>
      <c r="FV15" s="80" t="s">
        <v>366</v>
      </c>
      <c r="FW15" s="81">
        <v>0.48699999999999999</v>
      </c>
      <c r="FX15" s="81"/>
      <c r="FY15" s="81">
        <v>2.3250000000000002</v>
      </c>
      <c r="FZ15" s="81"/>
      <c r="GA15" s="81">
        <v>2.3290000000000002</v>
      </c>
      <c r="GB15" s="81">
        <v>2.0289999999999999</v>
      </c>
      <c r="GC15" s="81">
        <v>1.5229999999999999</v>
      </c>
      <c r="GD15" s="81">
        <v>1.375</v>
      </c>
      <c r="GE15" s="81">
        <v>0.20799999999999999</v>
      </c>
      <c r="GF15" s="82">
        <v>100.218</v>
      </c>
      <c r="GG15" s="82">
        <v>83.896000000000001</v>
      </c>
      <c r="GH15" s="82">
        <v>56.366</v>
      </c>
      <c r="GI15" s="82">
        <v>48.313000000000002</v>
      </c>
      <c r="GJ15" s="82">
        <v>-57.29</v>
      </c>
      <c r="GK15" s="76" t="s">
        <v>363</v>
      </c>
      <c r="GL15" s="83">
        <v>6.1732356046759996E-6</v>
      </c>
      <c r="GM15" s="76" t="s">
        <v>363</v>
      </c>
      <c r="GN15" s="83">
        <v>2.86745408587853E-5</v>
      </c>
      <c r="GO15" s="76" t="s">
        <v>363</v>
      </c>
      <c r="GP15" s="84">
        <v>8.5303700270283295E-5</v>
      </c>
      <c r="GR15" s="80" t="s">
        <v>366</v>
      </c>
      <c r="GS15" s="81">
        <v>0.48699999999999999</v>
      </c>
      <c r="GT15" s="81"/>
      <c r="GU15" s="81">
        <v>2.3660000000000001</v>
      </c>
      <c r="GV15" s="81"/>
      <c r="GW15" s="81">
        <v>2.367</v>
      </c>
      <c r="GX15" s="81">
        <v>1.7390000000000001</v>
      </c>
      <c r="GY15" s="81">
        <v>1.5649999999999999</v>
      </c>
      <c r="GZ15" s="81">
        <v>1.3360000000000001</v>
      </c>
      <c r="HA15" s="81">
        <v>0.16700000000000001</v>
      </c>
      <c r="HB15" s="82">
        <v>100.053</v>
      </c>
      <c r="HC15" s="82">
        <v>66.631</v>
      </c>
      <c r="HD15" s="82">
        <v>57.371000000000002</v>
      </c>
      <c r="HE15" s="82">
        <v>45.183999999999997</v>
      </c>
      <c r="HF15" s="82">
        <v>-65.707999999999998</v>
      </c>
      <c r="HG15" s="76" t="s">
        <v>363</v>
      </c>
      <c r="HH15" s="83">
        <v>4.0255461819228301E-6</v>
      </c>
      <c r="HI15" s="76" t="s">
        <v>363</v>
      </c>
      <c r="HJ15" s="83">
        <v>2.55540364631366E-5</v>
      </c>
      <c r="HK15" s="76" t="s">
        <v>363</v>
      </c>
      <c r="HL15" s="84">
        <v>7.2168663656717395E-5</v>
      </c>
      <c r="HN15" s="80" t="s">
        <v>366</v>
      </c>
      <c r="HO15" s="81">
        <v>0.48699999999999999</v>
      </c>
      <c r="HP15" s="81"/>
      <c r="HQ15" s="81">
        <v>2.3660000000000001</v>
      </c>
      <c r="HR15" s="81"/>
      <c r="HS15" s="81">
        <v>2.3559999999999999</v>
      </c>
      <c r="HT15" s="81">
        <v>1.8169999999999999</v>
      </c>
      <c r="HU15" s="81">
        <v>1.5880000000000001</v>
      </c>
      <c r="HV15" s="81">
        <v>0.999</v>
      </c>
      <c r="HW15" s="81">
        <v>0.57799999999999996</v>
      </c>
      <c r="HX15" s="82">
        <v>99.468000000000004</v>
      </c>
      <c r="HY15" s="82">
        <v>70.781999999999996</v>
      </c>
      <c r="HZ15" s="82">
        <v>58.594999999999999</v>
      </c>
      <c r="IA15" s="82">
        <v>27.248999999999999</v>
      </c>
      <c r="IB15" s="82">
        <v>4.843</v>
      </c>
      <c r="IC15" s="76" t="s">
        <v>363</v>
      </c>
      <c r="ID15" s="83">
        <v>1.8801723636691099E-6</v>
      </c>
      <c r="IE15" s="76" t="s">
        <v>416</v>
      </c>
      <c r="IF15" s="83">
        <v>1E-4</v>
      </c>
      <c r="IG15" s="76" t="s">
        <v>416</v>
      </c>
      <c r="IH15" s="84">
        <v>1E-4</v>
      </c>
      <c r="IJ15" s="80" t="s">
        <v>366</v>
      </c>
      <c r="IK15" s="81">
        <v>0.48699999999999999</v>
      </c>
      <c r="IL15" s="81"/>
      <c r="IM15" s="81">
        <v>2.536</v>
      </c>
      <c r="IN15" s="81"/>
      <c r="IO15" s="81">
        <v>2.5379999999999998</v>
      </c>
      <c r="IP15" s="81">
        <v>1.9410000000000001</v>
      </c>
      <c r="IQ15" s="81">
        <v>1.617</v>
      </c>
      <c r="IR15" s="81">
        <v>1.014</v>
      </c>
      <c r="IS15" s="81">
        <v>0.121</v>
      </c>
      <c r="IT15" s="82">
        <v>100.098</v>
      </c>
      <c r="IU15" s="82">
        <v>70.960999999999999</v>
      </c>
      <c r="IV15" s="82">
        <v>55.149000000000001</v>
      </c>
      <c r="IW15" s="82">
        <v>25.72</v>
      </c>
      <c r="IX15" s="82">
        <v>-75.153999999999996</v>
      </c>
      <c r="IY15" s="76" t="s">
        <v>363</v>
      </c>
      <c r="IZ15" s="83">
        <v>1.4961098127117101E-6</v>
      </c>
      <c r="JA15" s="76" t="s">
        <v>363</v>
      </c>
      <c r="JB15" s="83">
        <v>1.7987530720399701E-5</v>
      </c>
      <c r="JC15" s="76" t="s">
        <v>363</v>
      </c>
      <c r="JD15" s="84">
        <v>5.63169869818453E-5</v>
      </c>
      <c r="JF15" s="80" t="s">
        <v>366</v>
      </c>
      <c r="JG15" s="81">
        <v>0.48699999999999999</v>
      </c>
      <c r="JH15" s="81"/>
      <c r="JI15" s="81">
        <v>2.536</v>
      </c>
      <c r="JJ15" s="81"/>
      <c r="JK15" s="81">
        <v>2.3210000000000002</v>
      </c>
      <c r="JL15" s="81">
        <v>2.5449999999999999</v>
      </c>
      <c r="JM15" s="81">
        <v>2.1349999999999998</v>
      </c>
      <c r="JN15" s="81">
        <v>1.175</v>
      </c>
      <c r="JO15" s="81">
        <v>0.224</v>
      </c>
      <c r="JP15" s="82">
        <v>89.507000000000005</v>
      </c>
      <c r="JQ15" s="82">
        <v>100.43899999999999</v>
      </c>
      <c r="JR15" s="82">
        <v>80.429000000000002</v>
      </c>
      <c r="JS15" s="82">
        <v>33.576999999999998</v>
      </c>
      <c r="JT15" s="82">
        <v>-54.003999999999998</v>
      </c>
      <c r="JU15" s="76" t="s">
        <v>363</v>
      </c>
      <c r="JV15" s="83">
        <v>4.4613949732177997E-6</v>
      </c>
      <c r="JW15" s="76" t="s">
        <v>363</v>
      </c>
      <c r="JX15" s="83">
        <v>2.4175877167377299E-5</v>
      </c>
      <c r="JY15" s="76" t="s">
        <v>363</v>
      </c>
      <c r="JZ15" s="84">
        <v>9.0008250739014901E-5</v>
      </c>
      <c r="KB15" s="80" t="s">
        <v>366</v>
      </c>
      <c r="KC15" s="81">
        <v>0.59733331901952602</v>
      </c>
      <c r="KD15" s="81"/>
      <c r="KE15" s="81">
        <v>2.2749999999999999</v>
      </c>
      <c r="KF15" s="81"/>
      <c r="KG15" s="81">
        <v>2.2759999999999998</v>
      </c>
      <c r="KH15" s="81">
        <v>1.835</v>
      </c>
      <c r="KI15" s="81">
        <v>1.5489999999999999</v>
      </c>
      <c r="KJ15" s="81">
        <v>1.544</v>
      </c>
      <c r="KK15" s="81">
        <v>0.91900000000000004</v>
      </c>
      <c r="KL15" s="82">
        <v>100.06</v>
      </c>
      <c r="KM15" s="82">
        <v>73.772999999999996</v>
      </c>
      <c r="KN15" s="82">
        <v>56.725999999999999</v>
      </c>
      <c r="KO15" s="82">
        <v>56.427999999999997</v>
      </c>
      <c r="KP15" s="82">
        <v>19.172999999999998</v>
      </c>
      <c r="KQ15" s="76" t="s">
        <v>363</v>
      </c>
      <c r="KR15" s="83">
        <v>1.48778644835422E-6</v>
      </c>
      <c r="KS15" s="76" t="s">
        <v>416</v>
      </c>
      <c r="KT15" s="83">
        <v>1.0000000000000001E-5</v>
      </c>
      <c r="KU15" s="76" t="s">
        <v>416</v>
      </c>
      <c r="KV15" s="84">
        <v>1.0000000000000001E-5</v>
      </c>
      <c r="KX15" s="80" t="s">
        <v>366</v>
      </c>
      <c r="KY15" s="81">
        <v>0.439</v>
      </c>
      <c r="KZ15" s="81"/>
      <c r="LA15" s="81">
        <v>2.3980000000000001</v>
      </c>
      <c r="LB15" s="81"/>
      <c r="LC15" s="81">
        <v>2.42</v>
      </c>
      <c r="LD15" s="81">
        <v>2.3650000000000002</v>
      </c>
      <c r="LE15" s="81">
        <v>2.36</v>
      </c>
      <c r="LF15" s="81">
        <v>1.458</v>
      </c>
      <c r="LG15" s="81">
        <v>0.877</v>
      </c>
      <c r="LH15" s="82">
        <v>101.123</v>
      </c>
      <c r="LI15" s="82">
        <v>98.314999999999998</v>
      </c>
      <c r="LJ15" s="82">
        <v>98.06</v>
      </c>
      <c r="LK15" s="82">
        <v>52.015999999999998</v>
      </c>
      <c r="LL15" s="82">
        <v>22.358000000000001</v>
      </c>
      <c r="LM15" s="76" t="s">
        <v>363</v>
      </c>
      <c r="LN15" s="83">
        <v>1.1694318396406701E-7</v>
      </c>
      <c r="LO15" s="76" t="s">
        <v>416</v>
      </c>
      <c r="LP15" s="83">
        <v>9.9999999999999995E-7</v>
      </c>
      <c r="LQ15" s="76" t="s">
        <v>416</v>
      </c>
      <c r="LR15" s="84">
        <v>9.9999999999999995E-7</v>
      </c>
    </row>
    <row r="16" spans="2:330">
      <c r="B16" s="80" t="s">
        <v>367</v>
      </c>
      <c r="C16" s="81">
        <v>1.1020000000000001</v>
      </c>
      <c r="D16" s="81" t="s">
        <v>368</v>
      </c>
      <c r="E16" s="81">
        <v>2.629</v>
      </c>
      <c r="F16" s="81"/>
      <c r="G16" s="81">
        <v>2.63</v>
      </c>
      <c r="H16" s="81">
        <v>2.4790000000000001</v>
      </c>
      <c r="I16" s="81">
        <v>2.202</v>
      </c>
      <c r="J16" s="81">
        <v>2.0329999999999999</v>
      </c>
      <c r="K16" s="81">
        <v>0.16600000000000001</v>
      </c>
      <c r="L16" s="82">
        <v>100.065</v>
      </c>
      <c r="M16" s="82">
        <v>90.177000000000007</v>
      </c>
      <c r="N16" s="82">
        <v>72.037000000000006</v>
      </c>
      <c r="O16" s="82">
        <v>60.969000000000001</v>
      </c>
      <c r="P16" s="82">
        <v>-84.936000000000007</v>
      </c>
      <c r="Q16" s="76" t="s">
        <v>363</v>
      </c>
      <c r="R16" s="83">
        <v>1.18899233493129E-5</v>
      </c>
      <c r="S16" s="76" t="s">
        <v>363</v>
      </c>
      <c r="T16" s="83">
        <v>2.6173860938851099E-5</v>
      </c>
      <c r="U16" s="76" t="s">
        <v>363</v>
      </c>
      <c r="V16" s="84">
        <v>5.7617780730764903E-5</v>
      </c>
      <c r="X16" s="80" t="s">
        <v>367</v>
      </c>
      <c r="Y16" s="81">
        <v>1.1020000000000001</v>
      </c>
      <c r="Z16" s="81" t="s">
        <v>368</v>
      </c>
      <c r="AA16" s="81">
        <v>2.5630000000000002</v>
      </c>
      <c r="AB16" s="81"/>
      <c r="AC16" s="81">
        <v>2.605</v>
      </c>
      <c r="AD16" s="81">
        <v>2.59</v>
      </c>
      <c r="AE16" s="81">
        <v>2.1840000000000002</v>
      </c>
      <c r="AF16" s="81">
        <v>1.962</v>
      </c>
      <c r="AG16" s="81">
        <v>0.27400000000000002</v>
      </c>
      <c r="AH16" s="82">
        <v>102.875</v>
      </c>
      <c r="AI16" s="82">
        <v>101.848</v>
      </c>
      <c r="AJ16" s="82">
        <v>74.058999999999997</v>
      </c>
      <c r="AK16" s="82">
        <v>58.863999999999997</v>
      </c>
      <c r="AL16" s="82">
        <v>-75.135999999999996</v>
      </c>
      <c r="AM16" s="76" t="s">
        <v>363</v>
      </c>
      <c r="AN16" s="83">
        <v>1.16452617267874E-5</v>
      </c>
      <c r="AO16" s="76" t="s">
        <v>363</v>
      </c>
      <c r="AP16" s="83">
        <v>2.7496890366871701E-5</v>
      </c>
      <c r="AQ16" s="76" t="s">
        <v>363</v>
      </c>
      <c r="AR16" s="84">
        <v>6.4925889824233698E-5</v>
      </c>
      <c r="AT16" s="80" t="s">
        <v>367</v>
      </c>
      <c r="AU16" s="81">
        <v>1.1020000000000001</v>
      </c>
      <c r="AV16" s="81" t="s">
        <v>368</v>
      </c>
      <c r="AW16" s="81">
        <v>2.5630000000000002</v>
      </c>
      <c r="AX16" s="81"/>
      <c r="AY16" s="81">
        <v>2.4969999999999999</v>
      </c>
      <c r="AZ16" s="81">
        <v>2.5619999999999998</v>
      </c>
      <c r="BA16" s="81">
        <v>2.5609999999999999</v>
      </c>
      <c r="BB16" s="81">
        <v>2.3319999999999999</v>
      </c>
      <c r="BC16" s="81">
        <v>1.68</v>
      </c>
      <c r="BD16" s="82">
        <v>95.483000000000004</v>
      </c>
      <c r="BE16" s="82">
        <v>99.932000000000002</v>
      </c>
      <c r="BF16" s="82">
        <v>99.863</v>
      </c>
      <c r="BG16" s="82">
        <v>84.188999999999993</v>
      </c>
      <c r="BH16" s="82">
        <v>39.561999999999998</v>
      </c>
      <c r="BI16" s="76" t="s">
        <v>363</v>
      </c>
      <c r="BJ16" s="83">
        <v>5.8358715020351798E-5</v>
      </c>
      <c r="BK16" s="76" t="s">
        <v>416</v>
      </c>
      <c r="BL16" s="83">
        <v>1E-4</v>
      </c>
      <c r="BM16" s="76" t="s">
        <v>416</v>
      </c>
      <c r="BN16" s="84">
        <v>1E-4</v>
      </c>
      <c r="BP16" s="80" t="s">
        <v>367</v>
      </c>
      <c r="BQ16" s="81">
        <v>1.1020000000000001</v>
      </c>
      <c r="BR16" s="81" t="s">
        <v>368</v>
      </c>
      <c r="BS16" s="81">
        <v>2.617</v>
      </c>
      <c r="BT16" s="81"/>
      <c r="BU16" s="81">
        <v>2.5720000000000001</v>
      </c>
      <c r="BV16" s="81">
        <v>2.3580000000000001</v>
      </c>
      <c r="BW16" s="81">
        <v>2.2400000000000002</v>
      </c>
      <c r="BX16" s="81">
        <v>2.157</v>
      </c>
      <c r="BY16" s="81">
        <v>0.187</v>
      </c>
      <c r="BZ16" s="82">
        <v>97.03</v>
      </c>
      <c r="CA16" s="82">
        <v>82.903999999999996</v>
      </c>
      <c r="CB16" s="82">
        <v>75.116</v>
      </c>
      <c r="CC16" s="82">
        <v>69.637</v>
      </c>
      <c r="CD16" s="82">
        <v>-83.031000000000006</v>
      </c>
      <c r="CE16" s="76" t="s">
        <v>363</v>
      </c>
      <c r="CF16" s="83">
        <v>1.3447003384603401E-5</v>
      </c>
      <c r="CG16" s="76" t="s">
        <v>363</v>
      </c>
      <c r="CH16" s="83">
        <v>2.8584695543186499E-5</v>
      </c>
      <c r="CI16" s="76" t="s">
        <v>363</v>
      </c>
      <c r="CJ16" s="84">
        <v>6.0763338561527799E-5</v>
      </c>
      <c r="CL16" s="80" t="s">
        <v>367</v>
      </c>
      <c r="CM16" s="81">
        <v>1.1020000000000001</v>
      </c>
      <c r="CN16" s="81" t="s">
        <v>368</v>
      </c>
      <c r="CO16" s="81">
        <v>2.617</v>
      </c>
      <c r="CP16" s="81"/>
      <c r="CQ16" s="81">
        <v>2.629</v>
      </c>
      <c r="CR16" s="81">
        <v>2.6110000000000002</v>
      </c>
      <c r="CS16" s="81">
        <v>2.6059999999999999</v>
      </c>
      <c r="CT16" s="81">
        <v>2.4940000000000002</v>
      </c>
      <c r="CU16" s="81">
        <v>0.53300000000000003</v>
      </c>
      <c r="CV16" s="82">
        <v>100.792</v>
      </c>
      <c r="CW16" s="82">
        <v>99.603999999999999</v>
      </c>
      <c r="CX16" s="82">
        <v>99.274000000000001</v>
      </c>
      <c r="CY16" s="82">
        <v>91.881</v>
      </c>
      <c r="CZ16" s="82">
        <v>-51.633000000000003</v>
      </c>
      <c r="DA16" s="76" t="s">
        <v>363</v>
      </c>
      <c r="DB16" s="83">
        <v>1.9580563580214E-5</v>
      </c>
      <c r="DC16" s="76" t="s">
        <v>363</v>
      </c>
      <c r="DD16" s="83">
        <v>4.3674028531456598E-5</v>
      </c>
      <c r="DE16" s="76" t="s">
        <v>363</v>
      </c>
      <c r="DF16" s="84">
        <v>9.7413987107802693E-5</v>
      </c>
      <c r="DH16" s="80" t="s">
        <v>367</v>
      </c>
      <c r="DI16" s="81">
        <v>1.1020000000000001</v>
      </c>
      <c r="DJ16" s="81" t="s">
        <v>368</v>
      </c>
      <c r="DK16" s="81">
        <v>2.5489999999999999</v>
      </c>
      <c r="DL16" s="81"/>
      <c r="DM16" s="81">
        <v>2.5150000000000001</v>
      </c>
      <c r="DN16" s="81">
        <v>2.423</v>
      </c>
      <c r="DO16" s="81">
        <v>2.2149999999999999</v>
      </c>
      <c r="DP16" s="81">
        <v>2.0699999999999998</v>
      </c>
      <c r="DQ16" s="81">
        <v>0.29199999999999998</v>
      </c>
      <c r="DR16" s="82">
        <v>97.65</v>
      </c>
      <c r="DS16" s="82">
        <v>91.292000000000002</v>
      </c>
      <c r="DT16" s="82">
        <v>76.918000000000006</v>
      </c>
      <c r="DU16" s="82">
        <v>66.897000000000006</v>
      </c>
      <c r="DV16" s="82">
        <v>-73.503</v>
      </c>
      <c r="DW16" s="76" t="s">
        <v>363</v>
      </c>
      <c r="DX16" s="83">
        <v>1.3193165269867801E-5</v>
      </c>
      <c r="DY16" s="76" t="s">
        <v>363</v>
      </c>
      <c r="DZ16" s="83">
        <v>2.99553472890923E-5</v>
      </c>
      <c r="EA16" s="76" t="s">
        <v>363</v>
      </c>
      <c r="EB16" s="84">
        <v>6.8014218942557202E-5</v>
      </c>
      <c r="ED16" s="80" t="s">
        <v>367</v>
      </c>
      <c r="EE16" s="81">
        <v>1.1020000000000001</v>
      </c>
      <c r="EF16" s="81" t="s">
        <v>368</v>
      </c>
      <c r="EG16" s="81">
        <v>2.5489999999999999</v>
      </c>
      <c r="EH16" s="81"/>
      <c r="EI16" s="81">
        <v>2.5259999999999998</v>
      </c>
      <c r="EJ16" s="81">
        <v>2.5760000000000001</v>
      </c>
      <c r="EK16" s="81">
        <v>2.4500000000000002</v>
      </c>
      <c r="EL16" s="81">
        <v>2.3359999999999999</v>
      </c>
      <c r="EM16" s="81">
        <v>0.49</v>
      </c>
      <c r="EN16" s="82">
        <v>98.411000000000001</v>
      </c>
      <c r="EO16" s="82">
        <v>101.866</v>
      </c>
      <c r="EP16" s="82">
        <v>93.158000000000001</v>
      </c>
      <c r="EQ16" s="82">
        <v>85.28</v>
      </c>
      <c r="ER16" s="82">
        <v>-55.534999999999997</v>
      </c>
      <c r="ES16" s="76" t="s">
        <v>363</v>
      </c>
      <c r="ET16" s="83">
        <v>1.7804980017733101E-5</v>
      </c>
      <c r="EU16" s="76" t="s">
        <v>363</v>
      </c>
      <c r="EV16" s="83">
        <v>4.0328985693939601E-5</v>
      </c>
      <c r="EW16" s="76" t="s">
        <v>363</v>
      </c>
      <c r="EX16" s="84">
        <v>9.1346751610062196E-5</v>
      </c>
      <c r="EZ16" s="80" t="s">
        <v>367</v>
      </c>
      <c r="FA16" s="81">
        <v>1.1020000000000001</v>
      </c>
      <c r="FB16" s="81" t="s">
        <v>368</v>
      </c>
      <c r="FC16" s="81">
        <v>2.4900000000000002</v>
      </c>
      <c r="FD16" s="81"/>
      <c r="FE16" s="81">
        <v>2.4790000000000001</v>
      </c>
      <c r="FF16" s="81">
        <v>2.5129999999999999</v>
      </c>
      <c r="FG16" s="81">
        <v>2.496</v>
      </c>
      <c r="FH16" s="81">
        <v>2.2949999999999999</v>
      </c>
      <c r="FI16" s="81">
        <v>1.889</v>
      </c>
      <c r="FJ16" s="82">
        <v>99.206999999999994</v>
      </c>
      <c r="FK16" s="82">
        <v>101.657</v>
      </c>
      <c r="FL16" s="82">
        <v>100.432</v>
      </c>
      <c r="FM16" s="82">
        <v>85.950999999999993</v>
      </c>
      <c r="FN16" s="82">
        <v>56.7</v>
      </c>
      <c r="FO16" s="76" t="s">
        <v>416</v>
      </c>
      <c r="FP16" s="83">
        <v>1E-4</v>
      </c>
      <c r="FQ16" s="76" t="s">
        <v>416</v>
      </c>
      <c r="FR16" s="83">
        <v>1E-4</v>
      </c>
      <c r="FS16" s="76" t="s">
        <v>416</v>
      </c>
      <c r="FT16" s="84">
        <v>1E-4</v>
      </c>
      <c r="FV16" s="80" t="s">
        <v>367</v>
      </c>
      <c r="FW16" s="81">
        <v>1.1020000000000001</v>
      </c>
      <c r="FX16" s="81" t="s">
        <v>368</v>
      </c>
      <c r="FY16" s="81">
        <v>2.4900000000000002</v>
      </c>
      <c r="FZ16" s="81"/>
      <c r="GA16" s="81">
        <v>2.4660000000000002</v>
      </c>
      <c r="GB16" s="81">
        <v>2.2559999999999998</v>
      </c>
      <c r="GC16" s="81">
        <v>2.125</v>
      </c>
      <c r="GD16" s="81">
        <v>2.1030000000000002</v>
      </c>
      <c r="GE16" s="81">
        <v>0.184</v>
      </c>
      <c r="GF16" s="82">
        <v>98.271000000000001</v>
      </c>
      <c r="GG16" s="82">
        <v>83.141000000000005</v>
      </c>
      <c r="GH16" s="82">
        <v>73.703000000000003</v>
      </c>
      <c r="GI16" s="82">
        <v>72.117999999999995</v>
      </c>
      <c r="GJ16" s="82">
        <v>-83.302999999999997</v>
      </c>
      <c r="GK16" s="76" t="s">
        <v>363</v>
      </c>
      <c r="GL16" s="83">
        <v>1.38774682124533E-5</v>
      </c>
      <c r="GM16" s="76" t="s">
        <v>363</v>
      </c>
      <c r="GN16" s="83">
        <v>2.91083165422301E-5</v>
      </c>
      <c r="GO16" s="76" t="s">
        <v>363</v>
      </c>
      <c r="GP16" s="84">
        <v>6.1055379767494E-5</v>
      </c>
      <c r="GR16" s="80" t="s">
        <v>367</v>
      </c>
      <c r="GS16" s="81">
        <v>1.1020000000000001</v>
      </c>
      <c r="GT16" s="81" t="s">
        <v>368</v>
      </c>
      <c r="GU16" s="81">
        <v>2.577</v>
      </c>
      <c r="GV16" s="81"/>
      <c r="GW16" s="81">
        <v>2.5760000000000001</v>
      </c>
      <c r="GX16" s="81">
        <v>2.2789999999999999</v>
      </c>
      <c r="GY16" s="81">
        <v>2.1720000000000002</v>
      </c>
      <c r="GZ16" s="81">
        <v>2.1040000000000001</v>
      </c>
      <c r="HA16" s="81">
        <v>0.155</v>
      </c>
      <c r="HB16" s="82">
        <v>99.932000000000002</v>
      </c>
      <c r="HC16" s="82">
        <v>79.796999999999997</v>
      </c>
      <c r="HD16" s="82">
        <v>72.542000000000002</v>
      </c>
      <c r="HE16" s="82">
        <v>67.932000000000002</v>
      </c>
      <c r="HF16" s="82">
        <v>-85.935000000000002</v>
      </c>
      <c r="HG16" s="76" t="s">
        <v>363</v>
      </c>
      <c r="HH16" s="83">
        <v>1.30780263642605E-5</v>
      </c>
      <c r="HI16" s="76" t="s">
        <v>363</v>
      </c>
      <c r="HJ16" s="83">
        <v>2.7637463179906E-5</v>
      </c>
      <c r="HK16" s="76" t="s">
        <v>363</v>
      </c>
      <c r="HL16" s="84">
        <v>5.8405553693334503E-5</v>
      </c>
      <c r="HN16" s="80" t="s">
        <v>367</v>
      </c>
      <c r="HO16" s="81">
        <v>1.1020000000000001</v>
      </c>
      <c r="HP16" s="81" t="s">
        <v>368</v>
      </c>
      <c r="HQ16" s="81">
        <v>2.577</v>
      </c>
      <c r="HR16" s="81"/>
      <c r="HS16" s="81">
        <v>2.536</v>
      </c>
      <c r="HT16" s="81">
        <v>2.319</v>
      </c>
      <c r="HU16" s="81">
        <v>2.2719999999999998</v>
      </c>
      <c r="HV16" s="81">
        <v>2.0070000000000001</v>
      </c>
      <c r="HW16" s="81">
        <v>1.5349999999999999</v>
      </c>
      <c r="HX16" s="82">
        <v>97.22</v>
      </c>
      <c r="HY16" s="82">
        <v>82.507999999999996</v>
      </c>
      <c r="HZ16" s="82">
        <v>79.322000000000003</v>
      </c>
      <c r="IA16" s="82">
        <v>61.356000000000002</v>
      </c>
      <c r="IB16" s="82">
        <v>29.356000000000002</v>
      </c>
      <c r="IC16" s="76" t="s">
        <v>363</v>
      </c>
      <c r="ID16" s="83">
        <v>2.2639925843601202E-5</v>
      </c>
      <c r="IE16" s="76" t="s">
        <v>416</v>
      </c>
      <c r="IF16" s="83">
        <v>1E-4</v>
      </c>
      <c r="IG16" s="76" t="s">
        <v>416</v>
      </c>
      <c r="IH16" s="84">
        <v>1E-4</v>
      </c>
      <c r="IJ16" s="80" t="s">
        <v>367</v>
      </c>
      <c r="IK16" s="81">
        <v>1.1020000000000001</v>
      </c>
      <c r="IL16" s="81" t="s">
        <v>368</v>
      </c>
      <c r="IM16" s="81">
        <v>2.5859999999999999</v>
      </c>
      <c r="IN16" s="81"/>
      <c r="IO16" s="81">
        <v>2.6019999999999999</v>
      </c>
      <c r="IP16" s="81">
        <v>2.5030000000000001</v>
      </c>
      <c r="IQ16" s="81">
        <v>2.2559999999999998</v>
      </c>
      <c r="IR16" s="81">
        <v>2.012</v>
      </c>
      <c r="IS16" s="81">
        <v>0.126</v>
      </c>
      <c r="IT16" s="82">
        <v>101.078</v>
      </c>
      <c r="IU16" s="82">
        <v>94.406999999999996</v>
      </c>
      <c r="IV16" s="82">
        <v>77.763000000000005</v>
      </c>
      <c r="IW16" s="82">
        <v>61.320999999999998</v>
      </c>
      <c r="IX16" s="82">
        <v>-88.566000000000003</v>
      </c>
      <c r="IY16" s="76" t="s">
        <v>363</v>
      </c>
      <c r="IZ16" s="83">
        <v>1.18995416319601E-5</v>
      </c>
      <c r="JA16" s="76" t="s">
        <v>363</v>
      </c>
      <c r="JB16" s="83">
        <v>2.56516240652063E-5</v>
      </c>
      <c r="JC16" s="76" t="s">
        <v>363</v>
      </c>
      <c r="JD16" s="84">
        <v>5.5296736423475403E-5</v>
      </c>
      <c r="JF16" s="80" t="s">
        <v>367</v>
      </c>
      <c r="JG16" s="81">
        <v>1.1020000000000001</v>
      </c>
      <c r="JH16" s="81" t="s">
        <v>368</v>
      </c>
      <c r="JI16" s="81">
        <v>2.5859999999999999</v>
      </c>
      <c r="JJ16" s="81"/>
      <c r="JK16" s="81">
        <v>2.5649999999999999</v>
      </c>
      <c r="JL16" s="81">
        <v>2.5950000000000002</v>
      </c>
      <c r="JM16" s="81">
        <v>2.484</v>
      </c>
      <c r="JN16" s="81">
        <v>2.113</v>
      </c>
      <c r="JO16" s="81">
        <v>0.16400000000000001</v>
      </c>
      <c r="JP16" s="82">
        <v>98.584999999999994</v>
      </c>
      <c r="JQ16" s="82">
        <v>100.60599999999999</v>
      </c>
      <c r="JR16" s="82">
        <v>93.126999999999995</v>
      </c>
      <c r="JS16" s="82">
        <v>68.126999999999995</v>
      </c>
      <c r="JT16" s="82">
        <v>-85.117999999999995</v>
      </c>
      <c r="JU16" s="76" t="s">
        <v>363</v>
      </c>
      <c r="JV16" s="83">
        <v>1.31306948661591E-5</v>
      </c>
      <c r="JW16" s="76" t="s">
        <v>363</v>
      </c>
      <c r="JX16" s="83">
        <v>2.7833167197340099E-5</v>
      </c>
      <c r="JY16" s="76" t="s">
        <v>363</v>
      </c>
      <c r="JZ16" s="84">
        <v>5.8998035072129601E-5</v>
      </c>
      <c r="KB16" s="80" t="s">
        <v>367</v>
      </c>
      <c r="KC16" s="81">
        <v>0.88266671402379904</v>
      </c>
      <c r="KD16" s="81"/>
      <c r="KE16" s="81">
        <v>1.9810000000000001</v>
      </c>
      <c r="KF16" s="81"/>
      <c r="KG16" s="81">
        <v>1.9159999999999999</v>
      </c>
      <c r="KH16" s="81">
        <v>1.726</v>
      </c>
      <c r="KI16" s="81">
        <v>1.639</v>
      </c>
      <c r="KJ16" s="81">
        <v>1.617</v>
      </c>
      <c r="KK16" s="81">
        <v>1.42</v>
      </c>
      <c r="KL16" s="82">
        <v>94.081999999999994</v>
      </c>
      <c r="KM16" s="82">
        <v>76.783000000000001</v>
      </c>
      <c r="KN16" s="82">
        <v>68.861999999999995</v>
      </c>
      <c r="KO16" s="82">
        <v>66.858999999999995</v>
      </c>
      <c r="KP16" s="82">
        <v>48.923000000000002</v>
      </c>
      <c r="KQ16" s="76" t="s">
        <v>363</v>
      </c>
      <c r="KR16" s="83">
        <v>8.7086967257726906E-6</v>
      </c>
      <c r="KS16" s="76" t="s">
        <v>416</v>
      </c>
      <c r="KT16" s="83">
        <v>1.0000000000000001E-5</v>
      </c>
      <c r="KU16" s="76" t="s">
        <v>416</v>
      </c>
      <c r="KV16" s="84">
        <v>1.0000000000000001E-5</v>
      </c>
      <c r="KX16" s="80" t="s">
        <v>367</v>
      </c>
      <c r="KY16" s="81">
        <v>0.96199999999999997</v>
      </c>
      <c r="KZ16" s="81"/>
      <c r="LA16" s="81">
        <v>2.298</v>
      </c>
      <c r="LB16" s="81"/>
      <c r="LC16" s="81">
        <v>2.2639999999999998</v>
      </c>
      <c r="LD16" s="81">
        <v>2.2040000000000002</v>
      </c>
      <c r="LE16" s="81">
        <v>1.8520000000000001</v>
      </c>
      <c r="LF16" s="81">
        <v>1.7</v>
      </c>
      <c r="LG16" s="81">
        <v>1.629</v>
      </c>
      <c r="LH16" s="82">
        <v>97.454999999999998</v>
      </c>
      <c r="LI16" s="82">
        <v>92.963999999999999</v>
      </c>
      <c r="LJ16" s="82">
        <v>66.617000000000004</v>
      </c>
      <c r="LK16" s="82">
        <v>55.24</v>
      </c>
      <c r="LL16" s="82">
        <v>49.924999999999997</v>
      </c>
      <c r="LM16" s="76" t="s">
        <v>363</v>
      </c>
      <c r="LN16" s="83">
        <v>9.6803039402718597E-7</v>
      </c>
      <c r="LO16" s="76" t="s">
        <v>416</v>
      </c>
      <c r="LP16" s="83">
        <v>9.9999999999999995E-7</v>
      </c>
      <c r="LQ16" s="76" t="s">
        <v>416</v>
      </c>
      <c r="LR16" s="84">
        <v>9.9999999999999995E-7</v>
      </c>
    </row>
    <row r="17" spans="2:330">
      <c r="B17" s="80" t="s">
        <v>369</v>
      </c>
      <c r="C17" s="81" t="s">
        <v>361</v>
      </c>
      <c r="D17" s="81"/>
      <c r="E17" s="81"/>
      <c r="F17" s="81"/>
      <c r="G17" s="81"/>
      <c r="H17" s="81"/>
      <c r="I17" s="81"/>
      <c r="J17" s="81"/>
      <c r="K17" s="81"/>
      <c r="L17" s="82"/>
      <c r="M17" s="82"/>
      <c r="N17" s="82"/>
      <c r="O17" s="82"/>
      <c r="P17" s="82"/>
      <c r="Q17" s="77"/>
      <c r="R17" s="83"/>
      <c r="S17" s="77"/>
      <c r="T17" s="83"/>
      <c r="U17" s="77"/>
      <c r="V17" s="84"/>
      <c r="X17" s="80" t="s">
        <v>369</v>
      </c>
      <c r="Y17" s="81" t="s">
        <v>361</v>
      </c>
      <c r="Z17" s="81"/>
      <c r="AA17" s="81"/>
      <c r="AB17" s="81"/>
      <c r="AC17" s="81"/>
      <c r="AD17" s="81"/>
      <c r="AE17" s="81"/>
      <c r="AF17" s="81"/>
      <c r="AG17" s="81"/>
      <c r="AH17" s="82"/>
      <c r="AI17" s="82"/>
      <c r="AJ17" s="82"/>
      <c r="AK17" s="82"/>
      <c r="AL17" s="82"/>
      <c r="AM17" s="77"/>
      <c r="AN17" s="83"/>
      <c r="AO17" s="77"/>
      <c r="AP17" s="83"/>
      <c r="AQ17" s="77"/>
      <c r="AR17" s="84"/>
      <c r="AT17" s="80" t="s">
        <v>369</v>
      </c>
      <c r="AU17" s="81" t="s">
        <v>361</v>
      </c>
      <c r="AV17" s="81"/>
      <c r="AW17" s="81"/>
      <c r="AX17" s="81"/>
      <c r="AY17" s="81"/>
      <c r="AZ17" s="81"/>
      <c r="BA17" s="81"/>
      <c r="BB17" s="81"/>
      <c r="BC17" s="81"/>
      <c r="BD17" s="82"/>
      <c r="BE17" s="82"/>
      <c r="BF17" s="82"/>
      <c r="BG17" s="82"/>
      <c r="BH17" s="82"/>
      <c r="BI17" s="77"/>
      <c r="BJ17" s="83"/>
      <c r="BK17" s="77"/>
      <c r="BL17" s="83"/>
      <c r="BM17" s="77"/>
      <c r="BN17" s="84"/>
      <c r="BP17" s="80" t="s">
        <v>369</v>
      </c>
      <c r="BQ17" s="81" t="s">
        <v>361</v>
      </c>
      <c r="BR17" s="81"/>
      <c r="BS17" s="81"/>
      <c r="BT17" s="81"/>
      <c r="BU17" s="81"/>
      <c r="BV17" s="81"/>
      <c r="BW17" s="81"/>
      <c r="BX17" s="81"/>
      <c r="BY17" s="81"/>
      <c r="BZ17" s="82"/>
      <c r="CA17" s="82"/>
      <c r="CB17" s="82"/>
      <c r="CC17" s="82"/>
      <c r="CD17" s="82"/>
      <c r="CE17" s="77"/>
      <c r="CF17" s="83"/>
      <c r="CG17" s="77"/>
      <c r="CH17" s="83"/>
      <c r="CI17" s="77"/>
      <c r="CJ17" s="84"/>
      <c r="CL17" s="80" t="s">
        <v>369</v>
      </c>
      <c r="CM17" s="81" t="s">
        <v>361</v>
      </c>
      <c r="CN17" s="81"/>
      <c r="CO17" s="81"/>
      <c r="CP17" s="81"/>
      <c r="CQ17" s="81"/>
      <c r="CR17" s="81"/>
      <c r="CS17" s="81"/>
      <c r="CT17" s="81"/>
      <c r="CU17" s="81"/>
      <c r="CV17" s="82"/>
      <c r="CW17" s="82"/>
      <c r="CX17" s="82"/>
      <c r="CY17" s="82"/>
      <c r="CZ17" s="82"/>
      <c r="DA17" s="77"/>
      <c r="DB17" s="83"/>
      <c r="DC17" s="77"/>
      <c r="DD17" s="83"/>
      <c r="DE17" s="77"/>
      <c r="DF17" s="84"/>
      <c r="DH17" s="80" t="s">
        <v>369</v>
      </c>
      <c r="DI17" s="81" t="s">
        <v>361</v>
      </c>
      <c r="DJ17" s="81"/>
      <c r="DK17" s="81"/>
      <c r="DL17" s="81"/>
      <c r="DM17" s="81"/>
      <c r="DN17" s="81"/>
      <c r="DO17" s="81"/>
      <c r="DP17" s="81"/>
      <c r="DQ17" s="81"/>
      <c r="DR17" s="82"/>
      <c r="DS17" s="82"/>
      <c r="DT17" s="82"/>
      <c r="DU17" s="82"/>
      <c r="DV17" s="82"/>
      <c r="DW17" s="77"/>
      <c r="DX17" s="83"/>
      <c r="DY17" s="77"/>
      <c r="DZ17" s="83"/>
      <c r="EA17" s="77"/>
      <c r="EB17" s="84"/>
      <c r="ED17" s="80" t="s">
        <v>369</v>
      </c>
      <c r="EE17" s="81" t="s">
        <v>361</v>
      </c>
      <c r="EF17" s="81"/>
      <c r="EG17" s="81"/>
      <c r="EH17" s="81"/>
      <c r="EI17" s="81"/>
      <c r="EJ17" s="81"/>
      <c r="EK17" s="81"/>
      <c r="EL17" s="81"/>
      <c r="EM17" s="81"/>
      <c r="EN17" s="82"/>
      <c r="EO17" s="82"/>
      <c r="EP17" s="82"/>
      <c r="EQ17" s="82"/>
      <c r="ER17" s="82"/>
      <c r="ES17" s="77"/>
      <c r="ET17" s="83"/>
      <c r="EU17" s="77"/>
      <c r="EV17" s="83"/>
      <c r="EW17" s="77"/>
      <c r="EX17" s="84"/>
      <c r="EZ17" s="80" t="s">
        <v>369</v>
      </c>
      <c r="FA17" s="81" t="s">
        <v>361</v>
      </c>
      <c r="FB17" s="81"/>
      <c r="FC17" s="81"/>
      <c r="FD17" s="81"/>
      <c r="FE17" s="81"/>
      <c r="FF17" s="81"/>
      <c r="FG17" s="81"/>
      <c r="FH17" s="81"/>
      <c r="FI17" s="81"/>
      <c r="FJ17" s="82"/>
      <c r="FK17" s="82"/>
      <c r="FL17" s="82"/>
      <c r="FM17" s="82"/>
      <c r="FN17" s="82"/>
      <c r="FO17" s="77"/>
      <c r="FP17" s="83"/>
      <c r="FQ17" s="77"/>
      <c r="FR17" s="83"/>
      <c r="FS17" s="77"/>
      <c r="FT17" s="84"/>
      <c r="FV17" s="80" t="s">
        <v>369</v>
      </c>
      <c r="FW17" s="81" t="s">
        <v>361</v>
      </c>
      <c r="FX17" s="81"/>
      <c r="FY17" s="81"/>
      <c r="FZ17" s="81"/>
      <c r="GA17" s="81"/>
      <c r="GB17" s="81"/>
      <c r="GC17" s="81"/>
      <c r="GD17" s="81"/>
      <c r="GE17" s="81"/>
      <c r="GF17" s="82"/>
      <c r="GG17" s="82"/>
      <c r="GH17" s="82"/>
      <c r="GI17" s="82"/>
      <c r="GJ17" s="82"/>
      <c r="GK17" s="77"/>
      <c r="GL17" s="83"/>
      <c r="GM17" s="77"/>
      <c r="GN17" s="83"/>
      <c r="GO17" s="77"/>
      <c r="GP17" s="84"/>
      <c r="GR17" s="80" t="s">
        <v>369</v>
      </c>
      <c r="GS17" s="81" t="s">
        <v>361</v>
      </c>
      <c r="GT17" s="81"/>
      <c r="GU17" s="81"/>
      <c r="GV17" s="81"/>
      <c r="GW17" s="81"/>
      <c r="GX17" s="81"/>
      <c r="GY17" s="81"/>
      <c r="GZ17" s="81"/>
      <c r="HA17" s="81"/>
      <c r="HB17" s="82"/>
      <c r="HC17" s="82"/>
      <c r="HD17" s="82"/>
      <c r="HE17" s="82"/>
      <c r="HF17" s="82"/>
      <c r="HG17" s="77"/>
      <c r="HH17" s="83"/>
      <c r="HI17" s="77"/>
      <c r="HJ17" s="83"/>
      <c r="HK17" s="77"/>
      <c r="HL17" s="84"/>
      <c r="HN17" s="80" t="s">
        <v>369</v>
      </c>
      <c r="HO17" s="81" t="s">
        <v>361</v>
      </c>
      <c r="HP17" s="81"/>
      <c r="HQ17" s="81"/>
      <c r="HR17" s="81"/>
      <c r="HS17" s="81"/>
      <c r="HT17" s="81"/>
      <c r="HU17" s="81"/>
      <c r="HV17" s="81"/>
      <c r="HW17" s="81"/>
      <c r="HX17" s="82"/>
      <c r="HY17" s="82"/>
      <c r="HZ17" s="82"/>
      <c r="IA17" s="82"/>
      <c r="IB17" s="82"/>
      <c r="IC17" s="77"/>
      <c r="ID17" s="83"/>
      <c r="IE17" s="77"/>
      <c r="IF17" s="83"/>
      <c r="IG17" s="77"/>
      <c r="IH17" s="84"/>
      <c r="IJ17" s="80" t="s">
        <v>369</v>
      </c>
      <c r="IK17" s="81" t="s">
        <v>361</v>
      </c>
      <c r="IL17" s="81"/>
      <c r="IM17" s="81"/>
      <c r="IN17" s="81"/>
      <c r="IO17" s="81"/>
      <c r="IP17" s="81"/>
      <c r="IQ17" s="81"/>
      <c r="IR17" s="81"/>
      <c r="IS17" s="81"/>
      <c r="IT17" s="82"/>
      <c r="IU17" s="82"/>
      <c r="IV17" s="82"/>
      <c r="IW17" s="82"/>
      <c r="IX17" s="82"/>
      <c r="IY17" s="77"/>
      <c r="IZ17" s="83"/>
      <c r="JA17" s="77"/>
      <c r="JB17" s="83"/>
      <c r="JC17" s="77"/>
      <c r="JD17" s="84"/>
      <c r="JF17" s="80" t="s">
        <v>369</v>
      </c>
      <c r="JG17" s="81" t="s">
        <v>361</v>
      </c>
      <c r="JH17" s="81"/>
      <c r="JI17" s="81"/>
      <c r="JJ17" s="81"/>
      <c r="JK17" s="81"/>
      <c r="JL17" s="81"/>
      <c r="JM17" s="81"/>
      <c r="JN17" s="81"/>
      <c r="JO17" s="81"/>
      <c r="JP17" s="82"/>
      <c r="JQ17" s="82"/>
      <c r="JR17" s="82"/>
      <c r="JS17" s="82"/>
      <c r="JT17" s="82"/>
      <c r="JU17" s="77"/>
      <c r="JV17" s="83"/>
      <c r="JW17" s="77"/>
      <c r="JX17" s="83"/>
      <c r="JY17" s="77"/>
      <c r="JZ17" s="84"/>
      <c r="KB17" s="80" t="s">
        <v>369</v>
      </c>
      <c r="KC17" s="81" t="s">
        <v>361</v>
      </c>
      <c r="KD17" s="81"/>
      <c r="KE17" s="81"/>
      <c r="KF17" s="81"/>
      <c r="KG17" s="81"/>
      <c r="KH17" s="81"/>
      <c r="KI17" s="81"/>
      <c r="KJ17" s="81"/>
      <c r="KK17" s="81"/>
      <c r="KL17" s="82"/>
      <c r="KM17" s="82"/>
      <c r="KN17" s="82"/>
      <c r="KO17" s="82"/>
      <c r="KP17" s="82"/>
      <c r="KQ17" s="77"/>
      <c r="KR17" s="83"/>
      <c r="KS17" s="77"/>
      <c r="KT17" s="83"/>
      <c r="KU17" s="77"/>
      <c r="KV17" s="84"/>
      <c r="KX17" s="80" t="s">
        <v>369</v>
      </c>
      <c r="KY17" s="81" t="s">
        <v>361</v>
      </c>
      <c r="KZ17" s="81"/>
      <c r="LA17" s="81"/>
      <c r="LB17" s="81"/>
      <c r="LC17" s="81"/>
      <c r="LD17" s="81"/>
      <c r="LE17" s="81"/>
      <c r="LF17" s="81"/>
      <c r="LG17" s="81"/>
      <c r="LH17" s="82"/>
      <c r="LI17" s="82"/>
      <c r="LJ17" s="82"/>
      <c r="LK17" s="82"/>
      <c r="LL17" s="82"/>
      <c r="LM17" s="77"/>
      <c r="LN17" s="83"/>
      <c r="LO17" s="77"/>
      <c r="LP17" s="83"/>
      <c r="LQ17" s="77"/>
      <c r="LR17" s="84"/>
    </row>
    <row r="18" spans="2:330">
      <c r="B18" s="80" t="s">
        <v>370</v>
      </c>
      <c r="C18" s="81">
        <v>1.262</v>
      </c>
      <c r="D18" s="81" t="s">
        <v>368</v>
      </c>
      <c r="E18" s="81">
        <v>2.94</v>
      </c>
      <c r="F18" s="81"/>
      <c r="G18" s="81">
        <v>2.9239999999999999</v>
      </c>
      <c r="H18" s="81">
        <v>2.702</v>
      </c>
      <c r="I18" s="81">
        <v>2.5009999999999999</v>
      </c>
      <c r="J18" s="81">
        <v>2.4009999999999998</v>
      </c>
      <c r="K18" s="81">
        <v>0.25900000000000001</v>
      </c>
      <c r="L18" s="82">
        <v>99.046000000000006</v>
      </c>
      <c r="M18" s="82">
        <v>85.816000000000003</v>
      </c>
      <c r="N18" s="82">
        <v>73.837999999999994</v>
      </c>
      <c r="O18" s="82">
        <v>67.878</v>
      </c>
      <c r="P18" s="82">
        <v>-79.477000000000004</v>
      </c>
      <c r="Q18" s="76" t="s">
        <v>363</v>
      </c>
      <c r="R18" s="83">
        <v>1.32228797772125E-5</v>
      </c>
      <c r="S18" s="76" t="s">
        <v>363</v>
      </c>
      <c r="T18" s="83">
        <v>2.88830243027412E-5</v>
      </c>
      <c r="U18" s="76" t="s">
        <v>363</v>
      </c>
      <c r="V18" s="84">
        <v>6.3089819080893204E-5</v>
      </c>
      <c r="X18" s="80" t="s">
        <v>370</v>
      </c>
      <c r="Y18" s="81">
        <v>1.262</v>
      </c>
      <c r="Z18" s="81" t="s">
        <v>368</v>
      </c>
      <c r="AA18" s="81">
        <v>2.9769999999999999</v>
      </c>
      <c r="AB18" s="81"/>
      <c r="AC18" s="81">
        <v>2.9889999999999999</v>
      </c>
      <c r="AD18" s="81">
        <v>2.9009999999999998</v>
      </c>
      <c r="AE18" s="81">
        <v>2.641</v>
      </c>
      <c r="AF18" s="81">
        <v>2.4239999999999999</v>
      </c>
      <c r="AG18" s="81">
        <v>0.41099999999999998</v>
      </c>
      <c r="AH18" s="82">
        <v>100.7</v>
      </c>
      <c r="AI18" s="82">
        <v>95.569000000000003</v>
      </c>
      <c r="AJ18" s="82">
        <v>80.408000000000001</v>
      </c>
      <c r="AK18" s="82">
        <v>67.754999999999995</v>
      </c>
      <c r="AL18" s="82">
        <v>-67.433000000000007</v>
      </c>
      <c r="AM18" s="76" t="s">
        <v>363</v>
      </c>
      <c r="AN18" s="83">
        <v>1.3531178447581899E-5</v>
      </c>
      <c r="AO18" s="76" t="s">
        <v>363</v>
      </c>
      <c r="AP18" s="83">
        <v>3.1709612444693902E-5</v>
      </c>
      <c r="AQ18" s="76" t="s">
        <v>363</v>
      </c>
      <c r="AR18" s="84">
        <v>7.4309826397447106E-5</v>
      </c>
      <c r="AT18" s="80" t="s">
        <v>370</v>
      </c>
      <c r="AU18" s="81">
        <v>1.262</v>
      </c>
      <c r="AV18" s="81" t="s">
        <v>368</v>
      </c>
      <c r="AW18" s="81">
        <v>2.9769999999999999</v>
      </c>
      <c r="AX18" s="81"/>
      <c r="AY18" s="81">
        <v>2.9750000000000001</v>
      </c>
      <c r="AZ18" s="81">
        <v>2.9689999999999999</v>
      </c>
      <c r="BA18" s="81">
        <v>2.944</v>
      </c>
      <c r="BB18" s="81">
        <v>2.722</v>
      </c>
      <c r="BC18" s="81">
        <v>2.1070000000000002</v>
      </c>
      <c r="BD18" s="82">
        <v>99.882999999999996</v>
      </c>
      <c r="BE18" s="82">
        <v>99.534000000000006</v>
      </c>
      <c r="BF18" s="82">
        <v>98.075999999999993</v>
      </c>
      <c r="BG18" s="82">
        <v>85.131</v>
      </c>
      <c r="BH18" s="82">
        <v>49.271000000000001</v>
      </c>
      <c r="BI18" s="76" t="s">
        <v>363</v>
      </c>
      <c r="BJ18" s="83">
        <v>9.5426927864782895E-5</v>
      </c>
      <c r="BK18" s="76" t="s">
        <v>416</v>
      </c>
      <c r="BL18" s="83">
        <v>1E-4</v>
      </c>
      <c r="BM18" s="76" t="s">
        <v>416</v>
      </c>
      <c r="BN18" s="84">
        <v>1E-4</v>
      </c>
      <c r="BP18" s="80" t="s">
        <v>370</v>
      </c>
      <c r="BQ18" s="81">
        <v>1.262</v>
      </c>
      <c r="BR18" s="81" t="s">
        <v>368</v>
      </c>
      <c r="BS18" s="81">
        <v>2.9489999999999998</v>
      </c>
      <c r="BT18" s="81"/>
      <c r="BU18" s="81">
        <v>2.9449999999999998</v>
      </c>
      <c r="BV18" s="81">
        <v>2.6669999999999998</v>
      </c>
      <c r="BW18" s="81">
        <v>2.6280000000000001</v>
      </c>
      <c r="BX18" s="81">
        <v>2.5649999999999999</v>
      </c>
      <c r="BY18" s="81">
        <v>0.29899999999999999</v>
      </c>
      <c r="BZ18" s="82">
        <v>99.763000000000005</v>
      </c>
      <c r="CA18" s="82">
        <v>83.284000000000006</v>
      </c>
      <c r="CB18" s="82">
        <v>80.971999999999994</v>
      </c>
      <c r="CC18" s="82">
        <v>77.238</v>
      </c>
      <c r="CD18" s="82">
        <v>-76.307000000000002</v>
      </c>
      <c r="CE18" s="76" t="s">
        <v>363</v>
      </c>
      <c r="CF18" s="83">
        <v>1.50450712653487E-5</v>
      </c>
      <c r="CG18" s="76" t="s">
        <v>363</v>
      </c>
      <c r="CH18" s="83">
        <v>3.18442983749904E-5</v>
      </c>
      <c r="CI18" s="76" t="s">
        <v>363</v>
      </c>
      <c r="CJ18" s="84">
        <v>6.7401431413020705E-5</v>
      </c>
      <c r="CL18" s="80" t="s">
        <v>370</v>
      </c>
      <c r="CM18" s="81">
        <v>1.262</v>
      </c>
      <c r="CN18" s="81" t="s">
        <v>368</v>
      </c>
      <c r="CO18" s="81">
        <v>2.9489999999999998</v>
      </c>
      <c r="CP18" s="81"/>
      <c r="CQ18" s="81">
        <v>2.9420000000000002</v>
      </c>
      <c r="CR18" s="81">
        <v>2.94</v>
      </c>
      <c r="CS18" s="81">
        <v>2.919</v>
      </c>
      <c r="CT18" s="81">
        <v>2.794</v>
      </c>
      <c r="CU18" s="81">
        <v>0.67800000000000005</v>
      </c>
      <c r="CV18" s="82">
        <v>99.584999999999994</v>
      </c>
      <c r="CW18" s="82">
        <v>99.466999999999999</v>
      </c>
      <c r="CX18" s="82">
        <v>98.221999999999994</v>
      </c>
      <c r="CY18" s="82">
        <v>90.811999999999998</v>
      </c>
      <c r="CZ18" s="82">
        <v>-46.276000000000003</v>
      </c>
      <c r="DA18" s="76" t="s">
        <v>363</v>
      </c>
      <c r="DB18" s="83">
        <v>1.9847535281621801E-5</v>
      </c>
      <c r="DC18" s="76" t="s">
        <v>363</v>
      </c>
      <c r="DD18" s="83">
        <v>4.5965904207249803E-5</v>
      </c>
      <c r="DE18" s="76" t="s">
        <v>416</v>
      </c>
      <c r="DF18" s="84">
        <v>1E-4</v>
      </c>
      <c r="DH18" s="80" t="s">
        <v>370</v>
      </c>
      <c r="DI18" s="81">
        <v>1.262</v>
      </c>
      <c r="DJ18" s="81" t="s">
        <v>368</v>
      </c>
      <c r="DK18" s="81">
        <v>2.94</v>
      </c>
      <c r="DL18" s="81"/>
      <c r="DM18" s="81">
        <v>2.9430000000000001</v>
      </c>
      <c r="DN18" s="81">
        <v>2.7210000000000001</v>
      </c>
      <c r="DO18" s="81">
        <v>2.5870000000000002</v>
      </c>
      <c r="DP18" s="81">
        <v>2.5150000000000001</v>
      </c>
      <c r="DQ18" s="81">
        <v>0.44900000000000001</v>
      </c>
      <c r="DR18" s="82">
        <v>100.179</v>
      </c>
      <c r="DS18" s="82">
        <v>86.948999999999998</v>
      </c>
      <c r="DT18" s="82">
        <v>78.962999999999994</v>
      </c>
      <c r="DU18" s="82">
        <v>74.671999999999997</v>
      </c>
      <c r="DV18" s="82">
        <v>-64.421999999999997</v>
      </c>
      <c r="DW18" s="76" t="s">
        <v>363</v>
      </c>
      <c r="DX18" s="83">
        <v>1.5044454682565401E-5</v>
      </c>
      <c r="DY18" s="76" t="s">
        <v>363</v>
      </c>
      <c r="DZ18" s="83">
        <v>3.4422751878247898E-5</v>
      </c>
      <c r="EA18" s="76" t="s">
        <v>363</v>
      </c>
      <c r="EB18" s="84">
        <v>7.8761634892927904E-5</v>
      </c>
      <c r="ED18" s="80" t="s">
        <v>370</v>
      </c>
      <c r="EE18" s="81">
        <v>1.262</v>
      </c>
      <c r="EF18" s="81" t="s">
        <v>368</v>
      </c>
      <c r="EG18" s="81">
        <v>2.94</v>
      </c>
      <c r="EH18" s="81"/>
      <c r="EI18" s="81">
        <v>2.9390000000000001</v>
      </c>
      <c r="EJ18" s="81">
        <v>2.9159999999999999</v>
      </c>
      <c r="EK18" s="81">
        <v>2.8839999999999999</v>
      </c>
      <c r="EL18" s="81">
        <v>2.7210000000000001</v>
      </c>
      <c r="EM18" s="81">
        <v>0.44600000000000001</v>
      </c>
      <c r="EN18" s="82">
        <v>99.94</v>
      </c>
      <c r="EO18" s="82">
        <v>98.57</v>
      </c>
      <c r="EP18" s="82">
        <v>96.662999999999997</v>
      </c>
      <c r="EQ18" s="82">
        <v>86.948999999999998</v>
      </c>
      <c r="ER18" s="82">
        <v>-64.659000000000006</v>
      </c>
      <c r="ES18" s="76" t="s">
        <v>363</v>
      </c>
      <c r="ET18" s="83">
        <v>1.75272609274072E-5</v>
      </c>
      <c r="EU18" s="76" t="s">
        <v>363</v>
      </c>
      <c r="EV18" s="83">
        <v>3.7455185464043401E-5</v>
      </c>
      <c r="EW18" s="76" t="s">
        <v>363</v>
      </c>
      <c r="EX18" s="84">
        <v>8.0040510833737804E-5</v>
      </c>
      <c r="EZ18" s="80" t="s">
        <v>370</v>
      </c>
      <c r="FA18" s="81">
        <v>1.262</v>
      </c>
      <c r="FB18" s="81" t="s">
        <v>368</v>
      </c>
      <c r="FC18" s="81">
        <v>2.915</v>
      </c>
      <c r="FD18" s="81"/>
      <c r="FE18" s="81">
        <v>2.944</v>
      </c>
      <c r="FF18" s="81">
        <v>2.95</v>
      </c>
      <c r="FG18" s="81">
        <v>2.93</v>
      </c>
      <c r="FH18" s="81">
        <v>2.637</v>
      </c>
      <c r="FI18" s="81">
        <v>1.986</v>
      </c>
      <c r="FJ18" s="82">
        <v>101.754</v>
      </c>
      <c r="FK18" s="82">
        <v>102.117</v>
      </c>
      <c r="FL18" s="82">
        <v>100.907</v>
      </c>
      <c r="FM18" s="82">
        <v>83.182000000000002</v>
      </c>
      <c r="FN18" s="82">
        <v>43.798999999999999</v>
      </c>
      <c r="FO18" s="76" t="s">
        <v>363</v>
      </c>
      <c r="FP18" s="83">
        <v>6.9589910238088503E-5</v>
      </c>
      <c r="FQ18" s="76" t="s">
        <v>416</v>
      </c>
      <c r="FR18" s="83">
        <v>1E-4</v>
      </c>
      <c r="FS18" s="76" t="s">
        <v>416</v>
      </c>
      <c r="FT18" s="84">
        <v>1E-4</v>
      </c>
      <c r="FV18" s="80" t="s">
        <v>370</v>
      </c>
      <c r="FW18" s="81">
        <v>1.262</v>
      </c>
      <c r="FX18" s="81" t="s">
        <v>368</v>
      </c>
      <c r="FY18" s="81">
        <v>2.915</v>
      </c>
      <c r="FZ18" s="81"/>
      <c r="GA18" s="81">
        <v>2.9239999999999999</v>
      </c>
      <c r="GB18" s="81">
        <v>2.7120000000000002</v>
      </c>
      <c r="GC18" s="81">
        <v>2.5110000000000001</v>
      </c>
      <c r="GD18" s="81">
        <v>2.4820000000000002</v>
      </c>
      <c r="GE18" s="81">
        <v>0.27</v>
      </c>
      <c r="GF18" s="82">
        <v>100.544</v>
      </c>
      <c r="GG18" s="82">
        <v>87.718999999999994</v>
      </c>
      <c r="GH18" s="82">
        <v>75.56</v>
      </c>
      <c r="GI18" s="82">
        <v>73.805000000000007</v>
      </c>
      <c r="GJ18" s="82">
        <v>-78.605000000000004</v>
      </c>
      <c r="GK18" s="76" t="s">
        <v>363</v>
      </c>
      <c r="GL18" s="83">
        <v>1.43281638310656E-5</v>
      </c>
      <c r="GM18" s="76" t="s">
        <v>363</v>
      </c>
      <c r="GN18" s="83">
        <v>3.0496710828539599E-5</v>
      </c>
      <c r="GO18" s="76" t="s">
        <v>363</v>
      </c>
      <c r="GP18" s="84">
        <v>6.4910576283548497E-5</v>
      </c>
      <c r="GR18" s="80" t="s">
        <v>370</v>
      </c>
      <c r="GS18" s="81">
        <v>1.262</v>
      </c>
      <c r="GT18" s="81" t="s">
        <v>368</v>
      </c>
      <c r="GU18" s="81">
        <v>2.92</v>
      </c>
      <c r="GV18" s="81"/>
      <c r="GW18" s="81">
        <v>2.9260000000000002</v>
      </c>
      <c r="GX18" s="81">
        <v>2.6160000000000001</v>
      </c>
      <c r="GY18" s="81">
        <v>2.5</v>
      </c>
      <c r="GZ18" s="81">
        <v>2.4460000000000002</v>
      </c>
      <c r="HA18" s="81">
        <v>0.222</v>
      </c>
      <c r="HB18" s="82">
        <v>100.36199999999999</v>
      </c>
      <c r="HC18" s="82">
        <v>81.665000000000006</v>
      </c>
      <c r="HD18" s="82">
        <v>74.668000000000006</v>
      </c>
      <c r="HE18" s="82">
        <v>71.411000000000001</v>
      </c>
      <c r="HF18" s="82">
        <v>-82.409000000000006</v>
      </c>
      <c r="HG18" s="76" t="s">
        <v>363</v>
      </c>
      <c r="HH18" s="83">
        <v>1.37782849812157E-5</v>
      </c>
      <c r="HI18" s="76" t="s">
        <v>363</v>
      </c>
      <c r="HJ18" s="83">
        <v>2.9123959776629099E-5</v>
      </c>
      <c r="HK18" s="76" t="s">
        <v>363</v>
      </c>
      <c r="HL18" s="84">
        <v>6.15610022747452E-5</v>
      </c>
      <c r="HN18" s="80" t="s">
        <v>370</v>
      </c>
      <c r="HO18" s="81">
        <v>1.262</v>
      </c>
      <c r="HP18" s="81" t="s">
        <v>368</v>
      </c>
      <c r="HQ18" s="81">
        <v>2.92</v>
      </c>
      <c r="HR18" s="81"/>
      <c r="HS18" s="81">
        <v>2.911</v>
      </c>
      <c r="HT18" s="81">
        <v>2.6459999999999999</v>
      </c>
      <c r="HU18" s="81">
        <v>2.5409999999999999</v>
      </c>
      <c r="HV18" s="81">
        <v>2.4140000000000001</v>
      </c>
      <c r="HW18" s="81">
        <v>1.508</v>
      </c>
      <c r="HX18" s="82">
        <v>99.456999999999994</v>
      </c>
      <c r="HY18" s="82">
        <v>83.474000000000004</v>
      </c>
      <c r="HZ18" s="82">
        <v>77.141000000000005</v>
      </c>
      <c r="IA18" s="82">
        <v>69.480999999999995</v>
      </c>
      <c r="IB18" s="82">
        <v>14.837</v>
      </c>
      <c r="IC18" s="76" t="s">
        <v>363</v>
      </c>
      <c r="ID18" s="83">
        <v>2.2725192792587799E-5</v>
      </c>
      <c r="IE18" s="76" t="s">
        <v>416</v>
      </c>
      <c r="IF18" s="83">
        <v>1E-4</v>
      </c>
      <c r="IG18" s="76" t="s">
        <v>416</v>
      </c>
      <c r="IH18" s="84">
        <v>1E-4</v>
      </c>
      <c r="IJ18" s="80" t="s">
        <v>370</v>
      </c>
      <c r="IK18" s="81">
        <v>1.262</v>
      </c>
      <c r="IL18" s="81" t="s">
        <v>368</v>
      </c>
      <c r="IM18" s="81">
        <v>2.9340000000000002</v>
      </c>
      <c r="IN18" s="81"/>
      <c r="IO18" s="81">
        <v>2.952</v>
      </c>
      <c r="IP18" s="81">
        <v>2.6890000000000001</v>
      </c>
      <c r="IQ18" s="81">
        <v>2.496</v>
      </c>
      <c r="IR18" s="81">
        <v>2.2330000000000001</v>
      </c>
      <c r="IS18" s="81">
        <v>0.39700000000000002</v>
      </c>
      <c r="IT18" s="82">
        <v>101.077</v>
      </c>
      <c r="IU18" s="82">
        <v>85.346999999999994</v>
      </c>
      <c r="IV18" s="82">
        <v>73.804000000000002</v>
      </c>
      <c r="IW18" s="82">
        <v>58.073999999999998</v>
      </c>
      <c r="IX18" s="82">
        <v>-68.542000000000002</v>
      </c>
      <c r="IY18" s="76" t="s">
        <v>363</v>
      </c>
      <c r="IZ18" s="83">
        <v>1.1581574690209999E-5</v>
      </c>
      <c r="JA18" s="76" t="s">
        <v>363</v>
      </c>
      <c r="JB18" s="83">
        <v>2.87516261202875E-5</v>
      </c>
      <c r="JC18" s="76" t="s">
        <v>363</v>
      </c>
      <c r="JD18" s="84">
        <v>7.1376822813185603E-5</v>
      </c>
      <c r="JF18" s="80" t="s">
        <v>370</v>
      </c>
      <c r="JG18" s="81">
        <v>1.262</v>
      </c>
      <c r="JH18" s="81" t="s">
        <v>368</v>
      </c>
      <c r="JI18" s="81">
        <v>2.9340000000000002</v>
      </c>
      <c r="JJ18" s="81"/>
      <c r="JK18" s="81">
        <v>2.8460000000000001</v>
      </c>
      <c r="JL18" s="81">
        <v>2.9289999999999998</v>
      </c>
      <c r="JM18" s="81">
        <v>2.677</v>
      </c>
      <c r="JN18" s="81">
        <v>2.3559999999999999</v>
      </c>
      <c r="JO18" s="81">
        <v>0.46200000000000002</v>
      </c>
      <c r="JP18" s="82">
        <v>94.736999999999995</v>
      </c>
      <c r="JQ18" s="82">
        <v>99.700999999999993</v>
      </c>
      <c r="JR18" s="82">
        <v>84.629000000000005</v>
      </c>
      <c r="JS18" s="82">
        <v>65.430999999999997</v>
      </c>
      <c r="JT18" s="82">
        <v>-63.390999999999998</v>
      </c>
      <c r="JU18" s="76" t="s">
        <v>363</v>
      </c>
      <c r="JV18" s="83">
        <v>1.31760562548428E-5</v>
      </c>
      <c r="JW18" s="76" t="s">
        <v>363</v>
      </c>
      <c r="JX18" s="83">
        <v>3.2204599472629101E-5</v>
      </c>
      <c r="JY18" s="76" t="s">
        <v>363</v>
      </c>
      <c r="JZ18" s="84">
        <v>7.8713706676173704E-5</v>
      </c>
      <c r="KB18" s="80" t="s">
        <v>370</v>
      </c>
      <c r="KC18" s="81">
        <v>0.80400000000000005</v>
      </c>
      <c r="KD18" s="81"/>
      <c r="KE18" s="81">
        <v>2.5979999999999999</v>
      </c>
      <c r="KF18" s="81"/>
      <c r="KG18" s="81">
        <v>2.625</v>
      </c>
      <c r="KH18" s="81">
        <v>1.9359999999999999</v>
      </c>
      <c r="KI18" s="81">
        <v>1.869</v>
      </c>
      <c r="KJ18" s="81">
        <v>1.95</v>
      </c>
      <c r="KK18" s="81">
        <v>1.72</v>
      </c>
      <c r="KL18" s="82">
        <v>101.505</v>
      </c>
      <c r="KM18" s="82">
        <v>63.098999999999997</v>
      </c>
      <c r="KN18" s="82">
        <v>59.365000000000002</v>
      </c>
      <c r="KO18" s="82">
        <v>63.88</v>
      </c>
      <c r="KP18" s="82">
        <v>51.058999999999997</v>
      </c>
      <c r="KQ18" s="76" t="s">
        <v>416</v>
      </c>
      <c r="KR18" s="83">
        <v>1.0000000000000001E-5</v>
      </c>
      <c r="KS18" s="76" t="s">
        <v>416</v>
      </c>
      <c r="KT18" s="83">
        <v>1.0000000000000001E-5</v>
      </c>
      <c r="KU18" s="76" t="s">
        <v>416</v>
      </c>
      <c r="KV18" s="84">
        <v>1.0000000000000001E-5</v>
      </c>
      <c r="KX18" s="80" t="s">
        <v>370</v>
      </c>
      <c r="KY18" s="81">
        <v>1.081</v>
      </c>
      <c r="KZ18" s="81" t="s">
        <v>368</v>
      </c>
      <c r="LA18" s="81">
        <v>2.9540000000000002</v>
      </c>
      <c r="LB18" s="81"/>
      <c r="LC18" s="81">
        <v>2.9569999999999999</v>
      </c>
      <c r="LD18" s="81">
        <v>2.919</v>
      </c>
      <c r="LE18" s="81">
        <v>2.492</v>
      </c>
      <c r="LF18" s="81">
        <v>2.2320000000000002</v>
      </c>
      <c r="LG18" s="81">
        <v>2.1160000000000001</v>
      </c>
      <c r="LH18" s="82">
        <v>100.16</v>
      </c>
      <c r="LI18" s="82">
        <v>98.131</v>
      </c>
      <c r="LJ18" s="82">
        <v>75.334000000000003</v>
      </c>
      <c r="LK18" s="82">
        <v>61.451999999999998</v>
      </c>
      <c r="LL18" s="82">
        <v>55.259</v>
      </c>
      <c r="LM18" s="76" t="s">
        <v>416</v>
      </c>
      <c r="LN18" s="83">
        <v>9.9999999999999995E-7</v>
      </c>
      <c r="LO18" s="76" t="s">
        <v>416</v>
      </c>
      <c r="LP18" s="83">
        <v>9.9999999999999995E-7</v>
      </c>
      <c r="LQ18" s="76" t="s">
        <v>416</v>
      </c>
      <c r="LR18" s="84">
        <v>9.9999999999999995E-7</v>
      </c>
    </row>
    <row r="19" spans="2:330">
      <c r="B19" s="80" t="s">
        <v>371</v>
      </c>
      <c r="C19" s="81">
        <v>0.66900000000000004</v>
      </c>
      <c r="D19" s="81"/>
      <c r="E19" s="81">
        <v>2.1139999999999999</v>
      </c>
      <c r="F19" s="81"/>
      <c r="G19" s="81">
        <v>2.113</v>
      </c>
      <c r="H19" s="81">
        <v>1.9990000000000001</v>
      </c>
      <c r="I19" s="81">
        <v>1.601</v>
      </c>
      <c r="J19" s="81">
        <v>1.377</v>
      </c>
      <c r="K19" s="81">
        <v>0.18099999999999999</v>
      </c>
      <c r="L19" s="82">
        <v>99.930999999999997</v>
      </c>
      <c r="M19" s="82">
        <v>92.042000000000002</v>
      </c>
      <c r="N19" s="82">
        <v>64.498000000000005</v>
      </c>
      <c r="O19" s="82">
        <v>48.997</v>
      </c>
      <c r="P19" s="82">
        <v>-72.944999999999993</v>
      </c>
      <c r="Q19" s="76" t="s">
        <v>363</v>
      </c>
      <c r="R19" s="83">
        <v>8.6157779409274204E-6</v>
      </c>
      <c r="S19" s="76" t="s">
        <v>363</v>
      </c>
      <c r="T19" s="83">
        <v>2.5223524835710701E-5</v>
      </c>
      <c r="U19" s="76" t="s">
        <v>363</v>
      </c>
      <c r="V19" s="84">
        <v>6.4839069673534798E-5</v>
      </c>
      <c r="X19" s="80" t="s">
        <v>371</v>
      </c>
      <c r="Y19" s="81">
        <v>0.66900000000000004</v>
      </c>
      <c r="Z19" s="81"/>
      <c r="AA19" s="81">
        <v>2.206</v>
      </c>
      <c r="AB19" s="81"/>
      <c r="AC19" s="81">
        <v>2.2050000000000001</v>
      </c>
      <c r="AD19" s="81">
        <v>2.177</v>
      </c>
      <c r="AE19" s="81">
        <v>1.7190000000000001</v>
      </c>
      <c r="AF19" s="81">
        <v>1.409</v>
      </c>
      <c r="AG19" s="81">
        <v>0.27200000000000002</v>
      </c>
      <c r="AH19" s="82">
        <v>99.935000000000002</v>
      </c>
      <c r="AI19" s="82">
        <v>98.113</v>
      </c>
      <c r="AJ19" s="82">
        <v>68.314999999999998</v>
      </c>
      <c r="AK19" s="82">
        <v>48.146000000000001</v>
      </c>
      <c r="AL19" s="82">
        <v>-59.341999999999999</v>
      </c>
      <c r="AM19" s="76" t="s">
        <v>363</v>
      </c>
      <c r="AN19" s="83">
        <v>8.0923890069892404E-6</v>
      </c>
      <c r="AO19" s="76" t="s">
        <v>363</v>
      </c>
      <c r="AP19" s="83">
        <v>2.8049154058175602E-5</v>
      </c>
      <c r="AQ19" s="76" t="s">
        <v>363</v>
      </c>
      <c r="AR19" s="84">
        <v>8.1863059677478507E-5</v>
      </c>
      <c r="AT19" s="80" t="s">
        <v>371</v>
      </c>
      <c r="AU19" s="81">
        <v>0.66900000000000004</v>
      </c>
      <c r="AV19" s="81"/>
      <c r="AW19" s="81">
        <v>2.206</v>
      </c>
      <c r="AX19" s="81"/>
      <c r="AY19" s="81">
        <v>2.2000000000000002</v>
      </c>
      <c r="AZ19" s="81">
        <v>2.2240000000000002</v>
      </c>
      <c r="BA19" s="81">
        <v>2.2149999999999999</v>
      </c>
      <c r="BB19" s="81">
        <v>2.089</v>
      </c>
      <c r="BC19" s="81">
        <v>1.3580000000000001</v>
      </c>
      <c r="BD19" s="82">
        <v>99.61</v>
      </c>
      <c r="BE19" s="82">
        <v>101.17100000000001</v>
      </c>
      <c r="BF19" s="82">
        <v>100.586</v>
      </c>
      <c r="BG19" s="82">
        <v>92.388000000000005</v>
      </c>
      <c r="BH19" s="82">
        <v>44.828000000000003</v>
      </c>
      <c r="BI19" s="76" t="s">
        <v>363</v>
      </c>
      <c r="BJ19" s="83">
        <v>7.7849020730471003E-5</v>
      </c>
      <c r="BK19" s="76" t="s">
        <v>416</v>
      </c>
      <c r="BL19" s="83">
        <v>1E-4</v>
      </c>
      <c r="BM19" s="76" t="s">
        <v>416</v>
      </c>
      <c r="BN19" s="84">
        <v>1E-4</v>
      </c>
      <c r="BP19" s="80" t="s">
        <v>371</v>
      </c>
      <c r="BQ19" s="81">
        <v>0.66900000000000004</v>
      </c>
      <c r="BR19" s="81"/>
      <c r="BS19" s="81">
        <v>2.141</v>
      </c>
      <c r="BT19" s="81"/>
      <c r="BU19" s="81">
        <v>2.145</v>
      </c>
      <c r="BV19" s="81">
        <v>1.8360000000000001</v>
      </c>
      <c r="BW19" s="81">
        <v>1.714</v>
      </c>
      <c r="BX19" s="81">
        <v>1.569</v>
      </c>
      <c r="BY19" s="81">
        <v>0.245</v>
      </c>
      <c r="BZ19" s="82">
        <v>100.27200000000001</v>
      </c>
      <c r="CA19" s="82">
        <v>79.28</v>
      </c>
      <c r="CB19" s="82">
        <v>70.992000000000004</v>
      </c>
      <c r="CC19" s="82">
        <v>61.140999999999998</v>
      </c>
      <c r="CD19" s="82">
        <v>-63.378</v>
      </c>
      <c r="CE19" s="76" t="s">
        <v>363</v>
      </c>
      <c r="CF19" s="83">
        <v>1.2287747807693799E-5</v>
      </c>
      <c r="CG19" s="76" t="s">
        <v>363</v>
      </c>
      <c r="CH19" s="83">
        <v>3.0975436500228399E-5</v>
      </c>
      <c r="CI19" s="76" t="s">
        <v>363</v>
      </c>
      <c r="CJ19" s="84">
        <v>7.8084094937146706E-5</v>
      </c>
      <c r="CL19" s="80" t="s">
        <v>371</v>
      </c>
      <c r="CM19" s="81">
        <v>0.66900000000000004</v>
      </c>
      <c r="CN19" s="81"/>
      <c r="CO19" s="81">
        <v>2.141</v>
      </c>
      <c r="CP19" s="81"/>
      <c r="CQ19" s="81">
        <v>2.19</v>
      </c>
      <c r="CR19" s="81">
        <v>2.1720000000000002</v>
      </c>
      <c r="CS19" s="81">
        <v>2.1320000000000001</v>
      </c>
      <c r="CT19" s="81">
        <v>2.0369999999999999</v>
      </c>
      <c r="CU19" s="81">
        <v>0.35299999999999998</v>
      </c>
      <c r="CV19" s="82">
        <v>103.32899999999999</v>
      </c>
      <c r="CW19" s="82">
        <v>102.10599999999999</v>
      </c>
      <c r="CX19" s="82">
        <v>99.388999999999996</v>
      </c>
      <c r="CY19" s="82">
        <v>92.935000000000002</v>
      </c>
      <c r="CZ19" s="82">
        <v>-47.234999999999999</v>
      </c>
      <c r="DA19" s="76" t="s">
        <v>363</v>
      </c>
      <c r="DB19" s="83">
        <v>2.0244480079847202E-5</v>
      </c>
      <c r="DC19" s="76" t="s">
        <v>363</v>
      </c>
      <c r="DD19" s="83">
        <v>4.6027388785457297E-5</v>
      </c>
      <c r="DE19" s="76" t="s">
        <v>416</v>
      </c>
      <c r="DF19" s="84">
        <v>1E-4</v>
      </c>
      <c r="DH19" s="80" t="s">
        <v>371</v>
      </c>
      <c r="DI19" s="81">
        <v>0.66900000000000004</v>
      </c>
      <c r="DJ19" s="81"/>
      <c r="DK19" s="81">
        <v>2.1080000000000001</v>
      </c>
      <c r="DL19" s="81"/>
      <c r="DM19" s="81">
        <v>2.1030000000000002</v>
      </c>
      <c r="DN19" s="81">
        <v>2.04</v>
      </c>
      <c r="DO19" s="81">
        <v>1.6970000000000001</v>
      </c>
      <c r="DP19" s="81">
        <v>1.573</v>
      </c>
      <c r="DQ19" s="81">
        <v>0.29799999999999999</v>
      </c>
      <c r="DR19" s="82">
        <v>99.653000000000006</v>
      </c>
      <c r="DS19" s="82">
        <v>95.274000000000001</v>
      </c>
      <c r="DT19" s="82">
        <v>71.438000000000002</v>
      </c>
      <c r="DU19" s="82">
        <v>62.820999999999998</v>
      </c>
      <c r="DV19" s="82">
        <v>-55.456000000000003</v>
      </c>
      <c r="DW19" s="76" t="s">
        <v>363</v>
      </c>
      <c r="DX19" s="83">
        <v>1.28350652978382E-5</v>
      </c>
      <c r="DY19" s="76" t="s">
        <v>363</v>
      </c>
      <c r="DZ19" s="83">
        <v>3.3973050141583697E-5</v>
      </c>
      <c r="EA19" s="76" t="s">
        <v>363</v>
      </c>
      <c r="EB19" s="84">
        <v>8.9923043563865405E-5</v>
      </c>
      <c r="ED19" s="80" t="s">
        <v>371</v>
      </c>
      <c r="EE19" s="81">
        <v>0.66900000000000004</v>
      </c>
      <c r="EF19" s="81"/>
      <c r="EG19" s="81">
        <v>2.1080000000000001</v>
      </c>
      <c r="EH19" s="81"/>
      <c r="EI19" s="81">
        <v>2.1360000000000001</v>
      </c>
      <c r="EJ19" s="81">
        <v>2.1419999999999999</v>
      </c>
      <c r="EK19" s="81">
        <v>2.09</v>
      </c>
      <c r="EL19" s="81">
        <v>1.9830000000000001</v>
      </c>
      <c r="EM19" s="81">
        <v>0.32500000000000001</v>
      </c>
      <c r="EN19" s="82">
        <v>101.946</v>
      </c>
      <c r="EO19" s="82">
        <v>102.363</v>
      </c>
      <c r="EP19" s="82">
        <v>98.748999999999995</v>
      </c>
      <c r="EQ19" s="82">
        <v>91.313000000000002</v>
      </c>
      <c r="ER19" s="82">
        <v>-51.42</v>
      </c>
      <c r="ES19" s="76" t="s">
        <v>363</v>
      </c>
      <c r="ET19" s="83">
        <v>1.9473433218613399E-5</v>
      </c>
      <c r="EU19" s="76" t="s">
        <v>363</v>
      </c>
      <c r="EV19" s="83">
        <v>4.3626155205879702E-5</v>
      </c>
      <c r="EW19" s="76" t="s">
        <v>363</v>
      </c>
      <c r="EX19" s="84">
        <v>9.7735278452508201E-5</v>
      </c>
      <c r="EZ19" s="80" t="s">
        <v>371</v>
      </c>
      <c r="FA19" s="81">
        <v>0.66900000000000004</v>
      </c>
      <c r="FB19" s="81"/>
      <c r="FC19" s="81">
        <v>2.0510000000000002</v>
      </c>
      <c r="FD19" s="81"/>
      <c r="FE19" s="81">
        <v>2.11</v>
      </c>
      <c r="FF19" s="81">
        <v>2.1320000000000001</v>
      </c>
      <c r="FG19" s="81">
        <v>2.101</v>
      </c>
      <c r="FH19" s="81">
        <v>1.806</v>
      </c>
      <c r="FI19" s="81">
        <v>1.276</v>
      </c>
      <c r="FJ19" s="82">
        <v>104.26900000000001</v>
      </c>
      <c r="FK19" s="82">
        <v>105.861</v>
      </c>
      <c r="FL19" s="82">
        <v>103.61799999999999</v>
      </c>
      <c r="FM19" s="82">
        <v>82.272000000000006</v>
      </c>
      <c r="FN19" s="82">
        <v>43.921999999999997</v>
      </c>
      <c r="FO19" s="76" t="s">
        <v>363</v>
      </c>
      <c r="FP19" s="83">
        <v>6.9424440102719599E-5</v>
      </c>
      <c r="FQ19" s="76" t="s">
        <v>416</v>
      </c>
      <c r="FR19" s="83">
        <v>1E-4</v>
      </c>
      <c r="FS19" s="76" t="s">
        <v>416</v>
      </c>
      <c r="FT19" s="84">
        <v>1E-4</v>
      </c>
      <c r="FV19" s="80" t="s">
        <v>371</v>
      </c>
      <c r="FW19" s="81">
        <v>0.66900000000000004</v>
      </c>
      <c r="FX19" s="81"/>
      <c r="FY19" s="81">
        <v>2.0510000000000002</v>
      </c>
      <c r="FZ19" s="81"/>
      <c r="GA19" s="81">
        <v>2.0880000000000001</v>
      </c>
      <c r="GB19" s="81">
        <v>1.9419999999999999</v>
      </c>
      <c r="GC19" s="81">
        <v>1.6579999999999999</v>
      </c>
      <c r="GD19" s="81">
        <v>1.5940000000000001</v>
      </c>
      <c r="GE19" s="81">
        <v>0.192</v>
      </c>
      <c r="GF19" s="82">
        <v>102.67700000000001</v>
      </c>
      <c r="GG19" s="82">
        <v>92.113</v>
      </c>
      <c r="GH19" s="82">
        <v>71.563000000000002</v>
      </c>
      <c r="GI19" s="82">
        <v>66.932000000000002</v>
      </c>
      <c r="GJ19" s="82">
        <v>-71.3</v>
      </c>
      <c r="GK19" s="76" t="s">
        <v>363</v>
      </c>
      <c r="GL19" s="83">
        <v>1.32583575673148E-5</v>
      </c>
      <c r="GM19" s="76" t="s">
        <v>363</v>
      </c>
      <c r="GN19" s="83">
        <v>3.0493022524312301E-5</v>
      </c>
      <c r="GO19" s="76" t="s">
        <v>363</v>
      </c>
      <c r="GP19" s="84">
        <v>7.0131192189330094E-5</v>
      </c>
      <c r="GR19" s="80" t="s">
        <v>371</v>
      </c>
      <c r="GS19" s="81">
        <v>0.66900000000000004</v>
      </c>
      <c r="GT19" s="81"/>
      <c r="GU19" s="81">
        <v>2.0070000000000001</v>
      </c>
      <c r="GV19" s="81"/>
      <c r="GW19" s="81">
        <v>2.0419999999999998</v>
      </c>
      <c r="GX19" s="81">
        <v>1.7629999999999999</v>
      </c>
      <c r="GY19" s="81">
        <v>1.625</v>
      </c>
      <c r="GZ19" s="81">
        <v>1.5269999999999999</v>
      </c>
      <c r="HA19" s="81">
        <v>0.18099999999999999</v>
      </c>
      <c r="HB19" s="82">
        <v>102.616</v>
      </c>
      <c r="HC19" s="82">
        <v>81.763999999999996</v>
      </c>
      <c r="HD19" s="82">
        <v>71.45</v>
      </c>
      <c r="HE19" s="82">
        <v>64.126000000000005</v>
      </c>
      <c r="HF19" s="82">
        <v>-72.944999999999993</v>
      </c>
      <c r="HG19" s="76" t="s">
        <v>363</v>
      </c>
      <c r="HH19" s="83">
        <v>1.26781556825127E-5</v>
      </c>
      <c r="HI19" s="76" t="s">
        <v>363</v>
      </c>
      <c r="HJ19" s="83">
        <v>2.9365036187648998E-5</v>
      </c>
      <c r="HK19" s="76" t="s">
        <v>363</v>
      </c>
      <c r="HL19" s="84">
        <v>6.8015046659454802E-5</v>
      </c>
      <c r="HN19" s="80" t="s">
        <v>371</v>
      </c>
      <c r="HO19" s="81">
        <v>0.66900000000000004</v>
      </c>
      <c r="HP19" s="81"/>
      <c r="HQ19" s="81">
        <v>2.0070000000000001</v>
      </c>
      <c r="HR19" s="81"/>
      <c r="HS19" s="81">
        <v>2</v>
      </c>
      <c r="HT19" s="81">
        <v>1.7809999999999999</v>
      </c>
      <c r="HU19" s="81">
        <v>1.6040000000000001</v>
      </c>
      <c r="HV19" s="81">
        <v>1.399</v>
      </c>
      <c r="HW19" s="81">
        <v>0.98499999999999999</v>
      </c>
      <c r="HX19" s="82">
        <v>99.477000000000004</v>
      </c>
      <c r="HY19" s="82">
        <v>83.108999999999995</v>
      </c>
      <c r="HZ19" s="82">
        <v>69.88</v>
      </c>
      <c r="IA19" s="82">
        <v>54.558999999999997</v>
      </c>
      <c r="IB19" s="82">
        <v>23.617000000000001</v>
      </c>
      <c r="IC19" s="76" t="s">
        <v>363</v>
      </c>
      <c r="ID19" s="83">
        <v>1.40391296545045E-5</v>
      </c>
      <c r="IE19" s="76" t="s">
        <v>416</v>
      </c>
      <c r="IF19" s="83">
        <v>1E-4</v>
      </c>
      <c r="IG19" s="76" t="s">
        <v>416</v>
      </c>
      <c r="IH19" s="84">
        <v>1E-4</v>
      </c>
      <c r="IJ19" s="80" t="s">
        <v>371</v>
      </c>
      <c r="IK19" s="81">
        <v>0.66900000000000004</v>
      </c>
      <c r="IL19" s="81"/>
      <c r="IM19" s="81">
        <v>2.028</v>
      </c>
      <c r="IN19" s="81"/>
      <c r="IO19" s="81">
        <v>2.109</v>
      </c>
      <c r="IP19" s="81">
        <v>1.917</v>
      </c>
      <c r="IQ19" s="81">
        <v>1.625</v>
      </c>
      <c r="IR19" s="81">
        <v>1.3220000000000001</v>
      </c>
      <c r="IS19" s="81">
        <v>0.246</v>
      </c>
      <c r="IT19" s="82">
        <v>105.96</v>
      </c>
      <c r="IU19" s="82">
        <v>91.831999999999994</v>
      </c>
      <c r="IV19" s="82">
        <v>70.346000000000004</v>
      </c>
      <c r="IW19" s="82">
        <v>48.05</v>
      </c>
      <c r="IX19" s="82">
        <v>-63.228999999999999</v>
      </c>
      <c r="IY19" s="76" t="s">
        <v>363</v>
      </c>
      <c r="IZ19" s="83">
        <v>8.1759902706547605E-6</v>
      </c>
      <c r="JA19" s="76" t="s">
        <v>363</v>
      </c>
      <c r="JB19" s="83">
        <v>2.7026982093240101E-5</v>
      </c>
      <c r="JC19" s="76" t="s">
        <v>363</v>
      </c>
      <c r="JD19" s="84">
        <v>7.6053399230452799E-5</v>
      </c>
      <c r="JF19" s="80" t="s">
        <v>371</v>
      </c>
      <c r="JG19" s="81">
        <v>0.66900000000000004</v>
      </c>
      <c r="JH19" s="81"/>
      <c r="JI19" s="81">
        <v>2.028</v>
      </c>
      <c r="JJ19" s="81"/>
      <c r="JK19" s="81">
        <v>2.0110000000000001</v>
      </c>
      <c r="JL19" s="81">
        <v>2.0680000000000001</v>
      </c>
      <c r="JM19" s="81">
        <v>1.994</v>
      </c>
      <c r="JN19" s="81">
        <v>1.448</v>
      </c>
      <c r="JO19" s="81">
        <v>0.17799999999999999</v>
      </c>
      <c r="JP19" s="82">
        <v>98.748999999999995</v>
      </c>
      <c r="JQ19" s="82">
        <v>102.943</v>
      </c>
      <c r="JR19" s="82">
        <v>97.498000000000005</v>
      </c>
      <c r="JS19" s="82">
        <v>57.322000000000003</v>
      </c>
      <c r="JT19" s="82">
        <v>-73.393000000000001</v>
      </c>
      <c r="JU19" s="76" t="s">
        <v>363</v>
      </c>
      <c r="JV19" s="83">
        <v>1.1376665642271801E-5</v>
      </c>
      <c r="JW19" s="76" t="s">
        <v>363</v>
      </c>
      <c r="JX19" s="83">
        <v>2.7449002415851601E-5</v>
      </c>
      <c r="JY19" s="76" t="s">
        <v>363</v>
      </c>
      <c r="JZ19" s="84">
        <v>6.6227465701889596E-5</v>
      </c>
      <c r="KB19" s="80" t="s">
        <v>371</v>
      </c>
      <c r="KC19" s="81">
        <v>0.64700000000000002</v>
      </c>
      <c r="KD19" s="81"/>
      <c r="KE19" s="81">
        <v>1.88</v>
      </c>
      <c r="KF19" s="81"/>
      <c r="KG19" s="81">
        <v>1.9259999999999999</v>
      </c>
      <c r="KH19" s="81">
        <v>1.6439999999999999</v>
      </c>
      <c r="KI19" s="81">
        <v>1.498</v>
      </c>
      <c r="KJ19" s="81">
        <v>1.528</v>
      </c>
      <c r="KK19" s="81">
        <v>1.393</v>
      </c>
      <c r="KL19" s="82">
        <v>103.73099999999999</v>
      </c>
      <c r="KM19" s="82">
        <v>80.86</v>
      </c>
      <c r="KN19" s="82">
        <v>69.019000000000005</v>
      </c>
      <c r="KO19" s="82">
        <v>71.451999999999998</v>
      </c>
      <c r="KP19" s="82">
        <v>60.503</v>
      </c>
      <c r="KQ19" s="76" t="s">
        <v>416</v>
      </c>
      <c r="KR19" s="83">
        <v>1.0000000000000001E-5</v>
      </c>
      <c r="KS19" s="76" t="s">
        <v>416</v>
      </c>
      <c r="KT19" s="83">
        <v>1.0000000000000001E-5</v>
      </c>
      <c r="KU19" s="76" t="s">
        <v>416</v>
      </c>
      <c r="KV19" s="84">
        <v>1.0000000000000001E-5</v>
      </c>
      <c r="KX19" s="80" t="s">
        <v>371</v>
      </c>
      <c r="KY19" s="81">
        <v>0.93799999999999994</v>
      </c>
      <c r="KZ19" s="81"/>
      <c r="LA19" s="81">
        <v>2.5619999999999998</v>
      </c>
      <c r="LB19" s="81"/>
      <c r="LC19" s="81">
        <v>2.5790000000000002</v>
      </c>
      <c r="LD19" s="81">
        <v>2.5209999999999999</v>
      </c>
      <c r="LE19" s="81">
        <v>2.2450000000000001</v>
      </c>
      <c r="LF19" s="81">
        <v>1.8320000000000001</v>
      </c>
      <c r="LG19" s="81">
        <v>1.6990000000000001</v>
      </c>
      <c r="LH19" s="82">
        <v>101.047</v>
      </c>
      <c r="LI19" s="82">
        <v>97.474999999999994</v>
      </c>
      <c r="LJ19" s="82">
        <v>80.48</v>
      </c>
      <c r="LK19" s="82">
        <v>55.048999999999999</v>
      </c>
      <c r="LL19" s="82">
        <v>46.86</v>
      </c>
      <c r="LM19" s="76" t="s">
        <v>363</v>
      </c>
      <c r="LN19" s="83">
        <v>4.1357930435290102E-7</v>
      </c>
      <c r="LO19" s="76" t="s">
        <v>416</v>
      </c>
      <c r="LP19" s="83">
        <v>9.9999999999999995E-7</v>
      </c>
      <c r="LQ19" s="76" t="s">
        <v>416</v>
      </c>
      <c r="LR19" s="84">
        <v>9.9999999999999995E-7</v>
      </c>
    </row>
    <row r="20" spans="2:330">
      <c r="B20" s="80" t="s">
        <v>372</v>
      </c>
      <c r="C20" s="81">
        <v>0.32600000000000001</v>
      </c>
      <c r="D20" s="81"/>
      <c r="E20" s="81">
        <v>1.405</v>
      </c>
      <c r="F20" s="81"/>
      <c r="G20" s="81">
        <v>1.34</v>
      </c>
      <c r="H20" s="81">
        <v>0.92200000000000004</v>
      </c>
      <c r="I20" s="81">
        <v>0.86899999999999999</v>
      </c>
      <c r="J20" s="81">
        <v>0.79700000000000004</v>
      </c>
      <c r="K20" s="81">
        <v>4.2999999999999997E-2</v>
      </c>
      <c r="L20" s="82">
        <v>93.975999999999999</v>
      </c>
      <c r="M20" s="82">
        <v>55.235999999999997</v>
      </c>
      <c r="N20" s="82">
        <v>50.323999999999998</v>
      </c>
      <c r="O20" s="82">
        <v>43.652000000000001</v>
      </c>
      <c r="P20" s="82">
        <v>-86.81</v>
      </c>
      <c r="Q20" s="76" t="s">
        <v>363</v>
      </c>
      <c r="R20" s="83">
        <v>1.11830727738491E-6</v>
      </c>
      <c r="S20" s="76" t="s">
        <v>363</v>
      </c>
      <c r="T20" s="83">
        <v>2.16070518650028E-5</v>
      </c>
      <c r="U20" s="76" t="s">
        <v>363</v>
      </c>
      <c r="V20" s="84">
        <v>5.2221443879548901E-5</v>
      </c>
      <c r="X20" s="80" t="s">
        <v>372</v>
      </c>
      <c r="Y20" s="81">
        <v>0.32600000000000001</v>
      </c>
      <c r="Z20" s="81"/>
      <c r="AA20" s="81">
        <v>1.526</v>
      </c>
      <c r="AB20" s="81"/>
      <c r="AC20" s="81">
        <v>1.5129999999999999</v>
      </c>
      <c r="AD20" s="81">
        <v>1.0569999999999999</v>
      </c>
      <c r="AE20" s="81">
        <v>0.96799999999999997</v>
      </c>
      <c r="AF20" s="81">
        <v>0.84599999999999997</v>
      </c>
      <c r="AG20" s="81">
        <v>7.0000000000000007E-2</v>
      </c>
      <c r="AH20" s="82">
        <v>98.917000000000002</v>
      </c>
      <c r="AI20" s="82">
        <v>60.917000000000002</v>
      </c>
      <c r="AJ20" s="82">
        <v>53.5</v>
      </c>
      <c r="AK20" s="82">
        <v>43.332999999999998</v>
      </c>
      <c r="AL20" s="82">
        <v>-78.528000000000006</v>
      </c>
      <c r="AM20" s="76" t="s">
        <v>363</v>
      </c>
      <c r="AN20" s="83">
        <v>2.2092812571979201E-6</v>
      </c>
      <c r="AO20" s="76" t="s">
        <v>363</v>
      </c>
      <c r="AP20" s="83">
        <v>2.2677421287387801E-5</v>
      </c>
      <c r="AQ20" s="76" t="s">
        <v>363</v>
      </c>
      <c r="AR20" s="84">
        <v>5.8330703025521803E-5</v>
      </c>
      <c r="AT20" s="80" t="s">
        <v>372</v>
      </c>
      <c r="AU20" s="81">
        <v>0.32600000000000001</v>
      </c>
      <c r="AV20" s="81"/>
      <c r="AW20" s="81">
        <v>1.526</v>
      </c>
      <c r="AX20" s="81"/>
      <c r="AY20" s="81">
        <v>1.4710000000000001</v>
      </c>
      <c r="AZ20" s="81">
        <v>1.5129999999999999</v>
      </c>
      <c r="BA20" s="81">
        <v>1.5049999999999999</v>
      </c>
      <c r="BB20" s="81">
        <v>1.073</v>
      </c>
      <c r="BC20" s="81">
        <v>0.71</v>
      </c>
      <c r="BD20" s="82">
        <v>95.417000000000002</v>
      </c>
      <c r="BE20" s="82">
        <v>98.917000000000002</v>
      </c>
      <c r="BF20" s="82">
        <v>98.25</v>
      </c>
      <c r="BG20" s="82">
        <v>62.25</v>
      </c>
      <c r="BH20" s="82">
        <v>32</v>
      </c>
      <c r="BI20" s="76" t="s">
        <v>363</v>
      </c>
      <c r="BJ20" s="83">
        <v>2.5407309482131199E-5</v>
      </c>
      <c r="BK20" s="76" t="s">
        <v>416</v>
      </c>
      <c r="BL20" s="83">
        <v>1E-4</v>
      </c>
      <c r="BM20" s="76" t="s">
        <v>416</v>
      </c>
      <c r="BN20" s="84">
        <v>1E-4</v>
      </c>
      <c r="BP20" s="80" t="s">
        <v>372</v>
      </c>
      <c r="BQ20" s="81">
        <v>0.32600000000000001</v>
      </c>
      <c r="BR20" s="81"/>
      <c r="BS20" s="81">
        <v>1.4590000000000001</v>
      </c>
      <c r="BT20" s="81"/>
      <c r="BU20" s="81">
        <v>1.28</v>
      </c>
      <c r="BV20" s="81">
        <v>0.96599999999999997</v>
      </c>
      <c r="BW20" s="81">
        <v>0.95</v>
      </c>
      <c r="BX20" s="81">
        <v>0.83799999999999997</v>
      </c>
      <c r="BY20" s="81">
        <v>0.106</v>
      </c>
      <c r="BZ20" s="82">
        <v>84.200999999999993</v>
      </c>
      <c r="CA20" s="82">
        <v>56.487000000000002</v>
      </c>
      <c r="CB20" s="82">
        <v>55.075000000000003</v>
      </c>
      <c r="CC20" s="82">
        <v>45.19</v>
      </c>
      <c r="CD20" s="82">
        <v>-67.484999999999999</v>
      </c>
      <c r="CE20" s="76" t="s">
        <v>363</v>
      </c>
      <c r="CF20" s="83">
        <v>3.2614006070343798E-6</v>
      </c>
      <c r="CG20" s="76" t="s">
        <v>363</v>
      </c>
      <c r="CH20" s="83">
        <v>2.5180538295977701E-5</v>
      </c>
      <c r="CI20" s="76" t="s">
        <v>363</v>
      </c>
      <c r="CJ20" s="84">
        <v>6.9955065921441297E-5</v>
      </c>
      <c r="CL20" s="80" t="s">
        <v>372</v>
      </c>
      <c r="CM20" s="81">
        <v>0.32600000000000001</v>
      </c>
      <c r="CN20" s="81"/>
      <c r="CO20" s="81">
        <v>1.4590000000000001</v>
      </c>
      <c r="CP20" s="81"/>
      <c r="CQ20" s="81">
        <v>1.458</v>
      </c>
      <c r="CR20" s="81">
        <v>1.3939999999999999</v>
      </c>
      <c r="CS20" s="81">
        <v>1.3160000000000001</v>
      </c>
      <c r="CT20" s="81">
        <v>0.97899999999999998</v>
      </c>
      <c r="CU20" s="81">
        <v>0.186</v>
      </c>
      <c r="CV20" s="82">
        <v>99.912000000000006</v>
      </c>
      <c r="CW20" s="82">
        <v>94.263000000000005</v>
      </c>
      <c r="CX20" s="82">
        <v>87.379000000000005</v>
      </c>
      <c r="CY20" s="82">
        <v>57.634999999999998</v>
      </c>
      <c r="CZ20" s="82">
        <v>-42.945</v>
      </c>
      <c r="DA20" s="76" t="s">
        <v>363</v>
      </c>
      <c r="DB20" s="83">
        <v>1.1909944113750001E-5</v>
      </c>
      <c r="DC20" s="76" t="s">
        <v>363</v>
      </c>
      <c r="DD20" s="83">
        <v>3.7413337064292597E-5</v>
      </c>
      <c r="DE20" s="76" t="s">
        <v>416</v>
      </c>
      <c r="DF20" s="84">
        <v>1E-4</v>
      </c>
      <c r="DH20" s="80" t="s">
        <v>372</v>
      </c>
      <c r="DI20" s="81">
        <v>0.32600000000000001</v>
      </c>
      <c r="DJ20" s="81"/>
      <c r="DK20" s="81">
        <v>1.38</v>
      </c>
      <c r="DL20" s="81"/>
      <c r="DM20" s="81">
        <v>1.1930000000000001</v>
      </c>
      <c r="DN20" s="81">
        <v>0.95299999999999996</v>
      </c>
      <c r="DO20" s="81">
        <v>0.91200000000000003</v>
      </c>
      <c r="DP20" s="81">
        <v>0.91900000000000004</v>
      </c>
      <c r="DQ20" s="81">
        <v>0.17</v>
      </c>
      <c r="DR20" s="82">
        <v>82.257999999999996</v>
      </c>
      <c r="DS20" s="82">
        <v>59.488</v>
      </c>
      <c r="DT20" s="82">
        <v>55.597999999999999</v>
      </c>
      <c r="DU20" s="82">
        <v>56.262</v>
      </c>
      <c r="DV20" s="82">
        <v>-47.853000000000002</v>
      </c>
      <c r="DW20" s="76" t="s">
        <v>363</v>
      </c>
      <c r="DX20" s="83">
        <v>1.14853710956032E-5</v>
      </c>
      <c r="DY20" s="76" t="s">
        <v>363</v>
      </c>
      <c r="DZ20" s="83">
        <v>3.4704295297612797E-5</v>
      </c>
      <c r="EA20" s="76" t="s">
        <v>416</v>
      </c>
      <c r="EB20" s="84">
        <v>1E-4</v>
      </c>
      <c r="ED20" s="80" t="s">
        <v>372</v>
      </c>
      <c r="EE20" s="81">
        <v>0.32600000000000001</v>
      </c>
      <c r="EF20" s="81"/>
      <c r="EG20" s="81">
        <v>1.38</v>
      </c>
      <c r="EH20" s="81"/>
      <c r="EI20" s="81">
        <v>1.371</v>
      </c>
      <c r="EJ20" s="81">
        <v>1.292</v>
      </c>
      <c r="EK20" s="81">
        <v>1.216</v>
      </c>
      <c r="EL20" s="81">
        <v>0.97899999999999998</v>
      </c>
      <c r="EM20" s="81">
        <v>5.8999999999999997E-2</v>
      </c>
      <c r="EN20" s="82">
        <v>99.146000000000001</v>
      </c>
      <c r="EO20" s="82">
        <v>91.650999999999996</v>
      </c>
      <c r="EP20" s="82">
        <v>84.44</v>
      </c>
      <c r="EQ20" s="82">
        <v>61.954000000000001</v>
      </c>
      <c r="ER20" s="82">
        <v>-81.902000000000001</v>
      </c>
      <c r="ES20" s="76" t="s">
        <v>363</v>
      </c>
      <c r="ET20" s="83">
        <v>1.2108685123713901E-5</v>
      </c>
      <c r="EU20" s="76" t="s">
        <v>363</v>
      </c>
      <c r="EV20" s="83">
        <v>2.6956703256846299E-5</v>
      </c>
      <c r="EW20" s="76" t="s">
        <v>363</v>
      </c>
      <c r="EX20" s="84">
        <v>6.0011788485155502E-5</v>
      </c>
      <c r="EZ20" s="80" t="s">
        <v>372</v>
      </c>
      <c r="FA20" s="81">
        <v>0.32600000000000001</v>
      </c>
      <c r="FB20" s="81"/>
      <c r="FC20" s="81">
        <v>1.323</v>
      </c>
      <c r="FD20" s="81"/>
      <c r="FE20" s="81">
        <v>1.4</v>
      </c>
      <c r="FF20" s="81">
        <v>1.403</v>
      </c>
      <c r="FG20" s="81">
        <v>1.23</v>
      </c>
      <c r="FH20" s="81">
        <v>0.875</v>
      </c>
      <c r="FI20" s="81">
        <v>0.66</v>
      </c>
      <c r="FJ20" s="82">
        <v>107.723</v>
      </c>
      <c r="FK20" s="82">
        <v>108.024</v>
      </c>
      <c r="FL20" s="82">
        <v>90.671999999999997</v>
      </c>
      <c r="FM20" s="82">
        <v>55.064999999999998</v>
      </c>
      <c r="FN20" s="82">
        <v>33.500999999999998</v>
      </c>
      <c r="FO20" s="76" t="s">
        <v>363</v>
      </c>
      <c r="FP20" s="83">
        <v>1.71744252097172E-5</v>
      </c>
      <c r="FQ20" s="76" t="s">
        <v>416</v>
      </c>
      <c r="FR20" s="83">
        <v>1E-4</v>
      </c>
      <c r="FS20" s="76" t="s">
        <v>416</v>
      </c>
      <c r="FT20" s="84">
        <v>1E-4</v>
      </c>
      <c r="FV20" s="80" t="s">
        <v>372</v>
      </c>
      <c r="FW20" s="81">
        <v>0.32600000000000001</v>
      </c>
      <c r="FX20" s="81"/>
      <c r="FY20" s="81">
        <v>1.323</v>
      </c>
      <c r="FZ20" s="81"/>
      <c r="GA20" s="81">
        <v>1.2649999999999999</v>
      </c>
      <c r="GB20" s="81">
        <v>0.93899999999999995</v>
      </c>
      <c r="GC20" s="81">
        <v>0.89300000000000002</v>
      </c>
      <c r="GD20" s="81">
        <v>0.86299999999999999</v>
      </c>
      <c r="GE20" s="81">
        <v>5.5E-2</v>
      </c>
      <c r="GF20" s="82">
        <v>94.183000000000007</v>
      </c>
      <c r="GG20" s="82">
        <v>61.484000000000002</v>
      </c>
      <c r="GH20" s="82">
        <v>56.871000000000002</v>
      </c>
      <c r="GI20" s="82">
        <v>53.862000000000002</v>
      </c>
      <c r="GJ20" s="82">
        <v>-83.129000000000005</v>
      </c>
      <c r="GK20" s="76" t="s">
        <v>363</v>
      </c>
      <c r="GL20" s="83">
        <v>1.0670668620598799E-5</v>
      </c>
      <c r="GM20" s="76" t="s">
        <v>363</v>
      </c>
      <c r="GN20" s="83">
        <v>2.47274375640013E-5</v>
      </c>
      <c r="GO20" s="76" t="s">
        <v>363</v>
      </c>
      <c r="GP20" s="84">
        <v>5.7301579706190101E-5</v>
      </c>
      <c r="GR20" s="80" t="s">
        <v>372</v>
      </c>
      <c r="GS20" s="81">
        <v>0.32600000000000001</v>
      </c>
      <c r="GT20" s="81"/>
      <c r="GU20" s="81">
        <v>1.2709999999999999</v>
      </c>
      <c r="GV20" s="81"/>
      <c r="GW20" s="81">
        <v>1.0860000000000001</v>
      </c>
      <c r="GX20" s="81">
        <v>0.91700000000000004</v>
      </c>
      <c r="GY20" s="81">
        <v>0.88100000000000001</v>
      </c>
      <c r="GZ20" s="81">
        <v>0.86499999999999999</v>
      </c>
      <c r="HA20" s="81">
        <v>4.7E-2</v>
      </c>
      <c r="HB20" s="82">
        <v>80.423000000000002</v>
      </c>
      <c r="HC20" s="82">
        <v>62.54</v>
      </c>
      <c r="HD20" s="82">
        <v>58.73</v>
      </c>
      <c r="HE20" s="82">
        <v>57.036999999999999</v>
      </c>
      <c r="HF20" s="82">
        <v>-85.582999999999998</v>
      </c>
      <c r="HG20" s="76" t="s">
        <v>363</v>
      </c>
      <c r="HH20" s="83">
        <v>1.12031694783208E-5</v>
      </c>
      <c r="HI20" s="76" t="s">
        <v>363</v>
      </c>
      <c r="HJ20" s="83">
        <v>2.5114403755170201E-5</v>
      </c>
      <c r="HK20" s="76" t="s">
        <v>363</v>
      </c>
      <c r="HL20" s="84">
        <v>5.6299538911576298E-5</v>
      </c>
      <c r="HN20" s="80" t="s">
        <v>372</v>
      </c>
      <c r="HO20" s="81">
        <v>0.32600000000000001</v>
      </c>
      <c r="HP20" s="81"/>
      <c r="HQ20" s="81">
        <v>1.2709999999999999</v>
      </c>
      <c r="HR20" s="81"/>
      <c r="HS20" s="81">
        <v>1.135</v>
      </c>
      <c r="HT20" s="81">
        <v>0.91900000000000004</v>
      </c>
      <c r="HU20" s="81">
        <v>0.877</v>
      </c>
      <c r="HV20" s="81">
        <v>0.83</v>
      </c>
      <c r="HW20" s="81">
        <v>0.38500000000000001</v>
      </c>
      <c r="HX20" s="82">
        <v>85.608000000000004</v>
      </c>
      <c r="HY20" s="82">
        <v>62.750999999999998</v>
      </c>
      <c r="HZ20" s="82">
        <v>58.307000000000002</v>
      </c>
      <c r="IA20" s="82">
        <v>53.332999999999998</v>
      </c>
      <c r="IB20" s="82">
        <v>6.2430000000000003</v>
      </c>
      <c r="IC20" s="76" t="s">
        <v>363</v>
      </c>
      <c r="ID20" s="83">
        <v>1.17700784814248E-5</v>
      </c>
      <c r="IE20" s="76" t="s">
        <v>416</v>
      </c>
      <c r="IF20" s="83">
        <v>1E-4</v>
      </c>
      <c r="IG20" s="76" t="s">
        <v>416</v>
      </c>
      <c r="IH20" s="84">
        <v>1E-4</v>
      </c>
      <c r="IJ20" s="80" t="s">
        <v>372</v>
      </c>
      <c r="IK20" s="81">
        <v>0.32600000000000001</v>
      </c>
      <c r="IL20" s="81"/>
      <c r="IM20" s="81">
        <v>1.343</v>
      </c>
      <c r="IN20" s="81"/>
      <c r="IO20" s="81">
        <v>1.284</v>
      </c>
      <c r="IP20" s="81">
        <v>0.95099999999999996</v>
      </c>
      <c r="IQ20" s="81">
        <v>0.88</v>
      </c>
      <c r="IR20" s="81">
        <v>0.76300000000000001</v>
      </c>
      <c r="IS20" s="81">
        <v>7.0000000000000007E-2</v>
      </c>
      <c r="IT20" s="82">
        <v>94.198999999999998</v>
      </c>
      <c r="IU20" s="82">
        <v>61.454999999999998</v>
      </c>
      <c r="IV20" s="82">
        <v>54.473999999999997</v>
      </c>
      <c r="IW20" s="82">
        <v>42.97</v>
      </c>
      <c r="IX20" s="82">
        <v>-78.528000000000006</v>
      </c>
      <c r="IY20" s="76" t="s">
        <v>363</v>
      </c>
      <c r="IZ20" s="83">
        <v>2.4485456530835601E-6</v>
      </c>
      <c r="JA20" s="76" t="s">
        <v>363</v>
      </c>
      <c r="JB20" s="83">
        <v>2.2577111257434202E-5</v>
      </c>
      <c r="JC20" s="76" t="s">
        <v>363</v>
      </c>
      <c r="JD20" s="84">
        <v>5.8236837240686803E-5</v>
      </c>
      <c r="JF20" s="80" t="s">
        <v>372</v>
      </c>
      <c r="JG20" s="81">
        <v>0.32600000000000001</v>
      </c>
      <c r="JH20" s="81"/>
      <c r="JI20" s="81">
        <v>1.343</v>
      </c>
      <c r="JJ20" s="81"/>
      <c r="JK20" s="81">
        <v>0.93700000000000006</v>
      </c>
      <c r="JL20" s="81">
        <v>1.3280000000000001</v>
      </c>
      <c r="JM20" s="81">
        <v>0.91500000000000004</v>
      </c>
      <c r="JN20" s="81">
        <v>0.73499999999999999</v>
      </c>
      <c r="JO20" s="81">
        <v>7.9000000000000001E-2</v>
      </c>
      <c r="JP20" s="82">
        <v>60.079000000000001</v>
      </c>
      <c r="JQ20" s="82">
        <v>98.525000000000006</v>
      </c>
      <c r="JR20" s="82">
        <v>57.914999999999999</v>
      </c>
      <c r="JS20" s="82">
        <v>40.216000000000001</v>
      </c>
      <c r="JT20" s="82">
        <v>-75.766999999999996</v>
      </c>
      <c r="JU20" s="76" t="s">
        <v>363</v>
      </c>
      <c r="JV20" s="83">
        <v>2.8002732180189E-6</v>
      </c>
      <c r="JW20" s="76" t="s">
        <v>363</v>
      </c>
      <c r="JX20" s="83">
        <v>2.2219816630031099E-5</v>
      </c>
      <c r="JY20" s="76" t="s">
        <v>363</v>
      </c>
      <c r="JZ20" s="84">
        <v>5.9956756611451802E-5</v>
      </c>
      <c r="KB20" s="80" t="s">
        <v>372</v>
      </c>
      <c r="KC20" s="81">
        <v>0.57099999999999995</v>
      </c>
      <c r="KD20" s="81"/>
      <c r="KE20" s="81">
        <v>1.875</v>
      </c>
      <c r="KF20" s="81"/>
      <c r="KG20" s="81">
        <v>1.607</v>
      </c>
      <c r="KH20" s="81">
        <v>1.2669999999999999</v>
      </c>
      <c r="KI20" s="81">
        <v>1.26</v>
      </c>
      <c r="KJ20" s="81">
        <v>1.2430000000000001</v>
      </c>
      <c r="KK20" s="81">
        <v>1.046</v>
      </c>
      <c r="KL20" s="82">
        <v>79.447999999999993</v>
      </c>
      <c r="KM20" s="82">
        <v>53.374000000000002</v>
      </c>
      <c r="KN20" s="82">
        <v>52.837000000000003</v>
      </c>
      <c r="KO20" s="82">
        <v>51.533999999999999</v>
      </c>
      <c r="KP20" s="82">
        <v>36.426000000000002</v>
      </c>
      <c r="KQ20" s="76" t="s">
        <v>363</v>
      </c>
      <c r="KR20" s="83">
        <v>1.26338469165121E-6</v>
      </c>
      <c r="KS20" s="76" t="s">
        <v>416</v>
      </c>
      <c r="KT20" s="83">
        <v>1.0000000000000001E-5</v>
      </c>
      <c r="KU20" s="76" t="s">
        <v>416</v>
      </c>
      <c r="KV20" s="84">
        <v>1.0000000000000001E-5</v>
      </c>
      <c r="KX20" s="80" t="s">
        <v>372</v>
      </c>
      <c r="KY20" s="81">
        <v>0.76300000000000001</v>
      </c>
      <c r="KZ20" s="81"/>
      <c r="LA20" s="81">
        <v>2.431</v>
      </c>
      <c r="LB20" s="81"/>
      <c r="LC20" s="81">
        <v>2.3849999999999998</v>
      </c>
      <c r="LD20" s="81">
        <v>2.3210000000000002</v>
      </c>
      <c r="LE20" s="81">
        <v>1.569</v>
      </c>
      <c r="LF20" s="81">
        <v>1.3360000000000001</v>
      </c>
      <c r="LG20" s="81">
        <v>1.0980000000000001</v>
      </c>
      <c r="LH20" s="82">
        <v>97.242000000000004</v>
      </c>
      <c r="LI20" s="82">
        <v>93.405000000000001</v>
      </c>
      <c r="LJ20" s="82">
        <v>48.320999999999998</v>
      </c>
      <c r="LK20" s="82">
        <v>34.353000000000002</v>
      </c>
      <c r="LL20" s="82">
        <v>20.084</v>
      </c>
      <c r="LM20" s="76" t="s">
        <v>363</v>
      </c>
      <c r="LN20" s="83">
        <v>9.1782187974833293E-9</v>
      </c>
      <c r="LO20" s="76" t="s">
        <v>416</v>
      </c>
      <c r="LP20" s="83">
        <v>9.9999999999999995E-7</v>
      </c>
      <c r="LQ20" s="76" t="s">
        <v>416</v>
      </c>
      <c r="LR20" s="84">
        <v>9.9999999999999995E-7</v>
      </c>
    </row>
    <row r="21" spans="2:330">
      <c r="B21" s="80" t="s">
        <v>373</v>
      </c>
      <c r="C21" s="81">
        <v>0.50900000000000001</v>
      </c>
      <c r="D21" s="81"/>
      <c r="E21" s="81">
        <v>1.5680000000000001</v>
      </c>
      <c r="F21" s="81"/>
      <c r="G21" s="81">
        <v>1.534</v>
      </c>
      <c r="H21" s="81">
        <v>1.542</v>
      </c>
      <c r="I21" s="81">
        <v>1.137</v>
      </c>
      <c r="J21" s="81">
        <v>1.0049999999999999</v>
      </c>
      <c r="K21" s="81">
        <v>7.2999999999999995E-2</v>
      </c>
      <c r="L21" s="82">
        <v>96.789000000000001</v>
      </c>
      <c r="M21" s="82">
        <v>97.545000000000002</v>
      </c>
      <c r="N21" s="82">
        <v>59.301000000000002</v>
      </c>
      <c r="O21" s="82">
        <v>46.837000000000003</v>
      </c>
      <c r="P21" s="82">
        <v>-85.658000000000001</v>
      </c>
      <c r="Q21" s="76" t="s">
        <v>363</v>
      </c>
      <c r="R21" s="83">
        <v>5.5747980559627798E-6</v>
      </c>
      <c r="S21" s="76" t="s">
        <v>363</v>
      </c>
      <c r="T21" s="83">
        <v>2.2568366818609299E-5</v>
      </c>
      <c r="U21" s="76" t="s">
        <v>363</v>
      </c>
      <c r="V21" s="84">
        <v>5.3811223061530303E-5</v>
      </c>
      <c r="X21" s="80" t="s">
        <v>373</v>
      </c>
      <c r="Y21" s="81">
        <v>0.50900000000000001</v>
      </c>
      <c r="Z21" s="81"/>
      <c r="AA21" s="81">
        <v>1.607</v>
      </c>
      <c r="AB21" s="81"/>
      <c r="AC21" s="81">
        <v>1.605</v>
      </c>
      <c r="AD21" s="81">
        <v>1.579</v>
      </c>
      <c r="AE21" s="81">
        <v>1.2250000000000001</v>
      </c>
      <c r="AF21" s="81">
        <v>1.0309999999999999</v>
      </c>
      <c r="AG21" s="81">
        <v>0.08</v>
      </c>
      <c r="AH21" s="82">
        <v>99.817999999999998</v>
      </c>
      <c r="AI21" s="82">
        <v>97.45</v>
      </c>
      <c r="AJ21" s="82">
        <v>65.209000000000003</v>
      </c>
      <c r="AK21" s="82">
        <v>47.540999999999997</v>
      </c>
      <c r="AL21" s="82">
        <v>-84.283000000000001</v>
      </c>
      <c r="AM21" s="76" t="s">
        <v>363</v>
      </c>
      <c r="AN21" s="83">
        <v>7.2580812366627204E-6</v>
      </c>
      <c r="AO21" s="76" t="s">
        <v>363</v>
      </c>
      <c r="AP21" s="83">
        <v>2.2942457938691001E-5</v>
      </c>
      <c r="AQ21" s="76" t="s">
        <v>363</v>
      </c>
      <c r="AR21" s="84">
        <v>5.4945679397753303E-5</v>
      </c>
      <c r="AT21" s="80" t="s">
        <v>373</v>
      </c>
      <c r="AU21" s="81">
        <v>0.50900000000000001</v>
      </c>
      <c r="AV21" s="81"/>
      <c r="AW21" s="81">
        <v>1.607</v>
      </c>
      <c r="AX21" s="81"/>
      <c r="AY21" s="81">
        <v>1.625</v>
      </c>
      <c r="AZ21" s="81">
        <v>1.597</v>
      </c>
      <c r="BA21" s="81">
        <v>1.544</v>
      </c>
      <c r="BB21" s="81">
        <v>1.59</v>
      </c>
      <c r="BC21" s="81">
        <v>0.91500000000000004</v>
      </c>
      <c r="BD21" s="82">
        <v>101.639</v>
      </c>
      <c r="BE21" s="82">
        <v>99.088999999999999</v>
      </c>
      <c r="BF21" s="82">
        <v>94.262</v>
      </c>
      <c r="BG21" s="82">
        <v>98.451999999999998</v>
      </c>
      <c r="BH21" s="82">
        <v>36.975999999999999</v>
      </c>
      <c r="BI21" s="76" t="s">
        <v>363</v>
      </c>
      <c r="BJ21" s="83">
        <v>6.1396691261549093E-5</v>
      </c>
      <c r="BK21" s="76" t="s">
        <v>416</v>
      </c>
      <c r="BL21" s="83">
        <v>1E-4</v>
      </c>
      <c r="BM21" s="76" t="s">
        <v>416</v>
      </c>
      <c r="BN21" s="84">
        <v>1E-4</v>
      </c>
      <c r="BP21" s="80" t="s">
        <v>373</v>
      </c>
      <c r="BQ21" s="81">
        <v>0.50900000000000001</v>
      </c>
      <c r="BR21" s="81"/>
      <c r="BS21" s="81">
        <v>1.542</v>
      </c>
      <c r="BT21" s="81"/>
      <c r="BU21" s="81">
        <v>1.605</v>
      </c>
      <c r="BV21" s="81">
        <v>1.506</v>
      </c>
      <c r="BW21" s="81">
        <v>1.173</v>
      </c>
      <c r="BX21" s="81">
        <v>1.1200000000000001</v>
      </c>
      <c r="BY21" s="81">
        <v>5.1999999999999998E-2</v>
      </c>
      <c r="BZ21" s="82">
        <v>106.099</v>
      </c>
      <c r="CA21" s="82">
        <v>96.515000000000001</v>
      </c>
      <c r="CB21" s="82">
        <v>64.278999999999996</v>
      </c>
      <c r="CC21" s="82">
        <v>59.148000000000003</v>
      </c>
      <c r="CD21" s="82">
        <v>-89.784000000000006</v>
      </c>
      <c r="CE21" s="76" t="s">
        <v>363</v>
      </c>
      <c r="CF21" s="83">
        <v>1.1519244742934101E-5</v>
      </c>
      <c r="CG21" s="76" t="s">
        <v>363</v>
      </c>
      <c r="CH21" s="83">
        <v>2.4954432140078399E-5</v>
      </c>
      <c r="CI21" s="76" t="s">
        <v>363</v>
      </c>
      <c r="CJ21" s="84">
        <v>5.4059419461137501E-5</v>
      </c>
      <c r="CL21" s="80" t="s">
        <v>373</v>
      </c>
      <c r="CM21" s="81">
        <v>0.50900000000000001</v>
      </c>
      <c r="CN21" s="81"/>
      <c r="CO21" s="81">
        <v>1.542</v>
      </c>
      <c r="CP21" s="81"/>
      <c r="CQ21" s="81">
        <v>1.581</v>
      </c>
      <c r="CR21" s="81">
        <v>1.597</v>
      </c>
      <c r="CS21" s="81">
        <v>1.5609999999999999</v>
      </c>
      <c r="CT21" s="81">
        <v>1.5029999999999999</v>
      </c>
      <c r="CU21" s="81">
        <v>0.18</v>
      </c>
      <c r="CV21" s="82">
        <v>103.77500000000001</v>
      </c>
      <c r="CW21" s="82">
        <v>105.324</v>
      </c>
      <c r="CX21" s="82">
        <v>101.839</v>
      </c>
      <c r="CY21" s="82">
        <v>96.224999999999994</v>
      </c>
      <c r="CZ21" s="82">
        <v>-64.637</v>
      </c>
      <c r="DA21" s="76" t="s">
        <v>363</v>
      </c>
      <c r="DB21" s="83">
        <v>1.9380193467737399E-5</v>
      </c>
      <c r="DC21" s="76" t="s">
        <v>363</v>
      </c>
      <c r="DD21" s="83">
        <v>3.9644553980216303E-5</v>
      </c>
      <c r="DE21" s="76" t="s">
        <v>363</v>
      </c>
      <c r="DF21" s="84">
        <v>8.1097779694857397E-5</v>
      </c>
      <c r="DH21" s="80" t="s">
        <v>373</v>
      </c>
      <c r="DI21" s="81">
        <v>0.50900000000000001</v>
      </c>
      <c r="DJ21" s="81"/>
      <c r="DK21" s="81">
        <v>1.53</v>
      </c>
      <c r="DL21" s="81"/>
      <c r="DM21" s="81">
        <v>1.492</v>
      </c>
      <c r="DN21" s="81">
        <v>1.5620000000000001</v>
      </c>
      <c r="DO21" s="81">
        <v>1.169</v>
      </c>
      <c r="DP21" s="81">
        <v>1.1459999999999999</v>
      </c>
      <c r="DQ21" s="81">
        <v>0.14599999999999999</v>
      </c>
      <c r="DR21" s="82">
        <v>96.278000000000006</v>
      </c>
      <c r="DS21" s="82">
        <v>103.134</v>
      </c>
      <c r="DT21" s="82">
        <v>64.643000000000001</v>
      </c>
      <c r="DU21" s="82">
        <v>62.39</v>
      </c>
      <c r="DV21" s="82">
        <v>-71.316000000000003</v>
      </c>
      <c r="DW21" s="76" t="s">
        <v>363</v>
      </c>
      <c r="DX21" s="83">
        <v>1.23784423546587E-5</v>
      </c>
      <c r="DY21" s="76" t="s">
        <v>363</v>
      </c>
      <c r="DZ21" s="83">
        <v>2.92833524669785E-5</v>
      </c>
      <c r="EA21" s="76" t="s">
        <v>363</v>
      </c>
      <c r="EB21" s="84">
        <v>6.9274849543776596E-5</v>
      </c>
      <c r="ED21" s="80" t="s">
        <v>373</v>
      </c>
      <c r="EE21" s="81">
        <v>0.50900000000000001</v>
      </c>
      <c r="EF21" s="81"/>
      <c r="EG21" s="81">
        <v>1.53</v>
      </c>
      <c r="EH21" s="81"/>
      <c r="EI21" s="81">
        <v>1.526</v>
      </c>
      <c r="EJ21" s="81">
        <v>1.524</v>
      </c>
      <c r="EK21" s="81">
        <v>1.516</v>
      </c>
      <c r="EL21" s="81">
        <v>1.472</v>
      </c>
      <c r="EM21" s="81">
        <v>0.13600000000000001</v>
      </c>
      <c r="EN21" s="82">
        <v>99.608000000000004</v>
      </c>
      <c r="EO21" s="82">
        <v>99.412000000000006</v>
      </c>
      <c r="EP21" s="82">
        <v>98.629000000000005</v>
      </c>
      <c r="EQ21" s="82">
        <v>94.319000000000003</v>
      </c>
      <c r="ER21" s="82">
        <v>-73.281000000000006</v>
      </c>
      <c r="ES21" s="76" t="s">
        <v>363</v>
      </c>
      <c r="ET21" s="83">
        <v>1.8383710582041799E-5</v>
      </c>
      <c r="EU21" s="76" t="s">
        <v>363</v>
      </c>
      <c r="EV21" s="83">
        <v>3.6539494075526602E-5</v>
      </c>
      <c r="EW21" s="76" t="s">
        <v>363</v>
      </c>
      <c r="EX21" s="84">
        <v>7.2625959886448704E-5</v>
      </c>
      <c r="EZ21" s="80" t="s">
        <v>373</v>
      </c>
      <c r="FA21" s="81">
        <v>0.50900000000000001</v>
      </c>
      <c r="FB21" s="81"/>
      <c r="FC21" s="81">
        <v>1.4350000000000001</v>
      </c>
      <c r="FD21" s="81"/>
      <c r="FE21" s="81">
        <v>1.494</v>
      </c>
      <c r="FF21" s="81">
        <v>1.5349999999999999</v>
      </c>
      <c r="FG21" s="81">
        <v>1.5</v>
      </c>
      <c r="FH21" s="81">
        <v>1.458</v>
      </c>
      <c r="FI21" s="81">
        <v>0.86399999999999999</v>
      </c>
      <c r="FJ21" s="82">
        <v>106.371</v>
      </c>
      <c r="FK21" s="82">
        <v>110.79900000000001</v>
      </c>
      <c r="FL21" s="82">
        <v>107.01900000000001</v>
      </c>
      <c r="FM21" s="82">
        <v>102.48399999999999</v>
      </c>
      <c r="FN21" s="82">
        <v>38.337000000000003</v>
      </c>
      <c r="FO21" s="76" t="s">
        <v>363</v>
      </c>
      <c r="FP21" s="83">
        <v>6.5793537164340798E-5</v>
      </c>
      <c r="FQ21" s="76" t="s">
        <v>416</v>
      </c>
      <c r="FR21" s="83">
        <v>1E-4</v>
      </c>
      <c r="FS21" s="76" t="s">
        <v>416</v>
      </c>
      <c r="FT21" s="84">
        <v>1E-4</v>
      </c>
      <c r="FV21" s="80" t="s">
        <v>373</v>
      </c>
      <c r="FW21" s="81">
        <v>0.50900000000000001</v>
      </c>
      <c r="FX21" s="81"/>
      <c r="FY21" s="81">
        <v>1.4350000000000001</v>
      </c>
      <c r="FZ21" s="81"/>
      <c r="GA21" s="81">
        <v>1.411</v>
      </c>
      <c r="GB21" s="81">
        <v>1.4139999999999999</v>
      </c>
      <c r="GC21" s="81">
        <v>1.1319999999999999</v>
      </c>
      <c r="GD21" s="81">
        <v>1.087</v>
      </c>
      <c r="GE21" s="81">
        <v>9.7000000000000003E-2</v>
      </c>
      <c r="GF21" s="82">
        <v>97.408000000000001</v>
      </c>
      <c r="GG21" s="82">
        <v>97.731999999999999</v>
      </c>
      <c r="GH21" s="82">
        <v>67.278999999999996</v>
      </c>
      <c r="GI21" s="82">
        <v>62.418999999999997</v>
      </c>
      <c r="GJ21" s="82">
        <v>-80.942999999999998</v>
      </c>
      <c r="GK21" s="76" t="s">
        <v>363</v>
      </c>
      <c r="GL21" s="83">
        <v>1.2207503590007301E-5</v>
      </c>
      <c r="GM21" s="76" t="s">
        <v>363</v>
      </c>
      <c r="GN21" s="83">
        <v>2.7251744998684898E-5</v>
      </c>
      <c r="GO21" s="76" t="s">
        <v>363</v>
      </c>
      <c r="GP21" s="84">
        <v>6.0836157040434298E-5</v>
      </c>
      <c r="GR21" s="80" t="s">
        <v>373</v>
      </c>
      <c r="GS21" s="81">
        <v>0.50900000000000001</v>
      </c>
      <c r="GT21" s="81"/>
      <c r="GU21" s="81">
        <v>1.421</v>
      </c>
      <c r="GV21" s="81"/>
      <c r="GW21" s="81">
        <v>1.452</v>
      </c>
      <c r="GX21" s="81">
        <v>1.3260000000000001</v>
      </c>
      <c r="GY21" s="81">
        <v>1.0649999999999999</v>
      </c>
      <c r="GZ21" s="81">
        <v>1.0920000000000001</v>
      </c>
      <c r="HA21" s="81">
        <v>5.7000000000000002E-2</v>
      </c>
      <c r="HB21" s="82">
        <v>103.399</v>
      </c>
      <c r="HC21" s="82">
        <v>89.582999999999998</v>
      </c>
      <c r="HD21" s="82">
        <v>60.965000000000003</v>
      </c>
      <c r="HE21" s="82">
        <v>63.924999999999997</v>
      </c>
      <c r="HF21" s="82">
        <v>-88.802000000000007</v>
      </c>
      <c r="HG21" s="76" t="s">
        <v>363</v>
      </c>
      <c r="HH21" s="83">
        <v>1.23360396912169E-5</v>
      </c>
      <c r="HI21" s="76" t="s">
        <v>363</v>
      </c>
      <c r="HJ21" s="83">
        <v>2.6215448676159399E-5</v>
      </c>
      <c r="HK21" s="76" t="s">
        <v>363</v>
      </c>
      <c r="HL21" s="84">
        <v>5.5710727793917797E-5</v>
      </c>
      <c r="HN21" s="80" t="s">
        <v>373</v>
      </c>
      <c r="HO21" s="81">
        <v>0.50900000000000001</v>
      </c>
      <c r="HP21" s="81"/>
      <c r="HQ21" s="81">
        <v>1.421</v>
      </c>
      <c r="HR21" s="81"/>
      <c r="HS21" s="81">
        <v>1.4890000000000001</v>
      </c>
      <c r="HT21" s="81">
        <v>1.427</v>
      </c>
      <c r="HU21" s="81">
        <v>1.089</v>
      </c>
      <c r="HV21" s="81">
        <v>1.0209999999999999</v>
      </c>
      <c r="HW21" s="81">
        <v>0.42</v>
      </c>
      <c r="HX21" s="82">
        <v>107.456</v>
      </c>
      <c r="HY21" s="82">
        <v>100.658</v>
      </c>
      <c r="HZ21" s="82">
        <v>63.595999999999997</v>
      </c>
      <c r="IA21" s="82">
        <v>56.14</v>
      </c>
      <c r="IB21" s="82">
        <v>-17.484999999999999</v>
      </c>
      <c r="IC21" s="76" t="s">
        <v>363</v>
      </c>
      <c r="ID21" s="83">
        <v>1.2117013332193699E-5</v>
      </c>
      <c r="IE21" s="76" t="s">
        <v>363</v>
      </c>
      <c r="IF21" s="83">
        <v>5.78778957809182E-5</v>
      </c>
      <c r="IG21" s="76" t="s">
        <v>416</v>
      </c>
      <c r="IH21" s="84">
        <v>1E-4</v>
      </c>
      <c r="IJ21" s="80" t="s">
        <v>373</v>
      </c>
      <c r="IK21" s="81">
        <v>0.50900000000000001</v>
      </c>
      <c r="IL21" s="81"/>
      <c r="IM21" s="81">
        <v>1.49</v>
      </c>
      <c r="IN21" s="81"/>
      <c r="IO21" s="81">
        <v>1.4870000000000001</v>
      </c>
      <c r="IP21" s="81">
        <v>1.492</v>
      </c>
      <c r="IQ21" s="81">
        <v>1.1060000000000001</v>
      </c>
      <c r="IR21" s="81">
        <v>1.0289999999999999</v>
      </c>
      <c r="IS21" s="81">
        <v>7.4999999999999997E-2</v>
      </c>
      <c r="IT21" s="82">
        <v>99.694000000000003</v>
      </c>
      <c r="IU21" s="82">
        <v>100.20399999999999</v>
      </c>
      <c r="IV21" s="82">
        <v>60.856000000000002</v>
      </c>
      <c r="IW21" s="82">
        <v>53.006999999999998</v>
      </c>
      <c r="IX21" s="82">
        <v>-85.265000000000001</v>
      </c>
      <c r="IY21" s="76" t="s">
        <v>363</v>
      </c>
      <c r="IZ21" s="83">
        <v>1.05134920693375E-5</v>
      </c>
      <c r="JA21" s="76" t="s">
        <v>363</v>
      </c>
      <c r="JB21" s="83">
        <v>2.41742551236124E-5</v>
      </c>
      <c r="JC21" s="76" t="s">
        <v>363</v>
      </c>
      <c r="JD21" s="84">
        <v>5.5585204889807998E-5</v>
      </c>
      <c r="JF21" s="80" t="s">
        <v>373</v>
      </c>
      <c r="JG21" s="81">
        <v>0.50900000000000001</v>
      </c>
      <c r="JH21" s="81"/>
      <c r="JI21" s="81">
        <v>1.49</v>
      </c>
      <c r="JJ21" s="81"/>
      <c r="JK21" s="81">
        <v>1.4419999999999999</v>
      </c>
      <c r="JL21" s="81">
        <v>1.4750000000000001</v>
      </c>
      <c r="JM21" s="81">
        <v>1.417</v>
      </c>
      <c r="JN21" s="81">
        <v>1.0629999999999999</v>
      </c>
      <c r="JO21" s="81">
        <v>9.2999999999999999E-2</v>
      </c>
      <c r="JP21" s="82">
        <v>95.106999999999999</v>
      </c>
      <c r="JQ21" s="82">
        <v>98.471000000000004</v>
      </c>
      <c r="JR21" s="82">
        <v>92.558999999999997</v>
      </c>
      <c r="JS21" s="82">
        <v>56.472999999999999</v>
      </c>
      <c r="JT21" s="82">
        <v>-81.728999999999999</v>
      </c>
      <c r="JU21" s="76" t="s">
        <v>363</v>
      </c>
      <c r="JV21" s="83">
        <v>1.1138770045649799E-5</v>
      </c>
      <c r="JW21" s="76" t="s">
        <v>363</v>
      </c>
      <c r="JX21" s="83">
        <v>2.5622795076052901E-5</v>
      </c>
      <c r="JY21" s="76" t="s">
        <v>363</v>
      </c>
      <c r="JZ21" s="84">
        <v>5.8940764987405902E-5</v>
      </c>
      <c r="KB21" s="80" t="s">
        <v>373</v>
      </c>
      <c r="KC21" s="81">
        <v>0.84299999999999997</v>
      </c>
      <c r="KD21" s="81"/>
      <c r="KE21" s="81">
        <v>2.0259999999999998</v>
      </c>
      <c r="KF21" s="81"/>
      <c r="KG21" s="81">
        <v>2.077</v>
      </c>
      <c r="KH21" s="81">
        <v>1.873</v>
      </c>
      <c r="KI21" s="81">
        <v>1.6</v>
      </c>
      <c r="KJ21" s="81">
        <v>1.6439999999999999</v>
      </c>
      <c r="KK21" s="81">
        <v>1.462</v>
      </c>
      <c r="KL21" s="82">
        <v>104.31100000000001</v>
      </c>
      <c r="KM21" s="82">
        <v>87.066999999999993</v>
      </c>
      <c r="KN21" s="82">
        <v>63.99</v>
      </c>
      <c r="KO21" s="82">
        <v>67.709000000000003</v>
      </c>
      <c r="KP21" s="82">
        <v>52.325000000000003</v>
      </c>
      <c r="KQ21" s="76" t="s">
        <v>416</v>
      </c>
      <c r="KR21" s="83">
        <v>1.0000000000000001E-5</v>
      </c>
      <c r="KS21" s="76" t="s">
        <v>416</v>
      </c>
      <c r="KT21" s="83">
        <v>1.0000000000000001E-5</v>
      </c>
      <c r="KU21" s="76" t="s">
        <v>416</v>
      </c>
      <c r="KV21" s="84">
        <v>1.0000000000000001E-5</v>
      </c>
      <c r="KX21" s="80" t="s">
        <v>373</v>
      </c>
      <c r="KY21" s="81">
        <v>0.44700000000000001</v>
      </c>
      <c r="KZ21" s="81"/>
      <c r="LA21" s="81">
        <v>1.669</v>
      </c>
      <c r="LB21" s="81"/>
      <c r="LC21" s="81">
        <v>1.7130000000000001</v>
      </c>
      <c r="LD21" s="81">
        <v>1.65</v>
      </c>
      <c r="LE21" s="81">
        <v>1.53</v>
      </c>
      <c r="LF21" s="81">
        <v>0.84499999999999997</v>
      </c>
      <c r="LG21" s="81">
        <v>0.70099999999999996</v>
      </c>
      <c r="LH21" s="82">
        <v>103.601</v>
      </c>
      <c r="LI21" s="82">
        <v>98.444999999999993</v>
      </c>
      <c r="LJ21" s="82">
        <v>88.625</v>
      </c>
      <c r="LK21" s="82">
        <v>32.57</v>
      </c>
      <c r="LL21" s="82">
        <v>20.786000000000001</v>
      </c>
      <c r="LM21" s="76" t="s">
        <v>363</v>
      </c>
      <c r="LN21" s="83">
        <v>4.8871468841078099E-8</v>
      </c>
      <c r="LO21" s="76" t="s">
        <v>416</v>
      </c>
      <c r="LP21" s="83">
        <v>9.9999999999999995E-7</v>
      </c>
      <c r="LQ21" s="76" t="s">
        <v>416</v>
      </c>
      <c r="LR21" s="84">
        <v>9.9999999999999995E-7</v>
      </c>
    </row>
    <row r="22" spans="2:330">
      <c r="B22" s="80" t="s">
        <v>374</v>
      </c>
      <c r="C22" s="81">
        <v>0.745</v>
      </c>
      <c r="D22" s="81"/>
      <c r="E22" s="81">
        <v>1.3</v>
      </c>
      <c r="F22" s="81"/>
      <c r="G22" s="81">
        <v>1.3080000000000001</v>
      </c>
      <c r="H22" s="81">
        <v>1.302</v>
      </c>
      <c r="I22" s="81">
        <v>1.2589999999999999</v>
      </c>
      <c r="J22" s="81">
        <v>1.1240000000000001</v>
      </c>
      <c r="K22" s="81">
        <v>0.16600000000000001</v>
      </c>
      <c r="L22" s="82">
        <v>101.441</v>
      </c>
      <c r="M22" s="82">
        <v>100.36</v>
      </c>
      <c r="N22" s="82">
        <v>92.613</v>
      </c>
      <c r="O22" s="82">
        <v>68.287999999999997</v>
      </c>
      <c r="P22" s="82">
        <v>-77.718000000000004</v>
      </c>
      <c r="Q22" s="76" t="s">
        <v>363</v>
      </c>
      <c r="R22" s="83">
        <v>1.33430504011101E-5</v>
      </c>
      <c r="S22" s="76" t="s">
        <v>363</v>
      </c>
      <c r="T22" s="83">
        <v>2.9356671056774E-5</v>
      </c>
      <c r="U22" s="76" t="s">
        <v>363</v>
      </c>
      <c r="V22" s="84">
        <v>6.4588988996394097E-5</v>
      </c>
      <c r="X22" s="80" t="s">
        <v>374</v>
      </c>
      <c r="Y22" s="81">
        <v>0.745</v>
      </c>
      <c r="Z22" s="81"/>
      <c r="AA22" s="81">
        <v>1.3120000000000001</v>
      </c>
      <c r="AB22" s="81"/>
      <c r="AC22" s="81">
        <v>1.3340000000000001</v>
      </c>
      <c r="AD22" s="81">
        <v>1.379</v>
      </c>
      <c r="AE22" s="81">
        <v>1.3169999999999999</v>
      </c>
      <c r="AF22" s="81">
        <v>1.1459999999999999</v>
      </c>
      <c r="AG22" s="81">
        <v>0.19900000000000001</v>
      </c>
      <c r="AH22" s="82">
        <v>103.88</v>
      </c>
      <c r="AI22" s="82">
        <v>111.81699999999999</v>
      </c>
      <c r="AJ22" s="82">
        <v>100.88200000000001</v>
      </c>
      <c r="AK22" s="82">
        <v>70.722999999999999</v>
      </c>
      <c r="AL22" s="82">
        <v>-73.289000000000001</v>
      </c>
      <c r="AM22" s="76" t="s">
        <v>363</v>
      </c>
      <c r="AN22" s="83">
        <v>1.3928287759024901E-5</v>
      </c>
      <c r="AO22" s="76" t="s">
        <v>363</v>
      </c>
      <c r="AP22" s="83">
        <v>3.0980685297708302E-5</v>
      </c>
      <c r="AQ22" s="76" t="s">
        <v>363</v>
      </c>
      <c r="AR22" s="84">
        <v>6.89103268198726E-5</v>
      </c>
      <c r="AT22" s="80" t="s">
        <v>374</v>
      </c>
      <c r="AU22" s="81">
        <v>0.745</v>
      </c>
      <c r="AV22" s="81"/>
      <c r="AW22" s="81">
        <v>1.3120000000000001</v>
      </c>
      <c r="AX22" s="81"/>
      <c r="AY22" s="81">
        <v>1.329</v>
      </c>
      <c r="AZ22" s="81">
        <v>1.3440000000000001</v>
      </c>
      <c r="BA22" s="81">
        <v>1.331</v>
      </c>
      <c r="BB22" s="81">
        <v>1.34</v>
      </c>
      <c r="BC22" s="81">
        <v>1.0580000000000001</v>
      </c>
      <c r="BD22" s="82">
        <v>102.998</v>
      </c>
      <c r="BE22" s="82">
        <v>105.64400000000001</v>
      </c>
      <c r="BF22" s="82">
        <v>103.351</v>
      </c>
      <c r="BG22" s="82">
        <v>104.938</v>
      </c>
      <c r="BH22" s="82">
        <v>55.203000000000003</v>
      </c>
      <c r="BI22" s="76" t="s">
        <v>416</v>
      </c>
      <c r="BJ22" s="83">
        <v>1E-4</v>
      </c>
      <c r="BK22" s="76" t="s">
        <v>416</v>
      </c>
      <c r="BL22" s="83">
        <v>1E-4</v>
      </c>
      <c r="BM22" s="76" t="s">
        <v>416</v>
      </c>
      <c r="BN22" s="84">
        <v>1E-4</v>
      </c>
      <c r="BP22" s="80" t="s">
        <v>374</v>
      </c>
      <c r="BQ22" s="81">
        <v>0.745</v>
      </c>
      <c r="BR22" s="81"/>
      <c r="BS22" s="81">
        <v>1.3009999999999999</v>
      </c>
      <c r="BT22" s="81"/>
      <c r="BU22" s="81">
        <v>1.331</v>
      </c>
      <c r="BV22" s="81">
        <v>1.33</v>
      </c>
      <c r="BW22" s="81">
        <v>1.3029999999999999</v>
      </c>
      <c r="BX22" s="81">
        <v>1.2709999999999999</v>
      </c>
      <c r="BY22" s="81">
        <v>0.19800000000000001</v>
      </c>
      <c r="BZ22" s="82">
        <v>105.396</v>
      </c>
      <c r="CA22" s="82">
        <v>105.21599999999999</v>
      </c>
      <c r="CB22" s="82">
        <v>100.36</v>
      </c>
      <c r="CC22" s="82">
        <v>94.603999999999999</v>
      </c>
      <c r="CD22" s="82">
        <v>-73.423000000000002</v>
      </c>
      <c r="CE22" s="76" t="s">
        <v>363</v>
      </c>
      <c r="CF22" s="83">
        <v>1.8427114618791399E-5</v>
      </c>
      <c r="CG22" s="76" t="s">
        <v>363</v>
      </c>
      <c r="CH22" s="83">
        <v>3.6561883533223598E-5</v>
      </c>
      <c r="CI22" s="76" t="s">
        <v>363</v>
      </c>
      <c r="CJ22" s="84">
        <v>7.2543713714886697E-5</v>
      </c>
      <c r="CL22" s="80" t="s">
        <v>374</v>
      </c>
      <c r="CM22" s="81">
        <v>0.745</v>
      </c>
      <c r="CN22" s="81"/>
      <c r="CO22" s="81">
        <v>1.3009999999999999</v>
      </c>
      <c r="CP22" s="81"/>
      <c r="CQ22" s="81">
        <v>1.3149999999999999</v>
      </c>
      <c r="CR22" s="81">
        <v>1.327</v>
      </c>
      <c r="CS22" s="81">
        <v>1.3080000000000001</v>
      </c>
      <c r="CT22" s="81">
        <v>1.284</v>
      </c>
      <c r="CU22" s="81">
        <v>0.19400000000000001</v>
      </c>
      <c r="CV22" s="82">
        <v>102.518</v>
      </c>
      <c r="CW22" s="82">
        <v>104.676</v>
      </c>
      <c r="CX22" s="82">
        <v>101.259</v>
      </c>
      <c r="CY22" s="82">
        <v>96.941999999999993</v>
      </c>
      <c r="CZ22" s="82">
        <v>-73.959999999999994</v>
      </c>
      <c r="DA22" s="76" t="s">
        <v>363</v>
      </c>
      <c r="DB22" s="83">
        <v>1.8822271530369699E-5</v>
      </c>
      <c r="DC22" s="76" t="s">
        <v>363</v>
      </c>
      <c r="DD22" s="83">
        <v>3.6917931878281503E-5</v>
      </c>
      <c r="DE22" s="76" t="s">
        <v>363</v>
      </c>
      <c r="DF22" s="84">
        <v>7.2410691343514994E-5</v>
      </c>
      <c r="DH22" s="80" t="s">
        <v>374</v>
      </c>
      <c r="DI22" s="81">
        <v>0.745</v>
      </c>
      <c r="DJ22" s="81"/>
      <c r="DK22" s="81">
        <v>1.3169999999999999</v>
      </c>
      <c r="DL22" s="81"/>
      <c r="DM22" s="81">
        <v>1.339</v>
      </c>
      <c r="DN22" s="81">
        <v>1.357</v>
      </c>
      <c r="DO22" s="81">
        <v>1.379</v>
      </c>
      <c r="DP22" s="81">
        <v>1.3009999999999999</v>
      </c>
      <c r="DQ22" s="81">
        <v>0.312</v>
      </c>
      <c r="DR22" s="82">
        <v>103.846</v>
      </c>
      <c r="DS22" s="82">
        <v>106.99299999999999</v>
      </c>
      <c r="DT22" s="82">
        <v>110.839</v>
      </c>
      <c r="DU22" s="82">
        <v>97.203000000000003</v>
      </c>
      <c r="DV22" s="82">
        <v>-58.121000000000002</v>
      </c>
      <c r="DW22" s="76" t="s">
        <v>363</v>
      </c>
      <c r="DX22" s="83">
        <v>2.01326171246933E-5</v>
      </c>
      <c r="DY22" s="76" t="s">
        <v>363</v>
      </c>
      <c r="DZ22" s="83">
        <v>4.22481784094772E-5</v>
      </c>
      <c r="EA22" s="76" t="s">
        <v>363</v>
      </c>
      <c r="EB22" s="84">
        <v>8.8657553454874705E-5</v>
      </c>
      <c r="ED22" s="80" t="s">
        <v>374</v>
      </c>
      <c r="EE22" s="81">
        <v>0.745</v>
      </c>
      <c r="EF22" s="81"/>
      <c r="EG22" s="81">
        <v>1.3169999999999999</v>
      </c>
      <c r="EH22" s="81"/>
      <c r="EI22" s="81">
        <v>1.339</v>
      </c>
      <c r="EJ22" s="81">
        <v>1.31</v>
      </c>
      <c r="EK22" s="81">
        <v>1.31</v>
      </c>
      <c r="EL22" s="81">
        <v>1.2849999999999999</v>
      </c>
      <c r="EM22" s="81">
        <v>0.126</v>
      </c>
      <c r="EN22" s="82">
        <v>103.846</v>
      </c>
      <c r="EO22" s="82">
        <v>98.775999999999996</v>
      </c>
      <c r="EP22" s="82">
        <v>98.775999999999996</v>
      </c>
      <c r="EQ22" s="82">
        <v>94.406000000000006</v>
      </c>
      <c r="ER22" s="82">
        <v>-83.087000000000003</v>
      </c>
      <c r="ES22" s="76" t="s">
        <v>363</v>
      </c>
      <c r="ET22" s="83">
        <v>1.7790350902047E-5</v>
      </c>
      <c r="EU22" s="76" t="s">
        <v>363</v>
      </c>
      <c r="EV22" s="83">
        <v>3.4031866154802497E-5</v>
      </c>
      <c r="EW22" s="76" t="s">
        <v>363</v>
      </c>
      <c r="EX22" s="84">
        <v>6.5100903312993494E-5</v>
      </c>
      <c r="EZ22" s="80" t="s">
        <v>374</v>
      </c>
      <c r="FA22" s="81">
        <v>0.745</v>
      </c>
      <c r="FB22" s="81"/>
      <c r="FC22" s="81">
        <v>1.284</v>
      </c>
      <c r="FD22" s="81"/>
      <c r="FE22" s="81">
        <v>1.2829999999999999</v>
      </c>
      <c r="FF22" s="81">
        <v>1.3149999999999999</v>
      </c>
      <c r="FG22" s="81">
        <v>1.2709999999999999</v>
      </c>
      <c r="FH22" s="81">
        <v>1.228</v>
      </c>
      <c r="FI22" s="81">
        <v>0.93600000000000005</v>
      </c>
      <c r="FJ22" s="82">
        <v>99.813999999999993</v>
      </c>
      <c r="FK22" s="82">
        <v>105.751</v>
      </c>
      <c r="FL22" s="82">
        <v>97.587999999999994</v>
      </c>
      <c r="FM22" s="82">
        <v>89.61</v>
      </c>
      <c r="FN22" s="82">
        <v>35.436</v>
      </c>
      <c r="FO22" s="76" t="s">
        <v>363</v>
      </c>
      <c r="FP22" s="83">
        <v>5.3847128701389797E-5</v>
      </c>
      <c r="FQ22" s="76" t="s">
        <v>416</v>
      </c>
      <c r="FR22" s="83">
        <v>1E-4</v>
      </c>
      <c r="FS22" s="76" t="s">
        <v>416</v>
      </c>
      <c r="FT22" s="84">
        <v>1E-4</v>
      </c>
      <c r="FV22" s="80" t="s">
        <v>374</v>
      </c>
      <c r="FW22" s="81">
        <v>0.745</v>
      </c>
      <c r="FX22" s="81"/>
      <c r="FY22" s="81">
        <v>1.284</v>
      </c>
      <c r="FZ22" s="81"/>
      <c r="GA22" s="81">
        <v>1.24</v>
      </c>
      <c r="GB22" s="81">
        <v>1.292</v>
      </c>
      <c r="GC22" s="81">
        <v>1.296</v>
      </c>
      <c r="GD22" s="81">
        <v>1.216</v>
      </c>
      <c r="GE22" s="81">
        <v>0.17699999999999999</v>
      </c>
      <c r="GF22" s="82">
        <v>91.837000000000003</v>
      </c>
      <c r="GG22" s="82">
        <v>101.48399999999999</v>
      </c>
      <c r="GH22" s="82">
        <v>102.226</v>
      </c>
      <c r="GI22" s="82">
        <v>87.384</v>
      </c>
      <c r="GJ22" s="82">
        <v>-76.242000000000004</v>
      </c>
      <c r="GK22" s="76" t="s">
        <v>363</v>
      </c>
      <c r="GL22" s="83">
        <v>1.6922801007920899E-5</v>
      </c>
      <c r="GM22" s="76" t="s">
        <v>363</v>
      </c>
      <c r="GN22" s="83">
        <v>3.4201657714979803E-5</v>
      </c>
      <c r="GO22" s="76" t="s">
        <v>363</v>
      </c>
      <c r="GP22" s="84">
        <v>6.91229182394287E-5</v>
      </c>
      <c r="GR22" s="80" t="s">
        <v>374</v>
      </c>
      <c r="GS22" s="81">
        <v>0.745</v>
      </c>
      <c r="GT22" s="81"/>
      <c r="GU22" s="81">
        <v>1.2430000000000001</v>
      </c>
      <c r="GV22" s="81"/>
      <c r="GW22" s="81">
        <v>1.2509999999999999</v>
      </c>
      <c r="GX22" s="81">
        <v>1.292</v>
      </c>
      <c r="GY22" s="81">
        <v>1.282</v>
      </c>
      <c r="GZ22" s="81">
        <v>1.173</v>
      </c>
      <c r="HA22" s="81">
        <v>0.14699999999999999</v>
      </c>
      <c r="HB22" s="82">
        <v>101.60599999999999</v>
      </c>
      <c r="HC22" s="82">
        <v>109.839</v>
      </c>
      <c r="HD22" s="82">
        <v>107.831</v>
      </c>
      <c r="HE22" s="82">
        <v>85.944000000000003</v>
      </c>
      <c r="HF22" s="82">
        <v>-80.268000000000001</v>
      </c>
      <c r="HG22" s="76" t="s">
        <v>363</v>
      </c>
      <c r="HH22" s="83">
        <v>1.6453335017135202E-5</v>
      </c>
      <c r="HI22" s="76" t="s">
        <v>363</v>
      </c>
      <c r="HJ22" s="83">
        <v>3.2890810794774397E-5</v>
      </c>
      <c r="HK22" s="76" t="s">
        <v>363</v>
      </c>
      <c r="HL22" s="84">
        <v>6.5749918397152297E-5</v>
      </c>
      <c r="HN22" s="80" t="s">
        <v>374</v>
      </c>
      <c r="HO22" s="81">
        <v>0.745</v>
      </c>
      <c r="HP22" s="81"/>
      <c r="HQ22" s="81">
        <v>1.2430000000000001</v>
      </c>
      <c r="HR22" s="81"/>
      <c r="HS22" s="81">
        <v>1.27</v>
      </c>
      <c r="HT22" s="81">
        <v>1.2949999999999999</v>
      </c>
      <c r="HU22" s="81">
        <v>1.2749999999999999</v>
      </c>
      <c r="HV22" s="81">
        <v>1.2030000000000001</v>
      </c>
      <c r="HW22" s="81">
        <v>0.72599999999999998</v>
      </c>
      <c r="HX22" s="82">
        <v>105.422</v>
      </c>
      <c r="HY22" s="82">
        <v>110.44199999999999</v>
      </c>
      <c r="HZ22" s="82">
        <v>106.426</v>
      </c>
      <c r="IA22" s="82">
        <v>91.968000000000004</v>
      </c>
      <c r="IB22" s="82">
        <v>-2.5499999999999998</v>
      </c>
      <c r="IC22" s="76" t="s">
        <v>363</v>
      </c>
      <c r="ID22" s="83">
        <v>2.7798492479030999E-5</v>
      </c>
      <c r="IE22" s="76" t="s">
        <v>363</v>
      </c>
      <c r="IF22" s="83">
        <v>9.3976877700096802E-5</v>
      </c>
      <c r="IG22" s="76" t="s">
        <v>416</v>
      </c>
      <c r="IH22" s="84">
        <v>1E-4</v>
      </c>
      <c r="IJ22" s="80" t="s">
        <v>374</v>
      </c>
      <c r="IK22" s="81">
        <v>0.745</v>
      </c>
      <c r="IL22" s="81"/>
      <c r="IM22" s="81">
        <v>1.2769999999999999</v>
      </c>
      <c r="IN22" s="81"/>
      <c r="IO22" s="81">
        <v>1.272</v>
      </c>
      <c r="IP22" s="81">
        <v>1.32</v>
      </c>
      <c r="IQ22" s="81">
        <v>1.268</v>
      </c>
      <c r="IR22" s="81">
        <v>1.0109999999999999</v>
      </c>
      <c r="IS22" s="81">
        <v>0.14899999999999999</v>
      </c>
      <c r="IT22" s="82">
        <v>99.06</v>
      </c>
      <c r="IU22" s="82">
        <v>108.083</v>
      </c>
      <c r="IV22" s="82">
        <v>98.308000000000007</v>
      </c>
      <c r="IW22" s="82">
        <v>50</v>
      </c>
      <c r="IX22" s="82">
        <v>-80</v>
      </c>
      <c r="IY22" s="76" t="s">
        <v>363</v>
      </c>
      <c r="IZ22" s="83">
        <v>1.0000000000000001E-5</v>
      </c>
      <c r="JA22" s="76" t="s">
        <v>363</v>
      </c>
      <c r="JB22" s="83">
        <v>2.4244620170823299E-5</v>
      </c>
      <c r="JC22" s="76" t="s">
        <v>363</v>
      </c>
      <c r="JD22" s="84">
        <v>5.8780160722749098E-5</v>
      </c>
      <c r="JF22" s="80" t="s">
        <v>374</v>
      </c>
      <c r="JG22" s="81">
        <v>0.745</v>
      </c>
      <c r="JH22" s="81"/>
      <c r="JI22" s="81">
        <v>1.2769999999999999</v>
      </c>
      <c r="JJ22" s="81"/>
      <c r="JK22" s="81">
        <v>1.262</v>
      </c>
      <c r="JL22" s="81">
        <v>1.2470000000000001</v>
      </c>
      <c r="JM22" s="81">
        <v>1.2569999999999999</v>
      </c>
      <c r="JN22" s="81">
        <v>1.1559999999999999</v>
      </c>
      <c r="JO22" s="81">
        <v>0.14699999999999999</v>
      </c>
      <c r="JP22" s="82">
        <v>97.18</v>
      </c>
      <c r="JQ22" s="82">
        <v>94.361000000000004</v>
      </c>
      <c r="JR22" s="82">
        <v>96.241</v>
      </c>
      <c r="JS22" s="82">
        <v>77.256</v>
      </c>
      <c r="JT22" s="82">
        <v>-80.268000000000001</v>
      </c>
      <c r="JU22" s="76" t="s">
        <v>363</v>
      </c>
      <c r="JV22" s="83">
        <v>1.48945573897376E-5</v>
      </c>
      <c r="JW22" s="76" t="s">
        <v>363</v>
      </c>
      <c r="JX22" s="83">
        <v>3.0934247225056303E-5</v>
      </c>
      <c r="JY22" s="76" t="s">
        <v>363</v>
      </c>
      <c r="JZ22" s="84">
        <v>6.4246800112383704E-5</v>
      </c>
      <c r="KB22" s="80" t="s">
        <v>374</v>
      </c>
      <c r="KC22" s="81">
        <v>0.748</v>
      </c>
      <c r="KD22" s="81"/>
      <c r="KE22" s="81">
        <v>1.2350000000000001</v>
      </c>
      <c r="KF22" s="81"/>
      <c r="KG22" s="81">
        <v>1.2509999999999999</v>
      </c>
      <c r="KH22" s="81">
        <v>1.264</v>
      </c>
      <c r="KI22" s="81">
        <v>1.2490000000000001</v>
      </c>
      <c r="KJ22" s="81">
        <v>1.234</v>
      </c>
      <c r="KK22" s="81">
        <v>1</v>
      </c>
      <c r="KL22" s="82">
        <v>103.285</v>
      </c>
      <c r="KM22" s="82">
        <v>105.955</v>
      </c>
      <c r="KN22" s="82">
        <v>102.875</v>
      </c>
      <c r="KO22" s="82">
        <v>99.795000000000002</v>
      </c>
      <c r="KP22" s="82">
        <v>51.744999999999997</v>
      </c>
      <c r="KQ22" s="76" t="s">
        <v>416</v>
      </c>
      <c r="KR22" s="83">
        <v>1.0000000000000001E-5</v>
      </c>
      <c r="KS22" s="76" t="s">
        <v>416</v>
      </c>
      <c r="KT22" s="83">
        <v>1.0000000000000001E-5</v>
      </c>
      <c r="KU22" s="76" t="s">
        <v>416</v>
      </c>
      <c r="KV22" s="84">
        <v>1.0000000000000001E-5</v>
      </c>
      <c r="KX22" s="80" t="s">
        <v>374</v>
      </c>
      <c r="KY22" s="81">
        <v>1.016</v>
      </c>
      <c r="KZ22" s="81" t="s">
        <v>368</v>
      </c>
      <c r="LA22" s="81">
        <v>1.738</v>
      </c>
      <c r="LB22" s="81"/>
      <c r="LC22" s="81">
        <v>1.8009999999999999</v>
      </c>
      <c r="LD22" s="81">
        <v>1.819</v>
      </c>
      <c r="LE22" s="81">
        <v>1.84</v>
      </c>
      <c r="LF22" s="81">
        <v>1.651</v>
      </c>
      <c r="LG22" s="81">
        <v>1.43</v>
      </c>
      <c r="LH22" s="82">
        <v>108.726</v>
      </c>
      <c r="LI22" s="82">
        <v>111.21899999999999</v>
      </c>
      <c r="LJ22" s="82">
        <v>114.127</v>
      </c>
      <c r="LK22" s="82">
        <v>87.95</v>
      </c>
      <c r="LL22" s="82">
        <v>57.341000000000001</v>
      </c>
      <c r="LM22" s="76" t="s">
        <v>416</v>
      </c>
      <c r="LN22" s="83">
        <v>9.9999999999999995E-7</v>
      </c>
      <c r="LO22" s="76" t="s">
        <v>416</v>
      </c>
      <c r="LP22" s="83">
        <v>9.9999999999999995E-7</v>
      </c>
      <c r="LQ22" s="76" t="s">
        <v>416</v>
      </c>
      <c r="LR22" s="84">
        <v>9.9999999999999995E-7</v>
      </c>
    </row>
    <row r="23" spans="2:330">
      <c r="B23" s="80" t="s">
        <v>375</v>
      </c>
      <c r="C23" s="81">
        <v>1.077</v>
      </c>
      <c r="D23" s="81" t="s">
        <v>368</v>
      </c>
      <c r="E23" s="81">
        <v>2.1059999999999999</v>
      </c>
      <c r="F23" s="81"/>
      <c r="G23" s="81">
        <v>2.073</v>
      </c>
      <c r="H23" s="81">
        <v>1.927</v>
      </c>
      <c r="I23" s="81">
        <v>1.79</v>
      </c>
      <c r="J23" s="81">
        <v>1.702</v>
      </c>
      <c r="K23" s="81">
        <v>0.41899999999999998</v>
      </c>
      <c r="L23" s="82">
        <v>96.793000000000006</v>
      </c>
      <c r="M23" s="82">
        <v>82.603999999999999</v>
      </c>
      <c r="N23" s="82">
        <v>69.290999999999997</v>
      </c>
      <c r="O23" s="82">
        <v>60.738999999999997</v>
      </c>
      <c r="P23" s="82">
        <v>-61.095999999999997</v>
      </c>
      <c r="Q23" s="76" t="s">
        <v>363</v>
      </c>
      <c r="R23" s="83">
        <v>1.2250217541392701E-5</v>
      </c>
      <c r="S23" s="76" t="s">
        <v>363</v>
      </c>
      <c r="T23" s="83">
        <v>3.15162766282765E-5</v>
      </c>
      <c r="U23" s="76" t="s">
        <v>363</v>
      </c>
      <c r="V23" s="84">
        <v>8.1082290102508904E-5</v>
      </c>
      <c r="X23" s="80" t="s">
        <v>375</v>
      </c>
      <c r="Y23" s="81">
        <v>1.077</v>
      </c>
      <c r="Z23" s="81" t="s">
        <v>368</v>
      </c>
      <c r="AA23" s="81">
        <v>2.1459999999999999</v>
      </c>
      <c r="AB23" s="81"/>
      <c r="AC23" s="81">
        <v>2.1640000000000001</v>
      </c>
      <c r="AD23" s="81">
        <v>2.1</v>
      </c>
      <c r="AE23" s="81">
        <v>1.863</v>
      </c>
      <c r="AF23" s="81">
        <v>1.75</v>
      </c>
      <c r="AG23" s="81">
        <v>0.48699999999999999</v>
      </c>
      <c r="AH23" s="82">
        <v>101.684</v>
      </c>
      <c r="AI23" s="82">
        <v>95.697000000000003</v>
      </c>
      <c r="AJ23" s="82">
        <v>73.527000000000001</v>
      </c>
      <c r="AK23" s="82">
        <v>62.956000000000003</v>
      </c>
      <c r="AL23" s="82">
        <v>-54.781999999999996</v>
      </c>
      <c r="AM23" s="76" t="s">
        <v>363</v>
      </c>
      <c r="AN23" s="83">
        <v>1.28837099303073E-5</v>
      </c>
      <c r="AO23" s="76" t="s">
        <v>363</v>
      </c>
      <c r="AP23" s="83">
        <v>3.4254108349087299E-5</v>
      </c>
      <c r="AQ23" s="76" t="s">
        <v>363</v>
      </c>
      <c r="AR23" s="84">
        <v>9.1071899719728295E-5</v>
      </c>
      <c r="AT23" s="80" t="s">
        <v>375</v>
      </c>
      <c r="AU23" s="81">
        <v>1.077</v>
      </c>
      <c r="AV23" s="81" t="s">
        <v>368</v>
      </c>
      <c r="AW23" s="81">
        <v>2.1459999999999999</v>
      </c>
      <c r="AX23" s="81"/>
      <c r="AY23" s="81">
        <v>2.1840000000000002</v>
      </c>
      <c r="AZ23" s="81">
        <v>2.1619999999999999</v>
      </c>
      <c r="BA23" s="81">
        <v>2.1419999999999999</v>
      </c>
      <c r="BB23" s="81">
        <v>2.0449999999999999</v>
      </c>
      <c r="BC23" s="81">
        <v>1.643</v>
      </c>
      <c r="BD23" s="82">
        <v>103.55500000000001</v>
      </c>
      <c r="BE23" s="82">
        <v>101.497</v>
      </c>
      <c r="BF23" s="82">
        <v>99.626000000000005</v>
      </c>
      <c r="BG23" s="82">
        <v>90.552000000000007</v>
      </c>
      <c r="BH23" s="82">
        <v>52.947000000000003</v>
      </c>
      <c r="BI23" s="76" t="s">
        <v>416</v>
      </c>
      <c r="BJ23" s="83">
        <v>1E-4</v>
      </c>
      <c r="BK23" s="76" t="s">
        <v>416</v>
      </c>
      <c r="BL23" s="83">
        <v>1E-4</v>
      </c>
      <c r="BM23" s="76" t="s">
        <v>416</v>
      </c>
      <c r="BN23" s="84">
        <v>1E-4</v>
      </c>
      <c r="BP23" s="80" t="s">
        <v>375</v>
      </c>
      <c r="BQ23" s="81">
        <v>1.077</v>
      </c>
      <c r="BR23" s="81" t="s">
        <v>368</v>
      </c>
      <c r="BS23" s="81">
        <v>2.1389999999999998</v>
      </c>
      <c r="BT23" s="81"/>
      <c r="BU23" s="81">
        <v>2.109</v>
      </c>
      <c r="BV23" s="81">
        <v>1.9079999999999999</v>
      </c>
      <c r="BW23" s="81">
        <v>1.845</v>
      </c>
      <c r="BX23" s="81">
        <v>1.7809999999999999</v>
      </c>
      <c r="BY23" s="81">
        <v>0.36799999999999999</v>
      </c>
      <c r="BZ23" s="82">
        <v>97.174999999999997</v>
      </c>
      <c r="CA23" s="82">
        <v>78.248999999999995</v>
      </c>
      <c r="CB23" s="82">
        <v>72.316000000000003</v>
      </c>
      <c r="CC23" s="82">
        <v>66.290000000000006</v>
      </c>
      <c r="CD23" s="82">
        <v>-65.831000000000003</v>
      </c>
      <c r="CE23" s="76" t="s">
        <v>363</v>
      </c>
      <c r="CF23" s="83">
        <v>1.32829968456446E-5</v>
      </c>
      <c r="CG23" s="76" t="s">
        <v>363</v>
      </c>
      <c r="CH23" s="83">
        <v>3.17495112423975E-5</v>
      </c>
      <c r="CI23" s="76" t="s">
        <v>363</v>
      </c>
      <c r="CJ23" s="84">
        <v>7.5888858203082996E-5</v>
      </c>
      <c r="CL23" s="80" t="s">
        <v>375</v>
      </c>
      <c r="CM23" s="81">
        <v>1.077</v>
      </c>
      <c r="CN23" s="81" t="s">
        <v>368</v>
      </c>
      <c r="CO23" s="81">
        <v>2.1389999999999998</v>
      </c>
      <c r="CP23" s="81"/>
      <c r="CQ23" s="81">
        <v>2.0609999999999999</v>
      </c>
      <c r="CR23" s="81">
        <v>2.089</v>
      </c>
      <c r="CS23" s="81">
        <v>2.0720000000000001</v>
      </c>
      <c r="CT23" s="81">
        <v>1.9379999999999999</v>
      </c>
      <c r="CU23" s="81">
        <v>0.54100000000000004</v>
      </c>
      <c r="CV23" s="82">
        <v>92.655000000000001</v>
      </c>
      <c r="CW23" s="82">
        <v>95.292000000000002</v>
      </c>
      <c r="CX23" s="82">
        <v>93.691000000000003</v>
      </c>
      <c r="CY23" s="82">
        <v>81.072999999999993</v>
      </c>
      <c r="CZ23" s="82">
        <v>-49.768000000000001</v>
      </c>
      <c r="DA23" s="76" t="s">
        <v>363</v>
      </c>
      <c r="DB23" s="83">
        <v>1.7277731493647699E-5</v>
      </c>
      <c r="DC23" s="76" t="s">
        <v>363</v>
      </c>
      <c r="DD23" s="83">
        <v>4.1651431541752797E-5</v>
      </c>
      <c r="DE23" s="76" t="s">
        <v>416</v>
      </c>
      <c r="DF23" s="84">
        <v>1E-4</v>
      </c>
      <c r="DH23" s="80" t="s">
        <v>375</v>
      </c>
      <c r="DI23" s="81">
        <v>1.077</v>
      </c>
      <c r="DJ23" s="81" t="s">
        <v>368</v>
      </c>
      <c r="DK23" s="81">
        <v>2.0939999999999999</v>
      </c>
      <c r="DL23" s="81"/>
      <c r="DM23" s="81">
        <v>2.097</v>
      </c>
      <c r="DN23" s="81">
        <v>2.0089999999999999</v>
      </c>
      <c r="DO23" s="81">
        <v>1.871</v>
      </c>
      <c r="DP23" s="81">
        <v>1.7909999999999999</v>
      </c>
      <c r="DQ23" s="81">
        <v>0.53500000000000003</v>
      </c>
      <c r="DR23" s="82">
        <v>100.295</v>
      </c>
      <c r="DS23" s="82">
        <v>91.641999999999996</v>
      </c>
      <c r="DT23" s="82">
        <v>78.072999999999993</v>
      </c>
      <c r="DU23" s="82">
        <v>70.206000000000003</v>
      </c>
      <c r="DV23" s="82">
        <v>-50.325000000000003</v>
      </c>
      <c r="DW23" s="76" t="s">
        <v>363</v>
      </c>
      <c r="DX23" s="83">
        <v>1.4710977105945699E-5</v>
      </c>
      <c r="DY23" s="76" t="s">
        <v>363</v>
      </c>
      <c r="DZ23" s="83">
        <v>3.8236009331701798E-5</v>
      </c>
      <c r="EA23" s="76" t="s">
        <v>363</v>
      </c>
      <c r="EB23" s="84">
        <v>9.9381053962969404E-5</v>
      </c>
      <c r="ED23" s="80" t="s">
        <v>375</v>
      </c>
      <c r="EE23" s="81">
        <v>1.077</v>
      </c>
      <c r="EF23" s="81" t="s">
        <v>368</v>
      </c>
      <c r="EG23" s="81">
        <v>2.0939999999999999</v>
      </c>
      <c r="EH23" s="81"/>
      <c r="EI23" s="81">
        <v>2.0539999999999998</v>
      </c>
      <c r="EJ23" s="81">
        <v>2.0779999999999998</v>
      </c>
      <c r="EK23" s="81">
        <v>2.0539999999999998</v>
      </c>
      <c r="EL23" s="81">
        <v>1.9670000000000001</v>
      </c>
      <c r="EM23" s="81">
        <v>0.53100000000000003</v>
      </c>
      <c r="EN23" s="82">
        <v>96.066999999999993</v>
      </c>
      <c r="EO23" s="82">
        <v>98.427000000000007</v>
      </c>
      <c r="EP23" s="82">
        <v>96.066999999999993</v>
      </c>
      <c r="EQ23" s="82">
        <v>87.512</v>
      </c>
      <c r="ER23" s="82">
        <v>-50.695999999999998</v>
      </c>
      <c r="ES23" s="76" t="s">
        <v>363</v>
      </c>
      <c r="ET23" s="83">
        <v>1.8681725852378199E-5</v>
      </c>
      <c r="EU23" s="76" t="s">
        <v>363</v>
      </c>
      <c r="EV23" s="83">
        <v>4.2972493381616799E-5</v>
      </c>
      <c r="EW23" s="76" t="s">
        <v>363</v>
      </c>
      <c r="EX23" s="84">
        <v>9.8847140891858304E-5</v>
      </c>
      <c r="EZ23" s="80" t="s">
        <v>375</v>
      </c>
      <c r="FA23" s="81">
        <v>1.077</v>
      </c>
      <c r="FB23" s="81" t="s">
        <v>368</v>
      </c>
      <c r="FC23" s="81">
        <v>2.0070000000000001</v>
      </c>
      <c r="FD23" s="81"/>
      <c r="FE23" s="81">
        <v>2.0219999999999998</v>
      </c>
      <c r="FF23" s="81">
        <v>2.0299999999999998</v>
      </c>
      <c r="FG23" s="81">
        <v>1.972</v>
      </c>
      <c r="FH23" s="81">
        <v>1.8029999999999999</v>
      </c>
      <c r="FI23" s="81">
        <v>1.3360000000000001</v>
      </c>
      <c r="FJ23" s="82">
        <v>101.613</v>
      </c>
      <c r="FK23" s="82">
        <v>102.473</v>
      </c>
      <c r="FL23" s="82">
        <v>96.236999999999995</v>
      </c>
      <c r="FM23" s="82">
        <v>78.064999999999998</v>
      </c>
      <c r="FN23" s="82">
        <v>27.849</v>
      </c>
      <c r="FO23" s="76" t="s">
        <v>363</v>
      </c>
      <c r="FP23" s="83">
        <v>3.6214760227442402E-5</v>
      </c>
      <c r="FQ23" s="76" t="s">
        <v>416</v>
      </c>
      <c r="FR23" s="83">
        <v>1E-4</v>
      </c>
      <c r="FS23" s="76" t="s">
        <v>416</v>
      </c>
      <c r="FT23" s="84">
        <v>1E-4</v>
      </c>
      <c r="FV23" s="80" t="s">
        <v>375</v>
      </c>
      <c r="FW23" s="81">
        <v>1.077</v>
      </c>
      <c r="FX23" s="81" t="s">
        <v>368</v>
      </c>
      <c r="FY23" s="81">
        <v>2.0070000000000001</v>
      </c>
      <c r="FZ23" s="81"/>
      <c r="GA23" s="81">
        <v>1.9319999999999999</v>
      </c>
      <c r="GB23" s="81">
        <v>1.831</v>
      </c>
      <c r="GC23" s="81">
        <v>1.7649999999999999</v>
      </c>
      <c r="GD23" s="81">
        <v>1.7270000000000001</v>
      </c>
      <c r="GE23" s="81">
        <v>0.41</v>
      </c>
      <c r="GF23" s="82">
        <v>91.935000000000002</v>
      </c>
      <c r="GG23" s="82">
        <v>81.075000000000003</v>
      </c>
      <c r="GH23" s="82">
        <v>73.977999999999994</v>
      </c>
      <c r="GI23" s="82">
        <v>69.891999999999996</v>
      </c>
      <c r="GJ23" s="82">
        <v>-61.930999999999997</v>
      </c>
      <c r="GK23" s="76" t="s">
        <v>363</v>
      </c>
      <c r="GL23" s="83">
        <v>1.41546557642614E-5</v>
      </c>
      <c r="GM23" s="76" t="s">
        <v>363</v>
      </c>
      <c r="GN23" s="83">
        <v>3.3899695158233998E-5</v>
      </c>
      <c r="GO23" s="76" t="s">
        <v>363</v>
      </c>
      <c r="GP23" s="84">
        <v>8.1188080512896598E-5</v>
      </c>
      <c r="GR23" s="80" t="s">
        <v>375</v>
      </c>
      <c r="GS23" s="81">
        <v>1.077</v>
      </c>
      <c r="GT23" s="81" t="s">
        <v>368</v>
      </c>
      <c r="GU23" s="81">
        <v>1.9750000000000001</v>
      </c>
      <c r="GV23" s="81"/>
      <c r="GW23" s="81">
        <v>1.95</v>
      </c>
      <c r="GX23" s="81">
        <v>1.79</v>
      </c>
      <c r="GY23" s="81">
        <v>1.748</v>
      </c>
      <c r="GZ23" s="81">
        <v>1.7010000000000001</v>
      </c>
      <c r="HA23" s="81">
        <v>0.38</v>
      </c>
      <c r="HB23" s="82">
        <v>97.215999999999994</v>
      </c>
      <c r="HC23" s="82">
        <v>79.399000000000001</v>
      </c>
      <c r="HD23" s="82">
        <v>74.721999999999994</v>
      </c>
      <c r="HE23" s="82">
        <v>69.488</v>
      </c>
      <c r="HF23" s="82">
        <v>-64.716999999999999</v>
      </c>
      <c r="HG23" s="76" t="s">
        <v>363</v>
      </c>
      <c r="HH23" s="83">
        <v>1.3970459322787099E-5</v>
      </c>
      <c r="HI23" s="76" t="s">
        <v>363</v>
      </c>
      <c r="HJ23" s="83">
        <v>3.29439026282746E-5</v>
      </c>
      <c r="HK23" s="76" t="s">
        <v>363</v>
      </c>
      <c r="HL23" s="84">
        <v>7.7685399979012001E-5</v>
      </c>
      <c r="HN23" s="80" t="s">
        <v>375</v>
      </c>
      <c r="HO23" s="81">
        <v>1.077</v>
      </c>
      <c r="HP23" s="81" t="s">
        <v>368</v>
      </c>
      <c r="HQ23" s="81">
        <v>1.9750000000000001</v>
      </c>
      <c r="HR23" s="81"/>
      <c r="HS23" s="81">
        <v>1.9570000000000001</v>
      </c>
      <c r="HT23" s="81">
        <v>1.7849999999999999</v>
      </c>
      <c r="HU23" s="81">
        <v>1.7410000000000001</v>
      </c>
      <c r="HV23" s="81">
        <v>1.6839999999999999</v>
      </c>
      <c r="HW23" s="81">
        <v>1.22</v>
      </c>
      <c r="HX23" s="82">
        <v>97.995999999999995</v>
      </c>
      <c r="HY23" s="82">
        <v>78.841999999999999</v>
      </c>
      <c r="HZ23" s="82">
        <v>73.941999999999993</v>
      </c>
      <c r="IA23" s="82">
        <v>67.594999999999999</v>
      </c>
      <c r="IB23" s="82">
        <v>15.923999999999999</v>
      </c>
      <c r="IC23" s="76" t="s">
        <v>363</v>
      </c>
      <c r="ID23" s="83">
        <v>2.19038182592673E-5</v>
      </c>
      <c r="IE23" s="76" t="s">
        <v>416</v>
      </c>
      <c r="IF23" s="83">
        <v>1E-4</v>
      </c>
      <c r="IG23" s="76" t="s">
        <v>416</v>
      </c>
      <c r="IH23" s="84">
        <v>1E-4</v>
      </c>
      <c r="IJ23" s="80" t="s">
        <v>375</v>
      </c>
      <c r="IK23" s="81">
        <v>1.077</v>
      </c>
      <c r="IL23" s="81" t="s">
        <v>368</v>
      </c>
      <c r="IM23" s="81">
        <v>2.0030000000000001</v>
      </c>
      <c r="IN23" s="81"/>
      <c r="IO23" s="81">
        <v>1.9910000000000001</v>
      </c>
      <c r="IP23" s="81">
        <v>1.883</v>
      </c>
      <c r="IQ23" s="81">
        <v>1.718</v>
      </c>
      <c r="IR23" s="81">
        <v>1.538</v>
      </c>
      <c r="IS23" s="81">
        <v>0.378</v>
      </c>
      <c r="IT23" s="82">
        <v>98.703999999999994</v>
      </c>
      <c r="IU23" s="82">
        <v>87.040999999999997</v>
      </c>
      <c r="IV23" s="82">
        <v>69.221999999999994</v>
      </c>
      <c r="IW23" s="82">
        <v>49.783999999999999</v>
      </c>
      <c r="IX23" s="82">
        <v>-64.903000000000006</v>
      </c>
      <c r="IY23" s="76" t="s">
        <v>363</v>
      </c>
      <c r="IZ23" s="83">
        <v>9.7473765965549797E-6</v>
      </c>
      <c r="JA23" s="76" t="s">
        <v>363</v>
      </c>
      <c r="JB23" s="83">
        <v>2.7169760876993301E-5</v>
      </c>
      <c r="JC23" s="76" t="s">
        <v>363</v>
      </c>
      <c r="JD23" s="84">
        <v>7.4140416136178107E-5</v>
      </c>
      <c r="JF23" s="80" t="s">
        <v>375</v>
      </c>
      <c r="JG23" s="81">
        <v>1.077</v>
      </c>
      <c r="JH23" s="81" t="s">
        <v>368</v>
      </c>
      <c r="JI23" s="81">
        <v>2.0030000000000001</v>
      </c>
      <c r="JJ23" s="81"/>
      <c r="JK23" s="81">
        <v>1.7889999999999999</v>
      </c>
      <c r="JL23" s="81">
        <v>1.871</v>
      </c>
      <c r="JM23" s="81">
        <v>1.778</v>
      </c>
      <c r="JN23" s="81">
        <v>1.6080000000000001</v>
      </c>
      <c r="JO23" s="81">
        <v>0.40400000000000003</v>
      </c>
      <c r="JP23" s="82">
        <v>76.89</v>
      </c>
      <c r="JQ23" s="82">
        <v>85.745000000000005</v>
      </c>
      <c r="JR23" s="82">
        <v>75.701999999999998</v>
      </c>
      <c r="JS23" s="82">
        <v>57.343000000000004</v>
      </c>
      <c r="JT23" s="82">
        <v>-62.488</v>
      </c>
      <c r="JU23" s="76" t="s">
        <v>363</v>
      </c>
      <c r="JV23" s="83">
        <v>1.1515371846575099E-5</v>
      </c>
      <c r="JW23" s="76" t="s">
        <v>363</v>
      </c>
      <c r="JX23" s="83">
        <v>3.0097627734316401E-5</v>
      </c>
      <c r="JY23" s="76" t="s">
        <v>363</v>
      </c>
      <c r="JZ23" s="84">
        <v>7.8665909125888198E-5</v>
      </c>
      <c r="KB23" s="80" t="s">
        <v>375</v>
      </c>
      <c r="KC23" s="81">
        <v>1.212</v>
      </c>
      <c r="KD23" s="81" t="s">
        <v>368</v>
      </c>
      <c r="KE23" s="81">
        <v>2.129</v>
      </c>
      <c r="KF23" s="81"/>
      <c r="KG23" s="81">
        <v>2.1800000000000002</v>
      </c>
      <c r="KH23" s="81">
        <v>1.94</v>
      </c>
      <c r="KI23" s="81">
        <v>1.91</v>
      </c>
      <c r="KJ23" s="81">
        <v>1.871</v>
      </c>
      <c r="KK23" s="81">
        <v>1.6160000000000001</v>
      </c>
      <c r="KL23" s="82">
        <v>105.562</v>
      </c>
      <c r="KM23" s="82">
        <v>79.388999999999996</v>
      </c>
      <c r="KN23" s="82">
        <v>76.117999999999995</v>
      </c>
      <c r="KO23" s="82">
        <v>71.864999999999995</v>
      </c>
      <c r="KP23" s="82">
        <v>44.057000000000002</v>
      </c>
      <c r="KQ23" s="76" t="s">
        <v>363</v>
      </c>
      <c r="KR23" s="83">
        <v>6.1134240684736797E-6</v>
      </c>
      <c r="KS23" s="76" t="s">
        <v>416</v>
      </c>
      <c r="KT23" s="83">
        <v>1.0000000000000001E-5</v>
      </c>
      <c r="KU23" s="76" t="s">
        <v>416</v>
      </c>
      <c r="KV23" s="84">
        <v>1.0000000000000001E-5</v>
      </c>
      <c r="KX23" s="80" t="s">
        <v>375</v>
      </c>
      <c r="KY23" s="81">
        <v>1.2909999999999999</v>
      </c>
      <c r="KZ23" s="81" t="s">
        <v>368</v>
      </c>
      <c r="LA23" s="81">
        <v>2.4780000000000002</v>
      </c>
      <c r="LB23" s="81"/>
      <c r="LC23" s="81">
        <v>2.5150000000000001</v>
      </c>
      <c r="LD23" s="81">
        <v>2.5590000000000002</v>
      </c>
      <c r="LE23" s="81">
        <v>2.3119999999999998</v>
      </c>
      <c r="LF23" s="81">
        <v>2.153</v>
      </c>
      <c r="LG23" s="81">
        <v>1.915</v>
      </c>
      <c r="LH23" s="82">
        <v>103.117</v>
      </c>
      <c r="LI23" s="82">
        <v>106.824</v>
      </c>
      <c r="LJ23" s="82">
        <v>86.015000000000001</v>
      </c>
      <c r="LK23" s="82">
        <v>72.62</v>
      </c>
      <c r="LL23" s="82">
        <v>52.57</v>
      </c>
      <c r="LM23" s="76" t="s">
        <v>416</v>
      </c>
      <c r="LN23" s="83">
        <v>9.9999999999999995E-7</v>
      </c>
      <c r="LO23" s="76" t="s">
        <v>416</v>
      </c>
      <c r="LP23" s="83">
        <v>9.9999999999999995E-7</v>
      </c>
      <c r="LQ23" s="76" t="s">
        <v>416</v>
      </c>
      <c r="LR23" s="84">
        <v>9.9999999999999995E-7</v>
      </c>
    </row>
    <row r="24" spans="2:330">
      <c r="B24" s="80" t="s">
        <v>376</v>
      </c>
      <c r="C24" s="81" t="s">
        <v>361</v>
      </c>
      <c r="D24" s="81"/>
      <c r="E24" s="81"/>
      <c r="F24" s="81"/>
      <c r="G24" s="81"/>
      <c r="H24" s="81"/>
      <c r="I24" s="81"/>
      <c r="J24" s="81"/>
      <c r="K24" s="81"/>
      <c r="L24" s="82"/>
      <c r="M24" s="82"/>
      <c r="N24" s="82"/>
      <c r="O24" s="82"/>
      <c r="P24" s="82"/>
      <c r="Q24" s="77"/>
      <c r="R24" s="83"/>
      <c r="S24" s="77"/>
      <c r="T24" s="83"/>
      <c r="U24" s="77"/>
      <c r="V24" s="84"/>
      <c r="X24" s="80" t="s">
        <v>376</v>
      </c>
      <c r="Y24" s="81" t="s">
        <v>361</v>
      </c>
      <c r="Z24" s="81"/>
      <c r="AA24" s="81"/>
      <c r="AB24" s="81"/>
      <c r="AC24" s="81"/>
      <c r="AD24" s="81"/>
      <c r="AE24" s="81"/>
      <c r="AF24" s="81"/>
      <c r="AG24" s="81"/>
      <c r="AH24" s="82"/>
      <c r="AI24" s="82"/>
      <c r="AJ24" s="82"/>
      <c r="AK24" s="82"/>
      <c r="AL24" s="82"/>
      <c r="AM24" s="77"/>
      <c r="AN24" s="83"/>
      <c r="AO24" s="77"/>
      <c r="AP24" s="83"/>
      <c r="AQ24" s="77"/>
      <c r="AR24" s="84"/>
      <c r="AT24" s="80" t="s">
        <v>376</v>
      </c>
      <c r="AU24" s="81" t="s">
        <v>361</v>
      </c>
      <c r="AV24" s="81"/>
      <c r="AW24" s="81"/>
      <c r="AX24" s="81"/>
      <c r="AY24" s="81"/>
      <c r="AZ24" s="81"/>
      <c r="BA24" s="81"/>
      <c r="BB24" s="81"/>
      <c r="BC24" s="81"/>
      <c r="BD24" s="82"/>
      <c r="BE24" s="82"/>
      <c r="BF24" s="82"/>
      <c r="BG24" s="82"/>
      <c r="BH24" s="82"/>
      <c r="BI24" s="77"/>
      <c r="BJ24" s="83"/>
      <c r="BK24" s="77"/>
      <c r="BL24" s="83"/>
      <c r="BM24" s="77"/>
      <c r="BN24" s="84"/>
      <c r="BP24" s="80" t="s">
        <v>376</v>
      </c>
      <c r="BQ24" s="81" t="s">
        <v>361</v>
      </c>
      <c r="BR24" s="81"/>
      <c r="BS24" s="81"/>
      <c r="BT24" s="81"/>
      <c r="BU24" s="81"/>
      <c r="BV24" s="81"/>
      <c r="BW24" s="81"/>
      <c r="BX24" s="81"/>
      <c r="BY24" s="81"/>
      <c r="BZ24" s="82"/>
      <c r="CA24" s="82"/>
      <c r="CB24" s="82"/>
      <c r="CC24" s="82"/>
      <c r="CD24" s="82"/>
      <c r="CE24" s="77"/>
      <c r="CF24" s="83"/>
      <c r="CG24" s="77"/>
      <c r="CH24" s="83"/>
      <c r="CI24" s="77"/>
      <c r="CJ24" s="84"/>
      <c r="CL24" s="80" t="s">
        <v>376</v>
      </c>
      <c r="CM24" s="81" t="s">
        <v>361</v>
      </c>
      <c r="CN24" s="81"/>
      <c r="CO24" s="81"/>
      <c r="CP24" s="81"/>
      <c r="CQ24" s="81"/>
      <c r="CR24" s="81"/>
      <c r="CS24" s="81"/>
      <c r="CT24" s="81"/>
      <c r="CU24" s="81"/>
      <c r="CV24" s="82"/>
      <c r="CW24" s="82"/>
      <c r="CX24" s="82"/>
      <c r="CY24" s="82"/>
      <c r="CZ24" s="82"/>
      <c r="DA24" s="77"/>
      <c r="DB24" s="83"/>
      <c r="DC24" s="77"/>
      <c r="DD24" s="83"/>
      <c r="DE24" s="77"/>
      <c r="DF24" s="84"/>
      <c r="DH24" s="80" t="s">
        <v>376</v>
      </c>
      <c r="DI24" s="81" t="s">
        <v>361</v>
      </c>
      <c r="DJ24" s="81"/>
      <c r="DK24" s="81"/>
      <c r="DL24" s="81"/>
      <c r="DM24" s="81"/>
      <c r="DN24" s="81"/>
      <c r="DO24" s="81"/>
      <c r="DP24" s="81"/>
      <c r="DQ24" s="81"/>
      <c r="DR24" s="82"/>
      <c r="DS24" s="82"/>
      <c r="DT24" s="82"/>
      <c r="DU24" s="82"/>
      <c r="DV24" s="82"/>
      <c r="DW24" s="77"/>
      <c r="DX24" s="83"/>
      <c r="DY24" s="77"/>
      <c r="DZ24" s="83"/>
      <c r="EA24" s="77"/>
      <c r="EB24" s="84"/>
      <c r="ED24" s="80" t="s">
        <v>376</v>
      </c>
      <c r="EE24" s="81" t="s">
        <v>361</v>
      </c>
      <c r="EF24" s="81"/>
      <c r="EG24" s="81"/>
      <c r="EH24" s="81"/>
      <c r="EI24" s="81"/>
      <c r="EJ24" s="81"/>
      <c r="EK24" s="81"/>
      <c r="EL24" s="81"/>
      <c r="EM24" s="81"/>
      <c r="EN24" s="82"/>
      <c r="EO24" s="82"/>
      <c r="EP24" s="82"/>
      <c r="EQ24" s="82"/>
      <c r="ER24" s="82"/>
      <c r="ES24" s="77"/>
      <c r="ET24" s="83"/>
      <c r="EU24" s="77"/>
      <c r="EV24" s="83"/>
      <c r="EW24" s="77"/>
      <c r="EX24" s="84"/>
      <c r="EZ24" s="80" t="s">
        <v>376</v>
      </c>
      <c r="FA24" s="81" t="s">
        <v>361</v>
      </c>
      <c r="FB24" s="81"/>
      <c r="FC24" s="81"/>
      <c r="FD24" s="81"/>
      <c r="FE24" s="81"/>
      <c r="FF24" s="81"/>
      <c r="FG24" s="81"/>
      <c r="FH24" s="81"/>
      <c r="FI24" s="81"/>
      <c r="FJ24" s="82"/>
      <c r="FK24" s="82"/>
      <c r="FL24" s="82"/>
      <c r="FM24" s="82"/>
      <c r="FN24" s="82"/>
      <c r="FO24" s="77"/>
      <c r="FP24" s="83"/>
      <c r="FQ24" s="77"/>
      <c r="FR24" s="83"/>
      <c r="FS24" s="77"/>
      <c r="FT24" s="84"/>
      <c r="FV24" s="80" t="s">
        <v>376</v>
      </c>
      <c r="FW24" s="81" t="s">
        <v>361</v>
      </c>
      <c r="FX24" s="81"/>
      <c r="FY24" s="81"/>
      <c r="FZ24" s="81"/>
      <c r="GA24" s="81"/>
      <c r="GB24" s="81"/>
      <c r="GC24" s="81"/>
      <c r="GD24" s="81"/>
      <c r="GE24" s="81"/>
      <c r="GF24" s="82"/>
      <c r="GG24" s="82"/>
      <c r="GH24" s="82"/>
      <c r="GI24" s="82"/>
      <c r="GJ24" s="82"/>
      <c r="GK24" s="77"/>
      <c r="GL24" s="83"/>
      <c r="GM24" s="77"/>
      <c r="GN24" s="83"/>
      <c r="GO24" s="77"/>
      <c r="GP24" s="84"/>
      <c r="GR24" s="80" t="s">
        <v>376</v>
      </c>
      <c r="GS24" s="81" t="s">
        <v>361</v>
      </c>
      <c r="GT24" s="81"/>
      <c r="GU24" s="81"/>
      <c r="GV24" s="81"/>
      <c r="GW24" s="81"/>
      <c r="GX24" s="81"/>
      <c r="GY24" s="81"/>
      <c r="GZ24" s="81"/>
      <c r="HA24" s="81"/>
      <c r="HB24" s="82"/>
      <c r="HC24" s="82"/>
      <c r="HD24" s="82"/>
      <c r="HE24" s="82"/>
      <c r="HF24" s="82"/>
      <c r="HG24" s="77"/>
      <c r="HH24" s="83"/>
      <c r="HI24" s="77"/>
      <c r="HJ24" s="83"/>
      <c r="HK24" s="77"/>
      <c r="HL24" s="84"/>
      <c r="HN24" s="80" t="s">
        <v>376</v>
      </c>
      <c r="HO24" s="81" t="s">
        <v>361</v>
      </c>
      <c r="HP24" s="81"/>
      <c r="HQ24" s="81"/>
      <c r="HR24" s="81"/>
      <c r="HS24" s="81"/>
      <c r="HT24" s="81"/>
      <c r="HU24" s="81"/>
      <c r="HV24" s="81"/>
      <c r="HW24" s="81"/>
      <c r="HX24" s="82"/>
      <c r="HY24" s="82"/>
      <c r="HZ24" s="82"/>
      <c r="IA24" s="82"/>
      <c r="IB24" s="82"/>
      <c r="IC24" s="77"/>
      <c r="ID24" s="83"/>
      <c r="IE24" s="77"/>
      <c r="IF24" s="83"/>
      <c r="IG24" s="77"/>
      <c r="IH24" s="84"/>
      <c r="IJ24" s="80" t="s">
        <v>376</v>
      </c>
      <c r="IK24" s="81" t="s">
        <v>361</v>
      </c>
      <c r="IL24" s="81"/>
      <c r="IM24" s="81"/>
      <c r="IN24" s="81"/>
      <c r="IO24" s="81"/>
      <c r="IP24" s="81"/>
      <c r="IQ24" s="81"/>
      <c r="IR24" s="81"/>
      <c r="IS24" s="81"/>
      <c r="IT24" s="82"/>
      <c r="IU24" s="82"/>
      <c r="IV24" s="82"/>
      <c r="IW24" s="82"/>
      <c r="IX24" s="82"/>
      <c r="IY24" s="77"/>
      <c r="IZ24" s="83"/>
      <c r="JA24" s="77"/>
      <c r="JB24" s="83"/>
      <c r="JC24" s="77"/>
      <c r="JD24" s="84"/>
      <c r="JF24" s="80" t="s">
        <v>376</v>
      </c>
      <c r="JG24" s="81" t="s">
        <v>361</v>
      </c>
      <c r="JH24" s="81"/>
      <c r="JI24" s="81"/>
      <c r="JJ24" s="81"/>
      <c r="JK24" s="81"/>
      <c r="JL24" s="81"/>
      <c r="JM24" s="81"/>
      <c r="JN24" s="81"/>
      <c r="JO24" s="81"/>
      <c r="JP24" s="82"/>
      <c r="JQ24" s="82"/>
      <c r="JR24" s="82"/>
      <c r="JS24" s="82"/>
      <c r="JT24" s="82"/>
      <c r="JU24" s="77"/>
      <c r="JV24" s="83"/>
      <c r="JW24" s="77"/>
      <c r="JX24" s="83"/>
      <c r="JY24" s="77"/>
      <c r="JZ24" s="84"/>
      <c r="KB24" s="80" t="s">
        <v>376</v>
      </c>
      <c r="KC24" s="81" t="s">
        <v>361</v>
      </c>
      <c r="KD24" s="81"/>
      <c r="KE24" s="81"/>
      <c r="KF24" s="81"/>
      <c r="KG24" s="81"/>
      <c r="KH24" s="81"/>
      <c r="KI24" s="81"/>
      <c r="KJ24" s="81"/>
      <c r="KK24" s="81"/>
      <c r="KL24" s="82"/>
      <c r="KM24" s="82"/>
      <c r="KN24" s="82"/>
      <c r="KO24" s="82"/>
      <c r="KP24" s="82"/>
      <c r="KQ24" s="77"/>
      <c r="KR24" s="83"/>
      <c r="KS24" s="77"/>
      <c r="KT24" s="83"/>
      <c r="KU24" s="77"/>
      <c r="KV24" s="84"/>
      <c r="KX24" s="80" t="s">
        <v>376</v>
      </c>
      <c r="KY24" s="81" t="s">
        <v>361</v>
      </c>
      <c r="KZ24" s="81"/>
      <c r="LA24" s="81"/>
      <c r="LB24" s="81"/>
      <c r="LC24" s="81"/>
      <c r="LD24" s="81"/>
      <c r="LE24" s="81"/>
      <c r="LF24" s="81"/>
      <c r="LG24" s="81"/>
      <c r="LH24" s="82"/>
      <c r="LI24" s="82"/>
      <c r="LJ24" s="82"/>
      <c r="LK24" s="82"/>
      <c r="LL24" s="82"/>
      <c r="LM24" s="77"/>
      <c r="LN24" s="83"/>
      <c r="LO24" s="77"/>
      <c r="LP24" s="83"/>
      <c r="LQ24" s="77"/>
      <c r="LR24" s="84"/>
    </row>
    <row r="25" spans="2:330">
      <c r="B25" s="80" t="s">
        <v>377</v>
      </c>
      <c r="C25" s="81">
        <v>0.90787492739036701</v>
      </c>
      <c r="D25" s="81"/>
      <c r="E25" s="81">
        <v>2.6659999999999999</v>
      </c>
      <c r="F25" s="81"/>
      <c r="G25" s="81">
        <v>2.6339999999999999</v>
      </c>
      <c r="H25" s="81">
        <v>2.4249999999999998</v>
      </c>
      <c r="I25" s="81">
        <v>2.2850000000000001</v>
      </c>
      <c r="J25" s="81">
        <v>1.974</v>
      </c>
      <c r="K25" s="81">
        <v>0.25800000000000001</v>
      </c>
      <c r="L25" s="82">
        <v>98.18</v>
      </c>
      <c r="M25" s="82">
        <v>86.292000000000002</v>
      </c>
      <c r="N25" s="82">
        <v>78.328999999999994</v>
      </c>
      <c r="O25" s="82">
        <v>60.64</v>
      </c>
      <c r="P25" s="82">
        <v>-71.581999999999994</v>
      </c>
      <c r="Q25" s="76" t="s">
        <v>363</v>
      </c>
      <c r="R25" s="83">
        <v>1.2035682525009E-5</v>
      </c>
      <c r="S25" s="76" t="s">
        <v>363</v>
      </c>
      <c r="T25" s="83">
        <v>2.87489918356518E-5</v>
      </c>
      <c r="U25" s="76" t="s">
        <v>363</v>
      </c>
      <c r="V25" s="84">
        <v>6.8671180869799098E-5</v>
      </c>
      <c r="X25" s="80" t="s">
        <v>377</v>
      </c>
      <c r="Y25" s="81">
        <v>0.90787492739036701</v>
      </c>
      <c r="Z25" s="81"/>
      <c r="AA25" s="81">
        <v>2.718</v>
      </c>
      <c r="AB25" s="81"/>
      <c r="AC25" s="81">
        <v>2.754</v>
      </c>
      <c r="AD25" s="81">
        <v>2.585</v>
      </c>
      <c r="AE25" s="81">
        <v>2.3130000000000002</v>
      </c>
      <c r="AF25" s="81">
        <v>2.0750000000000002</v>
      </c>
      <c r="AG25" s="81">
        <v>0.24199999999999999</v>
      </c>
      <c r="AH25" s="82">
        <v>101.989</v>
      </c>
      <c r="AI25" s="82">
        <v>92.652000000000001</v>
      </c>
      <c r="AJ25" s="82">
        <v>77.626000000000005</v>
      </c>
      <c r="AK25" s="82">
        <v>64.477999999999994</v>
      </c>
      <c r="AL25" s="82">
        <v>-73.343999999999994</v>
      </c>
      <c r="AM25" s="76" t="s">
        <v>363</v>
      </c>
      <c r="AN25" s="83">
        <v>1.2736454277579E-5</v>
      </c>
      <c r="AO25" s="76" t="s">
        <v>363</v>
      </c>
      <c r="AP25" s="83">
        <v>2.93653596245377E-5</v>
      </c>
      <c r="AQ25" s="76" t="s">
        <v>363</v>
      </c>
      <c r="AR25" s="84">
        <v>6.7705212697732097E-5</v>
      </c>
      <c r="AT25" s="80" t="s">
        <v>377</v>
      </c>
      <c r="AU25" s="81">
        <v>0.90787492739036701</v>
      </c>
      <c r="AV25" s="81"/>
      <c r="AW25" s="81">
        <v>2.718</v>
      </c>
      <c r="AX25" s="81"/>
      <c r="AY25" s="81">
        <v>2.7469999999999999</v>
      </c>
      <c r="AZ25" s="81">
        <v>2.726</v>
      </c>
      <c r="BA25" s="81">
        <v>2.722</v>
      </c>
      <c r="BB25" s="81">
        <v>2.56</v>
      </c>
      <c r="BC25" s="81">
        <v>1.845</v>
      </c>
      <c r="BD25" s="82">
        <v>101.602</v>
      </c>
      <c r="BE25" s="82">
        <v>100.44199999999999</v>
      </c>
      <c r="BF25" s="82">
        <v>100.221</v>
      </c>
      <c r="BG25" s="82">
        <v>91.271000000000001</v>
      </c>
      <c r="BH25" s="82">
        <v>51.771000000000001</v>
      </c>
      <c r="BI25" s="76" t="s">
        <v>416</v>
      </c>
      <c r="BJ25" s="83">
        <v>1E-4</v>
      </c>
      <c r="BK25" s="76" t="s">
        <v>416</v>
      </c>
      <c r="BL25" s="83">
        <v>1E-4</v>
      </c>
      <c r="BM25" s="76" t="s">
        <v>416</v>
      </c>
      <c r="BN25" s="84">
        <v>1E-4</v>
      </c>
      <c r="BP25" s="80" t="s">
        <v>377</v>
      </c>
      <c r="BQ25" s="81">
        <v>0.90787492739036701</v>
      </c>
      <c r="BR25" s="81"/>
      <c r="BS25" s="81">
        <v>2.6640000000000001</v>
      </c>
      <c r="BT25" s="81"/>
      <c r="BU25" s="81">
        <v>2.6669999999999998</v>
      </c>
      <c r="BV25" s="81">
        <v>2.496</v>
      </c>
      <c r="BW25" s="81">
        <v>2.3679999999999999</v>
      </c>
      <c r="BX25" s="81">
        <v>2.3140000000000001</v>
      </c>
      <c r="BY25" s="81">
        <v>0.25</v>
      </c>
      <c r="BZ25" s="82">
        <v>100.17100000000001</v>
      </c>
      <c r="CA25" s="82">
        <v>90.433000000000007</v>
      </c>
      <c r="CB25" s="82">
        <v>83.144999999999996</v>
      </c>
      <c r="CC25" s="82">
        <v>80.069999999999993</v>
      </c>
      <c r="CD25" s="82">
        <v>-72.462999999999994</v>
      </c>
      <c r="CE25" s="76" t="s">
        <v>363</v>
      </c>
      <c r="CF25" s="83">
        <v>1.5744818860455599E-5</v>
      </c>
      <c r="CG25" s="76" t="s">
        <v>363</v>
      </c>
      <c r="CH25" s="83">
        <v>3.3491576251595102E-5</v>
      </c>
      <c r="CI25" s="76" t="s">
        <v>363</v>
      </c>
      <c r="CJ25" s="84">
        <v>7.1241574117668097E-5</v>
      </c>
      <c r="CL25" s="80" t="s">
        <v>377</v>
      </c>
      <c r="CM25" s="81">
        <v>0.90787492739036701</v>
      </c>
      <c r="CN25" s="81"/>
      <c r="CO25" s="81">
        <v>2.6640000000000001</v>
      </c>
      <c r="CP25" s="81"/>
      <c r="CQ25" s="81">
        <v>2.6269999999999998</v>
      </c>
      <c r="CR25" s="81">
        <v>2.6429999999999998</v>
      </c>
      <c r="CS25" s="81">
        <v>2.6230000000000002</v>
      </c>
      <c r="CT25" s="81">
        <v>2.484</v>
      </c>
      <c r="CU25" s="81">
        <v>0.26200000000000001</v>
      </c>
      <c r="CV25" s="82">
        <v>97.893000000000001</v>
      </c>
      <c r="CW25" s="82">
        <v>98.804000000000002</v>
      </c>
      <c r="CX25" s="82">
        <v>97.665000000000006</v>
      </c>
      <c r="CY25" s="82">
        <v>89.75</v>
      </c>
      <c r="CZ25" s="82">
        <v>-71.141000000000005</v>
      </c>
      <c r="DA25" s="76" t="s">
        <v>363</v>
      </c>
      <c r="DB25" s="83">
        <v>1.76628863814708E-5</v>
      </c>
      <c r="DC25" s="76" t="s">
        <v>363</v>
      </c>
      <c r="DD25" s="83">
        <v>3.6126931713024298E-5</v>
      </c>
      <c r="DE25" s="76" t="s">
        <v>363</v>
      </c>
      <c r="DF25" s="84">
        <v>7.3892520554663993E-5</v>
      </c>
      <c r="DH25" s="80" t="s">
        <v>377</v>
      </c>
      <c r="DI25" s="81">
        <v>0.90787492739036701</v>
      </c>
      <c r="DJ25" s="81"/>
      <c r="DK25" s="81">
        <v>2.605</v>
      </c>
      <c r="DL25" s="81"/>
      <c r="DM25" s="81">
        <v>2.5870000000000002</v>
      </c>
      <c r="DN25" s="81">
        <v>2.5059999999999998</v>
      </c>
      <c r="DO25" s="81">
        <v>2.3260000000000001</v>
      </c>
      <c r="DP25" s="81">
        <v>2.3340000000000001</v>
      </c>
      <c r="DQ25" s="81">
        <v>0.29399999999999998</v>
      </c>
      <c r="DR25" s="82">
        <v>98.938999999999993</v>
      </c>
      <c r="DS25" s="82">
        <v>94.167000000000002</v>
      </c>
      <c r="DT25" s="82">
        <v>83.56</v>
      </c>
      <c r="DU25" s="82">
        <v>84.031999999999996</v>
      </c>
      <c r="DV25" s="82">
        <v>-67.617000000000004</v>
      </c>
      <c r="DW25" s="76" t="s">
        <v>363</v>
      </c>
      <c r="DX25" s="83">
        <v>1.6765362709712501E-5</v>
      </c>
      <c r="DY25" s="76" t="s">
        <v>363</v>
      </c>
      <c r="DZ25" s="83">
        <v>3.5819678944177E-5</v>
      </c>
      <c r="EA25" s="76" t="s">
        <v>363</v>
      </c>
      <c r="EB25" s="84">
        <v>7.6529772834596597E-5</v>
      </c>
      <c r="ED25" s="80" t="s">
        <v>377</v>
      </c>
      <c r="EE25" s="81">
        <v>0.90787492739036701</v>
      </c>
      <c r="EF25" s="81"/>
      <c r="EG25" s="81">
        <v>2.605</v>
      </c>
      <c r="EH25" s="81"/>
      <c r="EI25" s="81">
        <v>2.585</v>
      </c>
      <c r="EJ25" s="81">
        <v>2.621</v>
      </c>
      <c r="EK25" s="81">
        <v>2.5859999999999999</v>
      </c>
      <c r="EL25" s="81">
        <v>2.4940000000000002</v>
      </c>
      <c r="EM25" s="81">
        <v>0.23300000000000001</v>
      </c>
      <c r="EN25" s="82">
        <v>98.822000000000003</v>
      </c>
      <c r="EO25" s="82">
        <v>100.943</v>
      </c>
      <c r="EP25" s="82">
        <v>98.88</v>
      </c>
      <c r="EQ25" s="82">
        <v>93.46</v>
      </c>
      <c r="ER25" s="82">
        <v>-74.335999999999999</v>
      </c>
      <c r="ES25" s="76" t="s">
        <v>363</v>
      </c>
      <c r="ET25" s="83">
        <v>1.81553649054699E-5</v>
      </c>
      <c r="EU25" s="76" t="s">
        <v>363</v>
      </c>
      <c r="EV25" s="83">
        <v>3.6056690643790701E-5</v>
      </c>
      <c r="EW25" s="76" t="s">
        <v>363</v>
      </c>
      <c r="EX25" s="84">
        <v>7.1608857599459705E-5</v>
      </c>
      <c r="EZ25" s="80" t="s">
        <v>377</v>
      </c>
      <c r="FA25" s="81">
        <v>0.90787492739036701</v>
      </c>
      <c r="FB25" s="81"/>
      <c r="FC25" s="81">
        <v>2.5739999999999998</v>
      </c>
      <c r="FD25" s="81"/>
      <c r="FE25" s="81">
        <v>2.61</v>
      </c>
      <c r="FF25" s="81">
        <v>2.6429999999999998</v>
      </c>
      <c r="FG25" s="81">
        <v>2.5720000000000001</v>
      </c>
      <c r="FH25" s="81">
        <v>2.4260000000000002</v>
      </c>
      <c r="FI25" s="81">
        <v>1.8109999999999999</v>
      </c>
      <c r="FJ25" s="82">
        <v>102.161</v>
      </c>
      <c r="FK25" s="82">
        <v>104.14100000000001</v>
      </c>
      <c r="FL25" s="82">
        <v>99.88</v>
      </c>
      <c r="FM25" s="82">
        <v>91.117000000000004</v>
      </c>
      <c r="FN25" s="82">
        <v>54.204999999999998</v>
      </c>
      <c r="FO25" s="76" t="s">
        <v>416</v>
      </c>
      <c r="FP25" s="83">
        <v>1E-4</v>
      </c>
      <c r="FQ25" s="76" t="s">
        <v>416</v>
      </c>
      <c r="FR25" s="83">
        <v>1E-4</v>
      </c>
      <c r="FS25" s="76" t="s">
        <v>416</v>
      </c>
      <c r="FT25" s="84">
        <v>1E-4</v>
      </c>
      <c r="FV25" s="80" t="s">
        <v>377</v>
      </c>
      <c r="FW25" s="81">
        <v>0.90787492739036701</v>
      </c>
      <c r="FX25" s="81"/>
      <c r="FY25" s="81">
        <v>2.5739999999999998</v>
      </c>
      <c r="FZ25" s="81"/>
      <c r="GA25" s="81">
        <v>2.5219999999999998</v>
      </c>
      <c r="GB25" s="81">
        <v>2.4020000000000001</v>
      </c>
      <c r="GC25" s="81">
        <v>2.2389999999999999</v>
      </c>
      <c r="GD25" s="81">
        <v>2.1190000000000002</v>
      </c>
      <c r="GE25" s="81">
        <v>0.16700000000000001</v>
      </c>
      <c r="GF25" s="82">
        <v>96.879000000000005</v>
      </c>
      <c r="GG25" s="82">
        <v>89.677000000000007</v>
      </c>
      <c r="GH25" s="82">
        <v>79.893000000000001</v>
      </c>
      <c r="GI25" s="82">
        <v>72.691000000000003</v>
      </c>
      <c r="GJ25" s="82">
        <v>-81.605000000000004</v>
      </c>
      <c r="GK25" s="76" t="s">
        <v>363</v>
      </c>
      <c r="GL25" s="83">
        <v>1.4030123444417401E-5</v>
      </c>
      <c r="GM25" s="76" t="s">
        <v>363</v>
      </c>
      <c r="GN25" s="83">
        <v>2.9587887774424402E-5</v>
      </c>
      <c r="GO25" s="76" t="s">
        <v>363</v>
      </c>
      <c r="GP25" s="84">
        <v>6.2397391328746404E-5</v>
      </c>
      <c r="GR25" s="80" t="s">
        <v>377</v>
      </c>
      <c r="GS25" s="81">
        <v>0.90787492739036701</v>
      </c>
      <c r="GT25" s="81"/>
      <c r="GU25" s="81">
        <v>2.61</v>
      </c>
      <c r="GV25" s="81"/>
      <c r="GW25" s="81">
        <v>2.5840000000000001</v>
      </c>
      <c r="GX25" s="81">
        <v>2.423</v>
      </c>
      <c r="GY25" s="81">
        <v>2.3250000000000002</v>
      </c>
      <c r="GZ25" s="81">
        <v>2.2770000000000001</v>
      </c>
      <c r="HA25" s="81">
        <v>0.26</v>
      </c>
      <c r="HB25" s="82">
        <v>98.471999999999994</v>
      </c>
      <c r="HC25" s="82">
        <v>89.013999999999996</v>
      </c>
      <c r="HD25" s="82">
        <v>83.256</v>
      </c>
      <c r="HE25" s="82">
        <v>80.436000000000007</v>
      </c>
      <c r="HF25" s="82">
        <v>-71.361999999999995</v>
      </c>
      <c r="HG25" s="76" t="s">
        <v>363</v>
      </c>
      <c r="HH25" s="83">
        <v>1.5867309773329501E-5</v>
      </c>
      <c r="HI25" s="76" t="s">
        <v>363</v>
      </c>
      <c r="HJ25" s="83">
        <v>3.3875709842732998E-5</v>
      </c>
      <c r="HK25" s="76" t="s">
        <v>363</v>
      </c>
      <c r="HL25" s="84">
        <v>7.2322512999520606E-5</v>
      </c>
      <c r="HN25" s="80" t="s">
        <v>377</v>
      </c>
      <c r="HO25" s="81">
        <v>0.90787492739036701</v>
      </c>
      <c r="HP25" s="81"/>
      <c r="HQ25" s="81">
        <v>2.61</v>
      </c>
      <c r="HR25" s="81"/>
      <c r="HS25" s="81">
        <v>2.5710000000000002</v>
      </c>
      <c r="HT25" s="81">
        <v>2.4580000000000002</v>
      </c>
      <c r="HU25" s="81">
        <v>2.2730000000000001</v>
      </c>
      <c r="HV25" s="81">
        <v>2.2149999999999999</v>
      </c>
      <c r="HW25" s="81">
        <v>1.4079999999999999</v>
      </c>
      <c r="HX25" s="82">
        <v>97.709000000000003</v>
      </c>
      <c r="HY25" s="82">
        <v>91.07</v>
      </c>
      <c r="HZ25" s="82">
        <v>80.200999999999993</v>
      </c>
      <c r="IA25" s="82">
        <v>76.793999999999997</v>
      </c>
      <c r="IB25" s="82">
        <v>29.382000000000001</v>
      </c>
      <c r="IC25" s="76" t="s">
        <v>363</v>
      </c>
      <c r="ID25" s="83">
        <v>3.6739326482790098E-5</v>
      </c>
      <c r="IE25" s="76" t="s">
        <v>416</v>
      </c>
      <c r="IF25" s="83">
        <v>1E-4</v>
      </c>
      <c r="IG25" s="76" t="s">
        <v>416</v>
      </c>
      <c r="IH25" s="84">
        <v>1E-4</v>
      </c>
      <c r="IJ25" s="80" t="s">
        <v>377</v>
      </c>
      <c r="IK25" s="81">
        <v>0.90787492739036701</v>
      </c>
      <c r="IL25" s="81"/>
      <c r="IM25" s="81">
        <v>2.6360000000000001</v>
      </c>
      <c r="IN25" s="81"/>
      <c r="IO25" s="81">
        <v>2.601</v>
      </c>
      <c r="IP25" s="81">
        <v>2.444</v>
      </c>
      <c r="IQ25" s="81">
        <v>2.2509999999999999</v>
      </c>
      <c r="IR25" s="81">
        <v>1.7450000000000001</v>
      </c>
      <c r="IS25" s="81">
        <v>0.26</v>
      </c>
      <c r="IT25" s="82">
        <v>97.974999999999994</v>
      </c>
      <c r="IU25" s="82">
        <v>88.89</v>
      </c>
      <c r="IV25" s="82">
        <v>77.721999999999994</v>
      </c>
      <c r="IW25" s="82">
        <v>48.441000000000003</v>
      </c>
      <c r="IX25" s="82">
        <v>-71.361999999999995</v>
      </c>
      <c r="IY25" s="76" t="s">
        <v>363</v>
      </c>
      <c r="IZ25" s="83">
        <v>8.8462107743499707E-6</v>
      </c>
      <c r="JA25" s="76" t="s">
        <v>363</v>
      </c>
      <c r="JB25" s="83">
        <v>2.5371070348229E-5</v>
      </c>
      <c r="JC25" s="76" t="s">
        <v>363</v>
      </c>
      <c r="JD25" s="84">
        <v>6.6327038843911002E-5</v>
      </c>
      <c r="JF25" s="80" t="s">
        <v>377</v>
      </c>
      <c r="JG25" s="81">
        <v>0.90787492739036701</v>
      </c>
      <c r="JH25" s="81"/>
      <c r="JI25" s="81">
        <v>2.6360000000000001</v>
      </c>
      <c r="JJ25" s="81"/>
      <c r="JK25" s="81">
        <v>2.3650000000000002</v>
      </c>
      <c r="JL25" s="81">
        <v>2.6459999999999999</v>
      </c>
      <c r="JM25" s="81">
        <v>2.399</v>
      </c>
      <c r="JN25" s="81">
        <v>2.0739999999999998</v>
      </c>
      <c r="JO25" s="81">
        <v>0.28699999999999998</v>
      </c>
      <c r="JP25" s="82">
        <v>84.317999999999998</v>
      </c>
      <c r="JQ25" s="82">
        <v>100.57899999999999</v>
      </c>
      <c r="JR25" s="82">
        <v>86.286000000000001</v>
      </c>
      <c r="JS25" s="82">
        <v>67.478999999999999</v>
      </c>
      <c r="JT25" s="82">
        <v>-68.388000000000005</v>
      </c>
      <c r="JU25" s="76" t="s">
        <v>363</v>
      </c>
      <c r="JV25" s="83">
        <v>1.34476955675857E-5</v>
      </c>
      <c r="JW25" s="76" t="s">
        <v>363</v>
      </c>
      <c r="JX25" s="83">
        <v>3.1380135665930802E-5</v>
      </c>
      <c r="JY25" s="76" t="s">
        <v>363</v>
      </c>
      <c r="JZ25" s="84">
        <v>7.3225402037340002E-5</v>
      </c>
      <c r="KB25" s="80" t="s">
        <v>377</v>
      </c>
      <c r="KC25" s="81">
        <v>0.59599999999999997</v>
      </c>
      <c r="KD25" s="81"/>
      <c r="KE25" s="81">
        <v>1.8069999999999999</v>
      </c>
      <c r="KF25" s="81"/>
      <c r="KG25" s="81">
        <v>1.827</v>
      </c>
      <c r="KH25" s="81">
        <v>1.5329999999999999</v>
      </c>
      <c r="KI25" s="81">
        <v>1.52</v>
      </c>
      <c r="KJ25" s="81">
        <v>1.4890000000000001</v>
      </c>
      <c r="KK25" s="81">
        <v>1.409</v>
      </c>
      <c r="KL25" s="82">
        <v>101.652</v>
      </c>
      <c r="KM25" s="82">
        <v>77.373999999999995</v>
      </c>
      <c r="KN25" s="82">
        <v>76.301000000000002</v>
      </c>
      <c r="KO25" s="82">
        <v>73.741</v>
      </c>
      <c r="KP25" s="82">
        <v>67.135000000000005</v>
      </c>
      <c r="KQ25" s="76" t="s">
        <v>416</v>
      </c>
      <c r="KR25" s="83">
        <v>1.0000000000000001E-5</v>
      </c>
      <c r="KS25" s="76" t="s">
        <v>416</v>
      </c>
      <c r="KT25" s="83">
        <v>1.0000000000000001E-5</v>
      </c>
      <c r="KU25" s="76" t="s">
        <v>416</v>
      </c>
      <c r="KV25" s="84">
        <v>1.0000000000000001E-5</v>
      </c>
      <c r="KX25" s="80" t="s">
        <v>377</v>
      </c>
      <c r="KY25" s="81">
        <v>0.63900000000000001</v>
      </c>
      <c r="KZ25" s="81"/>
      <c r="LA25" s="81">
        <v>2.3479999999999999</v>
      </c>
      <c r="LB25" s="81"/>
      <c r="LC25" s="81">
        <v>2.319</v>
      </c>
      <c r="LD25" s="81">
        <v>2.36</v>
      </c>
      <c r="LE25" s="81">
        <v>2.2759999999999998</v>
      </c>
      <c r="LF25" s="81">
        <v>1.702</v>
      </c>
      <c r="LG25" s="81">
        <v>1.395</v>
      </c>
      <c r="LH25" s="82">
        <v>98.302999999999997</v>
      </c>
      <c r="LI25" s="82">
        <v>100.702</v>
      </c>
      <c r="LJ25" s="82">
        <v>95.787000000000006</v>
      </c>
      <c r="LK25" s="82">
        <v>62.2</v>
      </c>
      <c r="LL25" s="82">
        <v>44.235999999999997</v>
      </c>
      <c r="LM25" s="76" t="s">
        <v>363</v>
      </c>
      <c r="LN25" s="83">
        <v>4.77678890977469E-7</v>
      </c>
      <c r="LO25" s="76" t="s">
        <v>416</v>
      </c>
      <c r="LP25" s="83">
        <v>9.9999999999999995E-7</v>
      </c>
      <c r="LQ25" s="76" t="s">
        <v>416</v>
      </c>
      <c r="LR25" s="84">
        <v>9.9999999999999995E-7</v>
      </c>
    </row>
    <row r="26" spans="2:330">
      <c r="B26" s="80" t="s">
        <v>378</v>
      </c>
      <c r="C26" s="81">
        <v>0.69429163681343198</v>
      </c>
      <c r="D26" s="81"/>
      <c r="E26" s="81">
        <v>2.6739999999999999</v>
      </c>
      <c r="F26" s="81"/>
      <c r="G26" s="81">
        <v>2.69</v>
      </c>
      <c r="H26" s="81">
        <v>2.4279999999999999</v>
      </c>
      <c r="I26" s="81">
        <v>2.0990000000000002</v>
      </c>
      <c r="J26" s="81">
        <v>1.7170000000000001</v>
      </c>
      <c r="K26" s="81">
        <v>0.26700000000000002</v>
      </c>
      <c r="L26" s="82">
        <v>100.80800000000001</v>
      </c>
      <c r="M26" s="82">
        <v>87.573999999999998</v>
      </c>
      <c r="N26" s="82">
        <v>70.954999999999998</v>
      </c>
      <c r="O26" s="82">
        <v>51.66</v>
      </c>
      <c r="P26" s="82">
        <v>-61.543999999999997</v>
      </c>
      <c r="Q26" s="76" t="s">
        <v>363</v>
      </c>
      <c r="R26" s="83">
        <v>1.0343411259340701E-5</v>
      </c>
      <c r="S26" s="76" t="s">
        <v>363</v>
      </c>
      <c r="T26" s="83">
        <v>2.8598568743962699E-5</v>
      </c>
      <c r="U26" s="76" t="s">
        <v>363</v>
      </c>
      <c r="V26" s="84">
        <v>7.9072378898651296E-5</v>
      </c>
      <c r="X26" s="80" t="s">
        <v>378</v>
      </c>
      <c r="Y26" s="81">
        <v>0.69429163681343198</v>
      </c>
      <c r="Z26" s="81"/>
      <c r="AA26" s="81">
        <v>2.71</v>
      </c>
      <c r="AB26" s="81"/>
      <c r="AC26" s="81">
        <v>2.7570000000000001</v>
      </c>
      <c r="AD26" s="81">
        <v>2.6859999999999999</v>
      </c>
      <c r="AE26" s="81">
        <v>2.1360000000000001</v>
      </c>
      <c r="AF26" s="81">
        <v>1.6919999999999999</v>
      </c>
      <c r="AG26" s="81">
        <v>0.27500000000000002</v>
      </c>
      <c r="AH26" s="82">
        <v>102.33199999999999</v>
      </c>
      <c r="AI26" s="82">
        <v>98.808999999999997</v>
      </c>
      <c r="AJ26" s="82">
        <v>71.524000000000001</v>
      </c>
      <c r="AK26" s="82">
        <v>49.497</v>
      </c>
      <c r="AL26" s="82">
        <v>-60.390999999999998</v>
      </c>
      <c r="AM26" s="76" t="s">
        <v>363</v>
      </c>
      <c r="AN26" s="83">
        <v>9.4877752663471699E-6</v>
      </c>
      <c r="AO26" s="76" t="s">
        <v>363</v>
      </c>
      <c r="AP26" s="83">
        <v>2.82118358523183E-5</v>
      </c>
      <c r="AQ26" s="76" t="s">
        <v>363</v>
      </c>
      <c r="AR26" s="84">
        <v>8.0434077351875199E-5</v>
      </c>
      <c r="AT26" s="80" t="s">
        <v>378</v>
      </c>
      <c r="AU26" s="81">
        <v>0.69429163681343198</v>
      </c>
      <c r="AV26" s="81"/>
      <c r="AW26" s="81">
        <v>2.71</v>
      </c>
      <c r="AX26" s="81"/>
      <c r="AY26" s="81">
        <v>2.7229999999999999</v>
      </c>
      <c r="AZ26" s="81">
        <v>2.7120000000000002</v>
      </c>
      <c r="BA26" s="81">
        <v>2.7240000000000002</v>
      </c>
      <c r="BB26" s="81">
        <v>2.44</v>
      </c>
      <c r="BC26" s="81">
        <v>1.454</v>
      </c>
      <c r="BD26" s="82">
        <v>100.645</v>
      </c>
      <c r="BE26" s="82">
        <v>100.099</v>
      </c>
      <c r="BF26" s="82">
        <v>100.69499999999999</v>
      </c>
      <c r="BG26" s="82">
        <v>86.605000000000004</v>
      </c>
      <c r="BH26" s="82">
        <v>37.689</v>
      </c>
      <c r="BI26" s="76" t="s">
        <v>363</v>
      </c>
      <c r="BJ26" s="83">
        <v>5.6017491493533598E-5</v>
      </c>
      <c r="BK26" s="76" t="s">
        <v>416</v>
      </c>
      <c r="BL26" s="83">
        <v>1E-4</v>
      </c>
      <c r="BM26" s="76" t="s">
        <v>416</v>
      </c>
      <c r="BN26" s="84">
        <v>1E-4</v>
      </c>
      <c r="BP26" s="80" t="s">
        <v>378</v>
      </c>
      <c r="BQ26" s="81">
        <v>0.69429163681343198</v>
      </c>
      <c r="BR26" s="81"/>
      <c r="BS26" s="81">
        <v>2.7440000000000002</v>
      </c>
      <c r="BT26" s="81"/>
      <c r="BU26" s="81">
        <v>2.7530000000000001</v>
      </c>
      <c r="BV26" s="81">
        <v>2.4119999999999999</v>
      </c>
      <c r="BW26" s="81">
        <v>2.2480000000000002</v>
      </c>
      <c r="BX26" s="81">
        <v>2.0219999999999998</v>
      </c>
      <c r="BY26" s="81">
        <v>0.22600000000000001</v>
      </c>
      <c r="BZ26" s="82">
        <v>100.43899999999999</v>
      </c>
      <c r="CA26" s="82">
        <v>83.802999999999997</v>
      </c>
      <c r="CB26" s="82">
        <v>75.801000000000002</v>
      </c>
      <c r="CC26" s="82">
        <v>64.775000000000006</v>
      </c>
      <c r="CD26" s="82">
        <v>-67.448999999999998</v>
      </c>
      <c r="CE26" s="76" t="s">
        <v>363</v>
      </c>
      <c r="CF26" s="83">
        <v>1.29342781173594E-5</v>
      </c>
      <c r="CG26" s="76" t="s">
        <v>363</v>
      </c>
      <c r="CH26" s="83">
        <v>3.0895012214331402E-5</v>
      </c>
      <c r="CI26" s="76" t="s">
        <v>363</v>
      </c>
      <c r="CJ26" s="84">
        <v>7.3796293157066706E-5</v>
      </c>
      <c r="CL26" s="80" t="s">
        <v>378</v>
      </c>
      <c r="CM26" s="81">
        <v>0.69429163681343198</v>
      </c>
      <c r="CN26" s="81"/>
      <c r="CO26" s="81">
        <v>2.7440000000000002</v>
      </c>
      <c r="CP26" s="81"/>
      <c r="CQ26" s="81">
        <v>2.72</v>
      </c>
      <c r="CR26" s="81">
        <v>2.7130000000000001</v>
      </c>
      <c r="CS26" s="81">
        <v>2.722</v>
      </c>
      <c r="CT26" s="81">
        <v>2.5369999999999999</v>
      </c>
      <c r="CU26" s="81">
        <v>0.33</v>
      </c>
      <c r="CV26" s="82">
        <v>98.828999999999994</v>
      </c>
      <c r="CW26" s="82">
        <v>98.488</v>
      </c>
      <c r="CX26" s="82">
        <v>98.927000000000007</v>
      </c>
      <c r="CY26" s="82">
        <v>89.900999999999996</v>
      </c>
      <c r="CZ26" s="82">
        <v>-52.47</v>
      </c>
      <c r="DA26" s="76" t="s">
        <v>363</v>
      </c>
      <c r="DB26" s="83">
        <v>1.906604998447E-5</v>
      </c>
      <c r="DC26" s="76" t="s">
        <v>363</v>
      </c>
      <c r="DD26" s="83">
        <v>4.2801190037697098E-5</v>
      </c>
      <c r="DE26" s="76" t="s">
        <v>363</v>
      </c>
      <c r="DF26" s="84">
        <v>9.6083974925862406E-5</v>
      </c>
      <c r="DH26" s="80" t="s">
        <v>378</v>
      </c>
      <c r="DI26" s="81">
        <v>0.69429163681343198</v>
      </c>
      <c r="DJ26" s="81"/>
      <c r="DK26" s="81">
        <v>2.6960000000000002</v>
      </c>
      <c r="DL26" s="81"/>
      <c r="DM26" s="81">
        <v>2.67</v>
      </c>
      <c r="DN26" s="81">
        <v>2.5590000000000002</v>
      </c>
      <c r="DO26" s="81">
        <v>2.2090000000000001</v>
      </c>
      <c r="DP26" s="81">
        <v>2.06</v>
      </c>
      <c r="DQ26" s="81">
        <v>0.32200000000000001</v>
      </c>
      <c r="DR26" s="82">
        <v>98.700999999999993</v>
      </c>
      <c r="DS26" s="82">
        <v>93.156000000000006</v>
      </c>
      <c r="DT26" s="82">
        <v>75.671000000000006</v>
      </c>
      <c r="DU26" s="82">
        <v>68.227000000000004</v>
      </c>
      <c r="DV26" s="82">
        <v>-53.622</v>
      </c>
      <c r="DW26" s="76" t="s">
        <v>363</v>
      </c>
      <c r="DX26" s="83">
        <v>1.41119420259446E-5</v>
      </c>
      <c r="DY26" s="76" t="s">
        <v>363</v>
      </c>
      <c r="DZ26" s="83">
        <v>3.63020151707708E-5</v>
      </c>
      <c r="EA26" s="76" t="s">
        <v>363</v>
      </c>
      <c r="EB26" s="84">
        <v>9.3384475576504405E-5</v>
      </c>
      <c r="ED26" s="80" t="s">
        <v>378</v>
      </c>
      <c r="EE26" s="81">
        <v>0.69429163681343198</v>
      </c>
      <c r="EF26" s="81"/>
      <c r="EG26" s="81">
        <v>2.6960000000000002</v>
      </c>
      <c r="EH26" s="81"/>
      <c r="EI26" s="81">
        <v>2.706</v>
      </c>
      <c r="EJ26" s="81">
        <v>2.6930000000000001</v>
      </c>
      <c r="EK26" s="81">
        <v>2.68</v>
      </c>
      <c r="EL26" s="81">
        <v>2.5</v>
      </c>
      <c r="EM26" s="81">
        <v>0.25</v>
      </c>
      <c r="EN26" s="82">
        <v>100.5</v>
      </c>
      <c r="EO26" s="82">
        <v>99.85</v>
      </c>
      <c r="EP26" s="82">
        <v>99.200999999999993</v>
      </c>
      <c r="EQ26" s="82">
        <v>90.207999999999998</v>
      </c>
      <c r="ER26" s="82">
        <v>-63.991999999999997</v>
      </c>
      <c r="ES26" s="76" t="s">
        <v>363</v>
      </c>
      <c r="ET26" s="83">
        <v>1.8228556125643301E-5</v>
      </c>
      <c r="EU26" s="76" t="s">
        <v>363</v>
      </c>
      <c r="EV26" s="83">
        <v>3.8459752498903703E-5</v>
      </c>
      <c r="EW26" s="76" t="s">
        <v>363</v>
      </c>
      <c r="EX26" s="84">
        <v>8.1144801161519499E-5</v>
      </c>
      <c r="EZ26" s="80" t="s">
        <v>378</v>
      </c>
      <c r="FA26" s="81">
        <v>0.69429163681343198</v>
      </c>
      <c r="FB26" s="81"/>
      <c r="FC26" s="81">
        <v>2.68</v>
      </c>
      <c r="FD26" s="81"/>
      <c r="FE26" s="81">
        <v>2.7069999999999999</v>
      </c>
      <c r="FF26" s="81">
        <v>2.706</v>
      </c>
      <c r="FG26" s="81">
        <v>2.7029999999999998</v>
      </c>
      <c r="FH26" s="81">
        <v>2.3740000000000001</v>
      </c>
      <c r="FI26" s="81">
        <v>1.458</v>
      </c>
      <c r="FJ26" s="82">
        <v>101.36</v>
      </c>
      <c r="FK26" s="82">
        <v>101.309</v>
      </c>
      <c r="FL26" s="82">
        <v>101.158</v>
      </c>
      <c r="FM26" s="82">
        <v>84.59</v>
      </c>
      <c r="FN26" s="82">
        <v>38.46</v>
      </c>
      <c r="FO26" s="76" t="s">
        <v>363</v>
      </c>
      <c r="FP26" s="83">
        <v>5.62130844524956E-5</v>
      </c>
      <c r="FQ26" s="76" t="s">
        <v>416</v>
      </c>
      <c r="FR26" s="83">
        <v>1E-4</v>
      </c>
      <c r="FS26" s="76" t="s">
        <v>416</v>
      </c>
      <c r="FT26" s="84">
        <v>1E-4</v>
      </c>
      <c r="FV26" s="80" t="s">
        <v>378</v>
      </c>
      <c r="FW26" s="81">
        <v>0.69429163681343198</v>
      </c>
      <c r="FX26" s="81"/>
      <c r="FY26" s="81">
        <v>2.68</v>
      </c>
      <c r="FZ26" s="81"/>
      <c r="GA26" s="81">
        <v>2.6880000000000002</v>
      </c>
      <c r="GB26" s="81">
        <v>2.5059999999999998</v>
      </c>
      <c r="GC26" s="81">
        <v>2.2130000000000001</v>
      </c>
      <c r="GD26" s="81">
        <v>2.0859999999999999</v>
      </c>
      <c r="GE26" s="81">
        <v>0.308</v>
      </c>
      <c r="GF26" s="82">
        <v>100.40300000000001</v>
      </c>
      <c r="GG26" s="82">
        <v>91.236999999999995</v>
      </c>
      <c r="GH26" s="82">
        <v>76.481999999999999</v>
      </c>
      <c r="GI26" s="82">
        <v>70.085999999999999</v>
      </c>
      <c r="GJ26" s="82">
        <v>-55.637999999999998</v>
      </c>
      <c r="GK26" s="76" t="s">
        <v>363</v>
      </c>
      <c r="GL26" s="83">
        <v>1.44465004253864E-5</v>
      </c>
      <c r="GM26" s="76" t="s">
        <v>363</v>
      </c>
      <c r="GN26" s="83">
        <v>3.6096009838019201E-5</v>
      </c>
      <c r="GO26" s="76" t="s">
        <v>363</v>
      </c>
      <c r="GP26" s="84">
        <v>9.0189449891739598E-5</v>
      </c>
      <c r="GR26" s="80" t="s">
        <v>378</v>
      </c>
      <c r="GS26" s="81">
        <v>0.69429163681343198</v>
      </c>
      <c r="GT26" s="81"/>
      <c r="GU26" s="81">
        <v>2.677</v>
      </c>
      <c r="GV26" s="81"/>
      <c r="GW26" s="81">
        <v>2.6819999999999999</v>
      </c>
      <c r="GX26" s="81">
        <v>2.3149999999999999</v>
      </c>
      <c r="GY26" s="81">
        <v>2.1930000000000001</v>
      </c>
      <c r="GZ26" s="81">
        <v>2.161</v>
      </c>
      <c r="HA26" s="81">
        <v>0.22800000000000001</v>
      </c>
      <c r="HB26" s="82">
        <v>100.252</v>
      </c>
      <c r="HC26" s="82">
        <v>81.742000000000004</v>
      </c>
      <c r="HD26" s="82">
        <v>75.588999999999999</v>
      </c>
      <c r="HE26" s="82">
        <v>73.974999999999994</v>
      </c>
      <c r="HF26" s="82">
        <v>-67.161000000000001</v>
      </c>
      <c r="HG26" s="76" t="s">
        <v>363</v>
      </c>
      <c r="HH26" s="83">
        <v>1.47867119649124E-5</v>
      </c>
      <c r="HI26" s="76" t="s">
        <v>363</v>
      </c>
      <c r="HJ26" s="83">
        <v>3.34302663483779E-5</v>
      </c>
      <c r="HK26" s="76" t="s">
        <v>363</v>
      </c>
      <c r="HL26" s="84">
        <v>7.5580204089686995E-5</v>
      </c>
      <c r="HN26" s="80" t="s">
        <v>378</v>
      </c>
      <c r="HO26" s="81">
        <v>0.69429163681343198</v>
      </c>
      <c r="HP26" s="81"/>
      <c r="HQ26" s="81">
        <v>2.677</v>
      </c>
      <c r="HR26" s="81"/>
      <c r="HS26" s="81">
        <v>2.6869999999999998</v>
      </c>
      <c r="HT26" s="81">
        <v>2.3479999999999999</v>
      </c>
      <c r="HU26" s="81">
        <v>2.1379999999999999</v>
      </c>
      <c r="HV26" s="81">
        <v>1.833</v>
      </c>
      <c r="HW26" s="81">
        <v>1.034</v>
      </c>
      <c r="HX26" s="82">
        <v>100.504</v>
      </c>
      <c r="HY26" s="82">
        <v>83.406999999999996</v>
      </c>
      <c r="HZ26" s="82">
        <v>72.814999999999998</v>
      </c>
      <c r="IA26" s="82">
        <v>57.432000000000002</v>
      </c>
      <c r="IB26" s="82">
        <v>17.134</v>
      </c>
      <c r="IC26" s="76" t="s">
        <v>363</v>
      </c>
      <c r="ID26" s="83">
        <v>1.5290652767332102E-5</v>
      </c>
      <c r="IE26" s="76" t="s">
        <v>416</v>
      </c>
      <c r="IF26" s="83">
        <v>1E-4</v>
      </c>
      <c r="IG26" s="76" t="s">
        <v>416</v>
      </c>
      <c r="IH26" s="84">
        <v>1E-4</v>
      </c>
      <c r="IJ26" s="80" t="s">
        <v>378</v>
      </c>
      <c r="IK26" s="81">
        <v>0.69429163681343198</v>
      </c>
      <c r="IL26" s="81"/>
      <c r="IM26" s="81">
        <v>2.778</v>
      </c>
      <c r="IN26" s="81"/>
      <c r="IO26" s="81">
        <v>2.8090000000000002</v>
      </c>
      <c r="IP26" s="81">
        <v>2.577</v>
      </c>
      <c r="IQ26" s="81">
        <v>2.2799999999999998</v>
      </c>
      <c r="IR26" s="81">
        <v>1.794</v>
      </c>
      <c r="IS26" s="81">
        <v>0.26</v>
      </c>
      <c r="IT26" s="82">
        <v>101.488</v>
      </c>
      <c r="IU26" s="82">
        <v>90.353999999999999</v>
      </c>
      <c r="IV26" s="82">
        <v>76.099999999999994</v>
      </c>
      <c r="IW26" s="82">
        <v>52.777000000000001</v>
      </c>
      <c r="IX26" s="82">
        <v>-62.552</v>
      </c>
      <c r="IY26" s="76" t="s">
        <v>363</v>
      </c>
      <c r="IZ26" s="83">
        <v>1.0570096187313599E-5</v>
      </c>
      <c r="JA26" s="76" t="s">
        <v>363</v>
      </c>
      <c r="JB26" s="83">
        <v>2.8682779885335999E-5</v>
      </c>
      <c r="JC26" s="76" t="s">
        <v>363</v>
      </c>
      <c r="JD26" s="84">
        <v>7.7832958884333395E-5</v>
      </c>
      <c r="JF26" s="80" t="s">
        <v>378</v>
      </c>
      <c r="JG26" s="81">
        <v>0.69429163681343198</v>
      </c>
      <c r="JH26" s="81"/>
      <c r="JI26" s="81">
        <v>2.778</v>
      </c>
      <c r="JJ26" s="81"/>
      <c r="JK26" s="81">
        <v>2.7109999999999999</v>
      </c>
      <c r="JL26" s="81">
        <v>2.7770000000000001</v>
      </c>
      <c r="JM26" s="81">
        <v>2.657</v>
      </c>
      <c r="JN26" s="81">
        <v>2.08</v>
      </c>
      <c r="JO26" s="81">
        <v>0.32700000000000001</v>
      </c>
      <c r="JP26" s="82">
        <v>96.784999999999997</v>
      </c>
      <c r="JQ26" s="82">
        <v>99.951999999999998</v>
      </c>
      <c r="JR26" s="82">
        <v>94.192999999999998</v>
      </c>
      <c r="JS26" s="82">
        <v>66.501999999999995</v>
      </c>
      <c r="JT26" s="82">
        <v>-52.902000000000001</v>
      </c>
      <c r="JU26" s="76" t="s">
        <v>363</v>
      </c>
      <c r="JV26" s="83">
        <v>1.3746846246662501E-5</v>
      </c>
      <c r="JW26" s="76" t="s">
        <v>363</v>
      </c>
      <c r="JX26" s="83">
        <v>3.6053673040116798E-5</v>
      </c>
      <c r="JY26" s="76" t="s">
        <v>363</v>
      </c>
      <c r="JZ26" s="84">
        <v>9.4557494596205296E-5</v>
      </c>
      <c r="KB26" s="80" t="s">
        <v>378</v>
      </c>
      <c r="KC26" s="81">
        <v>0.80700000000000005</v>
      </c>
      <c r="KD26" s="81"/>
      <c r="KE26" s="81">
        <v>2.5470000000000002</v>
      </c>
      <c r="KF26" s="81"/>
      <c r="KG26" s="81">
        <v>2.577</v>
      </c>
      <c r="KH26" s="81">
        <v>2.2610000000000001</v>
      </c>
      <c r="KI26" s="81">
        <v>2.1280000000000001</v>
      </c>
      <c r="KJ26" s="81">
        <v>2.1349999999999998</v>
      </c>
      <c r="KK26" s="81">
        <v>1.883</v>
      </c>
      <c r="KL26" s="82">
        <v>101.724</v>
      </c>
      <c r="KM26" s="82">
        <v>83.563000000000002</v>
      </c>
      <c r="KN26" s="82">
        <v>75.92</v>
      </c>
      <c r="KO26" s="82">
        <v>76.322000000000003</v>
      </c>
      <c r="KP26" s="82">
        <v>61.838999999999999</v>
      </c>
      <c r="KQ26" s="76" t="s">
        <v>416</v>
      </c>
      <c r="KR26" s="83">
        <v>1.0000000000000001E-5</v>
      </c>
      <c r="KS26" s="76" t="s">
        <v>416</v>
      </c>
      <c r="KT26" s="83">
        <v>1.0000000000000001E-5</v>
      </c>
      <c r="KU26" s="76" t="s">
        <v>416</v>
      </c>
      <c r="KV26" s="84">
        <v>1.0000000000000001E-5</v>
      </c>
      <c r="KX26" s="80" t="s">
        <v>378</v>
      </c>
      <c r="KY26" s="81">
        <v>0.76500000000000001</v>
      </c>
      <c r="KZ26" s="81"/>
      <c r="LA26" s="81">
        <v>2.84</v>
      </c>
      <c r="LB26" s="81"/>
      <c r="LC26" s="81">
        <v>2.8250000000000002</v>
      </c>
      <c r="LD26" s="81">
        <v>2.8279999999999998</v>
      </c>
      <c r="LE26" s="81">
        <v>2.8159999999999998</v>
      </c>
      <c r="LF26" s="81">
        <v>2.101</v>
      </c>
      <c r="LG26" s="81">
        <v>1.8109999999999999</v>
      </c>
      <c r="LH26" s="82">
        <v>99.277000000000001</v>
      </c>
      <c r="LI26" s="82">
        <v>99.421999999999997</v>
      </c>
      <c r="LJ26" s="82">
        <v>98.843000000000004</v>
      </c>
      <c r="LK26" s="82">
        <v>64.385999999999996</v>
      </c>
      <c r="LL26" s="82">
        <v>50.41</v>
      </c>
      <c r="LM26" s="76" t="s">
        <v>416</v>
      </c>
      <c r="LN26" s="83">
        <v>9.9999999999999995E-7</v>
      </c>
      <c r="LO26" s="76" t="s">
        <v>416</v>
      </c>
      <c r="LP26" s="83">
        <v>9.9999999999999995E-7</v>
      </c>
      <c r="LQ26" s="76" t="s">
        <v>416</v>
      </c>
      <c r="LR26" s="84">
        <v>9.9999999999999995E-7</v>
      </c>
    </row>
    <row r="27" spans="2:330">
      <c r="B27" s="80" t="s">
        <v>379</v>
      </c>
      <c r="C27" s="81">
        <v>0.61112497793510601</v>
      </c>
      <c r="D27" s="81"/>
      <c r="E27" s="81">
        <v>2.7570000000000001</v>
      </c>
      <c r="F27" s="81"/>
      <c r="G27" s="81">
        <v>2.726</v>
      </c>
      <c r="H27" s="81">
        <v>2.3119999999999998</v>
      </c>
      <c r="I27" s="81">
        <v>2.1819999999999999</v>
      </c>
      <c r="J27" s="81">
        <v>1.718</v>
      </c>
      <c r="K27" s="81">
        <v>0.111</v>
      </c>
      <c r="L27" s="82">
        <v>98.555000000000007</v>
      </c>
      <c r="M27" s="82">
        <v>79.263000000000005</v>
      </c>
      <c r="N27" s="82">
        <v>73.203999999999994</v>
      </c>
      <c r="O27" s="82">
        <v>51.582000000000001</v>
      </c>
      <c r="P27" s="82">
        <v>-81.837000000000003</v>
      </c>
      <c r="Q27" s="76" t="s">
        <v>363</v>
      </c>
      <c r="R27" s="83">
        <v>1.0276787623257801E-5</v>
      </c>
      <c r="S27" s="76" t="s">
        <v>363</v>
      </c>
      <c r="T27" s="83">
        <v>2.4356596350073298E-5</v>
      </c>
      <c r="U27" s="76" t="s">
        <v>363</v>
      </c>
      <c r="V27" s="84">
        <v>5.7726578334441002E-5</v>
      </c>
      <c r="X27" s="80" t="s">
        <v>379</v>
      </c>
      <c r="Y27" s="81">
        <v>0.61112497793510601</v>
      </c>
      <c r="Z27" s="81"/>
      <c r="AA27" s="81">
        <v>2.8109999999999999</v>
      </c>
      <c r="AB27" s="81"/>
      <c r="AC27" s="81">
        <v>2.82</v>
      </c>
      <c r="AD27" s="81">
        <v>2.5369999999999999</v>
      </c>
      <c r="AE27" s="81">
        <v>2.218</v>
      </c>
      <c r="AF27" s="81">
        <v>1.724</v>
      </c>
      <c r="AG27" s="81">
        <v>0.115</v>
      </c>
      <c r="AH27" s="82">
        <v>100.40900000000001</v>
      </c>
      <c r="AI27" s="82">
        <v>87.545000000000002</v>
      </c>
      <c r="AJ27" s="82">
        <v>73.043999999999997</v>
      </c>
      <c r="AK27" s="82">
        <v>50.588000000000001</v>
      </c>
      <c r="AL27" s="82">
        <v>-81.182000000000002</v>
      </c>
      <c r="AM27" s="76" t="s">
        <v>363</v>
      </c>
      <c r="AN27" s="83">
        <v>1.01032784091378E-5</v>
      </c>
      <c r="AO27" s="76" t="s">
        <v>363</v>
      </c>
      <c r="AP27" s="83">
        <v>2.4205349662898401E-5</v>
      </c>
      <c r="AQ27" s="76" t="s">
        <v>363</v>
      </c>
      <c r="AR27" s="84">
        <v>5.7990973679718299E-5</v>
      </c>
      <c r="AT27" s="80" t="s">
        <v>379</v>
      </c>
      <c r="AU27" s="81">
        <v>0.61112497793510601</v>
      </c>
      <c r="AV27" s="81"/>
      <c r="AW27" s="81">
        <v>2.8109999999999999</v>
      </c>
      <c r="AX27" s="81"/>
      <c r="AY27" s="81">
        <v>2.819</v>
      </c>
      <c r="AZ27" s="81">
        <v>2.8090000000000002</v>
      </c>
      <c r="BA27" s="81">
        <v>2.7749999999999999</v>
      </c>
      <c r="BB27" s="81">
        <v>2.5259999999999998</v>
      </c>
      <c r="BC27" s="81">
        <v>1.589</v>
      </c>
      <c r="BD27" s="82">
        <v>100.364</v>
      </c>
      <c r="BE27" s="82">
        <v>99.909000000000006</v>
      </c>
      <c r="BF27" s="82">
        <v>98.364000000000004</v>
      </c>
      <c r="BG27" s="82">
        <v>87.045000000000002</v>
      </c>
      <c r="BH27" s="82">
        <v>44.451000000000001</v>
      </c>
      <c r="BI27" s="76" t="s">
        <v>363</v>
      </c>
      <c r="BJ27" s="83">
        <v>7.4083831489582606E-5</v>
      </c>
      <c r="BK27" s="76" t="s">
        <v>416</v>
      </c>
      <c r="BL27" s="83">
        <v>1E-4</v>
      </c>
      <c r="BM27" s="76" t="s">
        <v>416</v>
      </c>
      <c r="BN27" s="84">
        <v>1E-4</v>
      </c>
      <c r="BP27" s="80" t="s">
        <v>379</v>
      </c>
      <c r="BQ27" s="81">
        <v>0.61112497793510601</v>
      </c>
      <c r="BR27" s="81"/>
      <c r="BS27" s="81">
        <v>2.7879999999999998</v>
      </c>
      <c r="BT27" s="81"/>
      <c r="BU27" s="81">
        <v>2.73</v>
      </c>
      <c r="BV27" s="81">
        <v>2.3460000000000001</v>
      </c>
      <c r="BW27" s="81">
        <v>2.202</v>
      </c>
      <c r="BX27" s="81">
        <v>2.0230000000000001</v>
      </c>
      <c r="BY27" s="81">
        <v>9.2999999999999999E-2</v>
      </c>
      <c r="BZ27" s="82">
        <v>97.335999999999999</v>
      </c>
      <c r="CA27" s="82">
        <v>79.695999999999998</v>
      </c>
      <c r="CB27" s="82">
        <v>73.081000000000003</v>
      </c>
      <c r="CC27" s="82">
        <v>64.858000000000004</v>
      </c>
      <c r="CD27" s="82">
        <v>-84.781999999999996</v>
      </c>
      <c r="CE27" s="76" t="s">
        <v>363</v>
      </c>
      <c r="CF27" s="83">
        <v>1.2568736841065299E-5</v>
      </c>
      <c r="CG27" s="76" t="s">
        <v>363</v>
      </c>
      <c r="CH27" s="83">
        <v>2.7128569334891299E-5</v>
      </c>
      <c r="CI27" s="76" t="s">
        <v>363</v>
      </c>
      <c r="CJ27" s="84">
        <v>5.8554752435697301E-5</v>
      </c>
      <c r="CL27" s="80" t="s">
        <v>379</v>
      </c>
      <c r="CM27" s="81">
        <v>0.61112497793510601</v>
      </c>
      <c r="CN27" s="81"/>
      <c r="CO27" s="81">
        <v>2.7879999999999998</v>
      </c>
      <c r="CP27" s="81"/>
      <c r="CQ27" s="81">
        <v>2.7549999999999999</v>
      </c>
      <c r="CR27" s="81">
        <v>2.7730000000000001</v>
      </c>
      <c r="CS27" s="81">
        <v>2.7370000000000001</v>
      </c>
      <c r="CT27" s="81">
        <v>2.407</v>
      </c>
      <c r="CU27" s="81">
        <v>0.33300000000000002</v>
      </c>
      <c r="CV27" s="82">
        <v>98.483999999999995</v>
      </c>
      <c r="CW27" s="82">
        <v>99.311000000000007</v>
      </c>
      <c r="CX27" s="82">
        <v>97.656999999999996</v>
      </c>
      <c r="CY27" s="82">
        <v>82.498000000000005</v>
      </c>
      <c r="CZ27" s="82">
        <v>-45.51</v>
      </c>
      <c r="DA27" s="76" t="s">
        <v>363</v>
      </c>
      <c r="DB27" s="83">
        <v>1.7942161348078001E-5</v>
      </c>
      <c r="DC27" s="76" t="s">
        <v>363</v>
      </c>
      <c r="DD27" s="83">
        <v>4.4103732491339002E-5</v>
      </c>
      <c r="DE27" s="76" t="s">
        <v>416</v>
      </c>
      <c r="DF27" s="84">
        <v>1E-4</v>
      </c>
      <c r="DH27" s="80" t="s">
        <v>379</v>
      </c>
      <c r="DI27" s="81">
        <v>0.61112497793510601</v>
      </c>
      <c r="DJ27" s="81"/>
      <c r="DK27" s="81">
        <v>2.7480000000000002</v>
      </c>
      <c r="DL27" s="81"/>
      <c r="DM27" s="81">
        <v>2.7240000000000002</v>
      </c>
      <c r="DN27" s="81">
        <v>2.343</v>
      </c>
      <c r="DO27" s="81">
        <v>2.169</v>
      </c>
      <c r="DP27" s="81">
        <v>2.044</v>
      </c>
      <c r="DQ27" s="81">
        <v>0.156</v>
      </c>
      <c r="DR27" s="82">
        <v>98.876999999999995</v>
      </c>
      <c r="DS27" s="82">
        <v>81.046999999999997</v>
      </c>
      <c r="DT27" s="82">
        <v>72.903999999999996</v>
      </c>
      <c r="DU27" s="82">
        <v>67.055000000000007</v>
      </c>
      <c r="DV27" s="82">
        <v>-74.472999999999999</v>
      </c>
      <c r="DW27" s="76" t="s">
        <v>363</v>
      </c>
      <c r="DX27" s="83">
        <v>1.3197941213487001E-5</v>
      </c>
      <c r="DY27" s="76" t="s">
        <v>363</v>
      </c>
      <c r="DZ27" s="83">
        <v>2.9770982789840301E-5</v>
      </c>
      <c r="EA27" s="76" t="s">
        <v>363</v>
      </c>
      <c r="EB27" s="84">
        <v>6.71552783829074E-5</v>
      </c>
      <c r="ED27" s="80" t="s">
        <v>379</v>
      </c>
      <c r="EE27" s="81">
        <v>0.61112497793510601</v>
      </c>
      <c r="EF27" s="81"/>
      <c r="EG27" s="81">
        <v>2.7480000000000002</v>
      </c>
      <c r="EH27" s="81"/>
      <c r="EI27" s="81">
        <v>2.7549999999999999</v>
      </c>
      <c r="EJ27" s="81">
        <v>2.7770000000000001</v>
      </c>
      <c r="EK27" s="81">
        <v>2.71</v>
      </c>
      <c r="EL27" s="81">
        <v>2.4369999999999998</v>
      </c>
      <c r="EM27" s="81">
        <v>0.23300000000000001</v>
      </c>
      <c r="EN27" s="82">
        <v>100.328</v>
      </c>
      <c r="EO27" s="82">
        <v>101.357</v>
      </c>
      <c r="EP27" s="82">
        <v>98.221999999999994</v>
      </c>
      <c r="EQ27" s="82">
        <v>85.445999999999998</v>
      </c>
      <c r="ER27" s="82">
        <v>-61.874000000000002</v>
      </c>
      <c r="ES27" s="76" t="s">
        <v>363</v>
      </c>
      <c r="ET27" s="83">
        <v>1.7402253255223101E-5</v>
      </c>
      <c r="EU27" s="76" t="s">
        <v>363</v>
      </c>
      <c r="EV27" s="83">
        <v>3.8019177324473501E-5</v>
      </c>
      <c r="EW27" s="76" t="s">
        <v>363</v>
      </c>
      <c r="EX27" s="84">
        <v>8.3061533654897206E-5</v>
      </c>
      <c r="EZ27" s="80" t="s">
        <v>379</v>
      </c>
      <c r="FA27" s="81">
        <v>0.61112497793510601</v>
      </c>
      <c r="FB27" s="81"/>
      <c r="FC27" s="81">
        <v>2.7040000000000002</v>
      </c>
      <c r="FD27" s="81"/>
      <c r="FE27" s="81">
        <v>2.7349999999999999</v>
      </c>
      <c r="FF27" s="81">
        <v>2.7570000000000001</v>
      </c>
      <c r="FG27" s="81">
        <v>2.65</v>
      </c>
      <c r="FH27" s="81">
        <v>2.2189999999999999</v>
      </c>
      <c r="FI27" s="81">
        <v>1.3720000000000001</v>
      </c>
      <c r="FJ27" s="82">
        <v>101.48099999999999</v>
      </c>
      <c r="FK27" s="82">
        <v>102.532</v>
      </c>
      <c r="FL27" s="82">
        <v>97.42</v>
      </c>
      <c r="FM27" s="82">
        <v>76.825999999999993</v>
      </c>
      <c r="FN27" s="82">
        <v>36.354999999999997</v>
      </c>
      <c r="FO27" s="76" t="s">
        <v>363</v>
      </c>
      <c r="FP27" s="83">
        <v>4.6009233713363799E-5</v>
      </c>
      <c r="FQ27" s="76" t="s">
        <v>416</v>
      </c>
      <c r="FR27" s="83">
        <v>1E-4</v>
      </c>
      <c r="FS27" s="76" t="s">
        <v>416</v>
      </c>
      <c r="FT27" s="84">
        <v>1E-4</v>
      </c>
      <c r="FV27" s="80" t="s">
        <v>379</v>
      </c>
      <c r="FW27" s="81">
        <v>0.61112497793510601</v>
      </c>
      <c r="FX27" s="81"/>
      <c r="FY27" s="81">
        <v>2.7040000000000002</v>
      </c>
      <c r="FZ27" s="81"/>
      <c r="GA27" s="81">
        <v>2.69</v>
      </c>
      <c r="GB27" s="81">
        <v>2.3210000000000002</v>
      </c>
      <c r="GC27" s="81">
        <v>2.177</v>
      </c>
      <c r="GD27" s="81">
        <v>2.129</v>
      </c>
      <c r="GE27" s="81">
        <v>0.16900000000000001</v>
      </c>
      <c r="GF27" s="82">
        <v>99.331000000000003</v>
      </c>
      <c r="GG27" s="82">
        <v>81.7</v>
      </c>
      <c r="GH27" s="82">
        <v>74.819000000000003</v>
      </c>
      <c r="GI27" s="82">
        <v>72.525999999999996</v>
      </c>
      <c r="GJ27" s="82">
        <v>-72.346000000000004</v>
      </c>
      <c r="GK27" s="76" t="s">
        <v>363</v>
      </c>
      <c r="GL27" s="83">
        <v>1.4305036931894799E-5</v>
      </c>
      <c r="GM27" s="76" t="s">
        <v>363</v>
      </c>
      <c r="GN27" s="83">
        <v>3.1668043881567497E-5</v>
      </c>
      <c r="GO27" s="76" t="s">
        <v>363</v>
      </c>
      <c r="GP27" s="84">
        <v>7.0105726259879798E-5</v>
      </c>
      <c r="GR27" s="80" t="s">
        <v>379</v>
      </c>
      <c r="GS27" s="81">
        <v>0.61112497793510601</v>
      </c>
      <c r="GT27" s="81"/>
      <c r="GU27" s="81">
        <v>2.754</v>
      </c>
      <c r="GV27" s="81"/>
      <c r="GW27" s="81">
        <v>2.6970000000000001</v>
      </c>
      <c r="GX27" s="81">
        <v>2.3319999999999999</v>
      </c>
      <c r="GY27" s="81">
        <v>2.27</v>
      </c>
      <c r="GZ27" s="81">
        <v>2.2010000000000001</v>
      </c>
      <c r="HA27" s="81">
        <v>0.157</v>
      </c>
      <c r="HB27" s="82">
        <v>97.34</v>
      </c>
      <c r="HC27" s="82">
        <v>80.307000000000002</v>
      </c>
      <c r="HD27" s="82">
        <v>77.414000000000001</v>
      </c>
      <c r="HE27" s="82">
        <v>74.194000000000003</v>
      </c>
      <c r="HF27" s="82">
        <v>-74.31</v>
      </c>
      <c r="HG27" s="76" t="s">
        <v>363</v>
      </c>
      <c r="HH27" s="83">
        <v>1.4551848698905601E-5</v>
      </c>
      <c r="HI27" s="76" t="s">
        <v>363</v>
      </c>
      <c r="HJ27" s="83">
        <v>3.1594350960849998E-5</v>
      </c>
      <c r="HK27" s="76" t="s">
        <v>363</v>
      </c>
      <c r="HL27" s="84">
        <v>6.8596302318098905E-5</v>
      </c>
      <c r="HN27" s="80" t="s">
        <v>379</v>
      </c>
      <c r="HO27" s="81">
        <v>0.61112497793510601</v>
      </c>
      <c r="HP27" s="81"/>
      <c r="HQ27" s="81">
        <v>2.754</v>
      </c>
      <c r="HR27" s="81"/>
      <c r="HS27" s="81">
        <v>2.71</v>
      </c>
      <c r="HT27" s="81">
        <v>2.2669999999999999</v>
      </c>
      <c r="HU27" s="81">
        <v>2.2040000000000002</v>
      </c>
      <c r="HV27" s="81">
        <v>1.7989999999999999</v>
      </c>
      <c r="HW27" s="81">
        <v>0.91900000000000004</v>
      </c>
      <c r="HX27" s="82">
        <v>97.947000000000003</v>
      </c>
      <c r="HY27" s="82">
        <v>77.274000000000001</v>
      </c>
      <c r="HZ27" s="82">
        <v>74.334000000000003</v>
      </c>
      <c r="IA27" s="82">
        <v>55.433999999999997</v>
      </c>
      <c r="IB27" s="82">
        <v>14.367000000000001</v>
      </c>
      <c r="IC27" s="76" t="s">
        <v>363</v>
      </c>
      <c r="ID27" s="83">
        <v>1.35618942792219E-5</v>
      </c>
      <c r="IE27" s="76" t="s">
        <v>416</v>
      </c>
      <c r="IF27" s="83">
        <v>1E-4</v>
      </c>
      <c r="IG27" s="76" t="s">
        <v>416</v>
      </c>
      <c r="IH27" s="84">
        <v>1E-4</v>
      </c>
      <c r="IJ27" s="80" t="s">
        <v>379</v>
      </c>
      <c r="IK27" s="81">
        <v>0.61112497793510601</v>
      </c>
      <c r="IL27" s="81"/>
      <c r="IM27" s="81">
        <v>2.7789999999999999</v>
      </c>
      <c r="IN27" s="81"/>
      <c r="IO27" s="81">
        <v>2.798</v>
      </c>
      <c r="IP27" s="81">
        <v>2.4279999999999999</v>
      </c>
      <c r="IQ27" s="81">
        <v>2.2389999999999999</v>
      </c>
      <c r="IR27" s="81">
        <v>1.6240000000000001</v>
      </c>
      <c r="IS27" s="81">
        <v>0.223</v>
      </c>
      <c r="IT27" s="82">
        <v>100.876</v>
      </c>
      <c r="IU27" s="82">
        <v>83.808999999999997</v>
      </c>
      <c r="IV27" s="82">
        <v>75.090999999999994</v>
      </c>
      <c r="IW27" s="82">
        <v>46.722000000000001</v>
      </c>
      <c r="IX27" s="82">
        <v>-63.51</v>
      </c>
      <c r="IY27" s="76" t="s">
        <v>363</v>
      </c>
      <c r="IZ27" s="83">
        <v>7.6639266180274094E-6</v>
      </c>
      <c r="JA27" s="76" t="s">
        <v>363</v>
      </c>
      <c r="JB27" s="83">
        <v>2.6536980980351199E-5</v>
      </c>
      <c r="JC27" s="76" t="s">
        <v>363</v>
      </c>
      <c r="JD27" s="84">
        <v>7.5411973755538402E-5</v>
      </c>
      <c r="JF27" s="80" t="s">
        <v>379</v>
      </c>
      <c r="JG27" s="81">
        <v>0.61112497793510601</v>
      </c>
      <c r="JH27" s="81"/>
      <c r="JI27" s="81">
        <v>2.7789999999999999</v>
      </c>
      <c r="JJ27" s="81"/>
      <c r="JK27" s="81">
        <v>2.5449999999999999</v>
      </c>
      <c r="JL27" s="81">
        <v>2.7879999999999998</v>
      </c>
      <c r="JM27" s="81">
        <v>2.4</v>
      </c>
      <c r="JN27" s="81">
        <v>1.98</v>
      </c>
      <c r="JO27" s="81">
        <v>0.16300000000000001</v>
      </c>
      <c r="JP27" s="82">
        <v>89.206000000000003</v>
      </c>
      <c r="JQ27" s="82">
        <v>100.41500000000001</v>
      </c>
      <c r="JR27" s="82">
        <v>82.516999999999996</v>
      </c>
      <c r="JS27" s="82">
        <v>63.143999999999998</v>
      </c>
      <c r="JT27" s="82">
        <v>-73.328000000000003</v>
      </c>
      <c r="JU27" s="76" t="s">
        <v>363</v>
      </c>
      <c r="JV27" s="83">
        <v>1.24828225481621E-5</v>
      </c>
      <c r="JW27" s="76" t="s">
        <v>363</v>
      </c>
      <c r="JX27" s="83">
        <v>2.90193925308373E-5</v>
      </c>
      <c r="JY27" s="76" t="s">
        <v>363</v>
      </c>
      <c r="JZ27" s="84">
        <v>6.7462718436448501E-5</v>
      </c>
      <c r="KB27" s="80" t="s">
        <v>379</v>
      </c>
      <c r="KC27" s="81">
        <v>0.5</v>
      </c>
      <c r="KD27" s="81"/>
      <c r="KE27" s="81">
        <v>2.23</v>
      </c>
      <c r="KF27" s="81"/>
      <c r="KG27" s="81">
        <v>2.1920000000000002</v>
      </c>
      <c r="KH27" s="81">
        <v>1.613</v>
      </c>
      <c r="KI27" s="81">
        <v>1.6140000000000001</v>
      </c>
      <c r="KJ27" s="81">
        <v>1.625</v>
      </c>
      <c r="KK27" s="81">
        <v>1.4219999999999999</v>
      </c>
      <c r="KL27" s="82">
        <v>97.802999999999997</v>
      </c>
      <c r="KM27" s="82">
        <v>64.334999999999994</v>
      </c>
      <c r="KN27" s="82">
        <v>64.393000000000001</v>
      </c>
      <c r="KO27" s="82">
        <v>65.028999999999996</v>
      </c>
      <c r="KP27" s="82">
        <v>53.295000000000002</v>
      </c>
      <c r="KQ27" s="76" t="s">
        <v>416</v>
      </c>
      <c r="KR27" s="83">
        <v>1.0000000000000001E-5</v>
      </c>
      <c r="KS27" s="76" t="s">
        <v>416</v>
      </c>
      <c r="KT27" s="83">
        <v>1.0000000000000001E-5</v>
      </c>
      <c r="KU27" s="76" t="s">
        <v>416</v>
      </c>
      <c r="KV27" s="84">
        <v>1.0000000000000001E-5</v>
      </c>
      <c r="KX27" s="80" t="s">
        <v>379</v>
      </c>
      <c r="KY27" s="81">
        <v>0.91300000000000003</v>
      </c>
      <c r="KZ27" s="81"/>
      <c r="LA27" s="81">
        <v>2.8860000000000001</v>
      </c>
      <c r="LB27" s="81"/>
      <c r="LC27" s="81">
        <v>2.8919999999999999</v>
      </c>
      <c r="LD27" s="81">
        <v>2.8969999999999998</v>
      </c>
      <c r="LE27" s="81">
        <v>2.7679999999999998</v>
      </c>
      <c r="LF27" s="81">
        <v>2.0470000000000002</v>
      </c>
      <c r="LG27" s="81">
        <v>1.7989999999999999</v>
      </c>
      <c r="LH27" s="82">
        <v>100.304</v>
      </c>
      <c r="LI27" s="82">
        <v>100.55800000000001</v>
      </c>
      <c r="LJ27" s="82">
        <v>94.019000000000005</v>
      </c>
      <c r="LK27" s="82">
        <v>57.475999999999999</v>
      </c>
      <c r="LL27" s="82">
        <v>44.905999999999999</v>
      </c>
      <c r="LM27" s="76" t="s">
        <v>363</v>
      </c>
      <c r="LN27" s="83">
        <v>3.9332305464388802E-7</v>
      </c>
      <c r="LO27" s="76" t="s">
        <v>416</v>
      </c>
      <c r="LP27" s="83">
        <v>9.9999999999999995E-7</v>
      </c>
      <c r="LQ27" s="76" t="s">
        <v>416</v>
      </c>
      <c r="LR27" s="84">
        <v>9.9999999999999995E-7</v>
      </c>
    </row>
    <row r="28" spans="2:330">
      <c r="B28" s="80" t="s">
        <v>380</v>
      </c>
      <c r="C28" s="81">
        <v>0.61412499891594097</v>
      </c>
      <c r="D28" s="81"/>
      <c r="E28" s="81">
        <v>2.8010000000000002</v>
      </c>
      <c r="F28" s="81"/>
      <c r="G28" s="81">
        <v>2.7869999999999999</v>
      </c>
      <c r="H28" s="81">
        <v>2.5859999999999999</v>
      </c>
      <c r="I28" s="81">
        <v>1.7010000000000001</v>
      </c>
      <c r="J28" s="81">
        <v>1.5089999999999999</v>
      </c>
      <c r="K28" s="81">
        <v>0.121</v>
      </c>
      <c r="L28" s="82">
        <v>99.36</v>
      </c>
      <c r="M28" s="82">
        <v>90.168999999999997</v>
      </c>
      <c r="N28" s="82">
        <v>49.7</v>
      </c>
      <c r="O28" s="82">
        <v>40.92</v>
      </c>
      <c r="P28" s="82">
        <v>-80.296999999999997</v>
      </c>
      <c r="Q28" s="76" t="s">
        <v>363</v>
      </c>
      <c r="R28" s="83">
        <v>9.8307560308599806E-7</v>
      </c>
      <c r="S28" s="76" t="s">
        <v>363</v>
      </c>
      <c r="T28" s="83">
        <v>2.1755867870034001E-5</v>
      </c>
      <c r="U28" s="76" t="s">
        <v>363</v>
      </c>
      <c r="V28" s="84">
        <v>5.6241877494908102E-5</v>
      </c>
      <c r="X28" s="80" t="s">
        <v>380</v>
      </c>
      <c r="Y28" s="81">
        <v>0.61412499891594097</v>
      </c>
      <c r="Z28" s="81"/>
      <c r="AA28" s="81">
        <v>2.847</v>
      </c>
      <c r="AB28" s="81"/>
      <c r="AC28" s="81">
        <v>2.895</v>
      </c>
      <c r="AD28" s="81">
        <v>2.8490000000000002</v>
      </c>
      <c r="AE28" s="81">
        <v>1.8560000000000001</v>
      </c>
      <c r="AF28" s="81">
        <v>1.6120000000000001</v>
      </c>
      <c r="AG28" s="81">
        <v>0.14000000000000001</v>
      </c>
      <c r="AH28" s="82">
        <v>102.15</v>
      </c>
      <c r="AI28" s="82">
        <v>100.09</v>
      </c>
      <c r="AJ28" s="82">
        <v>55.618000000000002</v>
      </c>
      <c r="AK28" s="82">
        <v>44.69</v>
      </c>
      <c r="AL28" s="82">
        <v>-77.203000000000003</v>
      </c>
      <c r="AM28" s="76" t="s">
        <v>363</v>
      </c>
      <c r="AN28" s="83">
        <v>3.2665720376340299E-6</v>
      </c>
      <c r="AO28" s="76" t="s">
        <v>363</v>
      </c>
      <c r="AP28" s="83">
        <v>2.3261249020697298E-5</v>
      </c>
      <c r="AQ28" s="76" t="s">
        <v>363</v>
      </c>
      <c r="AR28" s="84">
        <v>5.9817582618178901E-5</v>
      </c>
      <c r="AT28" s="80" t="s">
        <v>380</v>
      </c>
      <c r="AU28" s="81">
        <v>0.61412499891594097</v>
      </c>
      <c r="AV28" s="81"/>
      <c r="AW28" s="81">
        <v>2.847</v>
      </c>
      <c r="AX28" s="81"/>
      <c r="AY28" s="81">
        <v>2.8460000000000001</v>
      </c>
      <c r="AZ28" s="81">
        <v>2.835</v>
      </c>
      <c r="BA28" s="81">
        <v>2.8069999999999999</v>
      </c>
      <c r="BB28" s="81">
        <v>2.6859999999999999</v>
      </c>
      <c r="BC28" s="81">
        <v>1.403</v>
      </c>
      <c r="BD28" s="82">
        <v>99.954999999999998</v>
      </c>
      <c r="BE28" s="82">
        <v>99.462999999999994</v>
      </c>
      <c r="BF28" s="82">
        <v>98.209000000000003</v>
      </c>
      <c r="BG28" s="82">
        <v>92.79</v>
      </c>
      <c r="BH28" s="82">
        <v>35.33</v>
      </c>
      <c r="BI28" s="76" t="s">
        <v>363</v>
      </c>
      <c r="BJ28" s="83">
        <v>5.5551010019912699E-5</v>
      </c>
      <c r="BK28" s="76" t="s">
        <v>416</v>
      </c>
      <c r="BL28" s="83">
        <v>1E-4</v>
      </c>
      <c r="BM28" s="76" t="s">
        <v>416</v>
      </c>
      <c r="BN28" s="84">
        <v>1E-4</v>
      </c>
      <c r="BP28" s="80" t="s">
        <v>380</v>
      </c>
      <c r="BQ28" s="81">
        <v>0.61412499891594097</v>
      </c>
      <c r="BR28" s="81"/>
      <c r="BS28" s="81">
        <v>2.7429999999999999</v>
      </c>
      <c r="BT28" s="81"/>
      <c r="BU28" s="81">
        <v>2.738</v>
      </c>
      <c r="BV28" s="81">
        <v>2.1280000000000001</v>
      </c>
      <c r="BW28" s="81">
        <v>1.7290000000000001</v>
      </c>
      <c r="BX28" s="81">
        <v>1.621</v>
      </c>
      <c r="BY28" s="81">
        <v>0.158</v>
      </c>
      <c r="BZ28" s="82">
        <v>99.765000000000001</v>
      </c>
      <c r="CA28" s="82">
        <v>71.111999999999995</v>
      </c>
      <c r="CB28" s="82">
        <v>52.369</v>
      </c>
      <c r="CC28" s="82">
        <v>47.295999999999999</v>
      </c>
      <c r="CD28" s="82">
        <v>-74.272000000000006</v>
      </c>
      <c r="CE28" s="76" t="s">
        <v>363</v>
      </c>
      <c r="CF28" s="83">
        <v>2.93077219010603E-6</v>
      </c>
      <c r="CG28" s="76" t="s">
        <v>363</v>
      </c>
      <c r="CH28" s="83">
        <v>2.44934380657467E-5</v>
      </c>
      <c r="CI28" s="76" t="s">
        <v>363</v>
      </c>
      <c r="CJ28" s="84">
        <v>6.3145469303046002E-5</v>
      </c>
      <c r="CL28" s="80" t="s">
        <v>380</v>
      </c>
      <c r="CM28" s="81">
        <v>0.61412499891594097</v>
      </c>
      <c r="CN28" s="81"/>
      <c r="CO28" s="81">
        <v>2.7429999999999999</v>
      </c>
      <c r="CP28" s="81"/>
      <c r="CQ28" s="81">
        <v>2.7480000000000002</v>
      </c>
      <c r="CR28" s="81">
        <v>2.7360000000000002</v>
      </c>
      <c r="CS28" s="81">
        <v>2.7170000000000001</v>
      </c>
      <c r="CT28" s="81">
        <v>2.5950000000000002</v>
      </c>
      <c r="CU28" s="81">
        <v>0.2</v>
      </c>
      <c r="CV28" s="82">
        <v>100.235</v>
      </c>
      <c r="CW28" s="82">
        <v>99.671000000000006</v>
      </c>
      <c r="CX28" s="82">
        <v>98.778999999999996</v>
      </c>
      <c r="CY28" s="82">
        <v>93.048000000000002</v>
      </c>
      <c r="CZ28" s="82">
        <v>-67.433000000000007</v>
      </c>
      <c r="DA28" s="76" t="s">
        <v>363</v>
      </c>
      <c r="DB28" s="83">
        <v>1.85457154779246E-5</v>
      </c>
      <c r="DC28" s="76" t="s">
        <v>363</v>
      </c>
      <c r="DD28" s="83">
        <v>3.8002043902026701E-5</v>
      </c>
      <c r="DE28" s="76" t="s">
        <v>363</v>
      </c>
      <c r="DF28" s="84">
        <v>7.7870025691409705E-5</v>
      </c>
      <c r="DH28" s="80" t="s">
        <v>380</v>
      </c>
      <c r="DI28" s="81">
        <v>0.61412499891594097</v>
      </c>
      <c r="DJ28" s="81"/>
      <c r="DK28" s="81">
        <v>2.6869999999999998</v>
      </c>
      <c r="DL28" s="81"/>
      <c r="DM28" s="81">
        <v>2.722</v>
      </c>
      <c r="DN28" s="81">
        <v>2.617</v>
      </c>
      <c r="DO28" s="81">
        <v>1.698</v>
      </c>
      <c r="DP28" s="81">
        <v>1.667</v>
      </c>
      <c r="DQ28" s="81">
        <v>0.20300000000000001</v>
      </c>
      <c r="DR28" s="82">
        <v>101.688</v>
      </c>
      <c r="DS28" s="82">
        <v>96.623000000000005</v>
      </c>
      <c r="DT28" s="82">
        <v>52.287999999999997</v>
      </c>
      <c r="DU28" s="82">
        <v>50.792999999999999</v>
      </c>
      <c r="DV28" s="82">
        <v>-66.944999999999993</v>
      </c>
      <c r="DW28" s="76" t="s">
        <v>363</v>
      </c>
      <c r="DX28" s="83">
        <v>1.01562946890797E-5</v>
      </c>
      <c r="DY28" s="76" t="s">
        <v>363</v>
      </c>
      <c r="DZ28" s="83">
        <v>2.70026894882674E-5</v>
      </c>
      <c r="EA28" s="76" t="s">
        <v>363</v>
      </c>
      <c r="EB28" s="84">
        <v>7.1792446154972701E-5</v>
      </c>
      <c r="ED28" s="80" t="s">
        <v>380</v>
      </c>
      <c r="EE28" s="81">
        <v>0.61412499891594097</v>
      </c>
      <c r="EF28" s="81"/>
      <c r="EG28" s="81">
        <v>2.6869999999999998</v>
      </c>
      <c r="EH28" s="81"/>
      <c r="EI28" s="81">
        <v>2.7040000000000002</v>
      </c>
      <c r="EJ28" s="81">
        <v>2.6949999999999998</v>
      </c>
      <c r="EK28" s="81">
        <v>2.7080000000000002</v>
      </c>
      <c r="EL28" s="81">
        <v>2.5089999999999999</v>
      </c>
      <c r="EM28" s="81">
        <v>0.13700000000000001</v>
      </c>
      <c r="EN28" s="82">
        <v>100.82</v>
      </c>
      <c r="EO28" s="82">
        <v>100.386</v>
      </c>
      <c r="EP28" s="82">
        <v>101.01300000000001</v>
      </c>
      <c r="EQ28" s="82">
        <v>91.412999999999997</v>
      </c>
      <c r="ER28" s="82">
        <v>-77.691999999999993</v>
      </c>
      <c r="ES28" s="76" t="s">
        <v>363</v>
      </c>
      <c r="ET28" s="83">
        <v>1.75749939206666E-5</v>
      </c>
      <c r="EU28" s="76" t="s">
        <v>363</v>
      </c>
      <c r="EV28" s="83">
        <v>3.4719180739073797E-5</v>
      </c>
      <c r="EW28" s="76" t="s">
        <v>363</v>
      </c>
      <c r="EX28" s="84">
        <v>6.8587307434285805E-5</v>
      </c>
      <c r="EZ28" s="80" t="s">
        <v>380</v>
      </c>
      <c r="FA28" s="81">
        <v>0.61412499891594097</v>
      </c>
      <c r="FB28" s="81"/>
      <c r="FC28" s="81">
        <v>2.661</v>
      </c>
      <c r="FD28" s="81"/>
      <c r="FE28" s="81">
        <v>2.7029999999999998</v>
      </c>
      <c r="FF28" s="81">
        <v>2.7450000000000001</v>
      </c>
      <c r="FG28" s="81">
        <v>2.734</v>
      </c>
      <c r="FH28" s="81">
        <v>2.3109999999999999</v>
      </c>
      <c r="FI28" s="81">
        <v>1.379</v>
      </c>
      <c r="FJ28" s="82">
        <v>102.05200000000001</v>
      </c>
      <c r="FK28" s="82">
        <v>104.104</v>
      </c>
      <c r="FL28" s="82">
        <v>103.566</v>
      </c>
      <c r="FM28" s="82">
        <v>82.900999999999996</v>
      </c>
      <c r="FN28" s="82">
        <v>37.368000000000002</v>
      </c>
      <c r="FO28" s="76" t="s">
        <v>363</v>
      </c>
      <c r="FP28" s="83">
        <v>5.2792816934827198E-5</v>
      </c>
      <c r="FQ28" s="76" t="s">
        <v>416</v>
      </c>
      <c r="FR28" s="83">
        <v>1E-4</v>
      </c>
      <c r="FS28" s="76" t="s">
        <v>416</v>
      </c>
      <c r="FT28" s="84">
        <v>1E-4</v>
      </c>
      <c r="FV28" s="80" t="s">
        <v>380</v>
      </c>
      <c r="FW28" s="81">
        <v>0.61412499891594097</v>
      </c>
      <c r="FX28" s="81"/>
      <c r="FY28" s="81">
        <v>2.661</v>
      </c>
      <c r="FZ28" s="81"/>
      <c r="GA28" s="81">
        <v>2.698</v>
      </c>
      <c r="GB28" s="81">
        <v>2.444</v>
      </c>
      <c r="GC28" s="81">
        <v>1.6160000000000001</v>
      </c>
      <c r="GD28" s="81">
        <v>1.5189999999999999</v>
      </c>
      <c r="GE28" s="81">
        <v>0.154</v>
      </c>
      <c r="GF28" s="82">
        <v>101.80800000000001</v>
      </c>
      <c r="GG28" s="82">
        <v>89.397999999999996</v>
      </c>
      <c r="GH28" s="82">
        <v>48.947000000000003</v>
      </c>
      <c r="GI28" s="82">
        <v>44.207999999999998</v>
      </c>
      <c r="GJ28" s="82">
        <v>-74.924000000000007</v>
      </c>
      <c r="GK28" s="76" t="s">
        <v>363</v>
      </c>
      <c r="GL28" s="83">
        <v>9.4182129347128996E-7</v>
      </c>
      <c r="GM28" s="76" t="s">
        <v>363</v>
      </c>
      <c r="GN28" s="83">
        <v>2.35008827395586E-5</v>
      </c>
      <c r="GO28" s="76" t="s">
        <v>363</v>
      </c>
      <c r="GP28" s="84">
        <v>6.1771292756175695E-5</v>
      </c>
      <c r="GR28" s="80" t="s">
        <v>380</v>
      </c>
      <c r="GS28" s="81">
        <v>0.61412499891594097</v>
      </c>
      <c r="GT28" s="81"/>
      <c r="GU28" s="81">
        <v>2.7349999999999999</v>
      </c>
      <c r="GV28" s="81"/>
      <c r="GW28" s="81">
        <v>2.7810000000000001</v>
      </c>
      <c r="GX28" s="81">
        <v>2.0110000000000001</v>
      </c>
      <c r="GY28" s="81">
        <v>1.748</v>
      </c>
      <c r="GZ28" s="81">
        <v>1.6879999999999999</v>
      </c>
      <c r="HA28" s="81">
        <v>0.184</v>
      </c>
      <c r="HB28" s="82">
        <v>102.169</v>
      </c>
      <c r="HC28" s="82">
        <v>65.863</v>
      </c>
      <c r="HD28" s="82">
        <v>53.463000000000001</v>
      </c>
      <c r="HE28" s="82">
        <v>50.634</v>
      </c>
      <c r="HF28" s="82">
        <v>-70.039000000000001</v>
      </c>
      <c r="HG28" s="76" t="s">
        <v>363</v>
      </c>
      <c r="HH28" s="83">
        <v>1.0121709483419301E-5</v>
      </c>
      <c r="HI28" s="76" t="s">
        <v>363</v>
      </c>
      <c r="HJ28" s="83">
        <v>2.6278269452407901E-5</v>
      </c>
      <c r="HK28" s="76" t="s">
        <v>363</v>
      </c>
      <c r="HL28" s="84">
        <v>6.8224389026829999E-5</v>
      </c>
      <c r="HN28" s="80" t="s">
        <v>380</v>
      </c>
      <c r="HO28" s="81">
        <v>0.61412499891594097</v>
      </c>
      <c r="HP28" s="81"/>
      <c r="HQ28" s="81">
        <v>2.7349999999999999</v>
      </c>
      <c r="HR28" s="81"/>
      <c r="HS28" s="81">
        <v>2.7290000000000001</v>
      </c>
      <c r="HT28" s="81">
        <v>2.14</v>
      </c>
      <c r="HU28" s="81">
        <v>1.6859999999999999</v>
      </c>
      <c r="HV28" s="81">
        <v>1.5509999999999999</v>
      </c>
      <c r="HW28" s="81">
        <v>0.94499999999999995</v>
      </c>
      <c r="HX28" s="82">
        <v>99.716999999999999</v>
      </c>
      <c r="HY28" s="82">
        <v>71.945999999999998</v>
      </c>
      <c r="HZ28" s="82">
        <v>50.539000000000001</v>
      </c>
      <c r="IA28" s="82">
        <v>44.173999999999999</v>
      </c>
      <c r="IB28" s="82">
        <v>15.601000000000001</v>
      </c>
      <c r="IC28" s="76" t="s">
        <v>363</v>
      </c>
      <c r="ID28" s="83">
        <v>1.21529539951004E-6</v>
      </c>
      <c r="IE28" s="76" t="s">
        <v>416</v>
      </c>
      <c r="IF28" s="83">
        <v>1E-4</v>
      </c>
      <c r="IG28" s="76" t="s">
        <v>416</v>
      </c>
      <c r="IH28" s="84">
        <v>1E-4</v>
      </c>
      <c r="IJ28" s="80" t="s">
        <v>380</v>
      </c>
      <c r="IK28" s="81">
        <v>0.61412499891594097</v>
      </c>
      <c r="IL28" s="81"/>
      <c r="IM28" s="81">
        <v>2.76</v>
      </c>
      <c r="IN28" s="81"/>
      <c r="IO28" s="81">
        <v>2.8130000000000002</v>
      </c>
      <c r="IP28" s="81">
        <v>2.423</v>
      </c>
      <c r="IQ28" s="81">
        <v>1.7</v>
      </c>
      <c r="IR28" s="81">
        <v>1.534</v>
      </c>
      <c r="IS28" s="81">
        <v>0.11700000000000001</v>
      </c>
      <c r="IT28" s="82">
        <v>102.47</v>
      </c>
      <c r="IU28" s="82">
        <v>84.295000000000002</v>
      </c>
      <c r="IV28" s="82">
        <v>50.603000000000002</v>
      </c>
      <c r="IW28" s="82">
        <v>42.866999999999997</v>
      </c>
      <c r="IX28" s="82">
        <v>-80.948999999999998</v>
      </c>
      <c r="IY28" s="76" t="s">
        <v>363</v>
      </c>
      <c r="IZ28" s="83">
        <v>1.19659520875361E-6</v>
      </c>
      <c r="JA28" s="76" t="s">
        <v>363</v>
      </c>
      <c r="JB28" s="83">
        <v>2.2192966204576301E-5</v>
      </c>
      <c r="JC28" s="76" t="s">
        <v>363</v>
      </c>
      <c r="JD28" s="84">
        <v>5.6239361645133898E-5</v>
      </c>
      <c r="JF28" s="80" t="s">
        <v>380</v>
      </c>
      <c r="JG28" s="81">
        <v>0.61412499891594097</v>
      </c>
      <c r="JH28" s="81"/>
      <c r="JI28" s="81">
        <v>2.76</v>
      </c>
      <c r="JJ28" s="81"/>
      <c r="JK28" s="81">
        <v>2.7509999999999999</v>
      </c>
      <c r="JL28" s="81">
        <v>2.74</v>
      </c>
      <c r="JM28" s="81">
        <v>2.6230000000000002</v>
      </c>
      <c r="JN28" s="81">
        <v>1.423</v>
      </c>
      <c r="JO28" s="81">
        <v>0.26100000000000001</v>
      </c>
      <c r="JP28" s="82">
        <v>99.581000000000003</v>
      </c>
      <c r="JQ28" s="82">
        <v>99.067999999999998</v>
      </c>
      <c r="JR28" s="82">
        <v>93.616</v>
      </c>
      <c r="JS28" s="82">
        <v>37.694000000000003</v>
      </c>
      <c r="JT28" s="82">
        <v>-57.500999999999998</v>
      </c>
      <c r="JU28" s="76" t="s">
        <v>363</v>
      </c>
      <c r="JV28" s="83">
        <v>6.0248119045008102E-6</v>
      </c>
      <c r="JW28" s="76" t="s">
        <v>363</v>
      </c>
      <c r="JX28" s="83">
        <v>2.4886634795729499E-5</v>
      </c>
      <c r="JY28" s="76" t="s">
        <v>363</v>
      </c>
      <c r="JZ28" s="84">
        <v>8.3407258128744206E-5</v>
      </c>
      <c r="KB28" s="80" t="s">
        <v>380</v>
      </c>
      <c r="KC28" s="81">
        <v>0.54700000000000004</v>
      </c>
      <c r="KD28" s="81"/>
      <c r="KE28" s="81">
        <v>2.609</v>
      </c>
      <c r="KF28" s="81"/>
      <c r="KG28" s="81">
        <v>2.613</v>
      </c>
      <c r="KH28" s="81">
        <v>1.7190000000000001</v>
      </c>
      <c r="KI28" s="81">
        <v>1.4890000000000001</v>
      </c>
      <c r="KJ28" s="81">
        <v>1.444</v>
      </c>
      <c r="KK28" s="81">
        <v>1.319</v>
      </c>
      <c r="KL28" s="82">
        <v>100.194</v>
      </c>
      <c r="KM28" s="82">
        <v>56.838000000000001</v>
      </c>
      <c r="KN28" s="82">
        <v>45.683999999999997</v>
      </c>
      <c r="KO28" s="82">
        <v>43.500999999999998</v>
      </c>
      <c r="KP28" s="82">
        <v>37.439</v>
      </c>
      <c r="KQ28" s="76" t="s">
        <v>363</v>
      </c>
      <c r="KR28" s="83">
        <v>4.1025474524202801E-8</v>
      </c>
      <c r="KS28" s="76" t="s">
        <v>416</v>
      </c>
      <c r="KT28" s="83">
        <v>1.0000000000000001E-5</v>
      </c>
      <c r="KU28" s="76" t="s">
        <v>416</v>
      </c>
      <c r="KV28" s="84">
        <v>1.0000000000000001E-5</v>
      </c>
      <c r="KX28" s="80" t="s">
        <v>380</v>
      </c>
      <c r="KY28" s="81">
        <v>0.58099999999999996</v>
      </c>
      <c r="KZ28" s="81"/>
      <c r="LA28" s="81">
        <v>2.8250000000000002</v>
      </c>
      <c r="LB28" s="81"/>
      <c r="LC28" s="81">
        <v>2.8250000000000002</v>
      </c>
      <c r="LD28" s="81">
        <v>2.7959999999999998</v>
      </c>
      <c r="LE28" s="81">
        <v>2.7450000000000001</v>
      </c>
      <c r="LF28" s="81">
        <v>1.482</v>
      </c>
      <c r="LG28" s="81">
        <v>1.42</v>
      </c>
      <c r="LH28" s="82">
        <v>100</v>
      </c>
      <c r="LI28" s="82">
        <v>98.707999999999998</v>
      </c>
      <c r="LJ28" s="82">
        <v>96.435000000000002</v>
      </c>
      <c r="LK28" s="82">
        <v>40.152000000000001</v>
      </c>
      <c r="LL28" s="82">
        <v>37.389000000000003</v>
      </c>
      <c r="LM28" s="76" t="s">
        <v>363</v>
      </c>
      <c r="LN28" s="83">
        <v>6.6838561620392702E-8</v>
      </c>
      <c r="LO28" s="76" t="s">
        <v>416</v>
      </c>
      <c r="LP28" s="83">
        <v>9.9999999999999995E-7</v>
      </c>
      <c r="LQ28" s="76" t="s">
        <v>416</v>
      </c>
      <c r="LR28" s="84">
        <v>9.9999999999999995E-7</v>
      </c>
    </row>
    <row r="29" spans="2:330">
      <c r="B29" s="80" t="s">
        <v>381</v>
      </c>
      <c r="C29" s="81">
        <v>0.40120832668617401</v>
      </c>
      <c r="D29" s="81"/>
      <c r="E29" s="81">
        <v>2.7589999999999999</v>
      </c>
      <c r="F29" s="81"/>
      <c r="G29" s="81">
        <v>2.7450000000000001</v>
      </c>
      <c r="H29" s="81">
        <v>2.08</v>
      </c>
      <c r="I29" s="81">
        <v>1.579</v>
      </c>
      <c r="J29" s="81">
        <v>1.216</v>
      </c>
      <c r="K29" s="81">
        <v>0.06</v>
      </c>
      <c r="L29" s="82">
        <v>99.406000000000006</v>
      </c>
      <c r="M29" s="82">
        <v>71.201999999999998</v>
      </c>
      <c r="N29" s="82">
        <v>49.953000000000003</v>
      </c>
      <c r="O29" s="82">
        <v>34.557000000000002</v>
      </c>
      <c r="P29" s="82">
        <v>-85.045000000000002</v>
      </c>
      <c r="Q29" s="76" t="s">
        <v>363</v>
      </c>
      <c r="R29" s="83">
        <v>9.9491993130444607E-7</v>
      </c>
      <c r="S29" s="76" t="s">
        <v>363</v>
      </c>
      <c r="T29" s="83">
        <v>1.9450613109762099E-5</v>
      </c>
      <c r="U29" s="76" t="s">
        <v>363</v>
      </c>
      <c r="V29" s="84">
        <v>5.0931504495267302E-5</v>
      </c>
      <c r="X29" s="80" t="s">
        <v>381</v>
      </c>
      <c r="Y29" s="81">
        <v>0.40120832668617401</v>
      </c>
      <c r="Z29" s="81"/>
      <c r="AA29" s="81">
        <v>2.8109999999999999</v>
      </c>
      <c r="AB29" s="81"/>
      <c r="AC29" s="81">
        <v>2.8479999999999999</v>
      </c>
      <c r="AD29" s="81">
        <v>2.6669999999999998</v>
      </c>
      <c r="AE29" s="81">
        <v>1.661</v>
      </c>
      <c r="AF29" s="81">
        <v>1.173</v>
      </c>
      <c r="AG29" s="81">
        <v>8.2000000000000003E-2</v>
      </c>
      <c r="AH29" s="82">
        <v>101.535</v>
      </c>
      <c r="AI29" s="82">
        <v>94.024000000000001</v>
      </c>
      <c r="AJ29" s="82">
        <v>52.277999999999999</v>
      </c>
      <c r="AK29" s="82">
        <v>32.027000000000001</v>
      </c>
      <c r="AL29" s="82">
        <v>-79.561999999999998</v>
      </c>
      <c r="AM29" s="76" t="s">
        <v>363</v>
      </c>
      <c r="AN29" s="83">
        <v>1.29565170888482E-6</v>
      </c>
      <c r="AO29" s="76" t="s">
        <v>363</v>
      </c>
      <c r="AP29" s="83">
        <v>1.93646020329903E-5</v>
      </c>
      <c r="AQ29" s="76" t="s">
        <v>363</v>
      </c>
      <c r="AR29" s="84">
        <v>5.4335218123666299E-5</v>
      </c>
      <c r="AT29" s="80" t="s">
        <v>381</v>
      </c>
      <c r="AU29" s="81">
        <v>0.40120832668617401</v>
      </c>
      <c r="AV29" s="81"/>
      <c r="AW29" s="81">
        <v>2.8109999999999999</v>
      </c>
      <c r="AX29" s="81"/>
      <c r="AY29" s="81">
        <v>2.802</v>
      </c>
      <c r="AZ29" s="81">
        <v>2.8069999999999999</v>
      </c>
      <c r="BA29" s="81">
        <v>2.8069999999999999</v>
      </c>
      <c r="BB29" s="81">
        <v>2.2519999999999998</v>
      </c>
      <c r="BC29" s="81">
        <v>1.123</v>
      </c>
      <c r="BD29" s="82">
        <v>99.626999999999995</v>
      </c>
      <c r="BE29" s="82">
        <v>99.834000000000003</v>
      </c>
      <c r="BF29" s="82">
        <v>99.834000000000003</v>
      </c>
      <c r="BG29" s="82">
        <v>76.802999999999997</v>
      </c>
      <c r="BH29" s="82">
        <v>29.952000000000002</v>
      </c>
      <c r="BI29" s="76" t="s">
        <v>363</v>
      </c>
      <c r="BJ29" s="83">
        <v>3.7332772478321402E-5</v>
      </c>
      <c r="BK29" s="76" t="s">
        <v>416</v>
      </c>
      <c r="BL29" s="83">
        <v>1E-4</v>
      </c>
      <c r="BM29" s="76" t="s">
        <v>416</v>
      </c>
      <c r="BN29" s="84">
        <v>1E-4</v>
      </c>
      <c r="BP29" s="80" t="s">
        <v>381</v>
      </c>
      <c r="BQ29" s="81">
        <v>0.40120832668617401</v>
      </c>
      <c r="BR29" s="81"/>
      <c r="BS29" s="81">
        <v>2.7330000000000001</v>
      </c>
      <c r="BT29" s="81"/>
      <c r="BU29" s="81">
        <v>2.758</v>
      </c>
      <c r="BV29" s="81">
        <v>1.8839999999999999</v>
      </c>
      <c r="BW29" s="81">
        <v>1.6519999999999999</v>
      </c>
      <c r="BX29" s="81">
        <v>1.45</v>
      </c>
      <c r="BY29" s="81">
        <v>9.2999999999999999E-2</v>
      </c>
      <c r="BZ29" s="82">
        <v>101.072</v>
      </c>
      <c r="CA29" s="82">
        <v>63.59</v>
      </c>
      <c r="CB29" s="82">
        <v>53.640999999999998</v>
      </c>
      <c r="CC29" s="82">
        <v>44.978000000000002</v>
      </c>
      <c r="CD29" s="82">
        <v>-76.819999999999993</v>
      </c>
      <c r="CE29" s="76" t="s">
        <v>363</v>
      </c>
      <c r="CF29" s="83">
        <v>2.6320443384568799E-6</v>
      </c>
      <c r="CG29" s="76" t="s">
        <v>363</v>
      </c>
      <c r="CH29" s="83">
        <v>2.3403648557501201E-5</v>
      </c>
      <c r="CI29" s="76" t="s">
        <v>363</v>
      </c>
      <c r="CJ29" s="84">
        <v>6.02281245571755E-5</v>
      </c>
      <c r="CL29" s="80" t="s">
        <v>381</v>
      </c>
      <c r="CM29" s="81">
        <v>0.40120832668617401</v>
      </c>
      <c r="CN29" s="81"/>
      <c r="CO29" s="81">
        <v>2.7330000000000001</v>
      </c>
      <c r="CP29" s="81"/>
      <c r="CQ29" s="81">
        <v>2.7330000000000001</v>
      </c>
      <c r="CR29" s="81">
        <v>2.7309999999999999</v>
      </c>
      <c r="CS29" s="81">
        <v>2.738</v>
      </c>
      <c r="CT29" s="81">
        <v>2.4630000000000001</v>
      </c>
      <c r="CU29" s="81">
        <v>0.17100000000000001</v>
      </c>
      <c r="CV29" s="82">
        <v>100</v>
      </c>
      <c r="CW29" s="82">
        <v>99.914000000000001</v>
      </c>
      <c r="CX29" s="82">
        <v>100.214</v>
      </c>
      <c r="CY29" s="82">
        <v>88.421000000000006</v>
      </c>
      <c r="CZ29" s="82">
        <v>-57.378999999999998</v>
      </c>
      <c r="DA29" s="76" t="s">
        <v>363</v>
      </c>
      <c r="DB29" s="83">
        <v>1.8345033895270001E-5</v>
      </c>
      <c r="DC29" s="76" t="s">
        <v>363</v>
      </c>
      <c r="DD29" s="83">
        <v>4.0406761724125601E-5</v>
      </c>
      <c r="DE29" s="76" t="s">
        <v>363</v>
      </c>
      <c r="DF29" s="84">
        <v>8.8999911493825993E-5</v>
      </c>
      <c r="DH29" s="80" t="s">
        <v>381</v>
      </c>
      <c r="DI29" s="81">
        <v>0.40120832668617401</v>
      </c>
      <c r="DJ29" s="81"/>
      <c r="DK29" s="81">
        <v>2.6440000000000001</v>
      </c>
      <c r="DL29" s="81"/>
      <c r="DM29" s="81">
        <v>2.6480000000000001</v>
      </c>
      <c r="DN29" s="81">
        <v>2.153</v>
      </c>
      <c r="DO29" s="81">
        <v>1.5469999999999999</v>
      </c>
      <c r="DP29" s="81">
        <v>1.4930000000000001</v>
      </c>
      <c r="DQ29" s="81">
        <v>5.2999999999999999E-2</v>
      </c>
      <c r="DR29" s="82">
        <v>100.178</v>
      </c>
      <c r="DS29" s="82">
        <v>78.108000000000004</v>
      </c>
      <c r="DT29" s="82">
        <v>51.088000000000001</v>
      </c>
      <c r="DU29" s="82">
        <v>48.68</v>
      </c>
      <c r="DV29" s="82">
        <v>-86.79</v>
      </c>
      <c r="DW29" s="76" t="s">
        <v>363</v>
      </c>
      <c r="DX29" s="83">
        <v>2.83026592379659E-6</v>
      </c>
      <c r="DY29" s="76" t="s">
        <v>363</v>
      </c>
      <c r="DZ29" s="83">
        <v>2.28739702346146E-5</v>
      </c>
      <c r="EA29" s="76" t="s">
        <v>363</v>
      </c>
      <c r="EB29" s="84">
        <v>5.3509015183850798E-5</v>
      </c>
      <c r="ED29" s="80" t="s">
        <v>381</v>
      </c>
      <c r="EE29" s="81">
        <v>0.40120832668617401</v>
      </c>
      <c r="EF29" s="81"/>
      <c r="EG29" s="81">
        <v>2.6440000000000001</v>
      </c>
      <c r="EH29" s="81"/>
      <c r="EI29" s="81">
        <v>2.613</v>
      </c>
      <c r="EJ29" s="81">
        <v>2.5939999999999999</v>
      </c>
      <c r="EK29" s="81">
        <v>2.5830000000000002</v>
      </c>
      <c r="EL29" s="81">
        <v>2.145</v>
      </c>
      <c r="EM29" s="81">
        <v>8.1000000000000003E-2</v>
      </c>
      <c r="EN29" s="82">
        <v>98.617999999999995</v>
      </c>
      <c r="EO29" s="82">
        <v>97.771000000000001</v>
      </c>
      <c r="EP29" s="82">
        <v>97.28</v>
      </c>
      <c r="EQ29" s="82">
        <v>77.751000000000005</v>
      </c>
      <c r="ER29" s="82">
        <v>-79.811000000000007</v>
      </c>
      <c r="ES29" s="76" t="s">
        <v>363</v>
      </c>
      <c r="ET29" s="83">
        <v>1.50012515168944E-5</v>
      </c>
      <c r="EU29" s="76" t="s">
        <v>363</v>
      </c>
      <c r="EV29" s="83">
        <v>3.1150347139373899E-5</v>
      </c>
      <c r="EW29" s="76" t="s">
        <v>363</v>
      </c>
      <c r="EX29" s="84">
        <v>6.4684211567994697E-5</v>
      </c>
      <c r="EZ29" s="80" t="s">
        <v>381</v>
      </c>
      <c r="FA29" s="81">
        <v>0.40120832668617401</v>
      </c>
      <c r="FB29" s="81"/>
      <c r="FC29" s="81">
        <v>2.63</v>
      </c>
      <c r="FD29" s="81"/>
      <c r="FE29" s="81">
        <v>2.698</v>
      </c>
      <c r="FF29" s="81">
        <v>2.6890000000000001</v>
      </c>
      <c r="FG29" s="81">
        <v>2.7040000000000002</v>
      </c>
      <c r="FH29" s="81">
        <v>1.823</v>
      </c>
      <c r="FI29" s="81">
        <v>0.96299999999999997</v>
      </c>
      <c r="FJ29" s="82">
        <v>103.051</v>
      </c>
      <c r="FK29" s="82">
        <v>102.64700000000001</v>
      </c>
      <c r="FL29" s="82">
        <v>103.32</v>
      </c>
      <c r="FM29" s="82">
        <v>63.792000000000002</v>
      </c>
      <c r="FN29" s="82">
        <v>25.206</v>
      </c>
      <c r="FO29" s="76" t="s">
        <v>363</v>
      </c>
      <c r="FP29" s="83">
        <v>2.2773791447002699E-5</v>
      </c>
      <c r="FQ29" s="76" t="s">
        <v>416</v>
      </c>
      <c r="FR29" s="83">
        <v>1E-4</v>
      </c>
      <c r="FS29" s="76" t="s">
        <v>416</v>
      </c>
      <c r="FT29" s="84">
        <v>1E-4</v>
      </c>
      <c r="FV29" s="80" t="s">
        <v>381</v>
      </c>
      <c r="FW29" s="81">
        <v>0.40120832668617401</v>
      </c>
      <c r="FX29" s="81"/>
      <c r="FY29" s="81">
        <v>2.63</v>
      </c>
      <c r="FZ29" s="81"/>
      <c r="GA29" s="81">
        <v>2.63</v>
      </c>
      <c r="GB29" s="81">
        <v>2.02</v>
      </c>
      <c r="GC29" s="81">
        <v>1.5049999999999999</v>
      </c>
      <c r="GD29" s="81">
        <v>1.417</v>
      </c>
      <c r="GE29" s="81">
        <v>4.3999999999999997E-2</v>
      </c>
      <c r="GF29" s="82">
        <v>100</v>
      </c>
      <c r="GG29" s="82">
        <v>72.631</v>
      </c>
      <c r="GH29" s="82">
        <v>49.524000000000001</v>
      </c>
      <c r="GI29" s="82">
        <v>45.576000000000001</v>
      </c>
      <c r="GJ29" s="82">
        <v>-89.033000000000001</v>
      </c>
      <c r="GK29" s="76" t="s">
        <v>363</v>
      </c>
      <c r="GL29" s="83">
        <v>9.5367452511214091E-7</v>
      </c>
      <c r="GM29" s="76" t="s">
        <v>363</v>
      </c>
      <c r="GN29" s="83">
        <v>2.1806232076376299E-5</v>
      </c>
      <c r="GO29" s="76" t="s">
        <v>363</v>
      </c>
      <c r="GP29" s="84">
        <v>5.1289305502240797E-5</v>
      </c>
      <c r="GR29" s="80" t="s">
        <v>381</v>
      </c>
      <c r="GS29" s="81">
        <v>0.40120832668617401</v>
      </c>
      <c r="GT29" s="81"/>
      <c r="GU29" s="81">
        <v>2.6469999999999998</v>
      </c>
      <c r="GV29" s="81"/>
      <c r="GW29" s="81">
        <v>2.6819999999999999</v>
      </c>
      <c r="GX29" s="81">
        <v>1.7010000000000001</v>
      </c>
      <c r="GY29" s="81">
        <v>1.631</v>
      </c>
      <c r="GZ29" s="81">
        <v>1.575</v>
      </c>
      <c r="HA29" s="81">
        <v>5.6000000000000001E-2</v>
      </c>
      <c r="HB29" s="82">
        <v>101.55800000000001</v>
      </c>
      <c r="HC29" s="82">
        <v>57.877000000000002</v>
      </c>
      <c r="HD29" s="82">
        <v>54.76</v>
      </c>
      <c r="HE29" s="82">
        <v>52.265999999999998</v>
      </c>
      <c r="HF29" s="82">
        <v>-86.042000000000002</v>
      </c>
      <c r="HG29" s="76" t="s">
        <v>363</v>
      </c>
      <c r="HH29" s="83">
        <v>1.03844553487406E-5</v>
      </c>
      <c r="HI29" s="76" t="s">
        <v>363</v>
      </c>
      <c r="HJ29" s="83">
        <v>2.38723795649009E-5</v>
      </c>
      <c r="HK29" s="76" t="s">
        <v>363</v>
      </c>
      <c r="HL29" s="84">
        <v>5.4879190766592601E-5</v>
      </c>
      <c r="HN29" s="80" t="s">
        <v>381</v>
      </c>
      <c r="HO29" s="81">
        <v>0.40120832668617401</v>
      </c>
      <c r="HP29" s="81"/>
      <c r="HQ29" s="81">
        <v>2.6469999999999998</v>
      </c>
      <c r="HR29" s="81"/>
      <c r="HS29" s="81">
        <v>2.6589999999999998</v>
      </c>
      <c r="HT29" s="81">
        <v>1.7529999999999999</v>
      </c>
      <c r="HU29" s="81">
        <v>1.4890000000000001</v>
      </c>
      <c r="HV29" s="81">
        <v>1.1910000000000001</v>
      </c>
      <c r="HW29" s="81">
        <v>0.61599999999999999</v>
      </c>
      <c r="HX29" s="82">
        <v>100.53400000000001</v>
      </c>
      <c r="HY29" s="82">
        <v>60.192</v>
      </c>
      <c r="HZ29" s="82">
        <v>48.436999999999998</v>
      </c>
      <c r="IA29" s="82">
        <v>35.167999999999999</v>
      </c>
      <c r="IB29" s="82">
        <v>9.5640000000000001</v>
      </c>
      <c r="IC29" s="76" t="s">
        <v>363</v>
      </c>
      <c r="ID29" s="83">
        <v>7.3626694675737398E-7</v>
      </c>
      <c r="IE29" s="76" t="s">
        <v>416</v>
      </c>
      <c r="IF29" s="83">
        <v>1E-4</v>
      </c>
      <c r="IG29" s="76" t="s">
        <v>416</v>
      </c>
      <c r="IH29" s="84">
        <v>1E-4</v>
      </c>
      <c r="IJ29" s="80" t="s">
        <v>381</v>
      </c>
      <c r="IK29" s="81">
        <v>0.40120832668617401</v>
      </c>
      <c r="IL29" s="81"/>
      <c r="IM29" s="81">
        <v>2.7679999999999998</v>
      </c>
      <c r="IN29" s="81"/>
      <c r="IO29" s="81">
        <v>2.8039999999999998</v>
      </c>
      <c r="IP29" s="81">
        <v>2.0259999999999998</v>
      </c>
      <c r="IQ29" s="81">
        <v>1.7010000000000001</v>
      </c>
      <c r="IR29" s="81">
        <v>1.2350000000000001</v>
      </c>
      <c r="IS29" s="81">
        <v>7.5999999999999998E-2</v>
      </c>
      <c r="IT29" s="82">
        <v>101.521</v>
      </c>
      <c r="IU29" s="82">
        <v>68.650000000000006</v>
      </c>
      <c r="IV29" s="82">
        <v>54.917999999999999</v>
      </c>
      <c r="IW29" s="82">
        <v>35.228999999999999</v>
      </c>
      <c r="IX29" s="82">
        <v>-81.057000000000002</v>
      </c>
      <c r="IY29" s="76" t="s">
        <v>363</v>
      </c>
      <c r="IZ29" s="83">
        <v>1.7773957747817401E-6</v>
      </c>
      <c r="JA29" s="76" t="s">
        <v>363</v>
      </c>
      <c r="JB29" s="83">
        <v>2.00886773780911E-5</v>
      </c>
      <c r="JC29" s="76" t="s">
        <v>363</v>
      </c>
      <c r="JD29" s="84">
        <v>5.4066183943307303E-5</v>
      </c>
      <c r="JF29" s="80" t="s">
        <v>381</v>
      </c>
      <c r="JG29" s="81">
        <v>0.40120832668617401</v>
      </c>
      <c r="JH29" s="81"/>
      <c r="JI29" s="81">
        <v>2.7679999999999998</v>
      </c>
      <c r="JJ29" s="81"/>
      <c r="JK29" s="81">
        <v>2.5110000000000001</v>
      </c>
      <c r="JL29" s="81">
        <v>2.7589999999999999</v>
      </c>
      <c r="JM29" s="81">
        <v>2.2389999999999999</v>
      </c>
      <c r="JN29" s="81">
        <v>1.3149999999999999</v>
      </c>
      <c r="JO29" s="81">
        <v>0.35099999999999998</v>
      </c>
      <c r="JP29" s="82">
        <v>89.141000000000005</v>
      </c>
      <c r="JQ29" s="82">
        <v>99.62</v>
      </c>
      <c r="JR29" s="82">
        <v>77.649000000000001</v>
      </c>
      <c r="JS29" s="82">
        <v>38.609000000000002</v>
      </c>
      <c r="JT29" s="82">
        <v>-12.513999999999999</v>
      </c>
      <c r="JU29" s="76" t="s">
        <v>363</v>
      </c>
      <c r="JV29" s="83">
        <v>5.1076641875186502E-6</v>
      </c>
      <c r="JW29" s="76" t="s">
        <v>363</v>
      </c>
      <c r="JX29" s="83">
        <v>5.6913829438619603E-5</v>
      </c>
      <c r="JY29" s="76" t="s">
        <v>416</v>
      </c>
      <c r="JZ29" s="84">
        <v>1E-4</v>
      </c>
      <c r="KB29" s="80" t="s">
        <v>381</v>
      </c>
      <c r="KC29" s="81">
        <v>0.44600000000000001</v>
      </c>
      <c r="KD29" s="81"/>
      <c r="KE29" s="81">
        <v>2.7629999999999999</v>
      </c>
      <c r="KF29" s="81"/>
      <c r="KG29" s="81">
        <v>2.7669999999999999</v>
      </c>
      <c r="KH29" s="81">
        <v>1.929</v>
      </c>
      <c r="KI29" s="81">
        <v>1.5609999999999999</v>
      </c>
      <c r="KJ29" s="81">
        <v>1.55</v>
      </c>
      <c r="KK29" s="81">
        <v>1.339</v>
      </c>
      <c r="KL29" s="82">
        <v>100.173</v>
      </c>
      <c r="KM29" s="82">
        <v>64.004999999999995</v>
      </c>
      <c r="KN29" s="82">
        <v>48.122999999999998</v>
      </c>
      <c r="KO29" s="82">
        <v>47.648000000000003</v>
      </c>
      <c r="KP29" s="82">
        <v>38.540999999999997</v>
      </c>
      <c r="KQ29" s="76" t="s">
        <v>363</v>
      </c>
      <c r="KR29" s="83">
        <v>7.6175601501410697E-8</v>
      </c>
      <c r="KS29" s="76" t="s">
        <v>416</v>
      </c>
      <c r="KT29" s="83">
        <v>1.0000000000000001E-5</v>
      </c>
      <c r="KU29" s="76" t="s">
        <v>416</v>
      </c>
      <c r="KV29" s="84">
        <v>1.0000000000000001E-5</v>
      </c>
      <c r="KX29" s="80" t="s">
        <v>381</v>
      </c>
      <c r="KY29" s="81">
        <v>0.57899999999999996</v>
      </c>
      <c r="KZ29" s="81"/>
      <c r="LA29" s="81">
        <v>2.911</v>
      </c>
      <c r="LB29" s="81"/>
      <c r="LC29" s="81">
        <v>2.9089999999999998</v>
      </c>
      <c r="LD29" s="81">
        <v>2.9009999999999998</v>
      </c>
      <c r="LE29" s="81">
        <v>2.1909999999999998</v>
      </c>
      <c r="LF29" s="81">
        <v>1.4279999999999999</v>
      </c>
      <c r="LG29" s="81">
        <v>1.399</v>
      </c>
      <c r="LH29" s="82">
        <v>99.914000000000001</v>
      </c>
      <c r="LI29" s="82">
        <v>99.570999999999998</v>
      </c>
      <c r="LJ29" s="82">
        <v>69.125</v>
      </c>
      <c r="LK29" s="82">
        <v>36.406999999999996</v>
      </c>
      <c r="LL29" s="82">
        <v>35.162999999999997</v>
      </c>
      <c r="LM29" s="76" t="s">
        <v>363</v>
      </c>
      <c r="LN29" s="83">
        <v>3.8418519058642397E-8</v>
      </c>
      <c r="LO29" s="76" t="s">
        <v>416</v>
      </c>
      <c r="LP29" s="83">
        <v>9.9999999999999995E-7</v>
      </c>
      <c r="LQ29" s="76" t="s">
        <v>416</v>
      </c>
      <c r="LR29" s="84">
        <v>9.9999999999999995E-7</v>
      </c>
    </row>
    <row r="30" spans="2:330">
      <c r="B30" s="80" t="s">
        <v>382</v>
      </c>
      <c r="C30" s="81" t="s">
        <v>361</v>
      </c>
      <c r="D30" s="81"/>
      <c r="E30" s="81"/>
      <c r="F30" s="81"/>
      <c r="G30" s="81"/>
      <c r="H30" s="81"/>
      <c r="I30" s="81"/>
      <c r="J30" s="81"/>
      <c r="K30" s="81"/>
      <c r="L30" s="82"/>
      <c r="M30" s="82"/>
      <c r="N30" s="82"/>
      <c r="O30" s="82"/>
      <c r="P30" s="82"/>
      <c r="Q30" s="77"/>
      <c r="R30" s="83"/>
      <c r="S30" s="77"/>
      <c r="T30" s="83"/>
      <c r="U30" s="77"/>
      <c r="V30" s="84"/>
      <c r="X30" s="80" t="s">
        <v>382</v>
      </c>
      <c r="Y30" s="81" t="s">
        <v>361</v>
      </c>
      <c r="Z30" s="81"/>
      <c r="AA30" s="81"/>
      <c r="AB30" s="81"/>
      <c r="AC30" s="81"/>
      <c r="AD30" s="81"/>
      <c r="AE30" s="81"/>
      <c r="AF30" s="81"/>
      <c r="AG30" s="81"/>
      <c r="AH30" s="82"/>
      <c r="AI30" s="82"/>
      <c r="AJ30" s="82"/>
      <c r="AK30" s="82"/>
      <c r="AL30" s="82"/>
      <c r="AM30" s="77"/>
      <c r="AN30" s="83"/>
      <c r="AO30" s="77"/>
      <c r="AP30" s="83"/>
      <c r="AQ30" s="77"/>
      <c r="AR30" s="84"/>
      <c r="AT30" s="80" t="s">
        <v>382</v>
      </c>
      <c r="AU30" s="81" t="s">
        <v>361</v>
      </c>
      <c r="AV30" s="81"/>
      <c r="AW30" s="81"/>
      <c r="AX30" s="81"/>
      <c r="AY30" s="81"/>
      <c r="AZ30" s="81"/>
      <c r="BA30" s="81"/>
      <c r="BB30" s="81"/>
      <c r="BC30" s="81"/>
      <c r="BD30" s="82"/>
      <c r="BE30" s="82"/>
      <c r="BF30" s="82"/>
      <c r="BG30" s="82"/>
      <c r="BH30" s="82"/>
      <c r="BI30" s="77"/>
      <c r="BJ30" s="83"/>
      <c r="BK30" s="77"/>
      <c r="BL30" s="83"/>
      <c r="BM30" s="77"/>
      <c r="BN30" s="84"/>
      <c r="BP30" s="80" t="s">
        <v>382</v>
      </c>
      <c r="BQ30" s="81" t="s">
        <v>361</v>
      </c>
      <c r="BR30" s="81"/>
      <c r="BS30" s="81"/>
      <c r="BT30" s="81"/>
      <c r="BU30" s="81"/>
      <c r="BV30" s="81"/>
      <c r="BW30" s="81"/>
      <c r="BX30" s="81"/>
      <c r="BY30" s="81"/>
      <c r="BZ30" s="82"/>
      <c r="CA30" s="82"/>
      <c r="CB30" s="82"/>
      <c r="CC30" s="82"/>
      <c r="CD30" s="82"/>
      <c r="CE30" s="77"/>
      <c r="CF30" s="83"/>
      <c r="CG30" s="77"/>
      <c r="CH30" s="83"/>
      <c r="CI30" s="77"/>
      <c r="CJ30" s="84"/>
      <c r="CL30" s="80" t="s">
        <v>382</v>
      </c>
      <c r="CM30" s="81" t="s">
        <v>361</v>
      </c>
      <c r="CN30" s="81"/>
      <c r="CO30" s="81"/>
      <c r="CP30" s="81"/>
      <c r="CQ30" s="81"/>
      <c r="CR30" s="81"/>
      <c r="CS30" s="81"/>
      <c r="CT30" s="81"/>
      <c r="CU30" s="81"/>
      <c r="CV30" s="82"/>
      <c r="CW30" s="82"/>
      <c r="CX30" s="82"/>
      <c r="CY30" s="82"/>
      <c r="CZ30" s="82"/>
      <c r="DA30" s="77"/>
      <c r="DB30" s="83"/>
      <c r="DC30" s="77"/>
      <c r="DD30" s="83"/>
      <c r="DE30" s="77"/>
      <c r="DF30" s="84"/>
      <c r="DH30" s="80" t="s">
        <v>382</v>
      </c>
      <c r="DI30" s="81" t="s">
        <v>361</v>
      </c>
      <c r="DJ30" s="81"/>
      <c r="DK30" s="81"/>
      <c r="DL30" s="81"/>
      <c r="DM30" s="81"/>
      <c r="DN30" s="81"/>
      <c r="DO30" s="81"/>
      <c r="DP30" s="81"/>
      <c r="DQ30" s="81"/>
      <c r="DR30" s="82"/>
      <c r="DS30" s="82"/>
      <c r="DT30" s="82"/>
      <c r="DU30" s="82"/>
      <c r="DV30" s="82"/>
      <c r="DW30" s="77"/>
      <c r="DX30" s="83"/>
      <c r="DY30" s="77"/>
      <c r="DZ30" s="83"/>
      <c r="EA30" s="77"/>
      <c r="EB30" s="84"/>
      <c r="ED30" s="80" t="s">
        <v>382</v>
      </c>
      <c r="EE30" s="81" t="s">
        <v>361</v>
      </c>
      <c r="EF30" s="81"/>
      <c r="EG30" s="81"/>
      <c r="EH30" s="81"/>
      <c r="EI30" s="81"/>
      <c r="EJ30" s="81"/>
      <c r="EK30" s="81"/>
      <c r="EL30" s="81"/>
      <c r="EM30" s="81"/>
      <c r="EN30" s="82"/>
      <c r="EO30" s="82"/>
      <c r="EP30" s="82"/>
      <c r="EQ30" s="82"/>
      <c r="ER30" s="82"/>
      <c r="ES30" s="77"/>
      <c r="ET30" s="83"/>
      <c r="EU30" s="77"/>
      <c r="EV30" s="83"/>
      <c r="EW30" s="77"/>
      <c r="EX30" s="84"/>
      <c r="EZ30" s="80" t="s">
        <v>382</v>
      </c>
      <c r="FA30" s="81" t="s">
        <v>361</v>
      </c>
      <c r="FB30" s="81"/>
      <c r="FC30" s="81"/>
      <c r="FD30" s="81"/>
      <c r="FE30" s="81"/>
      <c r="FF30" s="81"/>
      <c r="FG30" s="81"/>
      <c r="FH30" s="81"/>
      <c r="FI30" s="81"/>
      <c r="FJ30" s="82"/>
      <c r="FK30" s="82"/>
      <c r="FL30" s="82"/>
      <c r="FM30" s="82"/>
      <c r="FN30" s="82"/>
      <c r="FO30" s="77"/>
      <c r="FP30" s="83"/>
      <c r="FQ30" s="77"/>
      <c r="FR30" s="83"/>
      <c r="FS30" s="77"/>
      <c r="FT30" s="84"/>
      <c r="FV30" s="80" t="s">
        <v>382</v>
      </c>
      <c r="FW30" s="81" t="s">
        <v>361</v>
      </c>
      <c r="FX30" s="81"/>
      <c r="FY30" s="81"/>
      <c r="FZ30" s="81"/>
      <c r="GA30" s="81"/>
      <c r="GB30" s="81"/>
      <c r="GC30" s="81"/>
      <c r="GD30" s="81"/>
      <c r="GE30" s="81"/>
      <c r="GF30" s="82"/>
      <c r="GG30" s="82"/>
      <c r="GH30" s="82"/>
      <c r="GI30" s="82"/>
      <c r="GJ30" s="82"/>
      <c r="GK30" s="77"/>
      <c r="GL30" s="83"/>
      <c r="GM30" s="77"/>
      <c r="GN30" s="83"/>
      <c r="GO30" s="77"/>
      <c r="GP30" s="84"/>
      <c r="GR30" s="80" t="s">
        <v>382</v>
      </c>
      <c r="GS30" s="81" t="s">
        <v>361</v>
      </c>
      <c r="GT30" s="81"/>
      <c r="GU30" s="81"/>
      <c r="GV30" s="81"/>
      <c r="GW30" s="81"/>
      <c r="GX30" s="81"/>
      <c r="GY30" s="81"/>
      <c r="GZ30" s="81"/>
      <c r="HA30" s="81"/>
      <c r="HB30" s="82"/>
      <c r="HC30" s="82"/>
      <c r="HD30" s="82"/>
      <c r="HE30" s="82"/>
      <c r="HF30" s="82"/>
      <c r="HG30" s="77"/>
      <c r="HH30" s="83"/>
      <c r="HI30" s="77"/>
      <c r="HJ30" s="83"/>
      <c r="HK30" s="77"/>
      <c r="HL30" s="84"/>
      <c r="HN30" s="80" t="s">
        <v>382</v>
      </c>
      <c r="HO30" s="81" t="s">
        <v>361</v>
      </c>
      <c r="HP30" s="81"/>
      <c r="HQ30" s="81"/>
      <c r="HR30" s="81"/>
      <c r="HS30" s="81"/>
      <c r="HT30" s="81"/>
      <c r="HU30" s="81"/>
      <c r="HV30" s="81"/>
      <c r="HW30" s="81"/>
      <c r="HX30" s="82"/>
      <c r="HY30" s="82"/>
      <c r="HZ30" s="82"/>
      <c r="IA30" s="82"/>
      <c r="IB30" s="82"/>
      <c r="IC30" s="77"/>
      <c r="ID30" s="83"/>
      <c r="IE30" s="77"/>
      <c r="IF30" s="83"/>
      <c r="IG30" s="77"/>
      <c r="IH30" s="84"/>
      <c r="IJ30" s="80" t="s">
        <v>382</v>
      </c>
      <c r="IK30" s="81" t="s">
        <v>361</v>
      </c>
      <c r="IL30" s="81"/>
      <c r="IM30" s="81"/>
      <c r="IN30" s="81"/>
      <c r="IO30" s="81"/>
      <c r="IP30" s="81"/>
      <c r="IQ30" s="81"/>
      <c r="IR30" s="81"/>
      <c r="IS30" s="81"/>
      <c r="IT30" s="82"/>
      <c r="IU30" s="82"/>
      <c r="IV30" s="82"/>
      <c r="IW30" s="82"/>
      <c r="IX30" s="82"/>
      <c r="IY30" s="77"/>
      <c r="IZ30" s="83"/>
      <c r="JA30" s="77"/>
      <c r="JB30" s="83"/>
      <c r="JC30" s="77"/>
      <c r="JD30" s="84"/>
      <c r="JF30" s="80" t="s">
        <v>382</v>
      </c>
      <c r="JG30" s="81" t="s">
        <v>361</v>
      </c>
      <c r="JH30" s="81"/>
      <c r="JI30" s="81"/>
      <c r="JJ30" s="81"/>
      <c r="JK30" s="81"/>
      <c r="JL30" s="81"/>
      <c r="JM30" s="81"/>
      <c r="JN30" s="81"/>
      <c r="JO30" s="81"/>
      <c r="JP30" s="82"/>
      <c r="JQ30" s="82"/>
      <c r="JR30" s="82"/>
      <c r="JS30" s="82"/>
      <c r="JT30" s="82"/>
      <c r="JU30" s="77"/>
      <c r="JV30" s="83"/>
      <c r="JW30" s="77"/>
      <c r="JX30" s="83"/>
      <c r="JY30" s="77"/>
      <c r="JZ30" s="84"/>
      <c r="KB30" s="80" t="s">
        <v>382</v>
      </c>
      <c r="KC30" s="81" t="s">
        <v>361</v>
      </c>
      <c r="KD30" s="81"/>
      <c r="KE30" s="81"/>
      <c r="KF30" s="81"/>
      <c r="KG30" s="81"/>
      <c r="KH30" s="81"/>
      <c r="KI30" s="81"/>
      <c r="KJ30" s="81"/>
      <c r="KK30" s="81"/>
      <c r="KL30" s="82"/>
      <c r="KM30" s="82"/>
      <c r="KN30" s="82"/>
      <c r="KO30" s="82"/>
      <c r="KP30" s="82"/>
      <c r="KQ30" s="77"/>
      <c r="KR30" s="83"/>
      <c r="KS30" s="77"/>
      <c r="KT30" s="83"/>
      <c r="KU30" s="77"/>
      <c r="KV30" s="84"/>
      <c r="KX30" s="80" t="s">
        <v>382</v>
      </c>
      <c r="KY30" s="81" t="s">
        <v>361</v>
      </c>
      <c r="KZ30" s="81"/>
      <c r="LA30" s="81"/>
      <c r="LB30" s="81"/>
      <c r="LC30" s="81"/>
      <c r="LD30" s="81"/>
      <c r="LE30" s="81"/>
      <c r="LF30" s="81"/>
      <c r="LG30" s="81"/>
      <c r="LH30" s="82"/>
      <c r="LI30" s="82"/>
      <c r="LJ30" s="82"/>
      <c r="LK30" s="82"/>
      <c r="LL30" s="82"/>
      <c r="LM30" s="77"/>
      <c r="LN30" s="83"/>
      <c r="LO30" s="77"/>
      <c r="LP30" s="83"/>
      <c r="LQ30" s="77"/>
      <c r="LR30" s="84"/>
    </row>
    <row r="31" spans="2:330">
      <c r="B31" s="80" t="s">
        <v>383</v>
      </c>
      <c r="C31" s="81">
        <v>0.65900000000000003</v>
      </c>
      <c r="D31" s="81"/>
      <c r="E31" s="81">
        <v>2.2240000000000002</v>
      </c>
      <c r="F31" s="81"/>
      <c r="G31" s="81">
        <v>2.177</v>
      </c>
      <c r="H31" s="81">
        <v>1.468</v>
      </c>
      <c r="I31" s="81">
        <v>1.3939999999999999</v>
      </c>
      <c r="J31" s="81">
        <v>1.31</v>
      </c>
      <c r="K31" s="81">
        <v>0.159</v>
      </c>
      <c r="L31" s="82">
        <v>96.997</v>
      </c>
      <c r="M31" s="82">
        <v>51.692999999999998</v>
      </c>
      <c r="N31" s="82">
        <v>46.965000000000003</v>
      </c>
      <c r="O31" s="82">
        <v>41.597000000000001</v>
      </c>
      <c r="P31" s="82">
        <v>-75.873000000000005</v>
      </c>
      <c r="Q31" s="76" t="s">
        <v>363</v>
      </c>
      <c r="R31" s="83">
        <v>2.28075967713468E-7</v>
      </c>
      <c r="S31" s="76" t="s">
        <v>363</v>
      </c>
      <c r="T31" s="83">
        <v>2.25999475732898E-5</v>
      </c>
      <c r="U31" s="76" t="s">
        <v>363</v>
      </c>
      <c r="V31" s="84">
        <v>6.0221008022584101E-5</v>
      </c>
      <c r="X31" s="80" t="s">
        <v>383</v>
      </c>
      <c r="Y31" s="81">
        <v>0.65900000000000003</v>
      </c>
      <c r="Z31" s="81"/>
      <c r="AA31" s="81">
        <v>2.29</v>
      </c>
      <c r="AB31" s="81"/>
      <c r="AC31" s="81">
        <v>2.302</v>
      </c>
      <c r="AD31" s="81">
        <v>1.6180000000000001</v>
      </c>
      <c r="AE31" s="81">
        <v>1.444</v>
      </c>
      <c r="AF31" s="81">
        <v>1.341</v>
      </c>
      <c r="AG31" s="81">
        <v>0.184</v>
      </c>
      <c r="AH31" s="82">
        <v>100.736</v>
      </c>
      <c r="AI31" s="82">
        <v>58.798000000000002</v>
      </c>
      <c r="AJ31" s="82">
        <v>48.13</v>
      </c>
      <c r="AK31" s="82">
        <v>41.814999999999998</v>
      </c>
      <c r="AL31" s="82">
        <v>-72.078999999999994</v>
      </c>
      <c r="AM31" s="76" t="s">
        <v>363</v>
      </c>
      <c r="AN31" s="83">
        <v>6.6789687478438097E-7</v>
      </c>
      <c r="AO31" s="76" t="s">
        <v>363</v>
      </c>
      <c r="AP31" s="83">
        <v>2.3288398345359199E-5</v>
      </c>
      <c r="AQ31" s="76" t="s">
        <v>363</v>
      </c>
      <c r="AR31" s="84">
        <v>6.39947445210855E-5</v>
      </c>
      <c r="AT31" s="80" t="s">
        <v>383</v>
      </c>
      <c r="AU31" s="81">
        <v>0.65900000000000003</v>
      </c>
      <c r="AV31" s="81"/>
      <c r="AW31" s="81">
        <v>2.29</v>
      </c>
      <c r="AX31" s="81"/>
      <c r="AY31" s="81">
        <v>2.2909999999999999</v>
      </c>
      <c r="AZ31" s="81">
        <v>2.2719999999999998</v>
      </c>
      <c r="BA31" s="81">
        <v>2.2440000000000002</v>
      </c>
      <c r="BB31" s="81">
        <v>1.5269999999999999</v>
      </c>
      <c r="BC31" s="81">
        <v>1.0960000000000001</v>
      </c>
      <c r="BD31" s="82">
        <v>100.06100000000001</v>
      </c>
      <c r="BE31" s="82">
        <v>98.896000000000001</v>
      </c>
      <c r="BF31" s="82">
        <v>97.18</v>
      </c>
      <c r="BG31" s="82">
        <v>53.219000000000001</v>
      </c>
      <c r="BH31" s="82">
        <v>26.792999999999999</v>
      </c>
      <c r="BI31" s="76" t="s">
        <v>363</v>
      </c>
      <c r="BJ31" s="83">
        <v>1.32376791912771E-5</v>
      </c>
      <c r="BK31" s="76" t="s">
        <v>416</v>
      </c>
      <c r="BL31" s="83">
        <v>1E-4</v>
      </c>
      <c r="BM31" s="76" t="s">
        <v>416</v>
      </c>
      <c r="BN31" s="84">
        <v>1E-4</v>
      </c>
      <c r="BP31" s="80" t="s">
        <v>383</v>
      </c>
      <c r="BQ31" s="81">
        <v>0.65900000000000003</v>
      </c>
      <c r="BR31" s="81"/>
      <c r="BS31" s="81">
        <v>2.149</v>
      </c>
      <c r="BT31" s="81"/>
      <c r="BU31" s="81">
        <v>1.92</v>
      </c>
      <c r="BV31" s="81">
        <v>1.425</v>
      </c>
      <c r="BW31" s="81">
        <v>1.413</v>
      </c>
      <c r="BX31" s="81">
        <v>1.3819999999999999</v>
      </c>
      <c r="BY31" s="81">
        <v>0.14299999999999999</v>
      </c>
      <c r="BZ31" s="82">
        <v>84.631</v>
      </c>
      <c r="CA31" s="82">
        <v>51.408999999999999</v>
      </c>
      <c r="CB31" s="82">
        <v>50.603999999999999</v>
      </c>
      <c r="CC31" s="82">
        <v>48.523000000000003</v>
      </c>
      <c r="CD31" s="82">
        <v>-78.3</v>
      </c>
      <c r="CE31" s="76" t="s">
        <v>363</v>
      </c>
      <c r="CF31" s="83">
        <v>1.95094521703935E-6</v>
      </c>
      <c r="CG31" s="76" t="s">
        <v>363</v>
      </c>
      <c r="CH31" s="83">
        <v>2.4132599294089901E-5</v>
      </c>
      <c r="CI31" s="76" t="s">
        <v>363</v>
      </c>
      <c r="CJ31" s="84">
        <v>5.9821094686641701E-5</v>
      </c>
      <c r="CL31" s="80" t="s">
        <v>383</v>
      </c>
      <c r="CM31" s="81">
        <v>0.65900000000000003</v>
      </c>
      <c r="CN31" s="81"/>
      <c r="CO31" s="81">
        <v>2.149</v>
      </c>
      <c r="CP31" s="81"/>
      <c r="CQ31" s="81">
        <v>2.1320000000000001</v>
      </c>
      <c r="CR31" s="81">
        <v>2.1240000000000001</v>
      </c>
      <c r="CS31" s="81">
        <v>1.9550000000000001</v>
      </c>
      <c r="CT31" s="81">
        <v>1.4670000000000001</v>
      </c>
      <c r="CU31" s="81">
        <v>0.247</v>
      </c>
      <c r="CV31" s="82">
        <v>98.858999999999995</v>
      </c>
      <c r="CW31" s="82">
        <v>98.322000000000003</v>
      </c>
      <c r="CX31" s="82">
        <v>86.98</v>
      </c>
      <c r="CY31" s="82">
        <v>54.228000000000002</v>
      </c>
      <c r="CZ31" s="82">
        <v>-62.518999999999998</v>
      </c>
      <c r="DA31" s="76" t="s">
        <v>363</v>
      </c>
      <c r="DB31" s="83">
        <v>1.08696375660484E-5</v>
      </c>
      <c r="DC31" s="76" t="s">
        <v>363</v>
      </c>
      <c r="DD31" s="83">
        <v>2.9140137247760099E-5</v>
      </c>
      <c r="DE31" s="76" t="s">
        <v>363</v>
      </c>
      <c r="DF31" s="84">
        <v>7.8121059111541406E-5</v>
      </c>
      <c r="DH31" s="80" t="s">
        <v>383</v>
      </c>
      <c r="DI31" s="81">
        <v>0.65900000000000003</v>
      </c>
      <c r="DJ31" s="81"/>
      <c r="DK31" s="81">
        <v>2.1040000000000001</v>
      </c>
      <c r="DL31" s="81"/>
      <c r="DM31" s="81">
        <v>1.9410000000000001</v>
      </c>
      <c r="DN31" s="81">
        <v>1.405</v>
      </c>
      <c r="DO31" s="81">
        <v>1.3939999999999999</v>
      </c>
      <c r="DP31" s="81">
        <v>1.3640000000000001</v>
      </c>
      <c r="DQ31" s="81">
        <v>0.23699999999999999</v>
      </c>
      <c r="DR31" s="82">
        <v>88.72</v>
      </c>
      <c r="DS31" s="82">
        <v>51.625999999999998</v>
      </c>
      <c r="DT31" s="82">
        <v>50.865000000000002</v>
      </c>
      <c r="DU31" s="82">
        <v>48.789000000000001</v>
      </c>
      <c r="DV31" s="82">
        <v>-64.036000000000001</v>
      </c>
      <c r="DW31" s="76" t="s">
        <v>363</v>
      </c>
      <c r="DX31" s="83">
        <v>2.6101572156825399E-6</v>
      </c>
      <c r="DY31" s="76" t="s">
        <v>363</v>
      </c>
      <c r="DZ31" s="83">
        <v>2.7066416195046801E-5</v>
      </c>
      <c r="EA31" s="76" t="s">
        <v>363</v>
      </c>
      <c r="EB31" s="84">
        <v>7.5092220705648397E-5</v>
      </c>
      <c r="ED31" s="80" t="s">
        <v>383</v>
      </c>
      <c r="EE31" s="81">
        <v>0.65900000000000003</v>
      </c>
      <c r="EF31" s="81"/>
      <c r="EG31" s="81">
        <v>2.1040000000000001</v>
      </c>
      <c r="EH31" s="81"/>
      <c r="EI31" s="81">
        <v>2.0710000000000002</v>
      </c>
      <c r="EJ31" s="81">
        <v>2.036</v>
      </c>
      <c r="EK31" s="81">
        <v>1.925</v>
      </c>
      <c r="EL31" s="81">
        <v>1.462</v>
      </c>
      <c r="EM31" s="81">
        <v>0.19500000000000001</v>
      </c>
      <c r="EN31" s="82">
        <v>97.715999999999994</v>
      </c>
      <c r="EO31" s="82">
        <v>95.293999999999997</v>
      </c>
      <c r="EP31" s="82">
        <v>87.611999999999995</v>
      </c>
      <c r="EQ31" s="82">
        <v>55.570999999999998</v>
      </c>
      <c r="ER31" s="82">
        <v>-70.41</v>
      </c>
      <c r="ES31" s="76" t="s">
        <v>363</v>
      </c>
      <c r="ET31" s="83">
        <v>1.1071869389808899E-5</v>
      </c>
      <c r="EU31" s="76" t="s">
        <v>363</v>
      </c>
      <c r="EV31" s="83">
        <v>2.7612529861966998E-5</v>
      </c>
      <c r="EW31" s="76" t="s">
        <v>363</v>
      </c>
      <c r="EX31" s="84">
        <v>6.8863872805419906E-5</v>
      </c>
      <c r="EZ31" s="80" t="s">
        <v>383</v>
      </c>
      <c r="FA31" s="81">
        <v>0.65900000000000003</v>
      </c>
      <c r="FB31" s="81"/>
      <c r="FC31" s="81">
        <v>2.0350000000000001</v>
      </c>
      <c r="FD31" s="81"/>
      <c r="FE31" s="81">
        <v>2.093</v>
      </c>
      <c r="FF31" s="81">
        <v>2.0640000000000001</v>
      </c>
      <c r="FG31" s="81">
        <v>1.873</v>
      </c>
      <c r="FH31" s="81">
        <v>1.377</v>
      </c>
      <c r="FI31" s="81">
        <v>0.98699999999999999</v>
      </c>
      <c r="FJ31" s="82">
        <v>104.215</v>
      </c>
      <c r="FK31" s="82">
        <v>102.108</v>
      </c>
      <c r="FL31" s="82">
        <v>88.227000000000004</v>
      </c>
      <c r="FM31" s="82">
        <v>52.18</v>
      </c>
      <c r="FN31" s="82">
        <v>23.837</v>
      </c>
      <c r="FO31" s="76" t="s">
        <v>363</v>
      </c>
      <c r="FP31" s="83">
        <v>1.1937542613692699E-5</v>
      </c>
      <c r="FQ31" s="76" t="s">
        <v>416</v>
      </c>
      <c r="FR31" s="83">
        <v>1E-4</v>
      </c>
      <c r="FS31" s="76" t="s">
        <v>416</v>
      </c>
      <c r="FT31" s="84">
        <v>1E-4</v>
      </c>
      <c r="FV31" s="80" t="s">
        <v>383</v>
      </c>
      <c r="FW31" s="81">
        <v>0.65900000000000003</v>
      </c>
      <c r="FX31" s="81"/>
      <c r="FY31" s="81">
        <v>2.0350000000000001</v>
      </c>
      <c r="FZ31" s="81"/>
      <c r="GA31" s="81">
        <v>2.0089999999999999</v>
      </c>
      <c r="GB31" s="81">
        <v>1.427</v>
      </c>
      <c r="GC31" s="81">
        <v>1.379</v>
      </c>
      <c r="GD31" s="81">
        <v>1.409</v>
      </c>
      <c r="GE31" s="81">
        <v>0.156</v>
      </c>
      <c r="GF31" s="82">
        <v>98.11</v>
      </c>
      <c r="GG31" s="82">
        <v>55.814</v>
      </c>
      <c r="GH31" s="82">
        <v>52.326000000000001</v>
      </c>
      <c r="GI31" s="82">
        <v>54.506</v>
      </c>
      <c r="GJ31" s="82">
        <v>-76.328000000000003</v>
      </c>
      <c r="GK31" s="76" t="s">
        <v>363</v>
      </c>
      <c r="GL31" s="83">
        <v>1.08253161547741E-5</v>
      </c>
      <c r="GM31" s="76" t="s">
        <v>363</v>
      </c>
      <c r="GN31" s="83">
        <v>2.60978209124605E-5</v>
      </c>
      <c r="GO31" s="76" t="s">
        <v>363</v>
      </c>
      <c r="GP31" s="84">
        <v>6.29169852077243E-5</v>
      </c>
      <c r="GR31" s="80" t="s">
        <v>383</v>
      </c>
      <c r="GS31" s="81">
        <v>0.65900000000000003</v>
      </c>
      <c r="GT31" s="81"/>
      <c r="GU31" s="81">
        <v>2.105</v>
      </c>
      <c r="GV31" s="81"/>
      <c r="GW31" s="81">
        <v>1.879</v>
      </c>
      <c r="GX31" s="81">
        <v>1.4019999999999999</v>
      </c>
      <c r="GY31" s="81">
        <v>1.4059999999999999</v>
      </c>
      <c r="GZ31" s="81">
        <v>1.337</v>
      </c>
      <c r="HA31" s="81">
        <v>0.192</v>
      </c>
      <c r="HB31" s="82">
        <v>84.370999999999995</v>
      </c>
      <c r="HC31" s="82">
        <v>51.383000000000003</v>
      </c>
      <c r="HD31" s="82">
        <v>51.66</v>
      </c>
      <c r="HE31" s="82">
        <v>46.887999999999998</v>
      </c>
      <c r="HF31" s="82">
        <v>-70.864999999999995</v>
      </c>
      <c r="HG31" s="76" t="s">
        <v>363</v>
      </c>
      <c r="HH31" s="83">
        <v>2.22772988747132E-6</v>
      </c>
      <c r="HI31" s="76" t="s">
        <v>363</v>
      </c>
      <c r="HJ31" s="83">
        <v>2.5014361993605801E-5</v>
      </c>
      <c r="HK31" s="76" t="s">
        <v>363</v>
      </c>
      <c r="HL31" s="84">
        <v>6.6497767051102496E-5</v>
      </c>
      <c r="HN31" s="80" t="s">
        <v>383</v>
      </c>
      <c r="HO31" s="81">
        <v>0.65900000000000003</v>
      </c>
      <c r="HP31" s="81"/>
      <c r="HQ31" s="81">
        <v>2.105</v>
      </c>
      <c r="HR31" s="81"/>
      <c r="HS31" s="81">
        <v>1.9359999999999999</v>
      </c>
      <c r="HT31" s="81">
        <v>1.405</v>
      </c>
      <c r="HU31" s="81">
        <v>1.42</v>
      </c>
      <c r="HV31" s="81">
        <v>1.365</v>
      </c>
      <c r="HW31" s="81">
        <v>0.88</v>
      </c>
      <c r="HX31" s="82">
        <v>88.313000000000002</v>
      </c>
      <c r="HY31" s="82">
        <v>51.591000000000001</v>
      </c>
      <c r="HZ31" s="82">
        <v>52.628</v>
      </c>
      <c r="IA31" s="82">
        <v>48.823999999999998</v>
      </c>
      <c r="IB31" s="82">
        <v>15.284000000000001</v>
      </c>
      <c r="IC31" s="76" t="s">
        <v>363</v>
      </c>
      <c r="ID31" s="83">
        <v>4.90740312370607E-6</v>
      </c>
      <c r="IE31" s="76" t="s">
        <v>416</v>
      </c>
      <c r="IF31" s="83">
        <v>1E-4</v>
      </c>
      <c r="IG31" s="76" t="s">
        <v>416</v>
      </c>
      <c r="IH31" s="84">
        <v>1E-4</v>
      </c>
      <c r="IJ31" s="80" t="s">
        <v>383</v>
      </c>
      <c r="IK31" s="81">
        <v>0.65900000000000003</v>
      </c>
      <c r="IL31" s="81"/>
      <c r="IM31" s="81">
        <v>2.1560000000000001</v>
      </c>
      <c r="IN31" s="81"/>
      <c r="IO31" s="81">
        <v>2.1120000000000001</v>
      </c>
      <c r="IP31" s="81">
        <v>1.4359999999999999</v>
      </c>
      <c r="IQ31" s="81">
        <v>1.403</v>
      </c>
      <c r="IR31" s="81">
        <v>1.1919999999999999</v>
      </c>
      <c r="IS31" s="81">
        <v>0.186</v>
      </c>
      <c r="IT31" s="82">
        <v>97.061000000000007</v>
      </c>
      <c r="IU31" s="82">
        <v>51.904000000000003</v>
      </c>
      <c r="IV31" s="82">
        <v>49.698999999999998</v>
      </c>
      <c r="IW31" s="82">
        <v>35.604999999999997</v>
      </c>
      <c r="IX31" s="82">
        <v>-71.775000000000006</v>
      </c>
      <c r="IY31" s="76" t="s">
        <v>363</v>
      </c>
      <c r="IZ31" s="83">
        <v>7.3028446717897997E-7</v>
      </c>
      <c r="JA31" s="76" t="s">
        <v>363</v>
      </c>
      <c r="JB31" s="83">
        <v>2.1457515628392598E-5</v>
      </c>
      <c r="JC31" s="76" t="s">
        <v>363</v>
      </c>
      <c r="JD31" s="84">
        <v>6.2692486682588302E-5</v>
      </c>
      <c r="JF31" s="80" t="s">
        <v>383</v>
      </c>
      <c r="JG31" s="81">
        <v>0.65900000000000003</v>
      </c>
      <c r="JH31" s="81"/>
      <c r="JI31" s="81">
        <v>2.1560000000000001</v>
      </c>
      <c r="JJ31" s="81"/>
      <c r="JK31" s="81">
        <v>1.5549999999999999</v>
      </c>
      <c r="JL31" s="81">
        <v>2.145</v>
      </c>
      <c r="JM31" s="81">
        <v>1.472</v>
      </c>
      <c r="JN31" s="81">
        <v>1.3029999999999999</v>
      </c>
      <c r="JO31" s="81">
        <v>0.26800000000000002</v>
      </c>
      <c r="JP31" s="82">
        <v>59.853000000000002</v>
      </c>
      <c r="JQ31" s="82">
        <v>99.265000000000001</v>
      </c>
      <c r="JR31" s="82">
        <v>54.308999999999997</v>
      </c>
      <c r="JS31" s="82">
        <v>43.018999999999998</v>
      </c>
      <c r="JT31" s="82">
        <v>-59.332000000000001</v>
      </c>
      <c r="JU31" s="76" t="s">
        <v>363</v>
      </c>
      <c r="JV31" s="83">
        <v>2.4080482822361698E-6</v>
      </c>
      <c r="JW31" s="76" t="s">
        <v>363</v>
      </c>
      <c r="JX31" s="83">
        <v>2.6321373392440002E-5</v>
      </c>
      <c r="JY31" s="76" t="s">
        <v>363</v>
      </c>
      <c r="JZ31" s="84">
        <v>8.1063165369457094E-5</v>
      </c>
      <c r="KB31" s="80" t="s">
        <v>383</v>
      </c>
      <c r="KC31" s="81">
        <v>0.60483339801430702</v>
      </c>
      <c r="KD31" s="81"/>
      <c r="KE31" s="81">
        <v>1.825</v>
      </c>
      <c r="KF31" s="81"/>
      <c r="KG31" s="81">
        <v>1.724</v>
      </c>
      <c r="KH31" s="81">
        <v>1.216</v>
      </c>
      <c r="KI31" s="81">
        <v>1.1910000000000001</v>
      </c>
      <c r="KJ31" s="81">
        <v>1.1839999999999999</v>
      </c>
      <c r="KK31" s="81">
        <v>0.93600000000000005</v>
      </c>
      <c r="KL31" s="82">
        <v>91.721999999999994</v>
      </c>
      <c r="KM31" s="82">
        <v>50.088999999999999</v>
      </c>
      <c r="KN31" s="82">
        <v>48.04</v>
      </c>
      <c r="KO31" s="82">
        <v>47.466000000000001</v>
      </c>
      <c r="KP31" s="82">
        <v>27.140999999999998</v>
      </c>
      <c r="KQ31" s="76" t="s">
        <v>363</v>
      </c>
      <c r="KR31" s="83">
        <v>1.10518713884406E-8</v>
      </c>
      <c r="KS31" s="76" t="s">
        <v>416</v>
      </c>
      <c r="KT31" s="83">
        <v>1.0000000000000001E-5</v>
      </c>
      <c r="KU31" s="76" t="s">
        <v>416</v>
      </c>
      <c r="KV31" s="84">
        <v>1.0000000000000001E-5</v>
      </c>
      <c r="KX31" s="80" t="s">
        <v>383</v>
      </c>
      <c r="KY31" s="81">
        <v>0.97899999999999998</v>
      </c>
      <c r="KZ31" s="81"/>
      <c r="LA31" s="81">
        <v>2.601</v>
      </c>
      <c r="LB31" s="81"/>
      <c r="LC31" s="81">
        <v>2.5990000000000002</v>
      </c>
      <c r="LD31" s="81">
        <v>2.577</v>
      </c>
      <c r="LE31" s="81">
        <v>1.962</v>
      </c>
      <c r="LF31" s="81">
        <v>1.788</v>
      </c>
      <c r="LG31" s="81">
        <v>1.661</v>
      </c>
      <c r="LH31" s="82">
        <v>99.876999999999995</v>
      </c>
      <c r="LI31" s="82">
        <v>98.52</v>
      </c>
      <c r="LJ31" s="82">
        <v>60.603999999999999</v>
      </c>
      <c r="LK31" s="82">
        <v>49.877000000000002</v>
      </c>
      <c r="LL31" s="82">
        <v>42.046999999999997</v>
      </c>
      <c r="LM31" s="76" t="s">
        <v>363</v>
      </c>
      <c r="LN31" s="83">
        <v>9.7394314855463896E-8</v>
      </c>
      <c r="LO31" s="76" t="s">
        <v>416</v>
      </c>
      <c r="LP31" s="83">
        <v>9.9999999999999995E-7</v>
      </c>
      <c r="LQ31" s="76" t="s">
        <v>416</v>
      </c>
      <c r="LR31" s="84">
        <v>9.9999999999999995E-7</v>
      </c>
    </row>
    <row r="32" spans="2:330">
      <c r="B32" s="80" t="s">
        <v>384</v>
      </c>
      <c r="C32" s="81">
        <v>0.61799999999999999</v>
      </c>
      <c r="D32" s="81"/>
      <c r="E32" s="81">
        <v>1.2310000000000001</v>
      </c>
      <c r="F32" s="81"/>
      <c r="G32" s="81">
        <v>1.198</v>
      </c>
      <c r="H32" s="81">
        <v>1.0980000000000001</v>
      </c>
      <c r="I32" s="81">
        <v>1.046</v>
      </c>
      <c r="J32" s="81">
        <v>0.94499999999999995</v>
      </c>
      <c r="K32" s="81">
        <v>0.22500000000000001</v>
      </c>
      <c r="L32" s="82">
        <v>94.617000000000004</v>
      </c>
      <c r="M32" s="82">
        <v>78.302999999999997</v>
      </c>
      <c r="N32" s="82">
        <v>69.820999999999998</v>
      </c>
      <c r="O32" s="82">
        <v>53.344000000000001</v>
      </c>
      <c r="P32" s="82">
        <v>-63.591999999999999</v>
      </c>
      <c r="Q32" s="76" t="s">
        <v>363</v>
      </c>
      <c r="R32" s="83">
        <v>1.06806292342957E-5</v>
      </c>
      <c r="S32" s="76" t="s">
        <v>363</v>
      </c>
      <c r="T32" s="83">
        <v>2.8587827897347699E-5</v>
      </c>
      <c r="U32" s="76" t="s">
        <v>363</v>
      </c>
      <c r="V32" s="84">
        <v>7.6518329207058195E-5</v>
      </c>
      <c r="X32" s="80" t="s">
        <v>384</v>
      </c>
      <c r="Y32" s="81">
        <v>0.61799999999999999</v>
      </c>
      <c r="Z32" s="81"/>
      <c r="AA32" s="81">
        <v>1.325</v>
      </c>
      <c r="AB32" s="81"/>
      <c r="AC32" s="81">
        <v>1.337</v>
      </c>
      <c r="AD32" s="81">
        <v>1.1910000000000001</v>
      </c>
      <c r="AE32" s="81">
        <v>1.1000000000000001</v>
      </c>
      <c r="AF32" s="81">
        <v>0.99199999999999999</v>
      </c>
      <c r="AG32" s="81">
        <v>0.192</v>
      </c>
      <c r="AH32" s="82">
        <v>101.697</v>
      </c>
      <c r="AI32" s="82">
        <v>81.046999999999997</v>
      </c>
      <c r="AJ32" s="82">
        <v>68.174999999999997</v>
      </c>
      <c r="AK32" s="82">
        <v>52.9</v>
      </c>
      <c r="AL32" s="82">
        <v>-68.932000000000002</v>
      </c>
      <c r="AM32" s="76" t="s">
        <v>363</v>
      </c>
      <c r="AN32" s="83">
        <v>1.05633889262192E-5</v>
      </c>
      <c r="AO32" s="76" t="s">
        <v>363</v>
      </c>
      <c r="AP32" s="83">
        <v>2.7177185474933502E-5</v>
      </c>
      <c r="AQ32" s="76" t="s">
        <v>363</v>
      </c>
      <c r="AR32" s="84">
        <v>6.9920686959245803E-5</v>
      </c>
      <c r="AT32" s="80" t="s">
        <v>384</v>
      </c>
      <c r="AU32" s="81">
        <v>0.61799999999999999</v>
      </c>
      <c r="AV32" s="81"/>
      <c r="AW32" s="81">
        <v>1.325</v>
      </c>
      <c r="AX32" s="81"/>
      <c r="AY32" s="81">
        <v>1.335</v>
      </c>
      <c r="AZ32" s="81">
        <v>1.33</v>
      </c>
      <c r="BA32" s="81">
        <v>1.32</v>
      </c>
      <c r="BB32" s="81">
        <v>1.2090000000000001</v>
      </c>
      <c r="BC32" s="81">
        <v>0.75600000000000001</v>
      </c>
      <c r="BD32" s="82">
        <v>101.414</v>
      </c>
      <c r="BE32" s="82">
        <v>100.70699999999999</v>
      </c>
      <c r="BF32" s="82">
        <v>99.293000000000006</v>
      </c>
      <c r="BG32" s="82">
        <v>83.593000000000004</v>
      </c>
      <c r="BH32" s="82">
        <v>19.518999999999998</v>
      </c>
      <c r="BI32" s="76" t="s">
        <v>363</v>
      </c>
      <c r="BJ32" s="83">
        <v>3.3441397733566101E-5</v>
      </c>
      <c r="BK32" s="76" t="s">
        <v>416</v>
      </c>
      <c r="BL32" s="83">
        <v>1E-4</v>
      </c>
      <c r="BM32" s="76" t="s">
        <v>416</v>
      </c>
      <c r="BN32" s="84">
        <v>1E-4</v>
      </c>
      <c r="BP32" s="80" t="s">
        <v>384</v>
      </c>
      <c r="BQ32" s="81">
        <v>0.61799999999999999</v>
      </c>
      <c r="BR32" s="81"/>
      <c r="BS32" s="81">
        <v>1.3029999999999999</v>
      </c>
      <c r="BT32" s="81"/>
      <c r="BU32" s="81">
        <v>1.2070000000000001</v>
      </c>
      <c r="BV32" s="81">
        <v>1.1379999999999999</v>
      </c>
      <c r="BW32" s="81">
        <v>1.109</v>
      </c>
      <c r="BX32" s="81">
        <v>1.014</v>
      </c>
      <c r="BY32" s="81">
        <v>0.23400000000000001</v>
      </c>
      <c r="BZ32" s="82">
        <v>85.984999999999999</v>
      </c>
      <c r="CA32" s="82">
        <v>75.912000000000006</v>
      </c>
      <c r="CB32" s="82">
        <v>71.679000000000002</v>
      </c>
      <c r="CC32" s="82">
        <v>57.81</v>
      </c>
      <c r="CD32" s="82">
        <v>-62.136000000000003</v>
      </c>
      <c r="CE32" s="76" t="s">
        <v>363</v>
      </c>
      <c r="CF32" s="83">
        <v>1.16174987391987E-5</v>
      </c>
      <c r="CG32" s="76" t="s">
        <v>363</v>
      </c>
      <c r="CH32" s="83">
        <v>3.0336598591778601E-5</v>
      </c>
      <c r="CI32" s="76" t="s">
        <v>363</v>
      </c>
      <c r="CJ32" s="84">
        <v>7.9217500666773106E-5</v>
      </c>
      <c r="CL32" s="80" t="s">
        <v>384</v>
      </c>
      <c r="CM32" s="81">
        <v>0.61799999999999999</v>
      </c>
      <c r="CN32" s="81"/>
      <c r="CO32" s="81">
        <v>1.3029999999999999</v>
      </c>
      <c r="CP32" s="81"/>
      <c r="CQ32" s="81">
        <v>1.258</v>
      </c>
      <c r="CR32" s="81">
        <v>1.2450000000000001</v>
      </c>
      <c r="CS32" s="81">
        <v>1.2190000000000001</v>
      </c>
      <c r="CT32" s="81">
        <v>1.1659999999999999</v>
      </c>
      <c r="CU32" s="81">
        <v>0.29499999999999998</v>
      </c>
      <c r="CV32" s="82">
        <v>93.430999999999997</v>
      </c>
      <c r="CW32" s="82">
        <v>91.533000000000001</v>
      </c>
      <c r="CX32" s="82">
        <v>87.736999999999995</v>
      </c>
      <c r="CY32" s="82">
        <v>80</v>
      </c>
      <c r="CZ32" s="82">
        <v>-52.265000000000001</v>
      </c>
      <c r="DA32" s="76" t="s">
        <v>363</v>
      </c>
      <c r="DB32" s="83">
        <v>1.68584395967727E-5</v>
      </c>
      <c r="DC32" s="76" t="s">
        <v>363</v>
      </c>
      <c r="DD32" s="83">
        <v>4.0257456398091599E-5</v>
      </c>
      <c r="DE32" s="76" t="s">
        <v>363</v>
      </c>
      <c r="DF32" s="84">
        <v>9.6133618200020196E-5</v>
      </c>
      <c r="DH32" s="80" t="s">
        <v>384</v>
      </c>
      <c r="DI32" s="81">
        <v>0.61799999999999999</v>
      </c>
      <c r="DJ32" s="81"/>
      <c r="DK32" s="81">
        <v>1.2549999999999999</v>
      </c>
      <c r="DL32" s="81"/>
      <c r="DM32" s="81">
        <v>1.1459999999999999</v>
      </c>
      <c r="DN32" s="81">
        <v>1.133</v>
      </c>
      <c r="DO32" s="81">
        <v>1.0409999999999999</v>
      </c>
      <c r="DP32" s="81">
        <v>0.99099999999999999</v>
      </c>
      <c r="DQ32" s="81">
        <v>0.2</v>
      </c>
      <c r="DR32" s="82">
        <v>82.888999999999996</v>
      </c>
      <c r="DS32" s="82">
        <v>80.847999999999999</v>
      </c>
      <c r="DT32" s="82">
        <v>66.405000000000001</v>
      </c>
      <c r="DU32" s="82">
        <v>58.555999999999997</v>
      </c>
      <c r="DV32" s="82">
        <v>-67.638000000000005</v>
      </c>
      <c r="DW32" s="76" t="s">
        <v>363</v>
      </c>
      <c r="DX32" s="83">
        <v>1.1689619388518999E-5</v>
      </c>
      <c r="DY32" s="76" t="s">
        <v>363</v>
      </c>
      <c r="DZ32" s="83">
        <v>2.91082249037905E-5</v>
      </c>
      <c r="EA32" s="76" t="s">
        <v>363</v>
      </c>
      <c r="EB32" s="84">
        <v>7.2482150948543001E-5</v>
      </c>
      <c r="ED32" s="80" t="s">
        <v>384</v>
      </c>
      <c r="EE32" s="81">
        <v>0.61799999999999999</v>
      </c>
      <c r="EF32" s="81"/>
      <c r="EG32" s="81">
        <v>1.2549999999999999</v>
      </c>
      <c r="EH32" s="81"/>
      <c r="EI32" s="81">
        <v>1.2290000000000001</v>
      </c>
      <c r="EJ32" s="81">
        <v>1.2330000000000001</v>
      </c>
      <c r="EK32" s="81">
        <v>1.212</v>
      </c>
      <c r="EL32" s="81">
        <v>1.1639999999999999</v>
      </c>
      <c r="EM32" s="81">
        <v>0.29499999999999998</v>
      </c>
      <c r="EN32" s="82">
        <v>95.918000000000006</v>
      </c>
      <c r="EO32" s="82">
        <v>96.546000000000006</v>
      </c>
      <c r="EP32" s="82">
        <v>93.25</v>
      </c>
      <c r="EQ32" s="82">
        <v>85.713999999999999</v>
      </c>
      <c r="ER32" s="82">
        <v>-52.265000000000001</v>
      </c>
      <c r="ES32" s="76" t="s">
        <v>363</v>
      </c>
      <c r="ET32" s="83">
        <v>1.81483225598456E-5</v>
      </c>
      <c r="EU32" s="76" t="s">
        <v>363</v>
      </c>
      <c r="EV32" s="83">
        <v>4.1803291070314199E-5</v>
      </c>
      <c r="EW32" s="76" t="s">
        <v>363</v>
      </c>
      <c r="EX32" s="84">
        <v>9.6290725412600704E-5</v>
      </c>
      <c r="EZ32" s="80" t="s">
        <v>384</v>
      </c>
      <c r="FA32" s="81">
        <v>0.61799999999999999</v>
      </c>
      <c r="FB32" s="81"/>
      <c r="FC32" s="81">
        <v>1.21</v>
      </c>
      <c r="FD32" s="81"/>
      <c r="FE32" s="81">
        <v>1.228</v>
      </c>
      <c r="FF32" s="81">
        <v>1.2190000000000001</v>
      </c>
      <c r="FG32" s="81">
        <v>1.165</v>
      </c>
      <c r="FH32" s="81">
        <v>1.0009999999999999</v>
      </c>
      <c r="FI32" s="81">
        <v>0.69099999999999995</v>
      </c>
      <c r="FJ32" s="82">
        <v>103.041</v>
      </c>
      <c r="FK32" s="82">
        <v>101.52</v>
      </c>
      <c r="FL32" s="82">
        <v>92.399000000000001</v>
      </c>
      <c r="FM32" s="82">
        <v>64.695999999999998</v>
      </c>
      <c r="FN32" s="82">
        <v>12.331</v>
      </c>
      <c r="FO32" s="76" t="s">
        <v>363</v>
      </c>
      <c r="FP32" s="83">
        <v>1.9082948106913099E-5</v>
      </c>
      <c r="FQ32" s="76" t="s">
        <v>416</v>
      </c>
      <c r="FR32" s="83">
        <v>1E-4</v>
      </c>
      <c r="FS32" s="76" t="s">
        <v>416</v>
      </c>
      <c r="FT32" s="84">
        <v>1E-4</v>
      </c>
      <c r="FV32" s="80" t="s">
        <v>384</v>
      </c>
      <c r="FW32" s="81">
        <v>0.61799999999999999</v>
      </c>
      <c r="FX32" s="81"/>
      <c r="FY32" s="81">
        <v>1.21</v>
      </c>
      <c r="FZ32" s="81"/>
      <c r="GA32" s="81">
        <v>1.179</v>
      </c>
      <c r="GB32" s="81">
        <v>1.1339999999999999</v>
      </c>
      <c r="GC32" s="81">
        <v>1.1180000000000001</v>
      </c>
      <c r="GD32" s="81">
        <v>1.022</v>
      </c>
      <c r="GE32" s="81">
        <v>0.27200000000000002</v>
      </c>
      <c r="GF32" s="82">
        <v>94.763999999999996</v>
      </c>
      <c r="GG32" s="82">
        <v>87.162000000000006</v>
      </c>
      <c r="GH32" s="82">
        <v>84.459000000000003</v>
      </c>
      <c r="GI32" s="82">
        <v>68.242999999999995</v>
      </c>
      <c r="GJ32" s="82">
        <v>-55.987000000000002</v>
      </c>
      <c r="GK32" s="76" t="s">
        <v>363</v>
      </c>
      <c r="GL32" s="83">
        <v>1.40232471195301E-5</v>
      </c>
      <c r="GM32" s="76" t="s">
        <v>363</v>
      </c>
      <c r="GN32" s="83">
        <v>3.5426468330564402E-5</v>
      </c>
      <c r="GO32" s="76" t="s">
        <v>363</v>
      </c>
      <c r="GP32" s="84">
        <v>8.9496722669074198E-5</v>
      </c>
      <c r="GR32" s="80" t="s">
        <v>384</v>
      </c>
      <c r="GS32" s="81">
        <v>0.61799999999999999</v>
      </c>
      <c r="GT32" s="81"/>
      <c r="GU32" s="81">
        <v>1.238</v>
      </c>
      <c r="GV32" s="81"/>
      <c r="GW32" s="81">
        <v>1.161</v>
      </c>
      <c r="GX32" s="81">
        <v>1.0669999999999999</v>
      </c>
      <c r="GY32" s="81">
        <v>1.083</v>
      </c>
      <c r="GZ32" s="81">
        <v>1.0429999999999999</v>
      </c>
      <c r="HA32" s="81">
        <v>0.186</v>
      </c>
      <c r="HB32" s="82">
        <v>87.581000000000003</v>
      </c>
      <c r="HC32" s="82">
        <v>72.418999999999997</v>
      </c>
      <c r="HD32" s="82">
        <v>75</v>
      </c>
      <c r="HE32" s="82">
        <v>68.548000000000002</v>
      </c>
      <c r="HF32" s="82">
        <v>-69.903000000000006</v>
      </c>
      <c r="HG32" s="76" t="s">
        <v>363</v>
      </c>
      <c r="HH32" s="83">
        <v>1.36134429042862E-5</v>
      </c>
      <c r="HI32" s="76" t="s">
        <v>363</v>
      </c>
      <c r="HJ32" s="83">
        <v>3.1268465733043398E-5</v>
      </c>
      <c r="HK32" s="76" t="s">
        <v>363</v>
      </c>
      <c r="HL32" s="84">
        <v>7.1819961796047398E-5</v>
      </c>
      <c r="HN32" s="80" t="s">
        <v>384</v>
      </c>
      <c r="HO32" s="81">
        <v>0.61799999999999999</v>
      </c>
      <c r="HP32" s="81"/>
      <c r="HQ32" s="81">
        <v>1.238</v>
      </c>
      <c r="HR32" s="81"/>
      <c r="HS32" s="81">
        <v>1.177</v>
      </c>
      <c r="HT32" s="81">
        <v>1.1399999999999999</v>
      </c>
      <c r="HU32" s="81">
        <v>1.1240000000000001</v>
      </c>
      <c r="HV32" s="81">
        <v>1.0309999999999999</v>
      </c>
      <c r="HW32" s="81">
        <v>0.63300000000000001</v>
      </c>
      <c r="HX32" s="82">
        <v>90.161000000000001</v>
      </c>
      <c r="HY32" s="82">
        <v>84.194000000000003</v>
      </c>
      <c r="HZ32" s="82">
        <v>81.613</v>
      </c>
      <c r="IA32" s="82">
        <v>66.613</v>
      </c>
      <c r="IB32" s="82">
        <v>2.419</v>
      </c>
      <c r="IC32" s="76" t="s">
        <v>363</v>
      </c>
      <c r="ID32" s="83">
        <v>1.81465327451655E-5</v>
      </c>
      <c r="IE32" s="76" t="s">
        <v>416</v>
      </c>
      <c r="IF32" s="83">
        <v>1E-4</v>
      </c>
      <c r="IG32" s="76" t="s">
        <v>416</v>
      </c>
      <c r="IH32" s="84">
        <v>1E-4</v>
      </c>
      <c r="IJ32" s="80" t="s">
        <v>384</v>
      </c>
      <c r="IK32" s="81">
        <v>0.61799999999999999</v>
      </c>
      <c r="IL32" s="81"/>
      <c r="IM32" s="81">
        <v>1.2809999999999999</v>
      </c>
      <c r="IN32" s="81"/>
      <c r="IO32" s="81">
        <v>1.161</v>
      </c>
      <c r="IP32" s="81">
        <v>1.143</v>
      </c>
      <c r="IQ32" s="81">
        <v>1.06</v>
      </c>
      <c r="IR32" s="81">
        <v>0.86899999999999999</v>
      </c>
      <c r="IS32" s="81">
        <v>0.17199999999999999</v>
      </c>
      <c r="IT32" s="82">
        <v>81.900000000000006</v>
      </c>
      <c r="IU32" s="82">
        <v>79.186000000000007</v>
      </c>
      <c r="IV32" s="82">
        <v>66.667000000000002</v>
      </c>
      <c r="IW32" s="82">
        <v>37.857999999999997</v>
      </c>
      <c r="IX32" s="82">
        <v>-72.168000000000006</v>
      </c>
      <c r="IY32" s="76" t="s">
        <v>363</v>
      </c>
      <c r="IZ32" s="83">
        <v>3.7890862031431099E-6</v>
      </c>
      <c r="JA32" s="76" t="s">
        <v>363</v>
      </c>
      <c r="JB32" s="83">
        <v>2.20842323539938E-5</v>
      </c>
      <c r="JC32" s="76" t="s">
        <v>363</v>
      </c>
      <c r="JD32" s="84">
        <v>6.2881131763818494E-5</v>
      </c>
      <c r="JF32" s="80" t="s">
        <v>384</v>
      </c>
      <c r="JG32" s="81">
        <v>0.61799999999999999</v>
      </c>
      <c r="JH32" s="81"/>
      <c r="JI32" s="81">
        <v>1.2809999999999999</v>
      </c>
      <c r="JJ32" s="81"/>
      <c r="JK32" s="81">
        <v>1.121</v>
      </c>
      <c r="JL32" s="81">
        <v>1.2350000000000001</v>
      </c>
      <c r="JM32" s="81">
        <v>1.1220000000000001</v>
      </c>
      <c r="JN32" s="81">
        <v>0.88600000000000001</v>
      </c>
      <c r="JO32" s="81">
        <v>0.20699999999999999</v>
      </c>
      <c r="JP32" s="82">
        <v>75.867000000000004</v>
      </c>
      <c r="JQ32" s="82">
        <v>93.061999999999998</v>
      </c>
      <c r="JR32" s="82">
        <v>76.018000000000001</v>
      </c>
      <c r="JS32" s="82">
        <v>40.421999999999997</v>
      </c>
      <c r="JT32" s="82">
        <v>-66.504999999999995</v>
      </c>
      <c r="JU32" s="76" t="s">
        <v>363</v>
      </c>
      <c r="JV32" s="83">
        <v>5.3817661532312504E-6</v>
      </c>
      <c r="JW32" s="76" t="s">
        <v>363</v>
      </c>
      <c r="JX32" s="83">
        <v>2.38799609194219E-5</v>
      </c>
      <c r="JY32" s="76" t="s">
        <v>363</v>
      </c>
      <c r="JZ32" s="84">
        <v>7.0087788071930299E-5</v>
      </c>
      <c r="KB32" s="80" t="s">
        <v>384</v>
      </c>
      <c r="KC32" s="81">
        <v>0.68091664090752602</v>
      </c>
      <c r="KD32" s="81"/>
      <c r="KE32" s="81">
        <v>1.2450000000000001</v>
      </c>
      <c r="KF32" s="81"/>
      <c r="KG32" s="81">
        <v>1.181</v>
      </c>
      <c r="KH32" s="81">
        <v>1.1259999999999999</v>
      </c>
      <c r="KI32" s="81">
        <v>1.085</v>
      </c>
      <c r="KJ32" s="81">
        <v>1.0720000000000001</v>
      </c>
      <c r="KK32" s="81">
        <v>0.85799999999999998</v>
      </c>
      <c r="KL32" s="82">
        <v>88.653999999999996</v>
      </c>
      <c r="KM32" s="82">
        <v>78.903999999999996</v>
      </c>
      <c r="KN32" s="82">
        <v>71.635000000000005</v>
      </c>
      <c r="KO32" s="82">
        <v>69.331000000000003</v>
      </c>
      <c r="KP32" s="82">
        <v>31.393000000000001</v>
      </c>
      <c r="KQ32" s="76" t="s">
        <v>363</v>
      </c>
      <c r="KR32" s="83">
        <v>3.2325249387769401E-6</v>
      </c>
      <c r="KS32" s="76" t="s">
        <v>416</v>
      </c>
      <c r="KT32" s="83">
        <v>1.0000000000000001E-5</v>
      </c>
      <c r="KU32" s="76" t="s">
        <v>416</v>
      </c>
      <c r="KV32" s="84">
        <v>1.0000000000000001E-5</v>
      </c>
      <c r="KX32" s="80" t="s">
        <v>384</v>
      </c>
      <c r="KY32" s="81">
        <v>0.59699999999999998</v>
      </c>
      <c r="KZ32" s="81"/>
      <c r="LA32" s="81">
        <v>1.379</v>
      </c>
      <c r="LB32" s="81"/>
      <c r="LC32" s="81">
        <v>1.335</v>
      </c>
      <c r="LD32" s="81">
        <v>1.3660000000000001</v>
      </c>
      <c r="LE32" s="81">
        <v>1.1839999999999999</v>
      </c>
      <c r="LF32" s="81">
        <v>1.08</v>
      </c>
      <c r="LG32" s="81">
        <v>0.89900000000000002</v>
      </c>
      <c r="LH32" s="82">
        <v>94.373000000000005</v>
      </c>
      <c r="LI32" s="82">
        <v>98.337999999999994</v>
      </c>
      <c r="LJ32" s="82">
        <v>75.063999999999993</v>
      </c>
      <c r="LK32" s="82">
        <v>61.765000000000001</v>
      </c>
      <c r="LL32" s="82">
        <v>38.619</v>
      </c>
      <c r="LM32" s="76" t="s">
        <v>363</v>
      </c>
      <c r="LN32" s="83">
        <v>3.2232587462832302E-7</v>
      </c>
      <c r="LO32" s="76" t="s">
        <v>416</v>
      </c>
      <c r="LP32" s="83">
        <v>9.9999999999999995E-7</v>
      </c>
      <c r="LQ32" s="76" t="s">
        <v>416</v>
      </c>
      <c r="LR32" s="84">
        <v>9.9999999999999995E-7</v>
      </c>
    </row>
    <row r="33" spans="2:330">
      <c r="B33" s="80" t="s">
        <v>385</v>
      </c>
      <c r="C33" s="81">
        <v>0.61099999999999999</v>
      </c>
      <c r="D33" s="81"/>
      <c r="E33" s="81">
        <v>1.3560000000000001</v>
      </c>
      <c r="F33" s="81"/>
      <c r="G33" s="81">
        <v>1.321</v>
      </c>
      <c r="H33" s="81">
        <v>1.0649999999999999</v>
      </c>
      <c r="I33" s="81">
        <v>0.97</v>
      </c>
      <c r="J33" s="81">
        <v>0.91100000000000003</v>
      </c>
      <c r="K33" s="81">
        <v>0.13600000000000001</v>
      </c>
      <c r="L33" s="82">
        <v>95.302000000000007</v>
      </c>
      <c r="M33" s="82">
        <v>60.94</v>
      </c>
      <c r="N33" s="82">
        <v>48.188000000000002</v>
      </c>
      <c r="O33" s="82">
        <v>40.268000000000001</v>
      </c>
      <c r="P33" s="82">
        <v>-77.741</v>
      </c>
      <c r="Q33" s="76" t="s">
        <v>363</v>
      </c>
      <c r="R33" s="83">
        <v>7.2094916373948103E-7</v>
      </c>
      <c r="S33" s="76" t="s">
        <v>363</v>
      </c>
      <c r="T33" s="83">
        <v>2.19395750492018E-5</v>
      </c>
      <c r="U33" s="76" t="s">
        <v>363</v>
      </c>
      <c r="V33" s="84">
        <v>5.8200231099134402E-5</v>
      </c>
      <c r="X33" s="80" t="s">
        <v>385</v>
      </c>
      <c r="Y33" s="81">
        <v>0.61099999999999999</v>
      </c>
      <c r="Z33" s="81"/>
      <c r="AA33" s="81">
        <v>1.45</v>
      </c>
      <c r="AB33" s="81"/>
      <c r="AC33" s="81">
        <v>1.4390000000000001</v>
      </c>
      <c r="AD33" s="81">
        <v>1.163</v>
      </c>
      <c r="AE33" s="81">
        <v>1.012</v>
      </c>
      <c r="AF33" s="81">
        <v>0.877</v>
      </c>
      <c r="AG33" s="81">
        <v>0.17</v>
      </c>
      <c r="AH33" s="82">
        <v>98.688999999999993</v>
      </c>
      <c r="AI33" s="82">
        <v>65.793000000000006</v>
      </c>
      <c r="AJ33" s="82">
        <v>47.795000000000002</v>
      </c>
      <c r="AK33" s="82">
        <v>31.704000000000001</v>
      </c>
      <c r="AL33" s="82">
        <v>-72.177000000000007</v>
      </c>
      <c r="AM33" s="76" t="s">
        <v>363</v>
      </c>
      <c r="AN33" s="83">
        <v>7.5419975567082201E-7</v>
      </c>
      <c r="AO33" s="76" t="s">
        <v>363</v>
      </c>
      <c r="AP33" s="83">
        <v>2.01927453192225E-5</v>
      </c>
      <c r="AQ33" s="76" t="s">
        <v>363</v>
      </c>
      <c r="AR33" s="84">
        <v>6.1166740721015899E-5</v>
      </c>
      <c r="AT33" s="80" t="s">
        <v>385</v>
      </c>
      <c r="AU33" s="81">
        <v>0.61099999999999999</v>
      </c>
      <c r="AV33" s="81"/>
      <c r="AW33" s="81">
        <v>1.45</v>
      </c>
      <c r="AX33" s="81"/>
      <c r="AY33" s="81">
        <v>1.444</v>
      </c>
      <c r="AZ33" s="81">
        <v>1.4730000000000001</v>
      </c>
      <c r="BA33" s="81">
        <v>1.4490000000000001</v>
      </c>
      <c r="BB33" s="81">
        <v>1.1619999999999999</v>
      </c>
      <c r="BC33" s="81">
        <v>0.69799999999999995</v>
      </c>
      <c r="BD33" s="82">
        <v>99.284999999999997</v>
      </c>
      <c r="BE33" s="82">
        <v>102.741</v>
      </c>
      <c r="BF33" s="82">
        <v>99.881</v>
      </c>
      <c r="BG33" s="82">
        <v>65.673000000000002</v>
      </c>
      <c r="BH33" s="82">
        <v>10.369</v>
      </c>
      <c r="BI33" s="76" t="s">
        <v>363</v>
      </c>
      <c r="BJ33" s="83">
        <v>1.92042443251238E-5</v>
      </c>
      <c r="BK33" s="76" t="s">
        <v>416</v>
      </c>
      <c r="BL33" s="83">
        <v>1E-4</v>
      </c>
      <c r="BM33" s="76" t="s">
        <v>416</v>
      </c>
      <c r="BN33" s="84">
        <v>1E-4</v>
      </c>
      <c r="BP33" s="80" t="s">
        <v>385</v>
      </c>
      <c r="BQ33" s="81">
        <v>0.61099999999999999</v>
      </c>
      <c r="BR33" s="81"/>
      <c r="BS33" s="81">
        <v>1.41</v>
      </c>
      <c r="BT33" s="81"/>
      <c r="BU33" s="81">
        <v>1.3120000000000001</v>
      </c>
      <c r="BV33" s="81">
        <v>1.069</v>
      </c>
      <c r="BW33" s="81">
        <v>1.04</v>
      </c>
      <c r="BX33" s="81">
        <v>0.86</v>
      </c>
      <c r="BY33" s="81">
        <v>0.115</v>
      </c>
      <c r="BZ33" s="82">
        <v>87.734999999999999</v>
      </c>
      <c r="CA33" s="82">
        <v>57.322000000000003</v>
      </c>
      <c r="CB33" s="82">
        <v>53.692</v>
      </c>
      <c r="CC33" s="82">
        <v>31.164000000000001</v>
      </c>
      <c r="CD33" s="82">
        <v>-81.177999999999997</v>
      </c>
      <c r="CE33" s="76" t="s">
        <v>363</v>
      </c>
      <c r="CF33" s="83">
        <v>1.4584278305544299E-6</v>
      </c>
      <c r="CG33" s="76" t="s">
        <v>363</v>
      </c>
      <c r="CH33" s="83">
        <v>1.89410011453232E-5</v>
      </c>
      <c r="CI33" s="76" t="s">
        <v>363</v>
      </c>
      <c r="CJ33" s="84">
        <v>5.2780372408587E-5</v>
      </c>
      <c r="CL33" s="80" t="s">
        <v>385</v>
      </c>
      <c r="CM33" s="81">
        <v>0.61099999999999999</v>
      </c>
      <c r="CN33" s="81"/>
      <c r="CO33" s="81">
        <v>1.41</v>
      </c>
      <c r="CP33" s="81"/>
      <c r="CQ33" s="81">
        <v>1.4</v>
      </c>
      <c r="CR33" s="81">
        <v>1.347</v>
      </c>
      <c r="CS33" s="81">
        <v>1.278</v>
      </c>
      <c r="CT33" s="81">
        <v>0.95799999999999996</v>
      </c>
      <c r="CU33" s="81">
        <v>0.16200000000000001</v>
      </c>
      <c r="CV33" s="82">
        <v>98.748000000000005</v>
      </c>
      <c r="CW33" s="82">
        <v>92.114999999999995</v>
      </c>
      <c r="CX33" s="82">
        <v>83.478999999999999</v>
      </c>
      <c r="CY33" s="82">
        <v>43.429000000000002</v>
      </c>
      <c r="CZ33" s="82">
        <v>-73.486000000000004</v>
      </c>
      <c r="DA33" s="76" t="s">
        <v>363</v>
      </c>
      <c r="DB33" s="83">
        <v>6.85377885623341E-6</v>
      </c>
      <c r="DC33" s="76" t="s">
        <v>363</v>
      </c>
      <c r="DD33" s="83">
        <v>2.3521114538637602E-5</v>
      </c>
      <c r="DE33" s="76" t="s">
        <v>363</v>
      </c>
      <c r="DF33" s="84">
        <v>6.2967872221441606E-5</v>
      </c>
      <c r="DH33" s="80" t="s">
        <v>385</v>
      </c>
      <c r="DI33" s="81">
        <v>0.61099999999999999</v>
      </c>
      <c r="DJ33" s="81"/>
      <c r="DK33" s="81">
        <v>1.333</v>
      </c>
      <c r="DL33" s="81"/>
      <c r="DM33" s="81">
        <v>1.2250000000000001</v>
      </c>
      <c r="DN33" s="81">
        <v>1.073</v>
      </c>
      <c r="DO33" s="81">
        <v>0.998</v>
      </c>
      <c r="DP33" s="81">
        <v>0.86</v>
      </c>
      <c r="DQ33" s="81">
        <v>0.14000000000000001</v>
      </c>
      <c r="DR33" s="82">
        <v>85.042000000000002</v>
      </c>
      <c r="DS33" s="82">
        <v>63.988999999999997</v>
      </c>
      <c r="DT33" s="82">
        <v>53.600999999999999</v>
      </c>
      <c r="DU33" s="82">
        <v>34.488</v>
      </c>
      <c r="DV33" s="82">
        <v>-77.087000000000003</v>
      </c>
      <c r="DW33" s="76" t="s">
        <v>363</v>
      </c>
      <c r="DX33" s="83">
        <v>1.5431416638680899E-6</v>
      </c>
      <c r="DY33" s="76" t="s">
        <v>363</v>
      </c>
      <c r="DZ33" s="83">
        <v>2.0375182210911199E-5</v>
      </c>
      <c r="EA33" s="76" t="s">
        <v>363</v>
      </c>
      <c r="EB33" s="84">
        <v>5.7178210925608597E-5</v>
      </c>
      <c r="ED33" s="80" t="s">
        <v>385</v>
      </c>
      <c r="EE33" s="81">
        <v>0.61099999999999999</v>
      </c>
      <c r="EF33" s="81"/>
      <c r="EG33" s="81">
        <v>1.333</v>
      </c>
      <c r="EH33" s="81"/>
      <c r="EI33" s="81">
        <v>1.36</v>
      </c>
      <c r="EJ33" s="81">
        <v>1.276</v>
      </c>
      <c r="EK33" s="81">
        <v>1.2290000000000001</v>
      </c>
      <c r="EL33" s="81">
        <v>0.95599999999999996</v>
      </c>
      <c r="EM33" s="81">
        <v>0.14599999999999999</v>
      </c>
      <c r="EN33" s="82">
        <v>103.74</v>
      </c>
      <c r="EO33" s="82">
        <v>92.105000000000004</v>
      </c>
      <c r="EP33" s="82">
        <v>85.596000000000004</v>
      </c>
      <c r="EQ33" s="82">
        <v>47.783999999999999</v>
      </c>
      <c r="ER33" s="82">
        <v>-76.105000000000004</v>
      </c>
      <c r="ES33" s="76" t="s">
        <v>363</v>
      </c>
      <c r="ET33" s="83">
        <v>8.7376423945793403E-6</v>
      </c>
      <c r="EU33" s="76" t="s">
        <v>363</v>
      </c>
      <c r="EV33" s="83">
        <v>2.43052505592276E-5</v>
      </c>
      <c r="EW33" s="76" t="s">
        <v>363</v>
      </c>
      <c r="EX33" s="84">
        <v>6.1558380324435705E-5</v>
      </c>
      <c r="EZ33" s="80" t="s">
        <v>385</v>
      </c>
      <c r="FA33" s="81">
        <v>0.61099999999999999</v>
      </c>
      <c r="FB33" s="81"/>
      <c r="FC33" s="81">
        <v>1.3129999999999999</v>
      </c>
      <c r="FD33" s="81"/>
      <c r="FE33" s="81">
        <v>1.367</v>
      </c>
      <c r="FF33" s="81">
        <v>1.3360000000000001</v>
      </c>
      <c r="FG33" s="81">
        <v>1.23</v>
      </c>
      <c r="FH33" s="81">
        <v>0.998</v>
      </c>
      <c r="FI33" s="81">
        <v>0.61899999999999999</v>
      </c>
      <c r="FJ33" s="82">
        <v>107.69199999999999</v>
      </c>
      <c r="FK33" s="82">
        <v>103.276</v>
      </c>
      <c r="FL33" s="82">
        <v>88.177000000000007</v>
      </c>
      <c r="FM33" s="82">
        <v>55.128</v>
      </c>
      <c r="FN33" s="82">
        <v>1.1399999999999999</v>
      </c>
      <c r="FO33" s="76" t="s">
        <v>363</v>
      </c>
      <c r="FP33" s="83">
        <v>1.24446896511868E-5</v>
      </c>
      <c r="FQ33" s="76" t="s">
        <v>416</v>
      </c>
      <c r="FR33" s="83">
        <v>1E-4</v>
      </c>
      <c r="FS33" s="76" t="s">
        <v>416</v>
      </c>
      <c r="FT33" s="84">
        <v>1E-4</v>
      </c>
      <c r="FV33" s="80" t="s">
        <v>385</v>
      </c>
      <c r="FW33" s="81">
        <v>0.61099999999999999</v>
      </c>
      <c r="FX33" s="81"/>
      <c r="FY33" s="81">
        <v>1.3129999999999999</v>
      </c>
      <c r="FZ33" s="81"/>
      <c r="GA33" s="81">
        <v>1.34</v>
      </c>
      <c r="GB33" s="81">
        <v>1.107</v>
      </c>
      <c r="GC33" s="81">
        <v>1.0349999999999999</v>
      </c>
      <c r="GD33" s="81">
        <v>0.98299999999999998</v>
      </c>
      <c r="GE33" s="81">
        <v>0.105</v>
      </c>
      <c r="GF33" s="82">
        <v>103.846</v>
      </c>
      <c r="GG33" s="82">
        <v>70.655000000000001</v>
      </c>
      <c r="GH33" s="82">
        <v>60.399000000000001</v>
      </c>
      <c r="GI33" s="82">
        <v>52.991</v>
      </c>
      <c r="GJ33" s="82">
        <v>-82.814999999999998</v>
      </c>
      <c r="GK33" s="76" t="s">
        <v>363</v>
      </c>
      <c r="GL33" s="83">
        <v>1.05202016338774E-5</v>
      </c>
      <c r="GM33" s="76" t="s">
        <v>363</v>
      </c>
      <c r="GN33" s="83">
        <v>2.4558187420416502E-5</v>
      </c>
      <c r="GO33" s="76" t="s">
        <v>363</v>
      </c>
      <c r="GP33" s="84">
        <v>5.7328232895667199E-5</v>
      </c>
      <c r="GR33" s="80" t="s">
        <v>385</v>
      </c>
      <c r="GS33" s="81">
        <v>0.61099999999999999</v>
      </c>
      <c r="GT33" s="81"/>
      <c r="GU33" s="81">
        <v>1.3759999999999999</v>
      </c>
      <c r="GV33" s="81"/>
      <c r="GW33" s="81">
        <v>1.2130000000000001</v>
      </c>
      <c r="GX33" s="81">
        <v>1.0009999999999999</v>
      </c>
      <c r="GY33" s="81">
        <v>1.0169999999999999</v>
      </c>
      <c r="GZ33" s="81">
        <v>0.89600000000000002</v>
      </c>
      <c r="HA33" s="81">
        <v>0.114</v>
      </c>
      <c r="HB33" s="82">
        <v>78.692999999999998</v>
      </c>
      <c r="HC33" s="82">
        <v>50.98</v>
      </c>
      <c r="HD33" s="82">
        <v>53.072000000000003</v>
      </c>
      <c r="HE33" s="82">
        <v>37.255000000000003</v>
      </c>
      <c r="HF33" s="82">
        <v>-81.341999999999999</v>
      </c>
      <c r="HG33" s="76" t="s">
        <v>363</v>
      </c>
      <c r="HH33" s="83">
        <v>1.5639447529468701E-6</v>
      </c>
      <c r="HI33" s="76" t="s">
        <v>363</v>
      </c>
      <c r="HJ33" s="83">
        <v>2.0612518044765998E-5</v>
      </c>
      <c r="HK33" s="76" t="s">
        <v>363</v>
      </c>
      <c r="HL33" s="84">
        <v>5.4416032423536697E-5</v>
      </c>
      <c r="HN33" s="80" t="s">
        <v>385</v>
      </c>
      <c r="HO33" s="81">
        <v>0.61099999999999999</v>
      </c>
      <c r="HP33" s="81"/>
      <c r="HQ33" s="81">
        <v>1.3759999999999999</v>
      </c>
      <c r="HR33" s="81"/>
      <c r="HS33" s="81">
        <v>1.254</v>
      </c>
      <c r="HT33" s="81">
        <v>1.069</v>
      </c>
      <c r="HU33" s="81">
        <v>1.0580000000000001</v>
      </c>
      <c r="HV33" s="81">
        <v>0.83499999999999996</v>
      </c>
      <c r="HW33" s="81">
        <v>0.496</v>
      </c>
      <c r="HX33" s="82">
        <v>84.052000000000007</v>
      </c>
      <c r="HY33" s="82">
        <v>59.869</v>
      </c>
      <c r="HZ33" s="82">
        <v>58.430999999999997</v>
      </c>
      <c r="IA33" s="82">
        <v>29.280999999999999</v>
      </c>
      <c r="IB33" s="82">
        <v>-18.821999999999999</v>
      </c>
      <c r="IC33" s="76" t="s">
        <v>363</v>
      </c>
      <c r="ID33" s="83">
        <v>1.94638222741471E-6</v>
      </c>
      <c r="IE33" s="76" t="s">
        <v>363</v>
      </c>
      <c r="IF33" s="83">
        <v>4.06176350544966E-5</v>
      </c>
      <c r="IG33" s="76" t="s">
        <v>416</v>
      </c>
      <c r="IH33" s="84">
        <v>1E-4</v>
      </c>
      <c r="IJ33" s="80" t="s">
        <v>385</v>
      </c>
      <c r="IK33" s="81">
        <v>0.61099999999999999</v>
      </c>
      <c r="IL33" s="81"/>
      <c r="IM33" s="81">
        <v>1.385</v>
      </c>
      <c r="IN33" s="81"/>
      <c r="IO33" s="81">
        <v>1.331</v>
      </c>
      <c r="IP33" s="81">
        <v>1.0509999999999999</v>
      </c>
      <c r="IQ33" s="81">
        <v>0.97299999999999998</v>
      </c>
      <c r="IR33" s="81">
        <v>0.72199999999999998</v>
      </c>
      <c r="IS33" s="81">
        <v>0.156</v>
      </c>
      <c r="IT33" s="82">
        <v>93.022999999999996</v>
      </c>
      <c r="IU33" s="82">
        <v>56.847999999999999</v>
      </c>
      <c r="IV33" s="82">
        <v>46.77</v>
      </c>
      <c r="IW33" s="82">
        <v>14.340999999999999</v>
      </c>
      <c r="IX33" s="82">
        <v>-74.468000000000004</v>
      </c>
      <c r="IY33" s="76" t="s">
        <v>363</v>
      </c>
      <c r="IZ33" s="83">
        <v>4.7807925691928195E-7</v>
      </c>
      <c r="JA33" s="76" t="s">
        <v>363</v>
      </c>
      <c r="JB33" s="83">
        <v>1.4503785938924999E-5</v>
      </c>
      <c r="JC33" s="76" t="s">
        <v>363</v>
      </c>
      <c r="JD33" s="84">
        <v>5.3025818753845898E-5</v>
      </c>
      <c r="JF33" s="80" t="s">
        <v>385</v>
      </c>
      <c r="JG33" s="81">
        <v>0.61099999999999999</v>
      </c>
      <c r="JH33" s="81"/>
      <c r="JI33" s="81">
        <v>1.385</v>
      </c>
      <c r="JJ33" s="81"/>
      <c r="JK33" s="81">
        <v>1.123</v>
      </c>
      <c r="JL33" s="81">
        <v>1.387</v>
      </c>
      <c r="JM33" s="81">
        <v>1.1060000000000001</v>
      </c>
      <c r="JN33" s="81">
        <v>0.78900000000000003</v>
      </c>
      <c r="JO33" s="81">
        <v>0.13600000000000001</v>
      </c>
      <c r="JP33" s="82">
        <v>66.150000000000006</v>
      </c>
      <c r="JQ33" s="82">
        <v>100.258</v>
      </c>
      <c r="JR33" s="82">
        <v>63.953000000000003</v>
      </c>
      <c r="JS33" s="82">
        <v>22.997</v>
      </c>
      <c r="JT33" s="82">
        <v>-77.741</v>
      </c>
      <c r="JU33" s="76" t="s">
        <v>363</v>
      </c>
      <c r="JV33" s="83">
        <v>2.1912033532418102E-6</v>
      </c>
      <c r="JW33" s="76" t="s">
        <v>363</v>
      </c>
      <c r="JX33" s="83">
        <v>1.6915516176863699E-5</v>
      </c>
      <c r="JY33" s="76" t="s">
        <v>363</v>
      </c>
      <c r="JZ33" s="84">
        <v>5.3042292672091198E-5</v>
      </c>
      <c r="KB33" s="80" t="s">
        <v>385</v>
      </c>
      <c r="KC33" s="81">
        <v>0.88058337941765796</v>
      </c>
      <c r="KD33" s="81"/>
      <c r="KE33" s="81">
        <v>1.8029999999999999</v>
      </c>
      <c r="KF33" s="81"/>
      <c r="KG33" s="81">
        <v>1.774</v>
      </c>
      <c r="KH33" s="81">
        <v>1.466</v>
      </c>
      <c r="KI33" s="81">
        <v>1.4059999999999999</v>
      </c>
      <c r="KJ33" s="81">
        <v>1.359</v>
      </c>
      <c r="KK33" s="81">
        <v>1.032</v>
      </c>
      <c r="KL33" s="82">
        <v>96.855999999999995</v>
      </c>
      <c r="KM33" s="82">
        <v>63.466000000000001</v>
      </c>
      <c r="KN33" s="82">
        <v>56.960999999999999</v>
      </c>
      <c r="KO33" s="82">
        <v>51.866</v>
      </c>
      <c r="KP33" s="82">
        <v>16.414999999999999</v>
      </c>
      <c r="KQ33" s="76" t="s">
        <v>363</v>
      </c>
      <c r="KR33" s="83">
        <v>1.12884946848809E-6</v>
      </c>
      <c r="KS33" s="76" t="s">
        <v>416</v>
      </c>
      <c r="KT33" s="83">
        <v>1.0000000000000001E-5</v>
      </c>
      <c r="KU33" s="76" t="s">
        <v>416</v>
      </c>
      <c r="KV33" s="84">
        <v>1.0000000000000001E-5</v>
      </c>
      <c r="KX33" s="80" t="s">
        <v>385</v>
      </c>
      <c r="KY33" s="81">
        <v>0.80700000000000005</v>
      </c>
      <c r="KZ33" s="81"/>
      <c r="LA33" s="81">
        <v>1.714</v>
      </c>
      <c r="LB33" s="81"/>
      <c r="LC33" s="81">
        <v>1.7529999999999999</v>
      </c>
      <c r="LD33" s="81">
        <v>1.671</v>
      </c>
      <c r="LE33" s="81">
        <v>1.351</v>
      </c>
      <c r="LF33" s="81">
        <v>1.1910000000000001</v>
      </c>
      <c r="LG33" s="81">
        <v>0.94199999999999995</v>
      </c>
      <c r="LH33" s="82">
        <v>104.3</v>
      </c>
      <c r="LI33" s="82">
        <v>95.259</v>
      </c>
      <c r="LJ33" s="82">
        <v>59.978000000000002</v>
      </c>
      <c r="LK33" s="82">
        <v>42.337000000000003</v>
      </c>
      <c r="LL33" s="82">
        <v>14.884</v>
      </c>
      <c r="LM33" s="76" t="s">
        <v>363</v>
      </c>
      <c r="LN33" s="83">
        <v>3.6780209123730298E-8</v>
      </c>
      <c r="LO33" s="76" t="s">
        <v>416</v>
      </c>
      <c r="LP33" s="83">
        <v>9.9999999999999995E-7</v>
      </c>
      <c r="LQ33" s="76" t="s">
        <v>416</v>
      </c>
      <c r="LR33" s="84">
        <v>9.9999999999999995E-7</v>
      </c>
    </row>
    <row r="34" spans="2:330">
      <c r="B34" s="80" t="s">
        <v>386</v>
      </c>
      <c r="C34" s="81">
        <v>0.315</v>
      </c>
      <c r="D34" s="81"/>
      <c r="E34" s="81">
        <v>2.2789999999999999</v>
      </c>
      <c r="F34" s="81"/>
      <c r="G34" s="81">
        <v>2.266</v>
      </c>
      <c r="H34" s="81">
        <v>1.169</v>
      </c>
      <c r="I34" s="81">
        <v>1.0069999999999999</v>
      </c>
      <c r="J34" s="81">
        <v>0.82699999999999996</v>
      </c>
      <c r="K34" s="81">
        <v>6.2E-2</v>
      </c>
      <c r="L34" s="82">
        <v>99.337999999999994</v>
      </c>
      <c r="M34" s="82">
        <v>43.482999999999997</v>
      </c>
      <c r="N34" s="82">
        <v>35.234000000000002</v>
      </c>
      <c r="O34" s="82">
        <v>26.068999999999999</v>
      </c>
      <c r="P34" s="82">
        <v>-80.316999999999993</v>
      </c>
      <c r="Q34" s="76" t="s">
        <v>363</v>
      </c>
      <c r="R34" s="83">
        <v>7.6440389200811299E-8</v>
      </c>
      <c r="S34" s="76" t="s">
        <v>363</v>
      </c>
      <c r="T34" s="83">
        <v>1.7580921744371399E-5</v>
      </c>
      <c r="U34" s="76" t="s">
        <v>363</v>
      </c>
      <c r="V34" s="84">
        <v>5.1883383855154E-5</v>
      </c>
      <c r="X34" s="80" t="s">
        <v>386</v>
      </c>
      <c r="Y34" s="81">
        <v>0.315</v>
      </c>
      <c r="Z34" s="81"/>
      <c r="AA34" s="81">
        <v>2.3410000000000002</v>
      </c>
      <c r="AB34" s="81"/>
      <c r="AC34" s="81">
        <v>2.343</v>
      </c>
      <c r="AD34" s="81">
        <v>1.28</v>
      </c>
      <c r="AE34" s="81">
        <v>1.0529999999999999</v>
      </c>
      <c r="AF34" s="81">
        <v>0.77</v>
      </c>
      <c r="AG34" s="81">
        <v>7.1999999999999995E-2</v>
      </c>
      <c r="AH34" s="82">
        <v>100.099</v>
      </c>
      <c r="AI34" s="82">
        <v>47.631</v>
      </c>
      <c r="AJ34" s="82">
        <v>36.426000000000002</v>
      </c>
      <c r="AK34" s="82">
        <v>22.457999999999998</v>
      </c>
      <c r="AL34" s="82">
        <v>-77.143000000000001</v>
      </c>
      <c r="AM34" s="76" t="s">
        <v>363</v>
      </c>
      <c r="AN34" s="83">
        <v>9.0125703899321407E-8</v>
      </c>
      <c r="AO34" s="76" t="s">
        <v>363</v>
      </c>
      <c r="AP34" s="83">
        <v>1.6806592258288702E-5</v>
      </c>
      <c r="AQ34" s="76" t="s">
        <v>363</v>
      </c>
      <c r="AR34" s="84">
        <v>5.3392794993260397E-5</v>
      </c>
      <c r="AT34" s="80" t="s">
        <v>386</v>
      </c>
      <c r="AU34" s="81">
        <v>0.315</v>
      </c>
      <c r="AV34" s="81"/>
      <c r="AW34" s="81">
        <v>2.3410000000000002</v>
      </c>
      <c r="AX34" s="81"/>
      <c r="AY34" s="81">
        <v>2.3660000000000001</v>
      </c>
      <c r="AZ34" s="81">
        <v>2.379</v>
      </c>
      <c r="BA34" s="81">
        <v>2.3029999999999999</v>
      </c>
      <c r="BB34" s="81">
        <v>1.3640000000000001</v>
      </c>
      <c r="BC34" s="81">
        <v>0.81599999999999995</v>
      </c>
      <c r="BD34" s="82">
        <v>101.23399999999999</v>
      </c>
      <c r="BE34" s="82">
        <v>101.876</v>
      </c>
      <c r="BF34" s="82">
        <v>98.123999999999995</v>
      </c>
      <c r="BG34" s="82">
        <v>51.777000000000001</v>
      </c>
      <c r="BH34" s="82">
        <v>24.728999999999999</v>
      </c>
      <c r="BI34" s="76" t="s">
        <v>363</v>
      </c>
      <c r="BJ34" s="83">
        <v>1.1633168491535699E-5</v>
      </c>
      <c r="BK34" s="76" t="s">
        <v>416</v>
      </c>
      <c r="BL34" s="83">
        <v>1E-4</v>
      </c>
      <c r="BM34" s="76" t="s">
        <v>416</v>
      </c>
      <c r="BN34" s="84">
        <v>1E-4</v>
      </c>
      <c r="BP34" s="80" t="s">
        <v>386</v>
      </c>
      <c r="BQ34" s="81">
        <v>0.315</v>
      </c>
      <c r="BR34" s="81"/>
      <c r="BS34" s="81">
        <v>2.1110000000000002</v>
      </c>
      <c r="BT34" s="81"/>
      <c r="BU34" s="81">
        <v>2.0230000000000001</v>
      </c>
      <c r="BV34" s="81">
        <v>1.0900000000000001</v>
      </c>
      <c r="BW34" s="81">
        <v>1.0589999999999999</v>
      </c>
      <c r="BX34" s="81">
        <v>0.99099999999999999</v>
      </c>
      <c r="BY34" s="81">
        <v>7.4999999999999997E-2</v>
      </c>
      <c r="BZ34" s="82">
        <v>95.1</v>
      </c>
      <c r="CA34" s="82">
        <v>43.151000000000003</v>
      </c>
      <c r="CB34" s="82">
        <v>41.424999999999997</v>
      </c>
      <c r="CC34" s="82">
        <v>37.639000000000003</v>
      </c>
      <c r="CD34" s="82">
        <v>-76.19</v>
      </c>
      <c r="CE34" s="76" t="s">
        <v>363</v>
      </c>
      <c r="CF34" s="83">
        <v>7.3817469978292904E-8</v>
      </c>
      <c r="CG34" s="76" t="s">
        <v>363</v>
      </c>
      <c r="CH34" s="83">
        <v>2.1412267516839201E-5</v>
      </c>
      <c r="CI34" s="76" t="s">
        <v>363</v>
      </c>
      <c r="CJ34" s="84">
        <v>5.8873253249057701E-5</v>
      </c>
      <c r="CL34" s="80" t="s">
        <v>386</v>
      </c>
      <c r="CM34" s="81">
        <v>0.315</v>
      </c>
      <c r="CN34" s="81"/>
      <c r="CO34" s="81">
        <v>2.1110000000000002</v>
      </c>
      <c r="CP34" s="81"/>
      <c r="CQ34" s="81">
        <v>2.097</v>
      </c>
      <c r="CR34" s="81">
        <v>2.11</v>
      </c>
      <c r="CS34" s="81">
        <v>2.1179999999999999</v>
      </c>
      <c r="CT34" s="81">
        <v>1.31</v>
      </c>
      <c r="CU34" s="81">
        <v>0.13700000000000001</v>
      </c>
      <c r="CV34" s="82">
        <v>99.22</v>
      </c>
      <c r="CW34" s="82">
        <v>99.944000000000003</v>
      </c>
      <c r="CX34" s="82">
        <v>100.39</v>
      </c>
      <c r="CY34" s="82">
        <v>55.401000000000003</v>
      </c>
      <c r="CZ34" s="82">
        <v>-56.508000000000003</v>
      </c>
      <c r="DA34" s="76" t="s">
        <v>363</v>
      </c>
      <c r="DB34" s="83">
        <v>1.1175383293720801E-5</v>
      </c>
      <c r="DC34" s="76" t="s">
        <v>363</v>
      </c>
      <c r="DD34" s="83">
        <v>3.1264682098576898E-5</v>
      </c>
      <c r="DE34" s="76" t="s">
        <v>363</v>
      </c>
      <c r="DF34" s="84">
        <v>8.7467277052975594E-5</v>
      </c>
      <c r="DH34" s="80" t="s">
        <v>386</v>
      </c>
      <c r="DI34" s="81">
        <v>0.315</v>
      </c>
      <c r="DJ34" s="81"/>
      <c r="DK34" s="81">
        <v>2.0190000000000001</v>
      </c>
      <c r="DL34" s="81"/>
      <c r="DM34" s="81">
        <v>1.921</v>
      </c>
      <c r="DN34" s="81">
        <v>1.05</v>
      </c>
      <c r="DO34" s="81">
        <v>1.012</v>
      </c>
      <c r="DP34" s="81">
        <v>0.93700000000000006</v>
      </c>
      <c r="DQ34" s="81">
        <v>0.10100000000000001</v>
      </c>
      <c r="DR34" s="82">
        <v>94.248999999999995</v>
      </c>
      <c r="DS34" s="82">
        <v>43.134</v>
      </c>
      <c r="DT34" s="82">
        <v>40.904000000000003</v>
      </c>
      <c r="DU34" s="82">
        <v>36.502000000000002</v>
      </c>
      <c r="DV34" s="82">
        <v>-67.936999999999998</v>
      </c>
      <c r="DW34" s="76" t="s">
        <v>363</v>
      </c>
      <c r="DX34" s="83">
        <v>7.33965147337476E-8</v>
      </c>
      <c r="DY34" s="76" t="s">
        <v>363</v>
      </c>
      <c r="DZ34" s="83">
        <v>2.2361732756408601E-5</v>
      </c>
      <c r="EA34" s="76" t="s">
        <v>363</v>
      </c>
      <c r="EB34" s="84">
        <v>6.7337007666891003E-5</v>
      </c>
      <c r="ED34" s="80" t="s">
        <v>386</v>
      </c>
      <c r="EE34" s="81">
        <v>0.315</v>
      </c>
      <c r="EF34" s="81"/>
      <c r="EG34" s="81">
        <v>2.0190000000000001</v>
      </c>
      <c r="EH34" s="81"/>
      <c r="EI34" s="81">
        <v>1.9259999999999999</v>
      </c>
      <c r="EJ34" s="81">
        <v>1.994</v>
      </c>
      <c r="EK34" s="81">
        <v>1.9830000000000001</v>
      </c>
      <c r="EL34" s="81">
        <v>1.3540000000000001</v>
      </c>
      <c r="EM34" s="81">
        <v>9.2999999999999999E-2</v>
      </c>
      <c r="EN34" s="82">
        <v>94.542000000000002</v>
      </c>
      <c r="EO34" s="82">
        <v>98.533000000000001</v>
      </c>
      <c r="EP34" s="82">
        <v>97.887</v>
      </c>
      <c r="EQ34" s="82">
        <v>60.973999999999997</v>
      </c>
      <c r="ER34" s="82">
        <v>-70.475999999999999</v>
      </c>
      <c r="ES34" s="76" t="s">
        <v>363</v>
      </c>
      <c r="ET34" s="83">
        <v>1.2119486368077799E-5</v>
      </c>
      <c r="EU34" s="76" t="s">
        <v>363</v>
      </c>
      <c r="EV34" s="83">
        <v>2.90975872990742E-5</v>
      </c>
      <c r="EW34" s="76" t="s">
        <v>363</v>
      </c>
      <c r="EX34" s="84">
        <v>6.9860187215304103E-5</v>
      </c>
      <c r="EZ34" s="80" t="s">
        <v>386</v>
      </c>
      <c r="FA34" s="81">
        <v>0.315</v>
      </c>
      <c r="FB34" s="81"/>
      <c r="FC34" s="81">
        <v>2.048</v>
      </c>
      <c r="FD34" s="81"/>
      <c r="FE34" s="81">
        <v>2.0470000000000002</v>
      </c>
      <c r="FF34" s="81">
        <v>2.0529999999999999</v>
      </c>
      <c r="FG34" s="81">
        <v>1.9339999999999999</v>
      </c>
      <c r="FH34" s="81">
        <v>0.96699999999999997</v>
      </c>
      <c r="FI34" s="81">
        <v>0.64600000000000002</v>
      </c>
      <c r="FJ34" s="82">
        <v>99.941999999999993</v>
      </c>
      <c r="FK34" s="82">
        <v>100.289</v>
      </c>
      <c r="FL34" s="82">
        <v>93.421999999999997</v>
      </c>
      <c r="FM34" s="82">
        <v>37.622999999999998</v>
      </c>
      <c r="FN34" s="82">
        <v>19.100000000000001</v>
      </c>
      <c r="FO34" s="76" t="s">
        <v>363</v>
      </c>
      <c r="FP34" s="83">
        <v>6.00047995086386E-6</v>
      </c>
      <c r="FQ34" s="76" t="s">
        <v>416</v>
      </c>
      <c r="FR34" s="83">
        <v>1E-4</v>
      </c>
      <c r="FS34" s="76" t="s">
        <v>416</v>
      </c>
      <c r="FT34" s="84">
        <v>1E-4</v>
      </c>
      <c r="FV34" s="80" t="s">
        <v>386</v>
      </c>
      <c r="FW34" s="81">
        <v>0.315</v>
      </c>
      <c r="FX34" s="81"/>
      <c r="FY34" s="81">
        <v>2.048</v>
      </c>
      <c r="FZ34" s="81"/>
      <c r="GA34" s="81">
        <v>1.9790000000000001</v>
      </c>
      <c r="GB34" s="81">
        <v>1.1499999999999999</v>
      </c>
      <c r="GC34" s="81">
        <v>0.997</v>
      </c>
      <c r="GD34" s="81">
        <v>0.98599999999999999</v>
      </c>
      <c r="GE34" s="81">
        <v>8.6999999999999994E-2</v>
      </c>
      <c r="GF34" s="82">
        <v>96.018000000000001</v>
      </c>
      <c r="GG34" s="82">
        <v>48.182000000000002</v>
      </c>
      <c r="GH34" s="82">
        <v>39.353999999999999</v>
      </c>
      <c r="GI34" s="82">
        <v>38.719000000000001</v>
      </c>
      <c r="GJ34" s="82">
        <v>-72.381</v>
      </c>
      <c r="GK34" s="76" t="s">
        <v>363</v>
      </c>
      <c r="GL34" s="83">
        <v>9.1621025845513498E-8</v>
      </c>
      <c r="GM34" s="76" t="s">
        <v>363</v>
      </c>
      <c r="GN34" s="83">
        <v>2.23103226256358E-5</v>
      </c>
      <c r="GO34" s="76" t="s">
        <v>363</v>
      </c>
      <c r="GP34" s="84">
        <v>6.2885548762842396E-5</v>
      </c>
      <c r="GR34" s="80" t="s">
        <v>386</v>
      </c>
      <c r="GS34" s="81">
        <v>0.315</v>
      </c>
      <c r="GT34" s="81"/>
      <c r="GU34" s="81">
        <v>1.917</v>
      </c>
      <c r="GV34" s="81"/>
      <c r="GW34" s="81">
        <v>1.849</v>
      </c>
      <c r="GX34" s="81">
        <v>1.0429999999999999</v>
      </c>
      <c r="GY34" s="81">
        <v>0.996</v>
      </c>
      <c r="GZ34" s="81">
        <v>0.97299999999999998</v>
      </c>
      <c r="HA34" s="81">
        <v>6.0999999999999999E-2</v>
      </c>
      <c r="HB34" s="82">
        <v>95.754999999999995</v>
      </c>
      <c r="HC34" s="82">
        <v>45.442999999999998</v>
      </c>
      <c r="HD34" s="82">
        <v>42.509</v>
      </c>
      <c r="HE34" s="82">
        <v>41.073999999999998</v>
      </c>
      <c r="HF34" s="82">
        <v>-80.635000000000005</v>
      </c>
      <c r="HG34" s="76" t="s">
        <v>363</v>
      </c>
      <c r="HH34" s="83">
        <v>8.1175540091767904E-8</v>
      </c>
      <c r="HI34" s="76" t="s">
        <v>363</v>
      </c>
      <c r="HJ34" s="83">
        <v>2.17508932530334E-5</v>
      </c>
      <c r="HK34" s="76" t="s">
        <v>363</v>
      </c>
      <c r="HL34" s="84">
        <v>5.6013545050680297E-5</v>
      </c>
      <c r="HN34" s="80" t="s">
        <v>386</v>
      </c>
      <c r="HO34" s="81">
        <v>0.315</v>
      </c>
      <c r="HP34" s="81"/>
      <c r="HQ34" s="81">
        <v>1.917</v>
      </c>
      <c r="HR34" s="81"/>
      <c r="HS34" s="81">
        <v>1.9019999999999999</v>
      </c>
      <c r="HT34" s="81">
        <v>1.0629999999999999</v>
      </c>
      <c r="HU34" s="81">
        <v>0.98499999999999999</v>
      </c>
      <c r="HV34" s="81">
        <v>0.89800000000000002</v>
      </c>
      <c r="HW34" s="81">
        <v>0.48299999999999998</v>
      </c>
      <c r="HX34" s="82">
        <v>99.063999999999993</v>
      </c>
      <c r="HY34" s="82">
        <v>46.692</v>
      </c>
      <c r="HZ34" s="82">
        <v>41.823</v>
      </c>
      <c r="IA34" s="82">
        <v>36.392000000000003</v>
      </c>
      <c r="IB34" s="82">
        <v>10.487</v>
      </c>
      <c r="IC34" s="76" t="s">
        <v>363</v>
      </c>
      <c r="ID34" s="83">
        <v>8.64642298507673E-8</v>
      </c>
      <c r="IE34" s="76" t="s">
        <v>416</v>
      </c>
      <c r="IF34" s="83">
        <v>1E-4</v>
      </c>
      <c r="IG34" s="76" t="s">
        <v>416</v>
      </c>
      <c r="IH34" s="84">
        <v>1E-4</v>
      </c>
      <c r="IJ34" s="80" t="s">
        <v>386</v>
      </c>
      <c r="IK34" s="81">
        <v>0.315</v>
      </c>
      <c r="IL34" s="81"/>
      <c r="IM34" s="81">
        <v>2.0409999999999999</v>
      </c>
      <c r="IN34" s="81"/>
      <c r="IO34" s="81">
        <v>2.0099999999999998</v>
      </c>
      <c r="IP34" s="81">
        <v>1.093</v>
      </c>
      <c r="IQ34" s="81">
        <v>0.99099999999999999</v>
      </c>
      <c r="IR34" s="81">
        <v>0.88700000000000001</v>
      </c>
      <c r="IS34" s="81">
        <v>8.3000000000000004E-2</v>
      </c>
      <c r="IT34" s="82">
        <v>98.203999999999994</v>
      </c>
      <c r="IU34" s="82">
        <v>45.075000000000003</v>
      </c>
      <c r="IV34" s="82">
        <v>39.165999999999997</v>
      </c>
      <c r="IW34" s="82">
        <v>33.14</v>
      </c>
      <c r="IX34" s="82">
        <v>-73.650999999999996</v>
      </c>
      <c r="IY34" s="76" t="s">
        <v>363</v>
      </c>
      <c r="IZ34" s="83">
        <v>8.0779488213953702E-8</v>
      </c>
      <c r="JA34" s="76" t="s">
        <v>363</v>
      </c>
      <c r="JB34" s="83">
        <v>2.0432700843577299E-5</v>
      </c>
      <c r="JC34" s="76" t="s">
        <v>363</v>
      </c>
      <c r="JD34" s="84">
        <v>6.0052352603456301E-5</v>
      </c>
      <c r="JF34" s="80" t="s">
        <v>386</v>
      </c>
      <c r="JG34" s="81">
        <v>0.315</v>
      </c>
      <c r="JH34" s="81"/>
      <c r="JI34" s="81">
        <v>2.0409999999999999</v>
      </c>
      <c r="JJ34" s="81"/>
      <c r="JK34" s="81">
        <v>1.8420000000000001</v>
      </c>
      <c r="JL34" s="81">
        <v>1.98</v>
      </c>
      <c r="JM34" s="81">
        <v>1.0169999999999999</v>
      </c>
      <c r="JN34" s="81">
        <v>0.73</v>
      </c>
      <c r="JO34" s="81">
        <v>9.1999999999999998E-2</v>
      </c>
      <c r="JP34" s="82">
        <v>88.47</v>
      </c>
      <c r="JQ34" s="82">
        <v>96.465999999999994</v>
      </c>
      <c r="JR34" s="82">
        <v>40.671999999999997</v>
      </c>
      <c r="JS34" s="82">
        <v>24.044</v>
      </c>
      <c r="JT34" s="82">
        <v>-70.793999999999997</v>
      </c>
      <c r="JU34" s="76" t="s">
        <v>363</v>
      </c>
      <c r="JV34" s="83">
        <v>6.8047717779174202E-7</v>
      </c>
      <c r="JW34" s="76" t="s">
        <v>363</v>
      </c>
      <c r="JX34" s="83">
        <v>1.79278028311303E-5</v>
      </c>
      <c r="JY34" s="76" t="s">
        <v>363</v>
      </c>
      <c r="JZ34" s="84">
        <v>6.03589806447202E-5</v>
      </c>
      <c r="KB34" s="80" t="s">
        <v>386</v>
      </c>
      <c r="KC34" s="81">
        <v>0.41100001707673101</v>
      </c>
      <c r="KD34" s="81"/>
      <c r="KE34" s="81">
        <v>2.1669999999999998</v>
      </c>
      <c r="KF34" s="81"/>
      <c r="KG34" s="81">
        <v>2.0630000000000002</v>
      </c>
      <c r="KH34" s="81">
        <v>1.1890000000000001</v>
      </c>
      <c r="KI34" s="81">
        <v>1.1559999999999999</v>
      </c>
      <c r="KJ34" s="81">
        <v>1.161</v>
      </c>
      <c r="KK34" s="81">
        <v>1.0229999999999999</v>
      </c>
      <c r="KL34" s="82">
        <v>94.076999999999998</v>
      </c>
      <c r="KM34" s="82">
        <v>44.305</v>
      </c>
      <c r="KN34" s="82">
        <v>42.426000000000002</v>
      </c>
      <c r="KO34" s="82">
        <v>42.710999999999999</v>
      </c>
      <c r="KP34" s="82">
        <v>34.851999999999997</v>
      </c>
      <c r="KQ34" s="76" t="s">
        <v>363</v>
      </c>
      <c r="KR34" s="83">
        <v>7.6838386510361597E-9</v>
      </c>
      <c r="KS34" s="76" t="s">
        <v>416</v>
      </c>
      <c r="KT34" s="83">
        <v>1.0000000000000001E-5</v>
      </c>
      <c r="KU34" s="76" t="s">
        <v>416</v>
      </c>
      <c r="KV34" s="84">
        <v>1.0000000000000001E-5</v>
      </c>
      <c r="KX34" s="80" t="s">
        <v>386</v>
      </c>
      <c r="KY34" s="81">
        <v>0.49</v>
      </c>
      <c r="KZ34" s="81"/>
      <c r="LA34" s="81">
        <v>2.7690000000000001</v>
      </c>
      <c r="LB34" s="81"/>
      <c r="LC34" s="81">
        <v>2.7679999999999998</v>
      </c>
      <c r="LD34" s="81">
        <v>2.7709999999999999</v>
      </c>
      <c r="LE34" s="81">
        <v>1.419</v>
      </c>
      <c r="LF34" s="81">
        <v>1.1719999999999999</v>
      </c>
      <c r="LG34" s="81">
        <v>1.107</v>
      </c>
      <c r="LH34" s="82">
        <v>99.956000000000003</v>
      </c>
      <c r="LI34" s="82">
        <v>100.08799999999999</v>
      </c>
      <c r="LJ34" s="82">
        <v>40.762999999999998</v>
      </c>
      <c r="LK34" s="82">
        <v>29.925000000000001</v>
      </c>
      <c r="LL34" s="82">
        <v>27.073</v>
      </c>
      <c r="LM34" s="76" t="s">
        <v>363</v>
      </c>
      <c r="LN34" s="83">
        <v>6.9871224843762599E-9</v>
      </c>
      <c r="LO34" s="76" t="s">
        <v>416</v>
      </c>
      <c r="LP34" s="83">
        <v>9.9999999999999995E-7</v>
      </c>
      <c r="LQ34" s="76" t="s">
        <v>416</v>
      </c>
      <c r="LR34" s="84">
        <v>9.9999999999999995E-7</v>
      </c>
    </row>
    <row r="35" spans="2:330">
      <c r="B35" s="80" t="s">
        <v>387</v>
      </c>
      <c r="C35" s="81">
        <v>0.52300000000000002</v>
      </c>
      <c r="D35" s="81"/>
      <c r="E35" s="81">
        <v>2.4350000000000001</v>
      </c>
      <c r="F35" s="81"/>
      <c r="G35" s="81">
        <v>2.4119999999999999</v>
      </c>
      <c r="H35" s="81">
        <v>2.27</v>
      </c>
      <c r="I35" s="81">
        <v>1.7470000000000001</v>
      </c>
      <c r="J35" s="81">
        <v>1.518</v>
      </c>
      <c r="K35" s="81">
        <v>0.10199999999999999</v>
      </c>
      <c r="L35" s="82">
        <v>98.796999999999997</v>
      </c>
      <c r="M35" s="82">
        <v>91.37</v>
      </c>
      <c r="N35" s="82">
        <v>64.016999999999996</v>
      </c>
      <c r="O35" s="82">
        <v>52.04</v>
      </c>
      <c r="P35" s="82">
        <v>-80.497</v>
      </c>
      <c r="Q35" s="76" t="s">
        <v>363</v>
      </c>
      <c r="R35" s="83">
        <v>1.0360767505512801E-5</v>
      </c>
      <c r="S35" s="76" t="s">
        <v>363</v>
      </c>
      <c r="T35" s="83">
        <v>2.46970495287839E-5</v>
      </c>
      <c r="U35" s="76" t="s">
        <v>363</v>
      </c>
      <c r="V35" s="84">
        <v>5.8870566789831198E-5</v>
      </c>
      <c r="X35" s="80" t="s">
        <v>387</v>
      </c>
      <c r="Y35" s="81">
        <v>0.52300000000000002</v>
      </c>
      <c r="Z35" s="81"/>
      <c r="AA35" s="81">
        <v>2.5150000000000001</v>
      </c>
      <c r="AB35" s="81"/>
      <c r="AC35" s="81">
        <v>2.5139999999999998</v>
      </c>
      <c r="AD35" s="81">
        <v>2.4510000000000001</v>
      </c>
      <c r="AE35" s="81">
        <v>1.8029999999999999</v>
      </c>
      <c r="AF35" s="81">
        <v>1.464</v>
      </c>
      <c r="AG35" s="81">
        <v>0.11</v>
      </c>
      <c r="AH35" s="82">
        <v>99.95</v>
      </c>
      <c r="AI35" s="82">
        <v>96.787000000000006</v>
      </c>
      <c r="AJ35" s="82">
        <v>64.257000000000005</v>
      </c>
      <c r="AK35" s="82">
        <v>47.238999999999997</v>
      </c>
      <c r="AL35" s="82">
        <v>-78.966999999999999</v>
      </c>
      <c r="AM35" s="76" t="s">
        <v>363</v>
      </c>
      <c r="AN35" s="83">
        <v>6.8827186795566496E-6</v>
      </c>
      <c r="AO35" s="76" t="s">
        <v>363</v>
      </c>
      <c r="AP35" s="83">
        <v>2.36755865051087E-5</v>
      </c>
      <c r="AQ35" s="76" t="s">
        <v>363</v>
      </c>
      <c r="AR35" s="84">
        <v>5.8949269022378899E-5</v>
      </c>
      <c r="AT35" s="80" t="s">
        <v>387</v>
      </c>
      <c r="AU35" s="81">
        <v>0.52300000000000002</v>
      </c>
      <c r="AV35" s="81"/>
      <c r="AW35" s="81">
        <v>2.5150000000000001</v>
      </c>
      <c r="AX35" s="81"/>
      <c r="AY35" s="81">
        <v>2.496</v>
      </c>
      <c r="AZ35" s="81">
        <v>2.5129999999999999</v>
      </c>
      <c r="BA35" s="81">
        <v>2.5110000000000001</v>
      </c>
      <c r="BB35" s="81">
        <v>2.323</v>
      </c>
      <c r="BC35" s="81">
        <v>1.347</v>
      </c>
      <c r="BD35" s="82">
        <v>99.046000000000006</v>
      </c>
      <c r="BE35" s="82">
        <v>99.9</v>
      </c>
      <c r="BF35" s="82">
        <v>99.799000000000007</v>
      </c>
      <c r="BG35" s="82">
        <v>90.361000000000004</v>
      </c>
      <c r="BH35" s="82">
        <v>41.365000000000002</v>
      </c>
      <c r="BI35" s="76" t="s">
        <v>363</v>
      </c>
      <c r="BJ35" s="83">
        <v>6.6644010380276995E-5</v>
      </c>
      <c r="BK35" s="76" t="s">
        <v>416</v>
      </c>
      <c r="BL35" s="83">
        <v>1E-4</v>
      </c>
      <c r="BM35" s="76" t="s">
        <v>416</v>
      </c>
      <c r="BN35" s="84">
        <v>1E-4</v>
      </c>
      <c r="BP35" s="80" t="s">
        <v>387</v>
      </c>
      <c r="BQ35" s="81">
        <v>0.52300000000000002</v>
      </c>
      <c r="BR35" s="81"/>
      <c r="BS35" s="81">
        <v>2.3530000000000002</v>
      </c>
      <c r="BT35" s="81"/>
      <c r="BU35" s="81">
        <v>2.3199999999999998</v>
      </c>
      <c r="BV35" s="81">
        <v>1.9770000000000001</v>
      </c>
      <c r="BW35" s="81">
        <v>1.728</v>
      </c>
      <c r="BX35" s="81">
        <v>1.363</v>
      </c>
      <c r="BY35" s="81">
        <v>0.108</v>
      </c>
      <c r="BZ35" s="82">
        <v>98.197000000000003</v>
      </c>
      <c r="CA35" s="82">
        <v>79.453999999999994</v>
      </c>
      <c r="CB35" s="82">
        <v>65.846999999999994</v>
      </c>
      <c r="CC35" s="82">
        <v>45.902000000000001</v>
      </c>
      <c r="CD35" s="82">
        <v>-79.349999999999994</v>
      </c>
      <c r="CE35" s="76" t="s">
        <v>363</v>
      </c>
      <c r="CF35" s="83">
        <v>6.2306731734180797E-6</v>
      </c>
      <c r="CG35" s="76" t="s">
        <v>363</v>
      </c>
      <c r="CH35" s="83">
        <v>2.32529031101765E-5</v>
      </c>
      <c r="CI35" s="76" t="s">
        <v>363</v>
      </c>
      <c r="CJ35" s="84">
        <v>5.8300516785218E-5</v>
      </c>
      <c r="CL35" s="80" t="s">
        <v>387</v>
      </c>
      <c r="CM35" s="81">
        <v>0.52300000000000002</v>
      </c>
      <c r="CN35" s="81"/>
      <c r="CO35" s="81">
        <v>2.3530000000000002</v>
      </c>
      <c r="CP35" s="81"/>
      <c r="CQ35" s="81">
        <v>2.3199999999999998</v>
      </c>
      <c r="CR35" s="81">
        <v>2.3860000000000001</v>
      </c>
      <c r="CS35" s="81">
        <v>2.3450000000000002</v>
      </c>
      <c r="CT35" s="81">
        <v>2.19</v>
      </c>
      <c r="CU35" s="81">
        <v>0.27500000000000002</v>
      </c>
      <c r="CV35" s="82">
        <v>98.197000000000003</v>
      </c>
      <c r="CW35" s="82">
        <v>101.803</v>
      </c>
      <c r="CX35" s="82">
        <v>99.563000000000002</v>
      </c>
      <c r="CY35" s="82">
        <v>91.093000000000004</v>
      </c>
      <c r="CZ35" s="82">
        <v>-47.418999999999997</v>
      </c>
      <c r="DA35" s="76" t="s">
        <v>363</v>
      </c>
      <c r="DB35" s="83">
        <v>1.9800431574776899E-5</v>
      </c>
      <c r="DC35" s="76" t="s">
        <v>363</v>
      </c>
      <c r="DD35" s="83">
        <v>4.5462593836679597E-5</v>
      </c>
      <c r="DE35" s="76" t="s">
        <v>416</v>
      </c>
      <c r="DF35" s="84">
        <v>1E-4</v>
      </c>
      <c r="DH35" s="80" t="s">
        <v>387</v>
      </c>
      <c r="DI35" s="81">
        <v>0.52300000000000002</v>
      </c>
      <c r="DJ35" s="81"/>
      <c r="DK35" s="81">
        <v>2.254</v>
      </c>
      <c r="DL35" s="81"/>
      <c r="DM35" s="81">
        <v>2.2490000000000001</v>
      </c>
      <c r="DN35" s="81">
        <v>2.1379999999999999</v>
      </c>
      <c r="DO35" s="81">
        <v>1.6919999999999999</v>
      </c>
      <c r="DP35" s="81">
        <v>1.4810000000000001</v>
      </c>
      <c r="DQ35" s="81">
        <v>0.16800000000000001</v>
      </c>
      <c r="DR35" s="82">
        <v>99.710999999999999</v>
      </c>
      <c r="DS35" s="82">
        <v>93.299000000000007</v>
      </c>
      <c r="DT35" s="82">
        <v>67.533000000000001</v>
      </c>
      <c r="DU35" s="82">
        <v>55.344000000000001</v>
      </c>
      <c r="DV35" s="82">
        <v>-67.878</v>
      </c>
      <c r="DW35" s="76" t="s">
        <v>363</v>
      </c>
      <c r="DX35" s="83">
        <v>1.1050167952032801E-5</v>
      </c>
      <c r="DY35" s="76" t="s">
        <v>363</v>
      </c>
      <c r="DZ35" s="83">
        <v>2.8128111539093299E-5</v>
      </c>
      <c r="EA35" s="76" t="s">
        <v>363</v>
      </c>
      <c r="EB35" s="84">
        <v>7.1599876326778006E-5</v>
      </c>
      <c r="ED35" s="80" t="s">
        <v>387</v>
      </c>
      <c r="EE35" s="81">
        <v>0.52300000000000002</v>
      </c>
      <c r="EF35" s="81"/>
      <c r="EG35" s="81">
        <v>2.254</v>
      </c>
      <c r="EH35" s="81"/>
      <c r="EI35" s="81">
        <v>2.2229999999999999</v>
      </c>
      <c r="EJ35" s="81">
        <v>2.2389999999999999</v>
      </c>
      <c r="EK35" s="81">
        <v>2.286</v>
      </c>
      <c r="EL35" s="81">
        <v>2.0990000000000002</v>
      </c>
      <c r="EM35" s="81">
        <v>0.19900000000000001</v>
      </c>
      <c r="EN35" s="82">
        <v>98.209000000000003</v>
      </c>
      <c r="EO35" s="82">
        <v>99.132999999999996</v>
      </c>
      <c r="EP35" s="82">
        <v>101.849</v>
      </c>
      <c r="EQ35" s="82">
        <v>91.046000000000006</v>
      </c>
      <c r="ER35" s="82">
        <v>-61.95</v>
      </c>
      <c r="ES35" s="76" t="s">
        <v>363</v>
      </c>
      <c r="ET35" s="83">
        <v>1.8547335319514601E-5</v>
      </c>
      <c r="EU35" s="76" t="s">
        <v>363</v>
      </c>
      <c r="EV35" s="83">
        <v>3.9362933205854701E-5</v>
      </c>
      <c r="EW35" s="76" t="s">
        <v>363</v>
      </c>
      <c r="EX35" s="84">
        <v>8.3539790696420801E-5</v>
      </c>
      <c r="EZ35" s="80" t="s">
        <v>387</v>
      </c>
      <c r="FA35" s="81">
        <v>0.52300000000000002</v>
      </c>
      <c r="FB35" s="81"/>
      <c r="FC35" s="81">
        <v>2.3010000000000002</v>
      </c>
      <c r="FD35" s="81"/>
      <c r="FE35" s="81">
        <v>2.2789999999999999</v>
      </c>
      <c r="FF35" s="81">
        <v>2.2879999999999998</v>
      </c>
      <c r="FG35" s="81">
        <v>2.2509999999999999</v>
      </c>
      <c r="FH35" s="81">
        <v>1.8560000000000001</v>
      </c>
      <c r="FI35" s="81">
        <v>1.0269999999999999</v>
      </c>
      <c r="FJ35" s="82">
        <v>98.763000000000005</v>
      </c>
      <c r="FK35" s="82">
        <v>99.269000000000005</v>
      </c>
      <c r="FL35" s="82">
        <v>97.188000000000002</v>
      </c>
      <c r="FM35" s="82">
        <v>74.971999999999994</v>
      </c>
      <c r="FN35" s="82">
        <v>28.346</v>
      </c>
      <c r="FO35" s="76" t="s">
        <v>363</v>
      </c>
      <c r="FP35" s="83">
        <v>3.432266538042E-5</v>
      </c>
      <c r="FQ35" s="76" t="s">
        <v>416</v>
      </c>
      <c r="FR35" s="83">
        <v>1E-4</v>
      </c>
      <c r="FS35" s="76" t="s">
        <v>416</v>
      </c>
      <c r="FT35" s="84">
        <v>1E-4</v>
      </c>
      <c r="FV35" s="80" t="s">
        <v>387</v>
      </c>
      <c r="FW35" s="81">
        <v>0.52300000000000002</v>
      </c>
      <c r="FX35" s="81"/>
      <c r="FY35" s="81">
        <v>2.3010000000000002</v>
      </c>
      <c r="FZ35" s="81"/>
      <c r="GA35" s="81">
        <v>2.258</v>
      </c>
      <c r="GB35" s="81">
        <v>2.1619999999999999</v>
      </c>
      <c r="GC35" s="81">
        <v>1.73</v>
      </c>
      <c r="GD35" s="81">
        <v>1.643</v>
      </c>
      <c r="GE35" s="81">
        <v>0.108</v>
      </c>
      <c r="GF35" s="82">
        <v>97.581999999999994</v>
      </c>
      <c r="GG35" s="82">
        <v>92.182000000000002</v>
      </c>
      <c r="GH35" s="82">
        <v>67.885000000000005</v>
      </c>
      <c r="GI35" s="82">
        <v>62.991999999999997</v>
      </c>
      <c r="GJ35" s="82">
        <v>-79.349999999999994</v>
      </c>
      <c r="GK35" s="76" t="s">
        <v>363</v>
      </c>
      <c r="GL35" s="83">
        <v>1.2338805856025E-5</v>
      </c>
      <c r="GM35" s="76" t="s">
        <v>363</v>
      </c>
      <c r="GN35" s="83">
        <v>2.77038290393529E-5</v>
      </c>
      <c r="GO35" s="76" t="s">
        <v>363</v>
      </c>
      <c r="GP35" s="84">
        <v>6.2202303237223497E-5</v>
      </c>
      <c r="GR35" s="80" t="s">
        <v>387</v>
      </c>
      <c r="GS35" s="81">
        <v>0.52300000000000002</v>
      </c>
      <c r="GT35" s="81"/>
      <c r="GU35" s="81">
        <v>2.1669999999999998</v>
      </c>
      <c r="GV35" s="81"/>
      <c r="GW35" s="81">
        <v>2.2000000000000002</v>
      </c>
      <c r="GX35" s="81">
        <v>1.762</v>
      </c>
      <c r="GY35" s="81">
        <v>1.641</v>
      </c>
      <c r="GZ35" s="81">
        <v>1.4750000000000001</v>
      </c>
      <c r="HA35" s="81">
        <v>7.2999999999999995E-2</v>
      </c>
      <c r="HB35" s="82">
        <v>102.00700000000001</v>
      </c>
      <c r="HC35" s="82">
        <v>75.364999999999995</v>
      </c>
      <c r="HD35" s="82">
        <v>68.004999999999995</v>
      </c>
      <c r="HE35" s="82">
        <v>57.908000000000001</v>
      </c>
      <c r="HF35" s="82">
        <v>-86.042000000000002</v>
      </c>
      <c r="HG35" s="76" t="s">
        <v>363</v>
      </c>
      <c r="HH35" s="83">
        <v>1.13484289134261E-5</v>
      </c>
      <c r="HI35" s="76" t="s">
        <v>363</v>
      </c>
      <c r="HJ35" s="83">
        <v>2.5250999247169401E-5</v>
      </c>
      <c r="HK35" s="76" t="s">
        <v>363</v>
      </c>
      <c r="HL35" s="84">
        <v>5.61851308092698E-5</v>
      </c>
      <c r="HN35" s="80" t="s">
        <v>387</v>
      </c>
      <c r="HO35" s="81">
        <v>0.52300000000000002</v>
      </c>
      <c r="HP35" s="81"/>
      <c r="HQ35" s="81">
        <v>2.1669999999999998</v>
      </c>
      <c r="HR35" s="81"/>
      <c r="HS35" s="81">
        <v>2.2200000000000002</v>
      </c>
      <c r="HT35" s="81">
        <v>1.9350000000000001</v>
      </c>
      <c r="HU35" s="81">
        <v>1.6359999999999999</v>
      </c>
      <c r="HV35" s="81">
        <v>1.292</v>
      </c>
      <c r="HW35" s="81">
        <v>0.75900000000000001</v>
      </c>
      <c r="HX35" s="82">
        <v>103.224</v>
      </c>
      <c r="HY35" s="82">
        <v>85.888000000000005</v>
      </c>
      <c r="HZ35" s="82">
        <v>67.700999999999993</v>
      </c>
      <c r="IA35" s="82">
        <v>46.776000000000003</v>
      </c>
      <c r="IB35" s="82">
        <v>14.355</v>
      </c>
      <c r="IC35" s="76" t="s">
        <v>363</v>
      </c>
      <c r="ID35" s="83">
        <v>7.0133566710300998E-6</v>
      </c>
      <c r="IE35" s="76" t="s">
        <v>416</v>
      </c>
      <c r="IF35" s="83">
        <v>1E-4</v>
      </c>
      <c r="IG35" s="76" t="s">
        <v>416</v>
      </c>
      <c r="IH35" s="84">
        <v>1E-4</v>
      </c>
      <c r="IJ35" s="80" t="s">
        <v>387</v>
      </c>
      <c r="IK35" s="81">
        <v>0.52300000000000002</v>
      </c>
      <c r="IL35" s="81"/>
      <c r="IM35" s="81">
        <v>2.2469999999999999</v>
      </c>
      <c r="IN35" s="81"/>
      <c r="IO35" s="81">
        <v>2.306</v>
      </c>
      <c r="IP35" s="81">
        <v>2.1579999999999999</v>
      </c>
      <c r="IQ35" s="81">
        <v>1.6890000000000001</v>
      </c>
      <c r="IR35" s="81">
        <v>1.2769999999999999</v>
      </c>
      <c r="IS35" s="81">
        <v>0.106</v>
      </c>
      <c r="IT35" s="82">
        <v>103.422</v>
      </c>
      <c r="IU35" s="82">
        <v>94.837999999999994</v>
      </c>
      <c r="IV35" s="82">
        <v>67.632999999999996</v>
      </c>
      <c r="IW35" s="82">
        <v>43.734999999999999</v>
      </c>
      <c r="IX35" s="82">
        <v>-79.731999999999999</v>
      </c>
      <c r="IY35" s="76" t="s">
        <v>363</v>
      </c>
      <c r="IZ35" s="83">
        <v>5.4681972363643099E-6</v>
      </c>
      <c r="JA35" s="76" t="s">
        <v>363</v>
      </c>
      <c r="JB35" s="83">
        <v>2.2606025109667299E-5</v>
      </c>
      <c r="JC35" s="76" t="s">
        <v>363</v>
      </c>
      <c r="JD35" s="84">
        <v>5.7436863355397302E-5</v>
      </c>
      <c r="JF35" s="80" t="s">
        <v>387</v>
      </c>
      <c r="JG35" s="81">
        <v>0.52300000000000002</v>
      </c>
      <c r="JH35" s="81"/>
      <c r="JI35" s="81">
        <v>2.2469999999999999</v>
      </c>
      <c r="JJ35" s="81"/>
      <c r="JK35" s="81">
        <v>2.1629999999999998</v>
      </c>
      <c r="JL35" s="81">
        <v>2.2719999999999998</v>
      </c>
      <c r="JM35" s="81">
        <v>2.0990000000000002</v>
      </c>
      <c r="JN35" s="81">
        <v>1.343</v>
      </c>
      <c r="JO35" s="81">
        <v>0.13</v>
      </c>
      <c r="JP35" s="82">
        <v>95.128</v>
      </c>
      <c r="JQ35" s="82">
        <v>101.45</v>
      </c>
      <c r="JR35" s="82">
        <v>91.415000000000006</v>
      </c>
      <c r="JS35" s="82">
        <v>47.564</v>
      </c>
      <c r="JT35" s="82">
        <v>-75.143000000000001</v>
      </c>
      <c r="JU35" s="76" t="s">
        <v>363</v>
      </c>
      <c r="JV35" s="83">
        <v>8.7993024428819993E-6</v>
      </c>
      <c r="JW35" s="76" t="s">
        <v>363</v>
      </c>
      <c r="JX35" s="83">
        <v>2.4413078523844201E-5</v>
      </c>
      <c r="JY35" s="76" t="s">
        <v>363</v>
      </c>
      <c r="JZ35" s="84">
        <v>6.2387454223785196E-5</v>
      </c>
      <c r="KB35" s="80" t="s">
        <v>387</v>
      </c>
      <c r="KC35" s="81">
        <v>0.55533334985375404</v>
      </c>
      <c r="KD35" s="81"/>
      <c r="KE35" s="81">
        <v>2.367</v>
      </c>
      <c r="KF35" s="81"/>
      <c r="KG35" s="81">
        <v>2.3570000000000002</v>
      </c>
      <c r="KH35" s="81">
        <v>1.8859999999999999</v>
      </c>
      <c r="KI35" s="81">
        <v>1.663</v>
      </c>
      <c r="KJ35" s="81">
        <v>1.633</v>
      </c>
      <c r="KK35" s="81">
        <v>1.4590000000000001</v>
      </c>
      <c r="KL35" s="82">
        <v>99.447999999999993</v>
      </c>
      <c r="KM35" s="82">
        <v>73.45</v>
      </c>
      <c r="KN35" s="82">
        <v>61.140999999999998</v>
      </c>
      <c r="KO35" s="82">
        <v>59.484999999999999</v>
      </c>
      <c r="KP35" s="82">
        <v>49.88</v>
      </c>
      <c r="KQ35" s="76" t="s">
        <v>363</v>
      </c>
      <c r="KR35" s="83">
        <v>9.7164250957292792E-6</v>
      </c>
      <c r="KS35" s="76" t="s">
        <v>416</v>
      </c>
      <c r="KT35" s="83">
        <v>1.0000000000000001E-5</v>
      </c>
      <c r="KU35" s="76" t="s">
        <v>416</v>
      </c>
      <c r="KV35" s="84">
        <v>1.0000000000000001E-5</v>
      </c>
      <c r="KX35" s="80" t="s">
        <v>387</v>
      </c>
      <c r="KY35" s="81">
        <v>0.85899999999999999</v>
      </c>
      <c r="KZ35" s="81"/>
      <c r="LA35" s="81">
        <v>2.802</v>
      </c>
      <c r="LB35" s="81"/>
      <c r="LC35" s="81">
        <v>2.8109999999999999</v>
      </c>
      <c r="LD35" s="81">
        <v>2.7839999999999998</v>
      </c>
      <c r="LE35" s="81">
        <v>2.3519999999999999</v>
      </c>
      <c r="LF35" s="81">
        <v>1.968</v>
      </c>
      <c r="LG35" s="81">
        <v>1.784</v>
      </c>
      <c r="LH35" s="82">
        <v>100.46299999999999</v>
      </c>
      <c r="LI35" s="82">
        <v>99.073999999999998</v>
      </c>
      <c r="LJ35" s="82">
        <v>76.84</v>
      </c>
      <c r="LK35" s="82">
        <v>57.076999999999998</v>
      </c>
      <c r="LL35" s="82">
        <v>47.606999999999999</v>
      </c>
      <c r="LM35" s="76" t="s">
        <v>363</v>
      </c>
      <c r="LN35" s="83">
        <v>5.5886548157218303E-7</v>
      </c>
      <c r="LO35" s="76" t="s">
        <v>416</v>
      </c>
      <c r="LP35" s="83">
        <v>9.9999999999999995E-7</v>
      </c>
      <c r="LQ35" s="76" t="s">
        <v>416</v>
      </c>
      <c r="LR35" s="84">
        <v>9.9999999999999995E-7</v>
      </c>
    </row>
    <row r="36" spans="2:330">
      <c r="B36" s="80" t="s">
        <v>388</v>
      </c>
      <c r="C36" s="81">
        <v>0.24099999999999999</v>
      </c>
      <c r="D36" s="81"/>
      <c r="E36" s="81">
        <v>2.1669999999999998</v>
      </c>
      <c r="F36" s="81"/>
      <c r="G36" s="81">
        <v>2.0990000000000002</v>
      </c>
      <c r="H36" s="81">
        <v>1.456</v>
      </c>
      <c r="I36" s="81">
        <v>0.86</v>
      </c>
      <c r="J36" s="81">
        <v>0.629</v>
      </c>
      <c r="K36" s="81">
        <v>0.04</v>
      </c>
      <c r="L36" s="82">
        <v>96.468999999999994</v>
      </c>
      <c r="M36" s="82">
        <v>63.084000000000003</v>
      </c>
      <c r="N36" s="82">
        <v>32.139000000000003</v>
      </c>
      <c r="O36" s="82">
        <v>20.145</v>
      </c>
      <c r="P36" s="82">
        <v>-83.402000000000001</v>
      </c>
      <c r="Q36" s="76" t="s">
        <v>363</v>
      </c>
      <c r="R36" s="83">
        <v>2.6473701710799898E-7</v>
      </c>
      <c r="S36" s="76" t="s">
        <v>363</v>
      </c>
      <c r="T36" s="83">
        <v>1.5651261046822301E-5</v>
      </c>
      <c r="U36" s="76" t="s">
        <v>363</v>
      </c>
      <c r="V36" s="84">
        <v>4.7579716180588703E-5</v>
      </c>
      <c r="X36" s="80" t="s">
        <v>388</v>
      </c>
      <c r="Y36" s="81">
        <v>0.24099999999999999</v>
      </c>
      <c r="Z36" s="81"/>
      <c r="AA36" s="81">
        <v>2.3330000000000002</v>
      </c>
      <c r="AB36" s="81"/>
      <c r="AC36" s="81">
        <v>2.3039999999999998</v>
      </c>
      <c r="AD36" s="81">
        <v>2.0550000000000002</v>
      </c>
      <c r="AE36" s="81">
        <v>0.93400000000000005</v>
      </c>
      <c r="AF36" s="81">
        <v>0.55900000000000005</v>
      </c>
      <c r="AG36" s="81">
        <v>4.5999999999999999E-2</v>
      </c>
      <c r="AH36" s="82">
        <v>98.614000000000004</v>
      </c>
      <c r="AI36" s="82">
        <v>86.710999999999999</v>
      </c>
      <c r="AJ36" s="82">
        <v>33.125999999999998</v>
      </c>
      <c r="AK36" s="82">
        <v>15.201000000000001</v>
      </c>
      <c r="AL36" s="82">
        <v>-80.912999999999997</v>
      </c>
      <c r="AM36" s="76" t="s">
        <v>363</v>
      </c>
      <c r="AN36" s="83">
        <v>4.8428212759447401E-7</v>
      </c>
      <c r="AO36" s="76" t="s">
        <v>363</v>
      </c>
      <c r="AP36" s="83">
        <v>1.43931529280908E-5</v>
      </c>
      <c r="AQ36" s="76" t="s">
        <v>363</v>
      </c>
      <c r="AR36" s="84">
        <v>4.7683872400413402E-5</v>
      </c>
      <c r="AT36" s="80" t="s">
        <v>388</v>
      </c>
      <c r="AU36" s="81">
        <v>0.24099999999999999</v>
      </c>
      <c r="AV36" s="81"/>
      <c r="AW36" s="81">
        <v>2.3330000000000002</v>
      </c>
      <c r="AX36" s="81"/>
      <c r="AY36" s="81">
        <v>2.3479999999999999</v>
      </c>
      <c r="AZ36" s="81">
        <v>2.2770000000000001</v>
      </c>
      <c r="BA36" s="81">
        <v>2.31</v>
      </c>
      <c r="BB36" s="81">
        <v>1.409</v>
      </c>
      <c r="BC36" s="81">
        <v>0.59799999999999998</v>
      </c>
      <c r="BD36" s="82">
        <v>100.717</v>
      </c>
      <c r="BE36" s="82">
        <v>97.322999999999993</v>
      </c>
      <c r="BF36" s="82">
        <v>98.900999999999996</v>
      </c>
      <c r="BG36" s="82">
        <v>55.832000000000001</v>
      </c>
      <c r="BH36" s="82">
        <v>17.065000000000001</v>
      </c>
      <c r="BI36" s="76" t="s">
        <v>363</v>
      </c>
      <c r="BJ36" s="83">
        <v>1.4139603379807099E-5</v>
      </c>
      <c r="BK36" s="76" t="s">
        <v>416</v>
      </c>
      <c r="BL36" s="83">
        <v>1E-4</v>
      </c>
      <c r="BM36" s="76" t="s">
        <v>416</v>
      </c>
      <c r="BN36" s="84">
        <v>1E-4</v>
      </c>
      <c r="BP36" s="80" t="s">
        <v>388</v>
      </c>
      <c r="BQ36" s="81">
        <v>0.24099999999999999</v>
      </c>
      <c r="BR36" s="81"/>
      <c r="BS36" s="81">
        <v>2.028</v>
      </c>
      <c r="BT36" s="81"/>
      <c r="BU36" s="81">
        <v>2.0030000000000001</v>
      </c>
      <c r="BV36" s="81">
        <v>1.0760000000000001</v>
      </c>
      <c r="BW36" s="81">
        <v>0.91900000000000004</v>
      </c>
      <c r="BX36" s="81">
        <v>0.69799999999999995</v>
      </c>
      <c r="BY36" s="81">
        <v>5.6000000000000001E-2</v>
      </c>
      <c r="BZ36" s="82">
        <v>98.600999999999999</v>
      </c>
      <c r="CA36" s="82">
        <v>46.725999999999999</v>
      </c>
      <c r="CB36" s="82">
        <v>37.941000000000003</v>
      </c>
      <c r="CC36" s="82">
        <v>25.574000000000002</v>
      </c>
      <c r="CD36" s="82">
        <v>-76.763000000000005</v>
      </c>
      <c r="CE36" s="76" t="s">
        <v>363</v>
      </c>
      <c r="CF36" s="83">
        <v>8.6474238643636104E-8</v>
      </c>
      <c r="CG36" s="76" t="s">
        <v>363</v>
      </c>
      <c r="CH36" s="83">
        <v>1.7778693411760799E-5</v>
      </c>
      <c r="CI36" s="76" t="s">
        <v>363</v>
      </c>
      <c r="CJ36" s="84">
        <v>5.4762300376409803E-5</v>
      </c>
      <c r="CL36" s="80" t="s">
        <v>388</v>
      </c>
      <c r="CM36" s="81">
        <v>0.24099999999999999</v>
      </c>
      <c r="CN36" s="81"/>
      <c r="CO36" s="81">
        <v>2.028</v>
      </c>
      <c r="CP36" s="81"/>
      <c r="CQ36" s="81">
        <v>2.0390000000000001</v>
      </c>
      <c r="CR36" s="81">
        <v>2.0819999999999999</v>
      </c>
      <c r="CS36" s="81">
        <v>2.04</v>
      </c>
      <c r="CT36" s="81">
        <v>1.7030000000000001</v>
      </c>
      <c r="CU36" s="81">
        <v>7.4999999999999997E-2</v>
      </c>
      <c r="CV36" s="82">
        <v>100.616</v>
      </c>
      <c r="CW36" s="82">
        <v>103.02200000000001</v>
      </c>
      <c r="CX36" s="82">
        <v>100.672</v>
      </c>
      <c r="CY36" s="82">
        <v>81.813000000000002</v>
      </c>
      <c r="CZ36" s="82">
        <v>-68.88</v>
      </c>
      <c r="DA36" s="76" t="s">
        <v>363</v>
      </c>
      <c r="DB36" s="83">
        <v>1.6259655220382899E-5</v>
      </c>
      <c r="DC36" s="76" t="s">
        <v>363</v>
      </c>
      <c r="DD36" s="83">
        <v>3.4906937445174399E-5</v>
      </c>
      <c r="DE36" s="76" t="s">
        <v>363</v>
      </c>
      <c r="DF36" s="84">
        <v>7.4939736746313502E-5</v>
      </c>
      <c r="DH36" s="80" t="s">
        <v>388</v>
      </c>
      <c r="DI36" s="81">
        <v>0.24099999999999999</v>
      </c>
      <c r="DJ36" s="81"/>
      <c r="DK36" s="81">
        <v>1.8560000000000001</v>
      </c>
      <c r="DL36" s="81"/>
      <c r="DM36" s="81">
        <v>1.8779999999999999</v>
      </c>
      <c r="DN36" s="81">
        <v>1.218</v>
      </c>
      <c r="DO36" s="81">
        <v>0.85</v>
      </c>
      <c r="DP36" s="81">
        <v>0.72099999999999997</v>
      </c>
      <c r="DQ36" s="81">
        <v>6.8000000000000005E-2</v>
      </c>
      <c r="DR36" s="82">
        <v>101.36199999999999</v>
      </c>
      <c r="DS36" s="82">
        <v>60.494999999999997</v>
      </c>
      <c r="DT36" s="82">
        <v>37.709000000000003</v>
      </c>
      <c r="DU36" s="82">
        <v>29.721</v>
      </c>
      <c r="DV36" s="82">
        <v>-71.784000000000006</v>
      </c>
      <c r="DW36" s="76" t="s">
        <v>363</v>
      </c>
      <c r="DX36" s="83">
        <v>2.8879511037284902E-7</v>
      </c>
      <c r="DY36" s="76" t="s">
        <v>363</v>
      </c>
      <c r="DZ36" s="83">
        <v>1.9624712820240998E-5</v>
      </c>
      <c r="EA36" s="76" t="s">
        <v>363</v>
      </c>
      <c r="EB36" s="84">
        <v>6.1008434682710002E-5</v>
      </c>
      <c r="ED36" s="80" t="s">
        <v>388</v>
      </c>
      <c r="EE36" s="81">
        <v>0.24099999999999999</v>
      </c>
      <c r="EF36" s="81"/>
      <c r="EG36" s="81">
        <v>1.8560000000000001</v>
      </c>
      <c r="EH36" s="81"/>
      <c r="EI36" s="81">
        <v>1.86</v>
      </c>
      <c r="EJ36" s="81">
        <v>1.867</v>
      </c>
      <c r="EK36" s="81">
        <v>1.9159999999999999</v>
      </c>
      <c r="EL36" s="81">
        <v>1.64</v>
      </c>
      <c r="EM36" s="81">
        <v>0.05</v>
      </c>
      <c r="EN36" s="82">
        <v>100.248</v>
      </c>
      <c r="EO36" s="82">
        <v>100.681</v>
      </c>
      <c r="EP36" s="82">
        <v>103.715</v>
      </c>
      <c r="EQ36" s="82">
        <v>86.625</v>
      </c>
      <c r="ER36" s="82">
        <v>-79.253</v>
      </c>
      <c r="ES36" s="76" t="s">
        <v>363</v>
      </c>
      <c r="ET36" s="83">
        <v>1.66262689322885E-5</v>
      </c>
      <c r="EU36" s="76" t="s">
        <v>363</v>
      </c>
      <c r="EV36" s="83">
        <v>3.3282899259963E-5</v>
      </c>
      <c r="EW36" s="76" t="s">
        <v>363</v>
      </c>
      <c r="EX36" s="84">
        <v>6.6626576753944702E-5</v>
      </c>
      <c r="EZ36" s="80" t="s">
        <v>388</v>
      </c>
      <c r="FA36" s="81">
        <v>0.24099999999999999</v>
      </c>
      <c r="FB36" s="81"/>
      <c r="FC36" s="81">
        <v>1.8460000000000001</v>
      </c>
      <c r="FD36" s="81"/>
      <c r="FE36" s="81">
        <v>1.9039999999999999</v>
      </c>
      <c r="FF36" s="81">
        <v>1.93</v>
      </c>
      <c r="FG36" s="81">
        <v>1.8919999999999999</v>
      </c>
      <c r="FH36" s="81">
        <v>1.0429999999999999</v>
      </c>
      <c r="FI36" s="81">
        <v>0.45100000000000001</v>
      </c>
      <c r="FJ36" s="82">
        <v>103.614</v>
      </c>
      <c r="FK36" s="82">
        <v>105.23399999999999</v>
      </c>
      <c r="FL36" s="82">
        <v>102.866</v>
      </c>
      <c r="FM36" s="82">
        <v>49.969000000000001</v>
      </c>
      <c r="FN36" s="82">
        <v>13.084</v>
      </c>
      <c r="FO36" s="76" t="s">
        <v>363</v>
      </c>
      <c r="FP36" s="83">
        <v>9.9865149254712407E-6</v>
      </c>
      <c r="FQ36" s="76" t="s">
        <v>416</v>
      </c>
      <c r="FR36" s="83">
        <v>1E-4</v>
      </c>
      <c r="FS36" s="76" t="s">
        <v>416</v>
      </c>
      <c r="FT36" s="84">
        <v>1E-4</v>
      </c>
      <c r="FV36" s="80" t="s">
        <v>388</v>
      </c>
      <c r="FW36" s="81">
        <v>0.24099999999999999</v>
      </c>
      <c r="FX36" s="81"/>
      <c r="FY36" s="81">
        <v>1.8460000000000001</v>
      </c>
      <c r="FZ36" s="81"/>
      <c r="GA36" s="81">
        <v>1.857</v>
      </c>
      <c r="GB36" s="81">
        <v>1.4419999999999999</v>
      </c>
      <c r="GC36" s="81">
        <v>0.97499999999999998</v>
      </c>
      <c r="GD36" s="81">
        <v>0.79600000000000004</v>
      </c>
      <c r="GE36" s="81">
        <v>7.0999999999999994E-2</v>
      </c>
      <c r="GF36" s="82">
        <v>100.685</v>
      </c>
      <c r="GG36" s="82">
        <v>74.828999999999994</v>
      </c>
      <c r="GH36" s="82">
        <v>45.731999999999999</v>
      </c>
      <c r="GI36" s="82">
        <v>34.579000000000001</v>
      </c>
      <c r="GJ36" s="82">
        <v>-70.539000000000001</v>
      </c>
      <c r="GK36" s="76" t="s">
        <v>363</v>
      </c>
      <c r="GL36" s="83">
        <v>7.1337553539543903E-7</v>
      </c>
      <c r="GM36" s="76" t="s">
        <v>363</v>
      </c>
      <c r="GN36" s="83">
        <v>2.13281962265144E-5</v>
      </c>
      <c r="GO36" s="76" t="s">
        <v>363</v>
      </c>
      <c r="GP36" s="84">
        <v>6.3769066172189194E-5</v>
      </c>
      <c r="GR36" s="80" t="s">
        <v>388</v>
      </c>
      <c r="GS36" s="81">
        <v>0.24099999999999999</v>
      </c>
      <c r="GT36" s="81"/>
      <c r="GU36" s="81">
        <v>1.71</v>
      </c>
      <c r="GV36" s="81"/>
      <c r="GW36" s="81">
        <v>1.6870000000000001</v>
      </c>
      <c r="GX36" s="81">
        <v>0.93899999999999995</v>
      </c>
      <c r="GY36" s="81">
        <v>0.85899999999999999</v>
      </c>
      <c r="GZ36" s="81">
        <v>0.71199999999999997</v>
      </c>
      <c r="HA36" s="81">
        <v>6.6000000000000003E-2</v>
      </c>
      <c r="HB36" s="82">
        <v>98.433999999999997</v>
      </c>
      <c r="HC36" s="82">
        <v>47.515000000000001</v>
      </c>
      <c r="HD36" s="82">
        <v>42.069000000000003</v>
      </c>
      <c r="HE36" s="82">
        <v>32.063000000000002</v>
      </c>
      <c r="HF36" s="82">
        <v>-72.614000000000004</v>
      </c>
      <c r="HG36" s="76" t="s">
        <v>363</v>
      </c>
      <c r="HH36" s="83">
        <v>8.9371078555566003E-8</v>
      </c>
      <c r="HI36" s="76" t="s">
        <v>363</v>
      </c>
      <c r="HJ36" s="83">
        <v>2.02443648030593E-5</v>
      </c>
      <c r="HK36" s="76" t="s">
        <v>363</v>
      </c>
      <c r="HL36" s="84">
        <v>6.0808459817069902E-5</v>
      </c>
      <c r="HN36" s="80" t="s">
        <v>388</v>
      </c>
      <c r="HO36" s="81">
        <v>0.24099999999999999</v>
      </c>
      <c r="HP36" s="81"/>
      <c r="HQ36" s="81">
        <v>1.71</v>
      </c>
      <c r="HR36" s="81"/>
      <c r="HS36" s="81">
        <v>1.7629999999999999</v>
      </c>
      <c r="HT36" s="81">
        <v>1.0189999999999999</v>
      </c>
      <c r="HU36" s="81">
        <v>0.873</v>
      </c>
      <c r="HV36" s="81">
        <v>0.63200000000000001</v>
      </c>
      <c r="HW36" s="81">
        <v>0.245</v>
      </c>
      <c r="HX36" s="82">
        <v>103.608</v>
      </c>
      <c r="HY36" s="82">
        <v>52.960999999999999</v>
      </c>
      <c r="HZ36" s="82">
        <v>43.021999999999998</v>
      </c>
      <c r="IA36" s="82">
        <v>26.617000000000001</v>
      </c>
      <c r="IB36" s="82">
        <v>0.27200000000000002</v>
      </c>
      <c r="IC36" s="76" t="s">
        <v>363</v>
      </c>
      <c r="ID36" s="83">
        <v>1.98571673308477E-7</v>
      </c>
      <c r="IE36" s="76" t="s">
        <v>416</v>
      </c>
      <c r="IF36" s="83">
        <v>1E-4</v>
      </c>
      <c r="IG36" s="76" t="s">
        <v>416</v>
      </c>
      <c r="IH36" s="84">
        <v>1E-4</v>
      </c>
      <c r="IJ36" s="80" t="s">
        <v>388</v>
      </c>
      <c r="IK36" s="81">
        <v>0.24099999999999999</v>
      </c>
      <c r="IL36" s="81"/>
      <c r="IM36" s="81">
        <v>1.931</v>
      </c>
      <c r="IN36" s="81"/>
      <c r="IO36" s="81">
        <v>1.901</v>
      </c>
      <c r="IP36" s="81">
        <v>1.2050000000000001</v>
      </c>
      <c r="IQ36" s="81">
        <v>0.86599999999999999</v>
      </c>
      <c r="IR36" s="81">
        <v>0.55800000000000005</v>
      </c>
      <c r="IS36" s="81">
        <v>4.9000000000000002E-2</v>
      </c>
      <c r="IT36" s="82">
        <v>98.224999999999994</v>
      </c>
      <c r="IU36" s="82">
        <v>57.040999999999997</v>
      </c>
      <c r="IV36" s="82">
        <v>36.981999999999999</v>
      </c>
      <c r="IW36" s="82">
        <v>18.757000000000001</v>
      </c>
      <c r="IX36" s="82">
        <v>-79.668000000000006</v>
      </c>
      <c r="IY36" s="76" t="s">
        <v>363</v>
      </c>
      <c r="IZ36" s="83">
        <v>2.24395687982598E-7</v>
      </c>
      <c r="JA36" s="76" t="s">
        <v>363</v>
      </c>
      <c r="JB36" s="83">
        <v>1.5508560947946301E-5</v>
      </c>
      <c r="JC36" s="76" t="s">
        <v>363</v>
      </c>
      <c r="JD36" s="84">
        <v>4.9954258531557798E-5</v>
      </c>
      <c r="JF36" s="80" t="s">
        <v>388</v>
      </c>
      <c r="JG36" s="81">
        <v>0.24099999999999999</v>
      </c>
      <c r="JH36" s="81"/>
      <c r="JI36" s="81">
        <v>1.931</v>
      </c>
      <c r="JJ36" s="81"/>
      <c r="JK36" s="81">
        <v>1.7769999999999999</v>
      </c>
      <c r="JL36" s="81">
        <v>1.89</v>
      </c>
      <c r="JM36" s="81">
        <v>1.1759999999999999</v>
      </c>
      <c r="JN36" s="81">
        <v>0.67100000000000004</v>
      </c>
      <c r="JO36" s="81">
        <v>9.8000000000000004E-2</v>
      </c>
      <c r="JP36" s="82">
        <v>90.888000000000005</v>
      </c>
      <c r="JQ36" s="82">
        <v>97.573999999999998</v>
      </c>
      <c r="JR36" s="82">
        <v>55.325000000000003</v>
      </c>
      <c r="JS36" s="82">
        <v>25.443999999999999</v>
      </c>
      <c r="JT36" s="82">
        <v>-59.335999999999999</v>
      </c>
      <c r="JU36" s="76" t="s">
        <v>363</v>
      </c>
      <c r="JV36" s="83">
        <v>1.5073249480968199E-6</v>
      </c>
      <c r="JW36" s="76" t="s">
        <v>363</v>
      </c>
      <c r="JX36" s="83">
        <v>1.9958042924646901E-5</v>
      </c>
      <c r="JY36" s="76" t="s">
        <v>363</v>
      </c>
      <c r="JZ36" s="84">
        <v>7.7603210482920693E-5</v>
      </c>
      <c r="KB36" s="80" t="s">
        <v>388</v>
      </c>
      <c r="KC36" s="81">
        <v>0.29366663470864302</v>
      </c>
      <c r="KD36" s="81"/>
      <c r="KE36" s="81">
        <v>1.782</v>
      </c>
      <c r="KF36" s="81"/>
      <c r="KG36" s="81">
        <v>1.79</v>
      </c>
      <c r="KH36" s="81">
        <v>1.133</v>
      </c>
      <c r="KI36" s="81">
        <v>0.91300000000000003</v>
      </c>
      <c r="KJ36" s="81">
        <v>0.91</v>
      </c>
      <c r="KK36" s="81">
        <v>0.84299999999999997</v>
      </c>
      <c r="KL36" s="82">
        <v>100.538</v>
      </c>
      <c r="KM36" s="82">
        <v>56.393999999999998</v>
      </c>
      <c r="KN36" s="82">
        <v>41.613</v>
      </c>
      <c r="KO36" s="82">
        <v>41.411000000000001</v>
      </c>
      <c r="KP36" s="82">
        <v>36.908999999999999</v>
      </c>
      <c r="KQ36" s="76" t="s">
        <v>363</v>
      </c>
      <c r="KR36" s="83">
        <v>2.70758668214117E-8</v>
      </c>
      <c r="KS36" s="76" t="s">
        <v>416</v>
      </c>
      <c r="KT36" s="83">
        <v>1.0000000000000001E-5</v>
      </c>
      <c r="KU36" s="76" t="s">
        <v>416</v>
      </c>
      <c r="KV36" s="84">
        <v>1.0000000000000001E-5</v>
      </c>
      <c r="KX36" s="80" t="s">
        <v>388</v>
      </c>
      <c r="KY36" s="81">
        <v>0.22800000000000001</v>
      </c>
      <c r="KZ36" s="81"/>
      <c r="LA36" s="81">
        <v>1.8360000000000001</v>
      </c>
      <c r="LB36" s="81"/>
      <c r="LC36" s="81">
        <v>1.8839999999999999</v>
      </c>
      <c r="LD36" s="81">
        <v>1.93</v>
      </c>
      <c r="LE36" s="81">
        <v>0.77200000000000002</v>
      </c>
      <c r="LF36" s="81">
        <v>0.65300000000000002</v>
      </c>
      <c r="LG36" s="81">
        <v>0.56100000000000005</v>
      </c>
      <c r="LH36" s="82">
        <v>102.985</v>
      </c>
      <c r="LI36" s="82">
        <v>105.846</v>
      </c>
      <c r="LJ36" s="82">
        <v>33.831000000000003</v>
      </c>
      <c r="LK36" s="82">
        <v>26.43</v>
      </c>
      <c r="LL36" s="82">
        <v>20.709</v>
      </c>
      <c r="LM36" s="76" t="s">
        <v>363</v>
      </c>
      <c r="LN36" s="83">
        <v>5.9631719302667102E-9</v>
      </c>
      <c r="LO36" s="76" t="s">
        <v>416</v>
      </c>
      <c r="LP36" s="83">
        <v>9.9999999999999995E-7</v>
      </c>
      <c r="LQ36" s="76" t="s">
        <v>416</v>
      </c>
      <c r="LR36" s="84">
        <v>9.9999999999999995E-7</v>
      </c>
    </row>
    <row r="37" spans="2:330">
      <c r="B37" s="80" t="s">
        <v>389</v>
      </c>
      <c r="C37" s="81">
        <v>0.78787504183128498</v>
      </c>
      <c r="D37" s="81"/>
      <c r="E37" s="81">
        <v>2.194</v>
      </c>
      <c r="F37" s="81"/>
      <c r="G37" s="81">
        <v>2.0819999999999999</v>
      </c>
      <c r="H37" s="81">
        <v>1.2849999999999999</v>
      </c>
      <c r="I37" s="81">
        <v>1.1399999999999999</v>
      </c>
      <c r="J37" s="81">
        <v>1.0940000000000001</v>
      </c>
      <c r="K37" s="81">
        <v>0.17100000000000001</v>
      </c>
      <c r="L37" s="82">
        <v>92.034999999999997</v>
      </c>
      <c r="M37" s="82">
        <v>35.353999999999999</v>
      </c>
      <c r="N37" s="82">
        <v>25.042000000000002</v>
      </c>
      <c r="O37" s="82">
        <v>21.771000000000001</v>
      </c>
      <c r="P37" s="82">
        <v>-78.296000000000006</v>
      </c>
      <c r="Q37" s="76" t="s">
        <v>363</v>
      </c>
      <c r="R37" s="83">
        <v>5.5157749077037897E-8</v>
      </c>
      <c r="S37" s="76" t="s">
        <v>363</v>
      </c>
      <c r="T37" s="83">
        <v>1.6503050626709701E-5</v>
      </c>
      <c r="U37" s="76" t="s">
        <v>363</v>
      </c>
      <c r="V37" s="84">
        <v>5.2147015321762401E-5</v>
      </c>
      <c r="X37" s="80" t="s">
        <v>389</v>
      </c>
      <c r="Y37" s="81">
        <v>0.78787504183128498</v>
      </c>
      <c r="Z37" s="81"/>
      <c r="AA37" s="81">
        <v>2.3740000000000001</v>
      </c>
      <c r="AB37" s="81"/>
      <c r="AC37" s="81">
        <v>2.4140000000000001</v>
      </c>
      <c r="AD37" s="81">
        <v>1.7210000000000001</v>
      </c>
      <c r="AE37" s="81">
        <v>1.2130000000000001</v>
      </c>
      <c r="AF37" s="81">
        <v>1.0669999999999999</v>
      </c>
      <c r="AG37" s="81">
        <v>0.218</v>
      </c>
      <c r="AH37" s="82">
        <v>102.52200000000001</v>
      </c>
      <c r="AI37" s="82">
        <v>58.83</v>
      </c>
      <c r="AJ37" s="82">
        <v>26.803000000000001</v>
      </c>
      <c r="AK37" s="82">
        <v>17.597999999999999</v>
      </c>
      <c r="AL37" s="82">
        <v>-72.331000000000003</v>
      </c>
      <c r="AM37" s="76" t="s">
        <v>363</v>
      </c>
      <c r="AN37" s="83">
        <v>1.8867087953096501E-7</v>
      </c>
      <c r="AO37" s="76" t="s">
        <v>363</v>
      </c>
      <c r="AP37" s="83">
        <v>1.5692339997794701E-5</v>
      </c>
      <c r="AQ37" s="76" t="s">
        <v>363</v>
      </c>
      <c r="AR37" s="84">
        <v>5.6452331400749102E-5</v>
      </c>
      <c r="AT37" s="80" t="s">
        <v>389</v>
      </c>
      <c r="AU37" s="81">
        <v>0.78787504183128498</v>
      </c>
      <c r="AV37" s="81"/>
      <c r="AW37" s="81">
        <v>2.3740000000000001</v>
      </c>
      <c r="AX37" s="81"/>
      <c r="AY37" s="81">
        <v>2.3090000000000002</v>
      </c>
      <c r="AZ37" s="81">
        <v>2.375</v>
      </c>
      <c r="BA37" s="81">
        <v>2.3250000000000002</v>
      </c>
      <c r="BB37" s="81">
        <v>1.5429999999999999</v>
      </c>
      <c r="BC37" s="81">
        <v>0.94099999999999995</v>
      </c>
      <c r="BD37" s="82">
        <v>95.902000000000001</v>
      </c>
      <c r="BE37" s="82">
        <v>100.063</v>
      </c>
      <c r="BF37" s="82">
        <v>96.911000000000001</v>
      </c>
      <c r="BG37" s="82">
        <v>47.607999999999997</v>
      </c>
      <c r="BH37" s="82">
        <v>9.6539999999999999</v>
      </c>
      <c r="BI37" s="76" t="s">
        <v>363</v>
      </c>
      <c r="BJ37" s="83">
        <v>8.9430093031130308E-6</v>
      </c>
      <c r="BK37" s="76" t="s">
        <v>416</v>
      </c>
      <c r="BL37" s="83">
        <v>1E-4</v>
      </c>
      <c r="BM37" s="76" t="s">
        <v>416</v>
      </c>
      <c r="BN37" s="84">
        <v>1E-4</v>
      </c>
      <c r="BP37" s="80" t="s">
        <v>389</v>
      </c>
      <c r="BQ37" s="81">
        <v>0.78787504183128498</v>
      </c>
      <c r="BR37" s="81"/>
      <c r="BS37" s="81">
        <v>2.2869999999999999</v>
      </c>
      <c r="BT37" s="81"/>
      <c r="BU37" s="81">
        <v>2.0110000000000001</v>
      </c>
      <c r="BV37" s="81">
        <v>1.2669999999999999</v>
      </c>
      <c r="BW37" s="81">
        <v>1.19</v>
      </c>
      <c r="BX37" s="81">
        <v>1.1259999999999999</v>
      </c>
      <c r="BY37" s="81">
        <v>0.20599999999999999</v>
      </c>
      <c r="BZ37" s="82">
        <v>81.588999999999999</v>
      </c>
      <c r="CA37" s="82">
        <v>31.96</v>
      </c>
      <c r="CB37" s="82">
        <v>26.824000000000002</v>
      </c>
      <c r="CC37" s="82">
        <v>22.555</v>
      </c>
      <c r="CD37" s="82">
        <v>-73.853999999999999</v>
      </c>
      <c r="CE37" s="76" t="s">
        <v>363</v>
      </c>
      <c r="CF37" s="83">
        <v>4.3301491048382502E-8</v>
      </c>
      <c r="CG37" s="76" t="s">
        <v>363</v>
      </c>
      <c r="CH37" s="83">
        <v>1.7137646767532799E-5</v>
      </c>
      <c r="CI37" s="76" t="s">
        <v>363</v>
      </c>
      <c r="CJ37" s="84">
        <v>5.6568539617281697E-5</v>
      </c>
      <c r="CL37" s="80" t="s">
        <v>389</v>
      </c>
      <c r="CM37" s="81">
        <v>0.78787504183128498</v>
      </c>
      <c r="CN37" s="81"/>
      <c r="CO37" s="81">
        <v>2.2869999999999999</v>
      </c>
      <c r="CP37" s="81"/>
      <c r="CQ37" s="81">
        <v>2.2450000000000001</v>
      </c>
      <c r="CR37" s="81">
        <v>2.16</v>
      </c>
      <c r="CS37" s="81">
        <v>1.9970000000000001</v>
      </c>
      <c r="CT37" s="81">
        <v>1.4</v>
      </c>
      <c r="CU37" s="81">
        <v>0.16900000000000001</v>
      </c>
      <c r="CV37" s="82">
        <v>97.197999999999993</v>
      </c>
      <c r="CW37" s="82">
        <v>91.528000000000006</v>
      </c>
      <c r="CX37" s="82">
        <v>80.655000000000001</v>
      </c>
      <c r="CY37" s="82">
        <v>40.832000000000001</v>
      </c>
      <c r="CZ37" s="82">
        <v>-78.55</v>
      </c>
      <c r="DA37" s="76" t="s">
        <v>363</v>
      </c>
      <c r="DB37" s="83">
        <v>5.8854717869135299E-6</v>
      </c>
      <c r="DC37" s="76" t="s">
        <v>363</v>
      </c>
      <c r="DD37" s="83">
        <v>2.1980021426258801E-5</v>
      </c>
      <c r="DE37" s="76" t="s">
        <v>363</v>
      </c>
      <c r="DF37" s="84">
        <v>5.7656957276763302E-5</v>
      </c>
      <c r="DH37" s="80" t="s">
        <v>389</v>
      </c>
      <c r="DI37" s="81">
        <v>0.78787504183128498</v>
      </c>
      <c r="DJ37" s="81"/>
      <c r="DK37" s="81">
        <v>2.2029999999999998</v>
      </c>
      <c r="DL37" s="81"/>
      <c r="DM37" s="81">
        <v>1.9690000000000001</v>
      </c>
      <c r="DN37" s="81">
        <v>1.4830000000000001</v>
      </c>
      <c r="DO37" s="81">
        <v>1.208</v>
      </c>
      <c r="DP37" s="81">
        <v>1.173</v>
      </c>
      <c r="DQ37" s="81">
        <v>0.22900000000000001</v>
      </c>
      <c r="DR37" s="82">
        <v>83.463999999999999</v>
      </c>
      <c r="DS37" s="82">
        <v>49.121000000000002</v>
      </c>
      <c r="DT37" s="82">
        <v>29.687999999999999</v>
      </c>
      <c r="DU37" s="82">
        <v>27.215</v>
      </c>
      <c r="DV37" s="82">
        <v>-70.933999999999997</v>
      </c>
      <c r="DW37" s="76" t="s">
        <v>363</v>
      </c>
      <c r="DX37" s="83">
        <v>9.4276893674544296E-8</v>
      </c>
      <c r="DY37" s="76" t="s">
        <v>363</v>
      </c>
      <c r="DZ37" s="83">
        <v>1.89357494719471E-5</v>
      </c>
      <c r="EA37" s="76" t="s">
        <v>363</v>
      </c>
      <c r="EB37" s="84">
        <v>6.11944505702072E-5</v>
      </c>
      <c r="ED37" s="80" t="s">
        <v>389</v>
      </c>
      <c r="EE37" s="81">
        <v>0.78787504183128498</v>
      </c>
      <c r="EF37" s="81"/>
      <c r="EG37" s="81">
        <v>2.2029999999999998</v>
      </c>
      <c r="EH37" s="81"/>
      <c r="EI37" s="81">
        <v>2.165</v>
      </c>
      <c r="EJ37" s="81">
        <v>2.024</v>
      </c>
      <c r="EK37" s="81">
        <v>1.8320000000000001</v>
      </c>
      <c r="EL37" s="81">
        <v>1.3460000000000001</v>
      </c>
      <c r="EM37" s="81">
        <v>0.155</v>
      </c>
      <c r="EN37" s="82">
        <v>97.314999999999998</v>
      </c>
      <c r="EO37" s="82">
        <v>87.350999999999999</v>
      </c>
      <c r="EP37" s="82">
        <v>73.783000000000001</v>
      </c>
      <c r="EQ37" s="82">
        <v>39.44</v>
      </c>
      <c r="ER37" s="82">
        <v>-80.326999999999998</v>
      </c>
      <c r="ES37" s="76" t="s">
        <v>363</v>
      </c>
      <c r="ET37" s="83">
        <v>4.9262194915367402E-6</v>
      </c>
      <c r="EU37" s="76" t="s">
        <v>363</v>
      </c>
      <c r="EV37" s="83">
        <v>2.13454870760693E-5</v>
      </c>
      <c r="EW37" s="76" t="s">
        <v>363</v>
      </c>
      <c r="EX37" s="84">
        <v>5.5819165265521498E-5</v>
      </c>
      <c r="EZ37" s="80" t="s">
        <v>389</v>
      </c>
      <c r="FA37" s="81">
        <v>0.78787504183128498</v>
      </c>
      <c r="FB37" s="81"/>
      <c r="FC37" s="81">
        <v>2.085</v>
      </c>
      <c r="FD37" s="81"/>
      <c r="FE37" s="81">
        <v>2.1659999999999999</v>
      </c>
      <c r="FF37" s="81">
        <v>2.173</v>
      </c>
      <c r="FG37" s="81">
        <v>1.952</v>
      </c>
      <c r="FH37" s="81">
        <v>1.319</v>
      </c>
      <c r="FI37" s="81">
        <v>0.93</v>
      </c>
      <c r="FJ37" s="82">
        <v>106.245</v>
      </c>
      <c r="FK37" s="82">
        <v>106.78400000000001</v>
      </c>
      <c r="FL37" s="82">
        <v>89.747</v>
      </c>
      <c r="FM37" s="82">
        <v>40.945999999999998</v>
      </c>
      <c r="FN37" s="82">
        <v>10.957000000000001</v>
      </c>
      <c r="FO37" s="76" t="s">
        <v>363</v>
      </c>
      <c r="FP37" s="83">
        <v>6.52335502301303E-6</v>
      </c>
      <c r="FQ37" s="76" t="s">
        <v>416</v>
      </c>
      <c r="FR37" s="83">
        <v>1E-4</v>
      </c>
      <c r="FS37" s="76" t="s">
        <v>416</v>
      </c>
      <c r="FT37" s="84">
        <v>1E-4</v>
      </c>
      <c r="FV37" s="80" t="s">
        <v>389</v>
      </c>
      <c r="FW37" s="81">
        <v>0.78787504183128498</v>
      </c>
      <c r="FX37" s="81"/>
      <c r="FY37" s="81">
        <v>2.085</v>
      </c>
      <c r="FZ37" s="81"/>
      <c r="GA37" s="81">
        <v>2.044</v>
      </c>
      <c r="GB37" s="81">
        <v>1.3260000000000001</v>
      </c>
      <c r="GC37" s="81">
        <v>1.125</v>
      </c>
      <c r="GD37" s="81">
        <v>1.0760000000000001</v>
      </c>
      <c r="GE37" s="81">
        <v>0.111</v>
      </c>
      <c r="GF37" s="82">
        <v>96.838999999999999</v>
      </c>
      <c r="GG37" s="82">
        <v>41.485999999999997</v>
      </c>
      <c r="GH37" s="82">
        <v>25.99</v>
      </c>
      <c r="GI37" s="82">
        <v>22.213000000000001</v>
      </c>
      <c r="GJ37" s="82">
        <v>-85.911000000000001</v>
      </c>
      <c r="GK37" s="76" t="s">
        <v>363</v>
      </c>
      <c r="GL37" s="83">
        <v>7.0175771926021505E-8</v>
      </c>
      <c r="GM37" s="76" t="s">
        <v>363</v>
      </c>
      <c r="GN37" s="83">
        <v>1.6048707076466001E-5</v>
      </c>
      <c r="GO37" s="76" t="s">
        <v>363</v>
      </c>
      <c r="GP37" s="84">
        <v>4.6544896916628201E-5</v>
      </c>
      <c r="GR37" s="80" t="s">
        <v>389</v>
      </c>
      <c r="GS37" s="81">
        <v>0.78787504183128498</v>
      </c>
      <c r="GT37" s="81"/>
      <c r="GU37" s="81">
        <v>2.1909999999999998</v>
      </c>
      <c r="GV37" s="81"/>
      <c r="GW37" s="81">
        <v>1.9850000000000001</v>
      </c>
      <c r="GX37" s="81">
        <v>1.254</v>
      </c>
      <c r="GY37" s="81">
        <v>1.2010000000000001</v>
      </c>
      <c r="GZ37" s="81">
        <v>1.159</v>
      </c>
      <c r="HA37" s="81">
        <v>0.218</v>
      </c>
      <c r="HB37" s="82">
        <v>85.317999999999998</v>
      </c>
      <c r="HC37" s="82">
        <v>33.22</v>
      </c>
      <c r="HD37" s="82">
        <v>29.443000000000001</v>
      </c>
      <c r="HE37" s="82">
        <v>26.45</v>
      </c>
      <c r="HF37" s="82">
        <v>-72.331000000000003</v>
      </c>
      <c r="HG37" s="76" t="s">
        <v>363</v>
      </c>
      <c r="HH37" s="83">
        <v>4.7633741908738002E-8</v>
      </c>
      <c r="HI37" s="76" t="s">
        <v>363</v>
      </c>
      <c r="HJ37" s="83">
        <v>1.8525248556377699E-5</v>
      </c>
      <c r="HK37" s="76" t="s">
        <v>363</v>
      </c>
      <c r="HL37" s="84">
        <v>5.94202204366115E-5</v>
      </c>
      <c r="HN37" s="80" t="s">
        <v>389</v>
      </c>
      <c r="HO37" s="81">
        <v>0.78787504183128498</v>
      </c>
      <c r="HP37" s="81"/>
      <c r="HQ37" s="81">
        <v>2.1909999999999998</v>
      </c>
      <c r="HR37" s="81"/>
      <c r="HS37" s="81">
        <v>2.0550000000000002</v>
      </c>
      <c r="HT37" s="81">
        <v>1.3029999999999999</v>
      </c>
      <c r="HU37" s="81">
        <v>1.2050000000000001</v>
      </c>
      <c r="HV37" s="81">
        <v>1.1080000000000001</v>
      </c>
      <c r="HW37" s="81">
        <v>0.83299999999999996</v>
      </c>
      <c r="HX37" s="82">
        <v>90.307000000000002</v>
      </c>
      <c r="HY37" s="82">
        <v>36.713000000000001</v>
      </c>
      <c r="HZ37" s="82">
        <v>29.728000000000002</v>
      </c>
      <c r="IA37" s="82">
        <v>22.815000000000001</v>
      </c>
      <c r="IB37" s="82">
        <v>3.2160000000000002</v>
      </c>
      <c r="IC37" s="76" t="s">
        <v>363</v>
      </c>
      <c r="ID37" s="83">
        <v>5.6504164391424798E-8</v>
      </c>
      <c r="IE37" s="76" t="s">
        <v>416</v>
      </c>
      <c r="IF37" s="83">
        <v>1E-4</v>
      </c>
      <c r="IG37" s="76" t="s">
        <v>416</v>
      </c>
      <c r="IH37" s="84">
        <v>1E-4</v>
      </c>
      <c r="IJ37" s="80" t="s">
        <v>389</v>
      </c>
      <c r="IK37" s="81">
        <v>0.78787504183128498</v>
      </c>
      <c r="IL37" s="81"/>
      <c r="IM37" s="81">
        <v>2.2519999999999998</v>
      </c>
      <c r="IN37" s="81"/>
      <c r="IO37" s="81">
        <v>2.2330000000000001</v>
      </c>
      <c r="IP37" s="81">
        <v>1.3180000000000001</v>
      </c>
      <c r="IQ37" s="81">
        <v>1.246</v>
      </c>
      <c r="IR37" s="81">
        <v>1.0680000000000001</v>
      </c>
      <c r="IS37" s="81">
        <v>0.2</v>
      </c>
      <c r="IT37" s="82">
        <v>98.701999999999998</v>
      </c>
      <c r="IU37" s="82">
        <v>36.207999999999998</v>
      </c>
      <c r="IV37" s="82">
        <v>31.29</v>
      </c>
      <c r="IW37" s="82">
        <v>19.132999999999999</v>
      </c>
      <c r="IX37" s="82">
        <v>-74.614999999999995</v>
      </c>
      <c r="IY37" s="76" t="s">
        <v>363</v>
      </c>
      <c r="IZ37" s="83">
        <v>6.0159859519377596E-8</v>
      </c>
      <c r="JA37" s="76" t="s">
        <v>363</v>
      </c>
      <c r="JB37" s="83">
        <v>1.5998883914804101E-5</v>
      </c>
      <c r="JC37" s="76" t="s">
        <v>363</v>
      </c>
      <c r="JD37" s="84">
        <v>5.4630402289424399E-5</v>
      </c>
      <c r="JF37" s="80" t="s">
        <v>389</v>
      </c>
      <c r="JG37" s="81">
        <v>0.78787504183128498</v>
      </c>
      <c r="JH37" s="81"/>
      <c r="JI37" s="81">
        <v>2.2519999999999998</v>
      </c>
      <c r="JJ37" s="81"/>
      <c r="JK37" s="81">
        <v>1.831</v>
      </c>
      <c r="JL37" s="81">
        <v>2.1549999999999998</v>
      </c>
      <c r="JM37" s="81">
        <v>1.417</v>
      </c>
      <c r="JN37" s="81">
        <v>1.054</v>
      </c>
      <c r="JO37" s="81">
        <v>0.26200000000000001</v>
      </c>
      <c r="JP37" s="82">
        <v>71.245999999999995</v>
      </c>
      <c r="JQ37" s="82">
        <v>93.375</v>
      </c>
      <c r="JR37" s="82">
        <v>42.969000000000001</v>
      </c>
      <c r="JS37" s="82">
        <v>18.175999999999998</v>
      </c>
      <c r="JT37" s="82">
        <v>-66.745999999999995</v>
      </c>
      <c r="JU37" s="76" t="s">
        <v>363</v>
      </c>
      <c r="JV37" s="83">
        <v>7.25291582792294E-7</v>
      </c>
      <c r="JW37" s="76" t="s">
        <v>363</v>
      </c>
      <c r="JX37" s="83">
        <v>1.6369359989976399E-5</v>
      </c>
      <c r="JY37" s="76" t="s">
        <v>363</v>
      </c>
      <c r="JZ37" s="84">
        <v>6.3504906651763398E-5</v>
      </c>
      <c r="KB37" s="80" t="s">
        <v>389</v>
      </c>
      <c r="KC37" s="81">
        <v>0.58099999999999996</v>
      </c>
      <c r="KD37" s="81"/>
      <c r="KE37" s="81">
        <v>1.6659999999999999</v>
      </c>
      <c r="KF37" s="81"/>
      <c r="KG37" s="81">
        <v>1.6319999999999999</v>
      </c>
      <c r="KH37" s="81">
        <v>0.93300000000000005</v>
      </c>
      <c r="KI37" s="81">
        <v>0.80400000000000005</v>
      </c>
      <c r="KJ37" s="81">
        <v>0.77400000000000002</v>
      </c>
      <c r="KK37" s="81">
        <v>0.70699999999999996</v>
      </c>
      <c r="KL37" s="82">
        <v>96.866</v>
      </c>
      <c r="KM37" s="82">
        <v>32.442</v>
      </c>
      <c r="KN37" s="82">
        <v>20.553000000000001</v>
      </c>
      <c r="KO37" s="82">
        <v>17.788</v>
      </c>
      <c r="KP37" s="82">
        <v>11.613</v>
      </c>
      <c r="KQ37" s="76" t="s">
        <v>363</v>
      </c>
      <c r="KR37" s="83">
        <v>5.3390232914986503E-9</v>
      </c>
      <c r="KS37" s="76" t="s">
        <v>416</v>
      </c>
      <c r="KT37" s="83">
        <v>1.0000000000000001E-5</v>
      </c>
      <c r="KU37" s="76" t="s">
        <v>416</v>
      </c>
      <c r="KV37" s="84">
        <v>1.0000000000000001E-5</v>
      </c>
      <c r="KX37" s="80" t="s">
        <v>389</v>
      </c>
      <c r="KY37" s="81">
        <v>0.64700000000000002</v>
      </c>
      <c r="KZ37" s="81"/>
      <c r="LA37" s="81">
        <v>2.0910000000000002</v>
      </c>
      <c r="LB37" s="81"/>
      <c r="LC37" s="81">
        <v>2.0819999999999999</v>
      </c>
      <c r="LD37" s="81">
        <v>1.964</v>
      </c>
      <c r="LE37" s="81">
        <v>1.159</v>
      </c>
      <c r="LF37" s="81">
        <v>0.95499999999999996</v>
      </c>
      <c r="LG37" s="81">
        <v>0.96299999999999997</v>
      </c>
      <c r="LH37" s="82">
        <v>99.376999999999995</v>
      </c>
      <c r="LI37" s="82">
        <v>91.204999999999998</v>
      </c>
      <c r="LJ37" s="82">
        <v>35.457000000000001</v>
      </c>
      <c r="LK37" s="82">
        <v>21.33</v>
      </c>
      <c r="LL37" s="82">
        <v>21.884</v>
      </c>
      <c r="LM37" s="76" t="s">
        <v>363</v>
      </c>
      <c r="LN37" s="83">
        <v>5.4844067272010903E-9</v>
      </c>
      <c r="LO37" s="76" t="s">
        <v>416</v>
      </c>
      <c r="LP37" s="83">
        <v>9.9999999999999995E-7</v>
      </c>
      <c r="LQ37" s="76" t="s">
        <v>416</v>
      </c>
      <c r="LR37" s="84">
        <v>9.9999999999999995E-7</v>
      </c>
    </row>
    <row r="38" spans="2:330">
      <c r="B38" s="80" t="s">
        <v>390</v>
      </c>
      <c r="C38" s="81" t="s">
        <v>361</v>
      </c>
      <c r="D38" s="81"/>
      <c r="E38" s="81"/>
      <c r="F38" s="81"/>
      <c r="G38" s="81"/>
      <c r="H38" s="81"/>
      <c r="I38" s="81"/>
      <c r="J38" s="81"/>
      <c r="K38" s="81"/>
      <c r="L38" s="82"/>
      <c r="M38" s="82"/>
      <c r="N38" s="82"/>
      <c r="O38" s="82"/>
      <c r="P38" s="82"/>
      <c r="Q38" s="77"/>
      <c r="R38" s="83"/>
      <c r="S38" s="77"/>
      <c r="T38" s="83"/>
      <c r="U38" s="77"/>
      <c r="V38" s="84"/>
      <c r="X38" s="80" t="s">
        <v>390</v>
      </c>
      <c r="Y38" s="81" t="s">
        <v>361</v>
      </c>
      <c r="Z38" s="81"/>
      <c r="AA38" s="81"/>
      <c r="AB38" s="81"/>
      <c r="AC38" s="81"/>
      <c r="AD38" s="81"/>
      <c r="AE38" s="81"/>
      <c r="AF38" s="81"/>
      <c r="AG38" s="81"/>
      <c r="AH38" s="82"/>
      <c r="AI38" s="82"/>
      <c r="AJ38" s="82"/>
      <c r="AK38" s="82"/>
      <c r="AL38" s="82"/>
      <c r="AM38" s="77"/>
      <c r="AN38" s="83"/>
      <c r="AO38" s="77"/>
      <c r="AP38" s="83"/>
      <c r="AQ38" s="77"/>
      <c r="AR38" s="84"/>
      <c r="AT38" s="80" t="s">
        <v>390</v>
      </c>
      <c r="AU38" s="81" t="s">
        <v>361</v>
      </c>
      <c r="AV38" s="81"/>
      <c r="AW38" s="81"/>
      <c r="AX38" s="81"/>
      <c r="AY38" s="81"/>
      <c r="AZ38" s="81"/>
      <c r="BA38" s="81"/>
      <c r="BB38" s="81"/>
      <c r="BC38" s="81"/>
      <c r="BD38" s="82"/>
      <c r="BE38" s="82"/>
      <c r="BF38" s="82"/>
      <c r="BG38" s="82"/>
      <c r="BH38" s="82"/>
      <c r="BI38" s="77"/>
      <c r="BJ38" s="83"/>
      <c r="BK38" s="77"/>
      <c r="BL38" s="83"/>
      <c r="BM38" s="77"/>
      <c r="BN38" s="84"/>
      <c r="BP38" s="80" t="s">
        <v>390</v>
      </c>
      <c r="BQ38" s="81" t="s">
        <v>361</v>
      </c>
      <c r="BR38" s="81"/>
      <c r="BS38" s="81"/>
      <c r="BT38" s="81"/>
      <c r="BU38" s="81"/>
      <c r="BV38" s="81"/>
      <c r="BW38" s="81"/>
      <c r="BX38" s="81"/>
      <c r="BY38" s="81"/>
      <c r="BZ38" s="82"/>
      <c r="CA38" s="82"/>
      <c r="CB38" s="82"/>
      <c r="CC38" s="82"/>
      <c r="CD38" s="82"/>
      <c r="CE38" s="77"/>
      <c r="CF38" s="83"/>
      <c r="CG38" s="77"/>
      <c r="CH38" s="83"/>
      <c r="CI38" s="77"/>
      <c r="CJ38" s="84"/>
      <c r="CL38" s="80" t="s">
        <v>390</v>
      </c>
      <c r="CM38" s="81" t="s">
        <v>361</v>
      </c>
      <c r="CN38" s="81"/>
      <c r="CO38" s="81"/>
      <c r="CP38" s="81"/>
      <c r="CQ38" s="81"/>
      <c r="CR38" s="81"/>
      <c r="CS38" s="81"/>
      <c r="CT38" s="81"/>
      <c r="CU38" s="81"/>
      <c r="CV38" s="82"/>
      <c r="CW38" s="82"/>
      <c r="CX38" s="82"/>
      <c r="CY38" s="82"/>
      <c r="CZ38" s="82"/>
      <c r="DA38" s="77"/>
      <c r="DB38" s="83"/>
      <c r="DC38" s="77"/>
      <c r="DD38" s="83"/>
      <c r="DE38" s="77"/>
      <c r="DF38" s="84"/>
      <c r="DH38" s="80" t="s">
        <v>390</v>
      </c>
      <c r="DI38" s="81" t="s">
        <v>361</v>
      </c>
      <c r="DJ38" s="81"/>
      <c r="DK38" s="81"/>
      <c r="DL38" s="81"/>
      <c r="DM38" s="81"/>
      <c r="DN38" s="81"/>
      <c r="DO38" s="81"/>
      <c r="DP38" s="81"/>
      <c r="DQ38" s="81"/>
      <c r="DR38" s="82"/>
      <c r="DS38" s="82"/>
      <c r="DT38" s="82"/>
      <c r="DU38" s="82"/>
      <c r="DV38" s="82"/>
      <c r="DW38" s="77"/>
      <c r="DX38" s="83"/>
      <c r="DY38" s="77"/>
      <c r="DZ38" s="83"/>
      <c r="EA38" s="77"/>
      <c r="EB38" s="84"/>
      <c r="ED38" s="80" t="s">
        <v>390</v>
      </c>
      <c r="EE38" s="81" t="s">
        <v>361</v>
      </c>
      <c r="EF38" s="81"/>
      <c r="EG38" s="81"/>
      <c r="EH38" s="81"/>
      <c r="EI38" s="81"/>
      <c r="EJ38" s="81"/>
      <c r="EK38" s="81"/>
      <c r="EL38" s="81"/>
      <c r="EM38" s="81"/>
      <c r="EN38" s="82"/>
      <c r="EO38" s="82"/>
      <c r="EP38" s="82"/>
      <c r="EQ38" s="82"/>
      <c r="ER38" s="82"/>
      <c r="ES38" s="77"/>
      <c r="ET38" s="83"/>
      <c r="EU38" s="77"/>
      <c r="EV38" s="83"/>
      <c r="EW38" s="77"/>
      <c r="EX38" s="84"/>
      <c r="EZ38" s="80" t="s">
        <v>390</v>
      </c>
      <c r="FA38" s="81" t="s">
        <v>361</v>
      </c>
      <c r="FB38" s="81"/>
      <c r="FC38" s="81"/>
      <c r="FD38" s="81"/>
      <c r="FE38" s="81"/>
      <c r="FF38" s="81"/>
      <c r="FG38" s="81"/>
      <c r="FH38" s="81"/>
      <c r="FI38" s="81"/>
      <c r="FJ38" s="82"/>
      <c r="FK38" s="82"/>
      <c r="FL38" s="82"/>
      <c r="FM38" s="82"/>
      <c r="FN38" s="82"/>
      <c r="FO38" s="77"/>
      <c r="FP38" s="83"/>
      <c r="FQ38" s="77"/>
      <c r="FR38" s="83"/>
      <c r="FS38" s="77"/>
      <c r="FT38" s="84"/>
      <c r="FV38" s="80" t="s">
        <v>390</v>
      </c>
      <c r="FW38" s="81" t="s">
        <v>361</v>
      </c>
      <c r="FX38" s="81"/>
      <c r="FY38" s="81"/>
      <c r="FZ38" s="81"/>
      <c r="GA38" s="81"/>
      <c r="GB38" s="81"/>
      <c r="GC38" s="81"/>
      <c r="GD38" s="81"/>
      <c r="GE38" s="81"/>
      <c r="GF38" s="82"/>
      <c r="GG38" s="82"/>
      <c r="GH38" s="82"/>
      <c r="GI38" s="82"/>
      <c r="GJ38" s="82"/>
      <c r="GK38" s="77"/>
      <c r="GL38" s="83"/>
      <c r="GM38" s="77"/>
      <c r="GN38" s="83"/>
      <c r="GO38" s="77"/>
      <c r="GP38" s="84"/>
      <c r="GR38" s="80" t="s">
        <v>390</v>
      </c>
      <c r="GS38" s="81" t="s">
        <v>361</v>
      </c>
      <c r="GT38" s="81"/>
      <c r="GU38" s="81"/>
      <c r="GV38" s="81"/>
      <c r="GW38" s="81"/>
      <c r="GX38" s="81"/>
      <c r="GY38" s="81"/>
      <c r="GZ38" s="81"/>
      <c r="HA38" s="81"/>
      <c r="HB38" s="82"/>
      <c r="HC38" s="82"/>
      <c r="HD38" s="82"/>
      <c r="HE38" s="82"/>
      <c r="HF38" s="82"/>
      <c r="HG38" s="77"/>
      <c r="HH38" s="83"/>
      <c r="HI38" s="77"/>
      <c r="HJ38" s="83"/>
      <c r="HK38" s="77"/>
      <c r="HL38" s="84"/>
      <c r="HN38" s="80" t="s">
        <v>390</v>
      </c>
      <c r="HO38" s="81" t="s">
        <v>361</v>
      </c>
      <c r="HP38" s="81"/>
      <c r="HQ38" s="81"/>
      <c r="HR38" s="81"/>
      <c r="HS38" s="81"/>
      <c r="HT38" s="81"/>
      <c r="HU38" s="81"/>
      <c r="HV38" s="81"/>
      <c r="HW38" s="81"/>
      <c r="HX38" s="82"/>
      <c r="HY38" s="82"/>
      <c r="HZ38" s="82"/>
      <c r="IA38" s="82"/>
      <c r="IB38" s="82"/>
      <c r="IC38" s="77"/>
      <c r="ID38" s="83"/>
      <c r="IE38" s="77"/>
      <c r="IF38" s="83"/>
      <c r="IG38" s="77"/>
      <c r="IH38" s="84"/>
      <c r="IJ38" s="80" t="s">
        <v>390</v>
      </c>
      <c r="IK38" s="81" t="s">
        <v>361</v>
      </c>
      <c r="IL38" s="81"/>
      <c r="IM38" s="81"/>
      <c r="IN38" s="81"/>
      <c r="IO38" s="81"/>
      <c r="IP38" s="81"/>
      <c r="IQ38" s="81"/>
      <c r="IR38" s="81"/>
      <c r="IS38" s="81"/>
      <c r="IT38" s="82"/>
      <c r="IU38" s="82"/>
      <c r="IV38" s="82"/>
      <c r="IW38" s="82"/>
      <c r="IX38" s="82"/>
      <c r="IY38" s="77"/>
      <c r="IZ38" s="83"/>
      <c r="JA38" s="77"/>
      <c r="JB38" s="83"/>
      <c r="JC38" s="77"/>
      <c r="JD38" s="84"/>
      <c r="JF38" s="80" t="s">
        <v>390</v>
      </c>
      <c r="JG38" s="81" t="s">
        <v>361</v>
      </c>
      <c r="JH38" s="81"/>
      <c r="JI38" s="81"/>
      <c r="JJ38" s="81"/>
      <c r="JK38" s="81"/>
      <c r="JL38" s="81"/>
      <c r="JM38" s="81"/>
      <c r="JN38" s="81"/>
      <c r="JO38" s="81"/>
      <c r="JP38" s="82"/>
      <c r="JQ38" s="82"/>
      <c r="JR38" s="82"/>
      <c r="JS38" s="82"/>
      <c r="JT38" s="82"/>
      <c r="JU38" s="77"/>
      <c r="JV38" s="83"/>
      <c r="JW38" s="77"/>
      <c r="JX38" s="83"/>
      <c r="JY38" s="77"/>
      <c r="JZ38" s="84"/>
      <c r="KB38" s="80" t="s">
        <v>390</v>
      </c>
      <c r="KC38" s="81" t="s">
        <v>361</v>
      </c>
      <c r="KD38" s="81"/>
      <c r="KE38" s="81"/>
      <c r="KF38" s="81"/>
      <c r="KG38" s="81"/>
      <c r="KH38" s="81"/>
      <c r="KI38" s="81"/>
      <c r="KJ38" s="81"/>
      <c r="KK38" s="81"/>
      <c r="KL38" s="82"/>
      <c r="KM38" s="82"/>
      <c r="KN38" s="82"/>
      <c r="KO38" s="82"/>
      <c r="KP38" s="82"/>
      <c r="KQ38" s="77"/>
      <c r="KR38" s="83"/>
      <c r="KS38" s="77"/>
      <c r="KT38" s="83"/>
      <c r="KU38" s="77"/>
      <c r="KV38" s="84"/>
      <c r="KX38" s="80" t="s">
        <v>390</v>
      </c>
      <c r="KY38" s="81" t="s">
        <v>361</v>
      </c>
      <c r="KZ38" s="81"/>
      <c r="LA38" s="81"/>
      <c r="LB38" s="81"/>
      <c r="LC38" s="81"/>
      <c r="LD38" s="81"/>
      <c r="LE38" s="81"/>
      <c r="LF38" s="81"/>
      <c r="LG38" s="81"/>
      <c r="LH38" s="82"/>
      <c r="LI38" s="82"/>
      <c r="LJ38" s="82"/>
      <c r="LK38" s="82"/>
      <c r="LL38" s="82"/>
      <c r="LM38" s="77"/>
      <c r="LN38" s="83"/>
      <c r="LO38" s="77"/>
      <c r="LP38" s="83"/>
      <c r="LQ38" s="77"/>
      <c r="LR38" s="84"/>
    </row>
    <row r="39" spans="2:330">
      <c r="B39" s="80" t="s">
        <v>391</v>
      </c>
      <c r="C39" s="81">
        <v>0.39100000000000001</v>
      </c>
      <c r="D39" s="81"/>
      <c r="E39" s="81">
        <v>1.8340000000000001</v>
      </c>
      <c r="F39" s="81"/>
      <c r="G39" s="81">
        <v>1.792</v>
      </c>
      <c r="H39" s="81">
        <v>1.3280000000000001</v>
      </c>
      <c r="I39" s="81">
        <v>1.052</v>
      </c>
      <c r="J39" s="81">
        <v>0.78400000000000003</v>
      </c>
      <c r="K39" s="81">
        <v>0.109</v>
      </c>
      <c r="L39" s="82">
        <v>97.088999999999999</v>
      </c>
      <c r="M39" s="82">
        <v>64.933999999999997</v>
      </c>
      <c r="N39" s="82">
        <v>45.807000000000002</v>
      </c>
      <c r="O39" s="82">
        <v>27.234999999999999</v>
      </c>
      <c r="P39" s="82">
        <v>-72.123000000000005</v>
      </c>
      <c r="Q39" s="76" t="s">
        <v>363</v>
      </c>
      <c r="R39" s="83">
        <v>6.0364428705862597E-7</v>
      </c>
      <c r="S39" s="76" t="s">
        <v>363</v>
      </c>
      <c r="T39" s="83">
        <v>1.8797919472602701E-5</v>
      </c>
      <c r="U39" s="76" t="s">
        <v>363</v>
      </c>
      <c r="V39" s="84">
        <v>5.98880987907112E-5</v>
      </c>
      <c r="X39" s="80" t="s">
        <v>391</v>
      </c>
      <c r="Y39" s="81">
        <v>0.39100000000000001</v>
      </c>
      <c r="Z39" s="81"/>
      <c r="AA39" s="81">
        <v>1.798</v>
      </c>
      <c r="AB39" s="81"/>
      <c r="AC39" s="81">
        <v>1.825</v>
      </c>
      <c r="AD39" s="81">
        <v>1.6259999999999999</v>
      </c>
      <c r="AE39" s="81">
        <v>1.077</v>
      </c>
      <c r="AF39" s="81">
        <v>0.73899999999999999</v>
      </c>
      <c r="AG39" s="81">
        <v>0.114</v>
      </c>
      <c r="AH39" s="82">
        <v>101.919</v>
      </c>
      <c r="AI39" s="82">
        <v>87.775000000000006</v>
      </c>
      <c r="AJ39" s="82">
        <v>48.756</v>
      </c>
      <c r="AK39" s="82">
        <v>24.733000000000001</v>
      </c>
      <c r="AL39" s="82">
        <v>-70.843999999999994</v>
      </c>
      <c r="AM39" s="76" t="s">
        <v>363</v>
      </c>
      <c r="AN39" s="83">
        <v>9.29219031992873E-7</v>
      </c>
      <c r="AO39" s="76" t="s">
        <v>363</v>
      </c>
      <c r="AP39" s="83">
        <v>1.8145780237625698E-5</v>
      </c>
      <c r="AQ39" s="76" t="s">
        <v>363</v>
      </c>
      <c r="AR39" s="84">
        <v>6.0522109759080799E-5</v>
      </c>
      <c r="AT39" s="80" t="s">
        <v>391</v>
      </c>
      <c r="AU39" s="81">
        <v>0.39100000000000001</v>
      </c>
      <c r="AV39" s="81"/>
      <c r="AW39" s="81">
        <v>1.798</v>
      </c>
      <c r="AX39" s="81"/>
      <c r="AY39" s="81">
        <v>1.6879999999999999</v>
      </c>
      <c r="AZ39" s="81">
        <v>1.8160000000000001</v>
      </c>
      <c r="BA39" s="81">
        <v>1.806</v>
      </c>
      <c r="BB39" s="81">
        <v>1.153</v>
      </c>
      <c r="BC39" s="81">
        <v>0.49099999999999999</v>
      </c>
      <c r="BD39" s="82">
        <v>92.182000000000002</v>
      </c>
      <c r="BE39" s="82">
        <v>101.279</v>
      </c>
      <c r="BF39" s="82">
        <v>100.569</v>
      </c>
      <c r="BG39" s="82">
        <v>54.158000000000001</v>
      </c>
      <c r="BH39" s="82">
        <v>7.1070000000000002</v>
      </c>
      <c r="BI39" s="76" t="s">
        <v>363</v>
      </c>
      <c r="BJ39" s="83">
        <v>1.2256661494353599E-5</v>
      </c>
      <c r="BK39" s="76" t="s">
        <v>416</v>
      </c>
      <c r="BL39" s="83">
        <v>1E-4</v>
      </c>
      <c r="BM39" s="76" t="s">
        <v>416</v>
      </c>
      <c r="BN39" s="84">
        <v>1E-4</v>
      </c>
      <c r="BP39" s="80" t="s">
        <v>391</v>
      </c>
      <c r="BQ39" s="81">
        <v>0.39100000000000001</v>
      </c>
      <c r="BR39" s="81"/>
      <c r="BS39" s="81">
        <v>1.99</v>
      </c>
      <c r="BT39" s="81"/>
      <c r="BU39" s="81">
        <v>1.8640000000000001</v>
      </c>
      <c r="BV39" s="81">
        <v>1.2749999999999999</v>
      </c>
      <c r="BW39" s="81">
        <v>1.167</v>
      </c>
      <c r="BX39" s="81">
        <v>1.0680000000000001</v>
      </c>
      <c r="BY39" s="81">
        <v>0.11899999999999999</v>
      </c>
      <c r="BZ39" s="82">
        <v>92.12</v>
      </c>
      <c r="CA39" s="82">
        <v>55.284999999999997</v>
      </c>
      <c r="CB39" s="82">
        <v>48.53</v>
      </c>
      <c r="CC39" s="82">
        <v>42.338999999999999</v>
      </c>
      <c r="CD39" s="82">
        <v>-69.564999999999998</v>
      </c>
      <c r="CE39" s="76" t="s">
        <v>363</v>
      </c>
      <c r="CF39" s="83">
        <v>6.0587553983754405E-7</v>
      </c>
      <c r="CG39" s="76" t="s">
        <v>363</v>
      </c>
      <c r="CH39" s="83">
        <v>2.38974238642812E-5</v>
      </c>
      <c r="CI39" s="76" t="s">
        <v>363</v>
      </c>
      <c r="CJ39" s="84">
        <v>6.6859425326871994E-5</v>
      </c>
      <c r="CL39" s="80" t="s">
        <v>391</v>
      </c>
      <c r="CM39" s="81">
        <v>0.39100000000000001</v>
      </c>
      <c r="CN39" s="81"/>
      <c r="CO39" s="81">
        <v>1.99</v>
      </c>
      <c r="CP39" s="81"/>
      <c r="CQ39" s="81">
        <v>1.9590000000000001</v>
      </c>
      <c r="CR39" s="81">
        <v>1.9450000000000001</v>
      </c>
      <c r="CS39" s="81">
        <v>1.91</v>
      </c>
      <c r="CT39" s="81">
        <v>1.4730000000000001</v>
      </c>
      <c r="CU39" s="81">
        <v>0.153</v>
      </c>
      <c r="CV39" s="82">
        <v>98.061000000000007</v>
      </c>
      <c r="CW39" s="82">
        <v>97.186000000000007</v>
      </c>
      <c r="CX39" s="82">
        <v>94.997</v>
      </c>
      <c r="CY39" s="82">
        <v>67.667000000000002</v>
      </c>
      <c r="CZ39" s="82">
        <v>-60.87</v>
      </c>
      <c r="DA39" s="76" t="s">
        <v>363</v>
      </c>
      <c r="DB39" s="83">
        <v>1.37229286466217E-5</v>
      </c>
      <c r="DC39" s="76" t="s">
        <v>363</v>
      </c>
      <c r="DD39" s="83">
        <v>3.3607782490353998E-5</v>
      </c>
      <c r="DE39" s="76" t="s">
        <v>363</v>
      </c>
      <c r="DF39" s="84">
        <v>8.2306268071793694E-5</v>
      </c>
      <c r="DH39" s="80" t="s">
        <v>391</v>
      </c>
      <c r="DI39" s="81">
        <v>0.39100000000000001</v>
      </c>
      <c r="DJ39" s="81"/>
      <c r="DK39" s="81">
        <v>1.679</v>
      </c>
      <c r="DL39" s="81"/>
      <c r="DM39" s="81">
        <v>1.639</v>
      </c>
      <c r="DN39" s="81">
        <v>1.2889999999999999</v>
      </c>
      <c r="DO39" s="81">
        <v>1.1539999999999999</v>
      </c>
      <c r="DP39" s="81">
        <v>1.083</v>
      </c>
      <c r="DQ39" s="81">
        <v>0.14399999999999999</v>
      </c>
      <c r="DR39" s="82">
        <v>96.894000000000005</v>
      </c>
      <c r="DS39" s="82">
        <v>69.72</v>
      </c>
      <c r="DT39" s="82">
        <v>59.238999999999997</v>
      </c>
      <c r="DU39" s="82">
        <v>53.726999999999997</v>
      </c>
      <c r="DV39" s="82">
        <v>-63.170999999999999</v>
      </c>
      <c r="DW39" s="76" t="s">
        <v>363</v>
      </c>
      <c r="DX39" s="83">
        <v>1.07617400104501E-5</v>
      </c>
      <c r="DY39" s="76" t="s">
        <v>363</v>
      </c>
      <c r="DZ39" s="83">
        <v>2.8814149834911801E-5</v>
      </c>
      <c r="EA39" s="76" t="s">
        <v>363</v>
      </c>
      <c r="EB39" s="84">
        <v>7.7148790985708505E-5</v>
      </c>
      <c r="ED39" s="80" t="s">
        <v>391</v>
      </c>
      <c r="EE39" s="81">
        <v>0.39100000000000001</v>
      </c>
      <c r="EF39" s="81"/>
      <c r="EG39" s="81">
        <v>1.679</v>
      </c>
      <c r="EH39" s="81"/>
      <c r="EI39" s="81">
        <v>1.724</v>
      </c>
      <c r="EJ39" s="81">
        <v>1.7250000000000001</v>
      </c>
      <c r="EK39" s="81">
        <v>1.673</v>
      </c>
      <c r="EL39" s="81">
        <v>1.3540000000000001</v>
      </c>
      <c r="EM39" s="81">
        <v>0.14199999999999999</v>
      </c>
      <c r="EN39" s="82">
        <v>103.494</v>
      </c>
      <c r="EO39" s="82">
        <v>103.571</v>
      </c>
      <c r="EP39" s="82">
        <v>99.534000000000006</v>
      </c>
      <c r="EQ39" s="82">
        <v>74.766999999999996</v>
      </c>
      <c r="ER39" s="82">
        <v>-63.683</v>
      </c>
      <c r="ES39" s="76" t="s">
        <v>363</v>
      </c>
      <c r="ET39" s="83">
        <v>1.5096896758085499E-5</v>
      </c>
      <c r="EU39" s="76" t="s">
        <v>363</v>
      </c>
      <c r="EV39" s="83">
        <v>3.4675991777387398E-5</v>
      </c>
      <c r="EW39" s="76" t="s">
        <v>363</v>
      </c>
      <c r="EX39" s="84">
        <v>7.9647123843611003E-5</v>
      </c>
      <c r="EZ39" s="80" t="s">
        <v>391</v>
      </c>
      <c r="FA39" s="81">
        <v>0.39100000000000001</v>
      </c>
      <c r="FB39" s="81"/>
      <c r="FC39" s="81">
        <v>1.706</v>
      </c>
      <c r="FD39" s="81"/>
      <c r="FE39" s="81">
        <v>1.7390000000000001</v>
      </c>
      <c r="FF39" s="81">
        <v>1.8</v>
      </c>
      <c r="FG39" s="81">
        <v>1.7470000000000001</v>
      </c>
      <c r="FH39" s="81">
        <v>1.1319999999999999</v>
      </c>
      <c r="FI39" s="81">
        <v>0.501</v>
      </c>
      <c r="FJ39" s="82">
        <v>102.51</v>
      </c>
      <c r="FK39" s="82">
        <v>107.148</v>
      </c>
      <c r="FL39" s="82">
        <v>103.11799999999999</v>
      </c>
      <c r="FM39" s="82">
        <v>56.35</v>
      </c>
      <c r="FN39" s="82">
        <v>8.3650000000000002</v>
      </c>
      <c r="FO39" s="76" t="s">
        <v>363</v>
      </c>
      <c r="FP39" s="83">
        <v>1.3562289817464899E-5</v>
      </c>
      <c r="FQ39" s="76" t="s">
        <v>416</v>
      </c>
      <c r="FR39" s="83">
        <v>1E-4</v>
      </c>
      <c r="FS39" s="76" t="s">
        <v>416</v>
      </c>
      <c r="FT39" s="84">
        <v>1E-4</v>
      </c>
      <c r="FV39" s="80" t="s">
        <v>391</v>
      </c>
      <c r="FW39" s="81">
        <v>0.39100000000000001</v>
      </c>
      <c r="FX39" s="81"/>
      <c r="FY39" s="81">
        <v>1.706</v>
      </c>
      <c r="FZ39" s="81"/>
      <c r="GA39" s="81">
        <v>1.714</v>
      </c>
      <c r="GB39" s="81">
        <v>1.4079999999999999</v>
      </c>
      <c r="GC39" s="81">
        <v>1.1399999999999999</v>
      </c>
      <c r="GD39" s="81">
        <v>1.075</v>
      </c>
      <c r="GE39" s="81">
        <v>0.104</v>
      </c>
      <c r="GF39" s="82">
        <v>100.608</v>
      </c>
      <c r="GG39" s="82">
        <v>77.337999999999994</v>
      </c>
      <c r="GH39" s="82">
        <v>56.957999999999998</v>
      </c>
      <c r="GI39" s="82">
        <v>52.015000000000001</v>
      </c>
      <c r="GJ39" s="82">
        <v>-73.402000000000001</v>
      </c>
      <c r="GK39" s="76" t="s">
        <v>363</v>
      </c>
      <c r="GL39" s="83">
        <v>1.0376870633055699E-5</v>
      </c>
      <c r="GM39" s="76" t="s">
        <v>363</v>
      </c>
      <c r="GN39" s="83">
        <v>2.59858208023562E-5</v>
      </c>
      <c r="GO39" s="76" t="s">
        <v>363</v>
      </c>
      <c r="GP39" s="84">
        <v>6.5073846118993803E-5</v>
      </c>
      <c r="GR39" s="80" t="s">
        <v>391</v>
      </c>
      <c r="GS39" s="81">
        <v>0.39100000000000001</v>
      </c>
      <c r="GT39" s="81"/>
      <c r="GU39" s="81">
        <v>1.7529999999999999</v>
      </c>
      <c r="GV39" s="81"/>
      <c r="GW39" s="81">
        <v>1.645</v>
      </c>
      <c r="GX39" s="81">
        <v>1.2010000000000001</v>
      </c>
      <c r="GY39" s="81">
        <v>1.1439999999999999</v>
      </c>
      <c r="GZ39" s="81">
        <v>1.0760000000000001</v>
      </c>
      <c r="HA39" s="81">
        <v>0.129</v>
      </c>
      <c r="HB39" s="82">
        <v>92.07</v>
      </c>
      <c r="HC39" s="82">
        <v>59.470999999999997</v>
      </c>
      <c r="HD39" s="82">
        <v>55.286000000000001</v>
      </c>
      <c r="HE39" s="82">
        <v>50.293999999999997</v>
      </c>
      <c r="HF39" s="82">
        <v>-67.007999999999996</v>
      </c>
      <c r="HG39" s="76" t="s">
        <v>363</v>
      </c>
      <c r="HH39" s="83">
        <v>1.0057877715469601E-5</v>
      </c>
      <c r="HI39" s="76" t="s">
        <v>363</v>
      </c>
      <c r="HJ39" s="83">
        <v>2.6838395155250999E-5</v>
      </c>
      <c r="HK39" s="76" t="s">
        <v>363</v>
      </c>
      <c r="HL39" s="84">
        <v>7.1615451577974597E-5</v>
      </c>
      <c r="HN39" s="80" t="s">
        <v>391</v>
      </c>
      <c r="HO39" s="81">
        <v>0.39100000000000001</v>
      </c>
      <c r="HP39" s="81"/>
      <c r="HQ39" s="81">
        <v>1.7529999999999999</v>
      </c>
      <c r="HR39" s="81"/>
      <c r="HS39" s="81">
        <v>1.7330000000000001</v>
      </c>
      <c r="HT39" s="81">
        <v>1.29</v>
      </c>
      <c r="HU39" s="81">
        <v>1.167</v>
      </c>
      <c r="HV39" s="81">
        <v>1.038</v>
      </c>
      <c r="HW39" s="81">
        <v>0.33600000000000002</v>
      </c>
      <c r="HX39" s="82">
        <v>98.531999999999996</v>
      </c>
      <c r="HY39" s="82">
        <v>66.006</v>
      </c>
      <c r="HZ39" s="82">
        <v>56.975000000000001</v>
      </c>
      <c r="IA39" s="82">
        <v>47.503999999999998</v>
      </c>
      <c r="IB39" s="82">
        <v>-14.066000000000001</v>
      </c>
      <c r="IC39" s="76" t="s">
        <v>363</v>
      </c>
      <c r="ID39" s="83">
        <v>5.45078011987622E-6</v>
      </c>
      <c r="IE39" s="76" t="s">
        <v>363</v>
      </c>
      <c r="IF39" s="83">
        <v>5.9094162679971599E-5</v>
      </c>
      <c r="IG39" s="76" t="s">
        <v>416</v>
      </c>
      <c r="IH39" s="84">
        <v>1E-4</v>
      </c>
      <c r="IJ39" s="80" t="s">
        <v>391</v>
      </c>
      <c r="IK39" s="81">
        <v>0.39100000000000001</v>
      </c>
      <c r="IL39" s="81"/>
      <c r="IM39" s="81">
        <v>1.82</v>
      </c>
      <c r="IN39" s="81"/>
      <c r="IO39" s="81">
        <v>1.855</v>
      </c>
      <c r="IP39" s="81">
        <v>1.337</v>
      </c>
      <c r="IQ39" s="81">
        <v>1.121</v>
      </c>
      <c r="IR39" s="81">
        <v>0.90100000000000002</v>
      </c>
      <c r="IS39" s="81">
        <v>0.127</v>
      </c>
      <c r="IT39" s="82">
        <v>102.449</v>
      </c>
      <c r="IU39" s="82">
        <v>66.2</v>
      </c>
      <c r="IV39" s="82">
        <v>51.085000000000001</v>
      </c>
      <c r="IW39" s="82">
        <v>35.689</v>
      </c>
      <c r="IX39" s="82">
        <v>-67.519000000000005</v>
      </c>
      <c r="IY39" s="76" t="s">
        <v>363</v>
      </c>
      <c r="IZ39" s="83">
        <v>1.1761774536811899E-6</v>
      </c>
      <c r="JA39" s="76" t="s">
        <v>363</v>
      </c>
      <c r="JB39" s="83">
        <v>2.2171589922976799E-5</v>
      </c>
      <c r="JC39" s="76" t="s">
        <v>363</v>
      </c>
      <c r="JD39" s="84">
        <v>6.7648069357066599E-5</v>
      </c>
      <c r="JF39" s="80" t="s">
        <v>391</v>
      </c>
      <c r="JG39" s="81">
        <v>0.39100000000000001</v>
      </c>
      <c r="JH39" s="81"/>
      <c r="JI39" s="81">
        <v>1.82</v>
      </c>
      <c r="JJ39" s="81"/>
      <c r="JK39" s="81">
        <v>1.587</v>
      </c>
      <c r="JL39" s="81">
        <v>1.893</v>
      </c>
      <c r="JM39" s="81">
        <v>1.492</v>
      </c>
      <c r="JN39" s="81">
        <v>0.99399999999999999</v>
      </c>
      <c r="JO39" s="81">
        <v>0.16900000000000001</v>
      </c>
      <c r="JP39" s="82">
        <v>83.694999999999993</v>
      </c>
      <c r="JQ39" s="82">
        <v>105.108</v>
      </c>
      <c r="JR39" s="82">
        <v>77.046999999999997</v>
      </c>
      <c r="JS39" s="82">
        <v>42.197000000000003</v>
      </c>
      <c r="JT39" s="82">
        <v>-56.777000000000001</v>
      </c>
      <c r="JU39" s="76" t="s">
        <v>363</v>
      </c>
      <c r="JV39" s="83">
        <v>5.9716942111780703E-6</v>
      </c>
      <c r="JW39" s="76" t="s">
        <v>363</v>
      </c>
      <c r="JX39" s="83">
        <v>2.6689736886848E-5</v>
      </c>
      <c r="JY39" s="76" t="s">
        <v>363</v>
      </c>
      <c r="JZ39" s="84">
        <v>8.5413687524669497E-5</v>
      </c>
      <c r="KB39" s="80" t="s">
        <v>391</v>
      </c>
      <c r="KC39" s="81">
        <v>0.80183339817449495</v>
      </c>
      <c r="KD39" s="81"/>
      <c r="KE39" s="81">
        <v>2.7429999999999999</v>
      </c>
      <c r="KF39" s="81"/>
      <c r="KG39" s="81">
        <v>2.69</v>
      </c>
      <c r="KH39" s="81">
        <v>2.1640000000000001</v>
      </c>
      <c r="KI39" s="81">
        <v>1.877</v>
      </c>
      <c r="KJ39" s="81">
        <v>1.8149999999999999</v>
      </c>
      <c r="KK39" s="81">
        <v>1.657</v>
      </c>
      <c r="KL39" s="82">
        <v>97.27</v>
      </c>
      <c r="KM39" s="82">
        <v>70.173000000000002</v>
      </c>
      <c r="KN39" s="82">
        <v>55.387999999999998</v>
      </c>
      <c r="KO39" s="82">
        <v>52.194000000000003</v>
      </c>
      <c r="KP39" s="82">
        <v>44.054000000000002</v>
      </c>
      <c r="KQ39" s="76" t="s">
        <v>363</v>
      </c>
      <c r="KR39" s="83">
        <v>1.8600866231645199E-6</v>
      </c>
      <c r="KS39" s="76" t="s">
        <v>416</v>
      </c>
      <c r="KT39" s="83">
        <v>1.0000000000000001E-5</v>
      </c>
      <c r="KU39" s="76" t="s">
        <v>416</v>
      </c>
      <c r="KV39" s="84">
        <v>1.0000000000000001E-5</v>
      </c>
      <c r="KX39" s="80" t="s">
        <v>391</v>
      </c>
      <c r="KY39" s="81">
        <v>0.40100000000000002</v>
      </c>
      <c r="KZ39" s="81"/>
      <c r="LA39" s="81">
        <v>1.423</v>
      </c>
      <c r="LB39" s="81"/>
      <c r="LC39" s="81">
        <v>1.3660000000000001</v>
      </c>
      <c r="LD39" s="81">
        <v>1.3759999999999999</v>
      </c>
      <c r="LE39" s="81">
        <v>1.01</v>
      </c>
      <c r="LF39" s="81">
        <v>0.67400000000000004</v>
      </c>
      <c r="LG39" s="81">
        <v>0.57699999999999996</v>
      </c>
      <c r="LH39" s="82">
        <v>94.423000000000002</v>
      </c>
      <c r="LI39" s="82">
        <v>95.400999999999996</v>
      </c>
      <c r="LJ39" s="82">
        <v>59.588999999999999</v>
      </c>
      <c r="LK39" s="82">
        <v>26.712</v>
      </c>
      <c r="LL39" s="82">
        <v>17.221</v>
      </c>
      <c r="LM39" s="76" t="s">
        <v>363</v>
      </c>
      <c r="LN39" s="83">
        <v>1.9573246459283001E-8</v>
      </c>
      <c r="LO39" s="76" t="s">
        <v>416</v>
      </c>
      <c r="LP39" s="83">
        <v>9.9999999999999995E-7</v>
      </c>
      <c r="LQ39" s="76" t="s">
        <v>416</v>
      </c>
      <c r="LR39" s="84">
        <v>9.9999999999999995E-7</v>
      </c>
    </row>
    <row r="40" spans="2:330">
      <c r="B40" s="80" t="s">
        <v>392</v>
      </c>
      <c r="C40" s="81" t="s">
        <v>361</v>
      </c>
      <c r="D40" s="81"/>
      <c r="E40" s="81"/>
      <c r="F40" s="81"/>
      <c r="G40" s="81"/>
      <c r="H40" s="81"/>
      <c r="I40" s="81"/>
      <c r="J40" s="81"/>
      <c r="K40" s="81"/>
      <c r="L40" s="82"/>
      <c r="M40" s="82"/>
      <c r="N40" s="82"/>
      <c r="O40" s="82"/>
      <c r="P40" s="82"/>
      <c r="Q40" s="77"/>
      <c r="R40" s="83"/>
      <c r="S40" s="77"/>
      <c r="T40" s="83"/>
      <c r="U40" s="77"/>
      <c r="V40" s="84"/>
      <c r="X40" s="80" t="s">
        <v>392</v>
      </c>
      <c r="Y40" s="81" t="s">
        <v>361</v>
      </c>
      <c r="Z40" s="81"/>
      <c r="AA40" s="81"/>
      <c r="AB40" s="81"/>
      <c r="AC40" s="81"/>
      <c r="AD40" s="81"/>
      <c r="AE40" s="81"/>
      <c r="AF40" s="81"/>
      <c r="AG40" s="81"/>
      <c r="AH40" s="82"/>
      <c r="AI40" s="82"/>
      <c r="AJ40" s="82"/>
      <c r="AK40" s="82"/>
      <c r="AL40" s="82"/>
      <c r="AM40" s="77"/>
      <c r="AN40" s="83"/>
      <c r="AO40" s="77"/>
      <c r="AP40" s="83"/>
      <c r="AQ40" s="77"/>
      <c r="AR40" s="84"/>
      <c r="AT40" s="80" t="s">
        <v>392</v>
      </c>
      <c r="AU40" s="81" t="s">
        <v>361</v>
      </c>
      <c r="AV40" s="81"/>
      <c r="AW40" s="81"/>
      <c r="AX40" s="81"/>
      <c r="AY40" s="81"/>
      <c r="AZ40" s="81"/>
      <c r="BA40" s="81"/>
      <c r="BB40" s="81"/>
      <c r="BC40" s="81"/>
      <c r="BD40" s="82"/>
      <c r="BE40" s="82"/>
      <c r="BF40" s="82"/>
      <c r="BG40" s="82"/>
      <c r="BH40" s="82"/>
      <c r="BI40" s="77"/>
      <c r="BJ40" s="83"/>
      <c r="BK40" s="77"/>
      <c r="BL40" s="83"/>
      <c r="BM40" s="77"/>
      <c r="BN40" s="84"/>
      <c r="BP40" s="80" t="s">
        <v>392</v>
      </c>
      <c r="BQ40" s="81" t="s">
        <v>361</v>
      </c>
      <c r="BR40" s="81"/>
      <c r="BS40" s="81"/>
      <c r="BT40" s="81"/>
      <c r="BU40" s="81"/>
      <c r="BV40" s="81"/>
      <c r="BW40" s="81"/>
      <c r="BX40" s="81"/>
      <c r="BY40" s="81"/>
      <c r="BZ40" s="82"/>
      <c r="CA40" s="82"/>
      <c r="CB40" s="82"/>
      <c r="CC40" s="82"/>
      <c r="CD40" s="82"/>
      <c r="CE40" s="77"/>
      <c r="CF40" s="83"/>
      <c r="CG40" s="77"/>
      <c r="CH40" s="83"/>
      <c r="CI40" s="77"/>
      <c r="CJ40" s="84"/>
      <c r="CL40" s="80" t="s">
        <v>392</v>
      </c>
      <c r="CM40" s="81" t="s">
        <v>361</v>
      </c>
      <c r="CN40" s="81"/>
      <c r="CO40" s="81"/>
      <c r="CP40" s="81"/>
      <c r="CQ40" s="81"/>
      <c r="CR40" s="81"/>
      <c r="CS40" s="81"/>
      <c r="CT40" s="81"/>
      <c r="CU40" s="81"/>
      <c r="CV40" s="82"/>
      <c r="CW40" s="82"/>
      <c r="CX40" s="82"/>
      <c r="CY40" s="82"/>
      <c r="CZ40" s="82"/>
      <c r="DA40" s="77"/>
      <c r="DB40" s="83"/>
      <c r="DC40" s="77"/>
      <c r="DD40" s="83"/>
      <c r="DE40" s="77"/>
      <c r="DF40" s="84"/>
      <c r="DH40" s="80" t="s">
        <v>392</v>
      </c>
      <c r="DI40" s="81" t="s">
        <v>361</v>
      </c>
      <c r="DJ40" s="81"/>
      <c r="DK40" s="81"/>
      <c r="DL40" s="81"/>
      <c r="DM40" s="81"/>
      <c r="DN40" s="81"/>
      <c r="DO40" s="81"/>
      <c r="DP40" s="81"/>
      <c r="DQ40" s="81"/>
      <c r="DR40" s="82"/>
      <c r="DS40" s="82"/>
      <c r="DT40" s="82"/>
      <c r="DU40" s="82"/>
      <c r="DV40" s="82"/>
      <c r="DW40" s="77"/>
      <c r="DX40" s="83"/>
      <c r="DY40" s="77"/>
      <c r="DZ40" s="83"/>
      <c r="EA40" s="77"/>
      <c r="EB40" s="84"/>
      <c r="ED40" s="80" t="s">
        <v>392</v>
      </c>
      <c r="EE40" s="81" t="s">
        <v>361</v>
      </c>
      <c r="EF40" s="81"/>
      <c r="EG40" s="81"/>
      <c r="EH40" s="81"/>
      <c r="EI40" s="81"/>
      <c r="EJ40" s="81"/>
      <c r="EK40" s="81"/>
      <c r="EL40" s="81"/>
      <c r="EM40" s="81"/>
      <c r="EN40" s="82"/>
      <c r="EO40" s="82"/>
      <c r="EP40" s="82"/>
      <c r="EQ40" s="82"/>
      <c r="ER40" s="82"/>
      <c r="ES40" s="77"/>
      <c r="ET40" s="83"/>
      <c r="EU40" s="77"/>
      <c r="EV40" s="83"/>
      <c r="EW40" s="77"/>
      <c r="EX40" s="84"/>
      <c r="EZ40" s="80" t="s">
        <v>392</v>
      </c>
      <c r="FA40" s="81" t="s">
        <v>361</v>
      </c>
      <c r="FB40" s="81"/>
      <c r="FC40" s="81"/>
      <c r="FD40" s="81"/>
      <c r="FE40" s="81"/>
      <c r="FF40" s="81"/>
      <c r="FG40" s="81"/>
      <c r="FH40" s="81"/>
      <c r="FI40" s="81"/>
      <c r="FJ40" s="82"/>
      <c r="FK40" s="82"/>
      <c r="FL40" s="82"/>
      <c r="FM40" s="82"/>
      <c r="FN40" s="82"/>
      <c r="FO40" s="77"/>
      <c r="FP40" s="83"/>
      <c r="FQ40" s="77"/>
      <c r="FR40" s="83"/>
      <c r="FS40" s="77"/>
      <c r="FT40" s="84"/>
      <c r="FV40" s="80" t="s">
        <v>392</v>
      </c>
      <c r="FW40" s="81" t="s">
        <v>361</v>
      </c>
      <c r="FX40" s="81"/>
      <c r="FY40" s="81"/>
      <c r="FZ40" s="81"/>
      <c r="GA40" s="81"/>
      <c r="GB40" s="81"/>
      <c r="GC40" s="81"/>
      <c r="GD40" s="81"/>
      <c r="GE40" s="81"/>
      <c r="GF40" s="82"/>
      <c r="GG40" s="82"/>
      <c r="GH40" s="82"/>
      <c r="GI40" s="82"/>
      <c r="GJ40" s="82"/>
      <c r="GK40" s="77"/>
      <c r="GL40" s="83"/>
      <c r="GM40" s="77"/>
      <c r="GN40" s="83"/>
      <c r="GO40" s="77"/>
      <c r="GP40" s="84"/>
      <c r="GR40" s="80" t="s">
        <v>392</v>
      </c>
      <c r="GS40" s="81" t="s">
        <v>361</v>
      </c>
      <c r="GT40" s="81"/>
      <c r="GU40" s="81"/>
      <c r="GV40" s="81"/>
      <c r="GW40" s="81"/>
      <c r="GX40" s="81"/>
      <c r="GY40" s="81"/>
      <c r="GZ40" s="81"/>
      <c r="HA40" s="81"/>
      <c r="HB40" s="82"/>
      <c r="HC40" s="82"/>
      <c r="HD40" s="82"/>
      <c r="HE40" s="82"/>
      <c r="HF40" s="82"/>
      <c r="HG40" s="77"/>
      <c r="HH40" s="83"/>
      <c r="HI40" s="77"/>
      <c r="HJ40" s="83"/>
      <c r="HK40" s="77"/>
      <c r="HL40" s="84"/>
      <c r="HN40" s="80" t="s">
        <v>392</v>
      </c>
      <c r="HO40" s="81" t="s">
        <v>361</v>
      </c>
      <c r="HP40" s="81"/>
      <c r="HQ40" s="81"/>
      <c r="HR40" s="81"/>
      <c r="HS40" s="81"/>
      <c r="HT40" s="81"/>
      <c r="HU40" s="81"/>
      <c r="HV40" s="81"/>
      <c r="HW40" s="81"/>
      <c r="HX40" s="82"/>
      <c r="HY40" s="82"/>
      <c r="HZ40" s="82"/>
      <c r="IA40" s="82"/>
      <c r="IB40" s="82"/>
      <c r="IC40" s="77"/>
      <c r="ID40" s="83"/>
      <c r="IE40" s="77"/>
      <c r="IF40" s="83"/>
      <c r="IG40" s="77"/>
      <c r="IH40" s="84"/>
      <c r="IJ40" s="80" t="s">
        <v>392</v>
      </c>
      <c r="IK40" s="81" t="s">
        <v>361</v>
      </c>
      <c r="IL40" s="81"/>
      <c r="IM40" s="81"/>
      <c r="IN40" s="81"/>
      <c r="IO40" s="81"/>
      <c r="IP40" s="81"/>
      <c r="IQ40" s="81"/>
      <c r="IR40" s="81"/>
      <c r="IS40" s="81"/>
      <c r="IT40" s="82"/>
      <c r="IU40" s="82"/>
      <c r="IV40" s="82"/>
      <c r="IW40" s="82"/>
      <c r="IX40" s="82"/>
      <c r="IY40" s="77"/>
      <c r="IZ40" s="83"/>
      <c r="JA40" s="77"/>
      <c r="JB40" s="83"/>
      <c r="JC40" s="77"/>
      <c r="JD40" s="84"/>
      <c r="JF40" s="80" t="s">
        <v>392</v>
      </c>
      <c r="JG40" s="81" t="s">
        <v>361</v>
      </c>
      <c r="JH40" s="81"/>
      <c r="JI40" s="81"/>
      <c r="JJ40" s="81"/>
      <c r="JK40" s="81"/>
      <c r="JL40" s="81"/>
      <c r="JM40" s="81"/>
      <c r="JN40" s="81"/>
      <c r="JO40" s="81"/>
      <c r="JP40" s="82"/>
      <c r="JQ40" s="82"/>
      <c r="JR40" s="82"/>
      <c r="JS40" s="82"/>
      <c r="JT40" s="82"/>
      <c r="JU40" s="77"/>
      <c r="JV40" s="83"/>
      <c r="JW40" s="77"/>
      <c r="JX40" s="83"/>
      <c r="JY40" s="77"/>
      <c r="JZ40" s="84"/>
      <c r="KB40" s="80" t="s">
        <v>392</v>
      </c>
      <c r="KC40" s="81" t="s">
        <v>361</v>
      </c>
      <c r="KD40" s="81"/>
      <c r="KE40" s="81"/>
      <c r="KF40" s="81"/>
      <c r="KG40" s="81"/>
      <c r="KH40" s="81"/>
      <c r="KI40" s="81"/>
      <c r="KJ40" s="81"/>
      <c r="KK40" s="81"/>
      <c r="KL40" s="82"/>
      <c r="KM40" s="82"/>
      <c r="KN40" s="82"/>
      <c r="KO40" s="82"/>
      <c r="KP40" s="82"/>
      <c r="KQ40" s="77"/>
      <c r="KR40" s="83"/>
      <c r="KS40" s="77"/>
      <c r="KT40" s="83"/>
      <c r="KU40" s="77"/>
      <c r="KV40" s="84"/>
      <c r="KX40" s="80" t="s">
        <v>392</v>
      </c>
      <c r="KY40" s="81" t="s">
        <v>361</v>
      </c>
      <c r="KZ40" s="81"/>
      <c r="LA40" s="81"/>
      <c r="LB40" s="81"/>
      <c r="LC40" s="81"/>
      <c r="LD40" s="81"/>
      <c r="LE40" s="81"/>
      <c r="LF40" s="81"/>
      <c r="LG40" s="81"/>
      <c r="LH40" s="82"/>
      <c r="LI40" s="82"/>
      <c r="LJ40" s="82"/>
      <c r="LK40" s="82"/>
      <c r="LL40" s="82"/>
      <c r="LM40" s="77"/>
      <c r="LN40" s="83"/>
      <c r="LO40" s="77"/>
      <c r="LP40" s="83"/>
      <c r="LQ40" s="77"/>
      <c r="LR40" s="84"/>
    </row>
    <row r="41" spans="2:330">
      <c r="B41" s="80" t="s">
        <v>393</v>
      </c>
      <c r="C41" s="81">
        <v>0.61799999999999999</v>
      </c>
      <c r="D41" s="81"/>
      <c r="E41" s="81">
        <v>1.948</v>
      </c>
      <c r="F41" s="81"/>
      <c r="G41" s="81">
        <v>1.883</v>
      </c>
      <c r="H41" s="81">
        <v>1.444</v>
      </c>
      <c r="I41" s="81">
        <v>1.3140000000000001</v>
      </c>
      <c r="J41" s="81">
        <v>1.1279999999999999</v>
      </c>
      <c r="K41" s="81">
        <v>8.7999999999999995E-2</v>
      </c>
      <c r="L41" s="82">
        <v>95.113</v>
      </c>
      <c r="M41" s="82">
        <v>62.104999999999997</v>
      </c>
      <c r="N41" s="82">
        <v>52.331000000000003</v>
      </c>
      <c r="O41" s="82">
        <v>38.345999999999997</v>
      </c>
      <c r="P41" s="82">
        <v>-85.760999999999996</v>
      </c>
      <c r="Q41" s="76" t="s">
        <v>363</v>
      </c>
      <c r="R41" s="83">
        <v>1.4678395462430401E-6</v>
      </c>
      <c r="S41" s="76" t="s">
        <v>363</v>
      </c>
      <c r="T41" s="83">
        <v>2.0369263188919502E-5</v>
      </c>
      <c r="U41" s="76" t="s">
        <v>363</v>
      </c>
      <c r="V41" s="84">
        <v>5.15054850262623E-5</v>
      </c>
      <c r="X41" s="80" t="s">
        <v>393</v>
      </c>
      <c r="Y41" s="81">
        <v>0.61799999999999999</v>
      </c>
      <c r="Z41" s="81"/>
      <c r="AA41" s="81">
        <v>2.0249999999999999</v>
      </c>
      <c r="AB41" s="81"/>
      <c r="AC41" s="81">
        <v>2.0409999999999999</v>
      </c>
      <c r="AD41" s="81">
        <v>1.696</v>
      </c>
      <c r="AE41" s="81">
        <v>1.427</v>
      </c>
      <c r="AF41" s="81">
        <v>1.181</v>
      </c>
      <c r="AG41" s="81">
        <v>0.127</v>
      </c>
      <c r="AH41" s="82">
        <v>101.137</v>
      </c>
      <c r="AI41" s="82">
        <v>76.617000000000004</v>
      </c>
      <c r="AJ41" s="82">
        <v>57.497999999999998</v>
      </c>
      <c r="AK41" s="82">
        <v>40.014000000000003</v>
      </c>
      <c r="AL41" s="82">
        <v>-79.45</v>
      </c>
      <c r="AM41" s="76" t="s">
        <v>363</v>
      </c>
      <c r="AN41" s="83">
        <v>2.68441238341481E-6</v>
      </c>
      <c r="AO41" s="76" t="s">
        <v>363</v>
      </c>
      <c r="AP41" s="83">
        <v>2.1624500897099899E-5</v>
      </c>
      <c r="AQ41" s="76" t="s">
        <v>363</v>
      </c>
      <c r="AR41" s="84">
        <v>5.66868364242271E-5</v>
      </c>
      <c r="AT41" s="80" t="s">
        <v>393</v>
      </c>
      <c r="AU41" s="81">
        <v>0.61799999999999999</v>
      </c>
      <c r="AV41" s="81"/>
      <c r="AW41" s="81">
        <v>2.0249999999999999</v>
      </c>
      <c r="AX41" s="81"/>
      <c r="AY41" s="81">
        <v>1.9279999999999999</v>
      </c>
      <c r="AZ41" s="81">
        <v>1.9850000000000001</v>
      </c>
      <c r="BA41" s="81">
        <v>1.962</v>
      </c>
      <c r="BB41" s="81">
        <v>1.4810000000000001</v>
      </c>
      <c r="BC41" s="81">
        <v>0.97199999999999998</v>
      </c>
      <c r="BD41" s="82">
        <v>93.105999999999995</v>
      </c>
      <c r="BE41" s="82">
        <v>97.156999999999996</v>
      </c>
      <c r="BF41" s="82">
        <v>95.522000000000006</v>
      </c>
      <c r="BG41" s="82">
        <v>61.335999999999999</v>
      </c>
      <c r="BH41" s="82">
        <v>25.16</v>
      </c>
      <c r="BI41" s="76" t="s">
        <v>363</v>
      </c>
      <c r="BJ41" s="83">
        <v>2.0575809089941399E-5</v>
      </c>
      <c r="BK41" s="76" t="s">
        <v>416</v>
      </c>
      <c r="BL41" s="83">
        <v>1E-4</v>
      </c>
      <c r="BM41" s="76" t="s">
        <v>416</v>
      </c>
      <c r="BN41" s="84">
        <v>1E-4</v>
      </c>
      <c r="BP41" s="80" t="s">
        <v>393</v>
      </c>
      <c r="BQ41" s="81">
        <v>0.61799999999999999</v>
      </c>
      <c r="BR41" s="81"/>
      <c r="BS41" s="81">
        <v>1.9350000000000001</v>
      </c>
      <c r="BT41" s="81"/>
      <c r="BU41" s="81">
        <v>1.776</v>
      </c>
      <c r="BV41" s="81">
        <v>1.46</v>
      </c>
      <c r="BW41" s="81">
        <v>1.4059999999999999</v>
      </c>
      <c r="BX41" s="81">
        <v>1.2130000000000001</v>
      </c>
      <c r="BY41" s="81">
        <v>0.109</v>
      </c>
      <c r="BZ41" s="82">
        <v>87.927000000000007</v>
      </c>
      <c r="CA41" s="82">
        <v>63.933</v>
      </c>
      <c r="CB41" s="82">
        <v>59.832999999999998</v>
      </c>
      <c r="CC41" s="82">
        <v>45.177999999999997</v>
      </c>
      <c r="CD41" s="82">
        <v>-82.361999999999995</v>
      </c>
      <c r="CE41" s="76" t="s">
        <v>363</v>
      </c>
      <c r="CF41" s="83">
        <v>4.6877618547931101E-6</v>
      </c>
      <c r="CG41" s="76" t="s">
        <v>363</v>
      </c>
      <c r="CH41" s="83">
        <v>2.2606125023179001E-5</v>
      </c>
      <c r="CI41" s="76" t="s">
        <v>363</v>
      </c>
      <c r="CJ41" s="84">
        <v>5.57519416351593E-5</v>
      </c>
      <c r="CL41" s="80" t="s">
        <v>393</v>
      </c>
      <c r="CM41" s="81">
        <v>0.61799999999999999</v>
      </c>
      <c r="CN41" s="81"/>
      <c r="CO41" s="81">
        <v>1.9350000000000001</v>
      </c>
      <c r="CP41" s="81"/>
      <c r="CQ41" s="81">
        <v>1.915</v>
      </c>
      <c r="CR41" s="81">
        <v>1.847</v>
      </c>
      <c r="CS41" s="81">
        <v>1.7789999999999999</v>
      </c>
      <c r="CT41" s="81">
        <v>1.339</v>
      </c>
      <c r="CU41" s="81">
        <v>9.4E-2</v>
      </c>
      <c r="CV41" s="82">
        <v>98.480999999999995</v>
      </c>
      <c r="CW41" s="82">
        <v>93.317999999999998</v>
      </c>
      <c r="CX41" s="82">
        <v>88.155000000000001</v>
      </c>
      <c r="CY41" s="82">
        <v>54.746000000000002</v>
      </c>
      <c r="CZ41" s="82">
        <v>-84.79</v>
      </c>
      <c r="DA41" s="76" t="s">
        <v>363</v>
      </c>
      <c r="DB41" s="83">
        <v>1.0814656454213699E-5</v>
      </c>
      <c r="DC41" s="76" t="s">
        <v>363</v>
      </c>
      <c r="DD41" s="83">
        <v>2.4679888573811199E-5</v>
      </c>
      <c r="DE41" s="76" t="s">
        <v>363</v>
      </c>
      <c r="DF41" s="84">
        <v>5.6321428479442098E-5</v>
      </c>
      <c r="DH41" s="80" t="s">
        <v>393</v>
      </c>
      <c r="DI41" s="81">
        <v>0.61799999999999999</v>
      </c>
      <c r="DJ41" s="81"/>
      <c r="DK41" s="81">
        <v>1.8819999999999999</v>
      </c>
      <c r="DL41" s="81"/>
      <c r="DM41" s="81">
        <v>1.804</v>
      </c>
      <c r="DN41" s="81">
        <v>1.492</v>
      </c>
      <c r="DO41" s="81">
        <v>1.3620000000000001</v>
      </c>
      <c r="DP41" s="81">
        <v>1.268</v>
      </c>
      <c r="DQ41" s="81">
        <v>0.23100000000000001</v>
      </c>
      <c r="DR41" s="82">
        <v>93.828999999999994</v>
      </c>
      <c r="DS41" s="82">
        <v>69.146000000000001</v>
      </c>
      <c r="DT41" s="82">
        <v>58.860999999999997</v>
      </c>
      <c r="DU41" s="82">
        <v>51.423999999999999</v>
      </c>
      <c r="DV41" s="82">
        <v>-62.621000000000002</v>
      </c>
      <c r="DW41" s="76" t="s">
        <v>363</v>
      </c>
      <c r="DX41" s="83">
        <v>1.0291680594129099E-5</v>
      </c>
      <c r="DY41" s="76" t="s">
        <v>363</v>
      </c>
      <c r="DZ41" s="83">
        <v>2.8242928633237302E-5</v>
      </c>
      <c r="EA41" s="76" t="s">
        <v>363</v>
      </c>
      <c r="EB41" s="84">
        <v>7.7505613440545903E-5</v>
      </c>
      <c r="ED41" s="80" t="s">
        <v>393</v>
      </c>
      <c r="EE41" s="81">
        <v>0.61799999999999999</v>
      </c>
      <c r="EF41" s="81"/>
      <c r="EG41" s="81">
        <v>1.8819999999999999</v>
      </c>
      <c r="EH41" s="81"/>
      <c r="EI41" s="81">
        <v>1.857</v>
      </c>
      <c r="EJ41" s="81">
        <v>1.837</v>
      </c>
      <c r="EK41" s="81">
        <v>1.8</v>
      </c>
      <c r="EL41" s="81">
        <v>1.3959999999999999</v>
      </c>
      <c r="EM41" s="81">
        <v>0.10299999999999999</v>
      </c>
      <c r="EN41" s="82">
        <v>98.022000000000006</v>
      </c>
      <c r="EO41" s="82">
        <v>96.44</v>
      </c>
      <c r="EP41" s="82">
        <v>93.513000000000005</v>
      </c>
      <c r="EQ41" s="82">
        <v>61.551000000000002</v>
      </c>
      <c r="ER41" s="82">
        <v>-83.332999999999998</v>
      </c>
      <c r="ES41" s="76" t="s">
        <v>363</v>
      </c>
      <c r="ET41" s="83">
        <v>1.20150573924881E-5</v>
      </c>
      <c r="EU41" s="76" t="s">
        <v>363</v>
      </c>
      <c r="EV41" s="83">
        <v>2.6596808038053902E-5</v>
      </c>
      <c r="EW41" s="76" t="s">
        <v>363</v>
      </c>
      <c r="EX41" s="84">
        <v>5.8875307433433902E-5</v>
      </c>
      <c r="EZ41" s="80" t="s">
        <v>393</v>
      </c>
      <c r="FA41" s="81">
        <v>0.61799999999999999</v>
      </c>
      <c r="FB41" s="81"/>
      <c r="FC41" s="81">
        <v>1.7470000000000001</v>
      </c>
      <c r="FD41" s="81"/>
      <c r="FE41" s="81">
        <v>1.829</v>
      </c>
      <c r="FF41" s="81">
        <v>1.861</v>
      </c>
      <c r="FG41" s="81">
        <v>1.7490000000000001</v>
      </c>
      <c r="FH41" s="81">
        <v>1.3080000000000001</v>
      </c>
      <c r="FI41" s="81">
        <v>0.83299999999999996</v>
      </c>
      <c r="FJ41" s="82">
        <v>107.26300000000001</v>
      </c>
      <c r="FK41" s="82">
        <v>110.09699999999999</v>
      </c>
      <c r="FL41" s="82">
        <v>100.17700000000001</v>
      </c>
      <c r="FM41" s="82">
        <v>61.116</v>
      </c>
      <c r="FN41" s="82">
        <v>19.042999999999999</v>
      </c>
      <c r="FO41" s="76" t="s">
        <v>363</v>
      </c>
      <c r="FP41" s="83">
        <v>1.8374158101102699E-5</v>
      </c>
      <c r="FQ41" s="76" t="s">
        <v>416</v>
      </c>
      <c r="FR41" s="83">
        <v>1E-4</v>
      </c>
      <c r="FS41" s="76" t="s">
        <v>416</v>
      </c>
      <c r="FT41" s="84">
        <v>1E-4</v>
      </c>
      <c r="FV41" s="80" t="s">
        <v>393</v>
      </c>
      <c r="FW41" s="81">
        <v>0.61799999999999999</v>
      </c>
      <c r="FX41" s="81"/>
      <c r="FY41" s="81">
        <v>1.7470000000000001</v>
      </c>
      <c r="FZ41" s="81"/>
      <c r="GA41" s="81">
        <v>1.7150000000000001</v>
      </c>
      <c r="GB41" s="81">
        <v>1.4219999999999999</v>
      </c>
      <c r="GC41" s="81">
        <v>1.2969999999999999</v>
      </c>
      <c r="GD41" s="81">
        <v>1.2150000000000001</v>
      </c>
      <c r="GE41" s="81">
        <v>0.13</v>
      </c>
      <c r="GF41" s="82">
        <v>97.165999999999997</v>
      </c>
      <c r="GG41" s="82">
        <v>71.212999999999994</v>
      </c>
      <c r="GH41" s="82">
        <v>60.142000000000003</v>
      </c>
      <c r="GI41" s="82">
        <v>52.878999999999998</v>
      </c>
      <c r="GJ41" s="82">
        <v>-78.963999999999999</v>
      </c>
      <c r="GK41" s="76" t="s">
        <v>363</v>
      </c>
      <c r="GL41" s="83">
        <v>1.0515661031958001E-5</v>
      </c>
      <c r="GM41" s="76" t="s">
        <v>363</v>
      </c>
      <c r="GN41" s="83">
        <v>2.5181147772815901E-5</v>
      </c>
      <c r="GO41" s="76" t="s">
        <v>363</v>
      </c>
      <c r="GP41" s="84">
        <v>6.0299604678140201E-5</v>
      </c>
      <c r="GR41" s="80" t="s">
        <v>393</v>
      </c>
      <c r="GS41" s="81">
        <v>0.61799999999999999</v>
      </c>
      <c r="GT41" s="81"/>
      <c r="GU41" s="81">
        <v>1.7889999999999999</v>
      </c>
      <c r="GV41" s="81"/>
      <c r="GW41" s="81">
        <v>1.7250000000000001</v>
      </c>
      <c r="GX41" s="81">
        <v>1.4059999999999999</v>
      </c>
      <c r="GY41" s="81">
        <v>1.3180000000000001</v>
      </c>
      <c r="GZ41" s="81">
        <v>1.121</v>
      </c>
      <c r="HA41" s="81">
        <v>6.5000000000000002E-2</v>
      </c>
      <c r="HB41" s="82">
        <v>94.534999999999997</v>
      </c>
      <c r="HC41" s="82">
        <v>67.293000000000006</v>
      </c>
      <c r="HD41" s="82">
        <v>59.777999999999999</v>
      </c>
      <c r="HE41" s="82">
        <v>42.954999999999998</v>
      </c>
      <c r="HF41" s="82">
        <v>-89.481999999999999</v>
      </c>
      <c r="HG41" s="76" t="s">
        <v>363</v>
      </c>
      <c r="HH41" s="83">
        <v>3.8126600219689901E-6</v>
      </c>
      <c r="HI41" s="76" t="s">
        <v>363</v>
      </c>
      <c r="HJ41" s="83">
        <v>2.11029366452636E-5</v>
      </c>
      <c r="HK41" s="76" t="s">
        <v>363</v>
      </c>
      <c r="HL41" s="84">
        <v>5.0336254218499998E-5</v>
      </c>
      <c r="HN41" s="80" t="s">
        <v>393</v>
      </c>
      <c r="HO41" s="81">
        <v>0.61799999999999999</v>
      </c>
      <c r="HP41" s="81"/>
      <c r="HQ41" s="81">
        <v>1.7889999999999999</v>
      </c>
      <c r="HR41" s="81"/>
      <c r="HS41" s="81">
        <v>1.718</v>
      </c>
      <c r="HT41" s="81">
        <v>1.381</v>
      </c>
      <c r="HU41" s="81">
        <v>1.2949999999999999</v>
      </c>
      <c r="HV41" s="81">
        <v>1.131</v>
      </c>
      <c r="HW41" s="81">
        <v>0.65700000000000003</v>
      </c>
      <c r="HX41" s="82">
        <v>93.936999999999998</v>
      </c>
      <c r="HY41" s="82">
        <v>65.158000000000001</v>
      </c>
      <c r="HZ41" s="82">
        <v>57.814</v>
      </c>
      <c r="IA41" s="82">
        <v>43.808999999999997</v>
      </c>
      <c r="IB41" s="82">
        <v>3.33</v>
      </c>
      <c r="IC41" s="76" t="s">
        <v>363</v>
      </c>
      <c r="ID41" s="83">
        <v>3.6136292389577799E-6</v>
      </c>
      <c r="IE41" s="76" t="s">
        <v>416</v>
      </c>
      <c r="IF41" s="83">
        <v>1E-4</v>
      </c>
      <c r="IG41" s="76" t="s">
        <v>416</v>
      </c>
      <c r="IH41" s="84">
        <v>1E-4</v>
      </c>
      <c r="IJ41" s="80" t="s">
        <v>393</v>
      </c>
      <c r="IK41" s="81">
        <v>0.61799999999999999</v>
      </c>
      <c r="IL41" s="81"/>
      <c r="IM41" s="81">
        <v>1.7250000000000001</v>
      </c>
      <c r="IN41" s="81"/>
      <c r="IO41" s="81">
        <v>1.768</v>
      </c>
      <c r="IP41" s="81">
        <v>1.405</v>
      </c>
      <c r="IQ41" s="81">
        <v>1.333</v>
      </c>
      <c r="IR41" s="81">
        <v>0.89500000000000002</v>
      </c>
      <c r="IS41" s="81">
        <v>5.8999999999999997E-2</v>
      </c>
      <c r="IT41" s="82">
        <v>103.884</v>
      </c>
      <c r="IU41" s="82">
        <v>71.093000000000004</v>
      </c>
      <c r="IV41" s="82">
        <v>64.588999999999999</v>
      </c>
      <c r="IW41" s="82">
        <v>25.023</v>
      </c>
      <c r="IX41" s="82">
        <v>-90.453000000000003</v>
      </c>
      <c r="IY41" s="76" t="s">
        <v>363</v>
      </c>
      <c r="IZ41" s="83">
        <v>2.3373603552791398E-6</v>
      </c>
      <c r="JA41" s="76" t="s">
        <v>363</v>
      </c>
      <c r="JB41" s="83">
        <v>1.6470029538048998E-5</v>
      </c>
      <c r="JC41" s="76" t="s">
        <v>363</v>
      </c>
      <c r="JD41" s="84">
        <v>4.4635950057584499E-5</v>
      </c>
      <c r="JF41" s="80" t="s">
        <v>393</v>
      </c>
      <c r="JG41" s="81">
        <v>0.61799999999999999</v>
      </c>
      <c r="JH41" s="81"/>
      <c r="JI41" s="81">
        <v>1.7250000000000001</v>
      </c>
      <c r="JJ41" s="81"/>
      <c r="JK41" s="81">
        <v>1.4930000000000001</v>
      </c>
      <c r="JL41" s="81">
        <v>1.7749999999999999</v>
      </c>
      <c r="JM41" s="81">
        <v>1.343</v>
      </c>
      <c r="JN41" s="81">
        <v>1.0329999999999999</v>
      </c>
      <c r="JO41" s="81">
        <v>0.15</v>
      </c>
      <c r="JP41" s="82">
        <v>79.042000000000002</v>
      </c>
      <c r="JQ41" s="82">
        <v>104.517</v>
      </c>
      <c r="JR41" s="82">
        <v>65.492000000000004</v>
      </c>
      <c r="JS41" s="82">
        <v>37.488999999999997</v>
      </c>
      <c r="JT41" s="82">
        <v>-75.727999999999994</v>
      </c>
      <c r="JU41" s="76" t="s">
        <v>363</v>
      </c>
      <c r="JV41" s="83">
        <v>3.5745916786123402E-6</v>
      </c>
      <c r="JW41" s="76" t="s">
        <v>363</v>
      </c>
      <c r="JX41" s="83">
        <v>2.1435083734134901E-5</v>
      </c>
      <c r="JY41" s="76" t="s">
        <v>363</v>
      </c>
      <c r="JZ41" s="84">
        <v>5.9259089579469198E-5</v>
      </c>
      <c r="KB41" s="80" t="s">
        <v>393</v>
      </c>
      <c r="KC41" s="81">
        <v>0.40600000000000003</v>
      </c>
      <c r="KD41" s="81"/>
      <c r="KE41" s="81">
        <v>1.1919999999999999</v>
      </c>
      <c r="KF41" s="81"/>
      <c r="KG41" s="81">
        <v>1.228</v>
      </c>
      <c r="KH41" s="81">
        <v>0.99299999999999999</v>
      </c>
      <c r="KI41" s="81">
        <v>0.92100000000000004</v>
      </c>
      <c r="KJ41" s="81">
        <v>0.94799999999999995</v>
      </c>
      <c r="KK41" s="81">
        <v>0.76200000000000001</v>
      </c>
      <c r="KL41" s="82">
        <v>104.58</v>
      </c>
      <c r="KM41" s="82">
        <v>74.682000000000002</v>
      </c>
      <c r="KN41" s="82">
        <v>65.522000000000006</v>
      </c>
      <c r="KO41" s="82">
        <v>68.956999999999994</v>
      </c>
      <c r="KP41" s="82">
        <v>45.292999999999999</v>
      </c>
      <c r="KQ41" s="76" t="s">
        <v>363</v>
      </c>
      <c r="KR41" s="83">
        <v>6.3254330540869203E-6</v>
      </c>
      <c r="KS41" s="76" t="s">
        <v>416</v>
      </c>
      <c r="KT41" s="83">
        <v>1.0000000000000001E-5</v>
      </c>
      <c r="KU41" s="76" t="s">
        <v>416</v>
      </c>
      <c r="KV41" s="84">
        <v>1.0000000000000001E-5</v>
      </c>
      <c r="KX41" s="80" t="s">
        <v>393</v>
      </c>
      <c r="KY41" s="81">
        <v>0.499</v>
      </c>
      <c r="KZ41" s="81"/>
      <c r="LA41" s="81">
        <v>1.778</v>
      </c>
      <c r="LB41" s="81"/>
      <c r="LC41" s="81">
        <v>1.77</v>
      </c>
      <c r="LD41" s="81">
        <v>1.6950000000000001</v>
      </c>
      <c r="LE41" s="81">
        <v>1.4950000000000001</v>
      </c>
      <c r="LF41" s="81">
        <v>1.1579999999999999</v>
      </c>
      <c r="LG41" s="81">
        <v>1.0429999999999999</v>
      </c>
      <c r="LH41" s="82">
        <v>99.375</v>
      </c>
      <c r="LI41" s="82">
        <v>93.510999999999996</v>
      </c>
      <c r="LJ41" s="82">
        <v>77.873000000000005</v>
      </c>
      <c r="LK41" s="82">
        <v>51.524999999999999</v>
      </c>
      <c r="LL41" s="82">
        <v>42.533000000000001</v>
      </c>
      <c r="LM41" s="76" t="s">
        <v>363</v>
      </c>
      <c r="LN41" s="83">
        <v>1.4777303590714E-7</v>
      </c>
      <c r="LO41" s="76" t="s">
        <v>416</v>
      </c>
      <c r="LP41" s="83">
        <v>9.9999999999999995E-7</v>
      </c>
      <c r="LQ41" s="76" t="s">
        <v>416</v>
      </c>
      <c r="LR41" s="84">
        <v>9.9999999999999995E-7</v>
      </c>
    </row>
    <row r="42" spans="2:330">
      <c r="B42" s="80" t="s">
        <v>394</v>
      </c>
      <c r="C42" s="81">
        <v>0.38300000000000001</v>
      </c>
      <c r="D42" s="81"/>
      <c r="E42" s="81">
        <v>0.98299999999999998</v>
      </c>
      <c r="F42" s="81"/>
      <c r="G42" s="81">
        <v>0.95799999999999996</v>
      </c>
      <c r="H42" s="81">
        <v>0.90500000000000003</v>
      </c>
      <c r="I42" s="81">
        <v>0.77200000000000002</v>
      </c>
      <c r="J42" s="81">
        <v>0.66700000000000004</v>
      </c>
      <c r="K42" s="81">
        <v>9.6000000000000002E-2</v>
      </c>
      <c r="L42" s="82">
        <v>95.832999999999998</v>
      </c>
      <c r="M42" s="82">
        <v>87</v>
      </c>
      <c r="N42" s="82">
        <v>64.832999999999998</v>
      </c>
      <c r="O42" s="82">
        <v>47.332999999999998</v>
      </c>
      <c r="P42" s="82">
        <v>-74.935000000000002</v>
      </c>
      <c r="Q42" s="76" t="s">
        <v>363</v>
      </c>
      <c r="R42" s="83">
        <v>7.0404432146997498E-6</v>
      </c>
      <c r="S42" s="76" t="s">
        <v>363</v>
      </c>
      <c r="T42" s="83">
        <v>2.43851260067281E-5</v>
      </c>
      <c r="U42" s="76" t="s">
        <v>363</v>
      </c>
      <c r="V42" s="84">
        <v>6.2526302503002401E-5</v>
      </c>
      <c r="X42" s="80" t="s">
        <v>394</v>
      </c>
      <c r="Y42" s="81">
        <v>0.38300000000000001</v>
      </c>
      <c r="Z42" s="81"/>
      <c r="AA42" s="81">
        <v>1.0660000000000001</v>
      </c>
      <c r="AB42" s="81"/>
      <c r="AC42" s="81">
        <v>1.0820000000000001</v>
      </c>
      <c r="AD42" s="81">
        <v>1.0429999999999999</v>
      </c>
      <c r="AE42" s="81">
        <v>0.86099999999999999</v>
      </c>
      <c r="AF42" s="81">
        <v>0.69299999999999995</v>
      </c>
      <c r="AG42" s="81">
        <v>0.09</v>
      </c>
      <c r="AH42" s="82">
        <v>102.343</v>
      </c>
      <c r="AI42" s="82">
        <v>96.632999999999996</v>
      </c>
      <c r="AJ42" s="82">
        <v>69.984999999999999</v>
      </c>
      <c r="AK42" s="82">
        <v>45.387999999999998</v>
      </c>
      <c r="AL42" s="82">
        <v>-76.501000000000005</v>
      </c>
      <c r="AM42" s="76" t="s">
        <v>363</v>
      </c>
      <c r="AN42" s="83">
        <v>6.4937783220004196E-6</v>
      </c>
      <c r="AO42" s="76" t="s">
        <v>363</v>
      </c>
      <c r="AP42" s="83">
        <v>2.3570651351286498E-5</v>
      </c>
      <c r="AQ42" s="76" t="s">
        <v>363</v>
      </c>
      <c r="AR42" s="84">
        <v>6.0615106529616503E-5</v>
      </c>
      <c r="AT42" s="80" t="s">
        <v>394</v>
      </c>
      <c r="AU42" s="81">
        <v>0.38300000000000001</v>
      </c>
      <c r="AV42" s="81"/>
      <c r="AW42" s="81">
        <v>1.0660000000000001</v>
      </c>
      <c r="AX42" s="81"/>
      <c r="AY42" s="81">
        <v>1.0669999999999999</v>
      </c>
      <c r="AZ42" s="81">
        <v>1.048</v>
      </c>
      <c r="BA42" s="81">
        <v>1.0469999999999999</v>
      </c>
      <c r="BB42" s="81">
        <v>0.92800000000000005</v>
      </c>
      <c r="BC42" s="81">
        <v>0.56100000000000005</v>
      </c>
      <c r="BD42" s="82">
        <v>100.146</v>
      </c>
      <c r="BE42" s="82">
        <v>97.364999999999995</v>
      </c>
      <c r="BF42" s="82">
        <v>97.218000000000004</v>
      </c>
      <c r="BG42" s="82">
        <v>79.795000000000002</v>
      </c>
      <c r="BH42" s="82">
        <v>26.061</v>
      </c>
      <c r="BI42" s="76" t="s">
        <v>363</v>
      </c>
      <c r="BJ42" s="83">
        <v>3.5850122094009799E-5</v>
      </c>
      <c r="BK42" s="76" t="s">
        <v>416</v>
      </c>
      <c r="BL42" s="83">
        <v>1E-4</v>
      </c>
      <c r="BM42" s="76" t="s">
        <v>416</v>
      </c>
      <c r="BN42" s="84">
        <v>1E-4</v>
      </c>
      <c r="BP42" s="80" t="s">
        <v>394</v>
      </c>
      <c r="BQ42" s="81">
        <v>0.38300000000000001</v>
      </c>
      <c r="BR42" s="81"/>
      <c r="BS42" s="81">
        <v>1.0580000000000001</v>
      </c>
      <c r="BT42" s="81"/>
      <c r="BU42" s="81">
        <v>1.0660000000000001</v>
      </c>
      <c r="BV42" s="81">
        <v>0.98099999999999998</v>
      </c>
      <c r="BW42" s="81">
        <v>0.86499999999999999</v>
      </c>
      <c r="BX42" s="81">
        <v>0.72</v>
      </c>
      <c r="BY42" s="81">
        <v>7.9000000000000001E-2</v>
      </c>
      <c r="BZ42" s="82">
        <v>101.185</v>
      </c>
      <c r="CA42" s="82">
        <v>88.593000000000004</v>
      </c>
      <c r="CB42" s="82">
        <v>71.406999999999996</v>
      </c>
      <c r="CC42" s="82">
        <v>49.926000000000002</v>
      </c>
      <c r="CD42" s="82">
        <v>-79.373000000000005</v>
      </c>
      <c r="CE42" s="76" t="s">
        <v>363</v>
      </c>
      <c r="CF42" s="83">
        <v>9.9209919033557601E-6</v>
      </c>
      <c r="CG42" s="76" t="s">
        <v>363</v>
      </c>
      <c r="CH42" s="83">
        <v>2.43292250833092E-5</v>
      </c>
      <c r="CI42" s="76" t="s">
        <v>363</v>
      </c>
      <c r="CJ42" s="84">
        <v>5.9269173283226897E-5</v>
      </c>
      <c r="CL42" s="80" t="s">
        <v>394</v>
      </c>
      <c r="CM42" s="81">
        <v>0.38300000000000001</v>
      </c>
      <c r="CN42" s="81"/>
      <c r="CO42" s="81">
        <v>1.0580000000000001</v>
      </c>
      <c r="CP42" s="81"/>
      <c r="CQ42" s="81">
        <v>1.022</v>
      </c>
      <c r="CR42" s="81">
        <v>1.0229999999999999</v>
      </c>
      <c r="CS42" s="81">
        <v>1.0009999999999999</v>
      </c>
      <c r="CT42" s="81">
        <v>0.879</v>
      </c>
      <c r="CU42" s="81">
        <v>0.188</v>
      </c>
      <c r="CV42" s="82">
        <v>94.667000000000002</v>
      </c>
      <c r="CW42" s="82">
        <v>94.814999999999998</v>
      </c>
      <c r="CX42" s="82">
        <v>91.555999999999997</v>
      </c>
      <c r="CY42" s="82">
        <v>73.480999999999995</v>
      </c>
      <c r="CZ42" s="82">
        <v>-50.914000000000001</v>
      </c>
      <c r="DA42" s="76" t="s">
        <v>363</v>
      </c>
      <c r="DB42" s="83">
        <v>1.5444064480342699E-5</v>
      </c>
      <c r="DC42" s="76" t="s">
        <v>363</v>
      </c>
      <c r="DD42" s="83">
        <v>3.8967901786837602E-5</v>
      </c>
      <c r="DE42" s="76" t="s">
        <v>363</v>
      </c>
      <c r="DF42" s="84">
        <v>9.8322392502400005E-5</v>
      </c>
      <c r="DH42" s="80" t="s">
        <v>394</v>
      </c>
      <c r="DI42" s="81">
        <v>0.38300000000000001</v>
      </c>
      <c r="DJ42" s="81"/>
      <c r="DK42" s="81">
        <v>1.022</v>
      </c>
      <c r="DL42" s="81"/>
      <c r="DM42" s="81">
        <v>1</v>
      </c>
      <c r="DN42" s="81">
        <v>0.95899999999999996</v>
      </c>
      <c r="DO42" s="81">
        <v>0.879</v>
      </c>
      <c r="DP42" s="81">
        <v>0.755</v>
      </c>
      <c r="DQ42" s="81">
        <v>0.19</v>
      </c>
      <c r="DR42" s="82">
        <v>96.557000000000002</v>
      </c>
      <c r="DS42" s="82">
        <v>90.141000000000005</v>
      </c>
      <c r="DT42" s="82">
        <v>77.620999999999995</v>
      </c>
      <c r="DU42" s="82">
        <v>58.216000000000001</v>
      </c>
      <c r="DV42" s="82">
        <v>-50.392000000000003</v>
      </c>
      <c r="DW42" s="76" t="s">
        <v>363</v>
      </c>
      <c r="DX42" s="83">
        <v>1.19027744126927E-5</v>
      </c>
      <c r="DY42" s="76" t="s">
        <v>363</v>
      </c>
      <c r="DZ42" s="83">
        <v>3.4357333148324001E-5</v>
      </c>
      <c r="EA42" s="76" t="s">
        <v>363</v>
      </c>
      <c r="EB42" s="84">
        <v>9.9172369410459096E-5</v>
      </c>
      <c r="ED42" s="80" t="s">
        <v>394</v>
      </c>
      <c r="EE42" s="81">
        <v>0.38300000000000001</v>
      </c>
      <c r="EF42" s="81"/>
      <c r="EG42" s="81">
        <v>1.022</v>
      </c>
      <c r="EH42" s="81"/>
      <c r="EI42" s="81">
        <v>0.97299999999999998</v>
      </c>
      <c r="EJ42" s="81">
        <v>1.01</v>
      </c>
      <c r="EK42" s="81">
        <v>0.98699999999999999</v>
      </c>
      <c r="EL42" s="81">
        <v>0.88100000000000001</v>
      </c>
      <c r="EM42" s="81">
        <v>8.5999999999999993E-2</v>
      </c>
      <c r="EN42" s="82">
        <v>92.331999999999994</v>
      </c>
      <c r="EO42" s="82">
        <v>98.122</v>
      </c>
      <c r="EP42" s="82">
        <v>94.522999999999996</v>
      </c>
      <c r="EQ42" s="82">
        <v>77.933999999999997</v>
      </c>
      <c r="ER42" s="82">
        <v>-77.546000000000006</v>
      </c>
      <c r="ES42" s="76" t="s">
        <v>363</v>
      </c>
      <c r="ET42" s="83">
        <v>1.51238715152856E-5</v>
      </c>
      <c r="EU42" s="76" t="s">
        <v>363</v>
      </c>
      <c r="EV42" s="83">
        <v>3.1713760996453799E-5</v>
      </c>
      <c r="EW42" s="76" t="s">
        <v>363</v>
      </c>
      <c r="EX42" s="84">
        <v>6.6501664968766498E-5</v>
      </c>
      <c r="EZ42" s="80" t="s">
        <v>394</v>
      </c>
      <c r="FA42" s="81">
        <v>0.38300000000000001</v>
      </c>
      <c r="FB42" s="81"/>
      <c r="FC42" s="81">
        <v>0.997</v>
      </c>
      <c r="FD42" s="81"/>
      <c r="FE42" s="81">
        <v>1.02</v>
      </c>
      <c r="FF42" s="81">
        <v>1.0760000000000001</v>
      </c>
      <c r="FG42" s="81">
        <v>1.014</v>
      </c>
      <c r="FH42" s="81">
        <v>0.92300000000000004</v>
      </c>
      <c r="FI42" s="81">
        <v>0.6</v>
      </c>
      <c r="FJ42" s="82">
        <v>103.746</v>
      </c>
      <c r="FK42" s="82">
        <v>112.866</v>
      </c>
      <c r="FL42" s="82">
        <v>102.76900000000001</v>
      </c>
      <c r="FM42" s="82">
        <v>87.947999999999993</v>
      </c>
      <c r="FN42" s="82">
        <v>35.341999999999999</v>
      </c>
      <c r="FO42" s="76" t="s">
        <v>363</v>
      </c>
      <c r="FP42" s="83">
        <v>5.26456609167001E-5</v>
      </c>
      <c r="FQ42" s="76" t="s">
        <v>416</v>
      </c>
      <c r="FR42" s="83">
        <v>1E-4</v>
      </c>
      <c r="FS42" s="76" t="s">
        <v>416</v>
      </c>
      <c r="FT42" s="84">
        <v>1E-4</v>
      </c>
      <c r="FV42" s="80" t="s">
        <v>394</v>
      </c>
      <c r="FW42" s="81">
        <v>0.38300000000000001</v>
      </c>
      <c r="FX42" s="81"/>
      <c r="FY42" s="81">
        <v>0.997</v>
      </c>
      <c r="FZ42" s="81"/>
      <c r="GA42" s="81">
        <v>1.012</v>
      </c>
      <c r="GB42" s="81">
        <v>0.93</v>
      </c>
      <c r="GC42" s="81">
        <v>0.83799999999999997</v>
      </c>
      <c r="GD42" s="81">
        <v>0.75600000000000001</v>
      </c>
      <c r="GE42" s="81">
        <v>0.14000000000000001</v>
      </c>
      <c r="GF42" s="82">
        <v>102.443</v>
      </c>
      <c r="GG42" s="82">
        <v>89.087999999999994</v>
      </c>
      <c r="GH42" s="82">
        <v>74.103999999999999</v>
      </c>
      <c r="GI42" s="82">
        <v>60.749000000000002</v>
      </c>
      <c r="GJ42" s="82">
        <v>-63.445999999999998</v>
      </c>
      <c r="GK42" s="76" t="s">
        <v>363</v>
      </c>
      <c r="GL42" s="83">
        <v>1.22053258378984E-5</v>
      </c>
      <c r="GM42" s="76" t="s">
        <v>363</v>
      </c>
      <c r="GN42" s="83">
        <v>3.0841967484037002E-5</v>
      </c>
      <c r="GO42" s="76" t="s">
        <v>363</v>
      </c>
      <c r="GP42" s="84">
        <v>7.7935400571836895E-5</v>
      </c>
      <c r="GR42" s="80" t="s">
        <v>394</v>
      </c>
      <c r="GS42" s="81">
        <v>0.38300000000000001</v>
      </c>
      <c r="GT42" s="81"/>
      <c r="GU42" s="81">
        <v>1.0029999999999999</v>
      </c>
      <c r="GV42" s="81"/>
      <c r="GW42" s="81">
        <v>0.97099999999999997</v>
      </c>
      <c r="GX42" s="81">
        <v>0.92100000000000004</v>
      </c>
      <c r="GY42" s="81">
        <v>0.83899999999999997</v>
      </c>
      <c r="GZ42" s="81">
        <v>0.76300000000000001</v>
      </c>
      <c r="HA42" s="81">
        <v>4.2999999999999997E-2</v>
      </c>
      <c r="HB42" s="82">
        <v>94.838999999999999</v>
      </c>
      <c r="HC42" s="82">
        <v>86.774000000000001</v>
      </c>
      <c r="HD42" s="82">
        <v>73.548000000000002</v>
      </c>
      <c r="HE42" s="82">
        <v>61.29</v>
      </c>
      <c r="HF42" s="82">
        <v>-88.772999999999996</v>
      </c>
      <c r="HG42" s="76" t="s">
        <v>363</v>
      </c>
      <c r="HH42" s="83">
        <v>1.18914569495084E-5</v>
      </c>
      <c r="HI42" s="76" t="s">
        <v>363</v>
      </c>
      <c r="HJ42" s="83">
        <v>2.5611113455854299E-5</v>
      </c>
      <c r="HK42" s="76" t="s">
        <v>363</v>
      </c>
      <c r="HL42" s="84">
        <v>5.5159694496119703E-5</v>
      </c>
      <c r="HN42" s="80" t="s">
        <v>394</v>
      </c>
      <c r="HO42" s="81">
        <v>0.38300000000000001</v>
      </c>
      <c r="HP42" s="81"/>
      <c r="HQ42" s="81">
        <v>1.0029999999999999</v>
      </c>
      <c r="HR42" s="81"/>
      <c r="HS42" s="81">
        <v>0.96899999999999997</v>
      </c>
      <c r="HT42" s="81">
        <v>0.90500000000000003</v>
      </c>
      <c r="HU42" s="81">
        <v>0.78100000000000003</v>
      </c>
      <c r="HV42" s="81">
        <v>0.68899999999999995</v>
      </c>
      <c r="HW42" s="81">
        <v>0.40400000000000003</v>
      </c>
      <c r="HX42" s="82">
        <v>94.516000000000005</v>
      </c>
      <c r="HY42" s="82">
        <v>84.194000000000003</v>
      </c>
      <c r="HZ42" s="82">
        <v>64.194000000000003</v>
      </c>
      <c r="IA42" s="82">
        <v>49.354999999999997</v>
      </c>
      <c r="IB42" s="82">
        <v>3.387</v>
      </c>
      <c r="IC42" s="76" t="s">
        <v>363</v>
      </c>
      <c r="ID42" s="83">
        <v>9.0476014002646897E-6</v>
      </c>
      <c r="IE42" s="76" t="s">
        <v>416</v>
      </c>
      <c r="IF42" s="83">
        <v>1E-4</v>
      </c>
      <c r="IG42" s="76" t="s">
        <v>416</v>
      </c>
      <c r="IH42" s="84">
        <v>1E-4</v>
      </c>
      <c r="IJ42" s="80" t="s">
        <v>394</v>
      </c>
      <c r="IK42" s="81">
        <v>0.38300000000000001</v>
      </c>
      <c r="IL42" s="81"/>
      <c r="IM42" s="81">
        <v>1.0680000000000001</v>
      </c>
      <c r="IN42" s="81"/>
      <c r="IO42" s="81">
        <v>1.0229999999999999</v>
      </c>
      <c r="IP42" s="81">
        <v>0.96199999999999997</v>
      </c>
      <c r="IQ42" s="81">
        <v>0.79900000000000004</v>
      </c>
      <c r="IR42" s="81">
        <v>0.63300000000000001</v>
      </c>
      <c r="IS42" s="81">
        <v>8.4000000000000005E-2</v>
      </c>
      <c r="IT42" s="82">
        <v>93.430999999999997</v>
      </c>
      <c r="IU42" s="82">
        <v>84.525999999999996</v>
      </c>
      <c r="IV42" s="82">
        <v>60.73</v>
      </c>
      <c r="IW42" s="82">
        <v>36.496000000000002</v>
      </c>
      <c r="IX42" s="82">
        <v>-78.067999999999998</v>
      </c>
      <c r="IY42" s="76" t="s">
        <v>363</v>
      </c>
      <c r="IZ42" s="83">
        <v>2.7718285346646501E-6</v>
      </c>
      <c r="JA42" s="76" t="s">
        <v>363</v>
      </c>
      <c r="JB42" s="83">
        <v>2.0824006753056901E-5</v>
      </c>
      <c r="JC42" s="76" t="s">
        <v>363</v>
      </c>
      <c r="JD42" s="84">
        <v>5.6885498882223403E-5</v>
      </c>
      <c r="JF42" s="80" t="s">
        <v>394</v>
      </c>
      <c r="JG42" s="81">
        <v>0.38300000000000001</v>
      </c>
      <c r="JH42" s="81"/>
      <c r="JI42" s="81">
        <v>1.0680000000000001</v>
      </c>
      <c r="JJ42" s="81"/>
      <c r="JK42" s="81">
        <v>0.998</v>
      </c>
      <c r="JL42" s="81">
        <v>1.1040000000000001</v>
      </c>
      <c r="JM42" s="81">
        <v>0.99</v>
      </c>
      <c r="JN42" s="81">
        <v>0.75800000000000001</v>
      </c>
      <c r="JO42" s="81">
        <v>6.0999999999999999E-2</v>
      </c>
      <c r="JP42" s="82">
        <v>89.781000000000006</v>
      </c>
      <c r="JQ42" s="82">
        <v>105.255</v>
      </c>
      <c r="JR42" s="82">
        <v>88.613</v>
      </c>
      <c r="JS42" s="82">
        <v>54.744999999999997</v>
      </c>
      <c r="JT42" s="82">
        <v>-84.072999999999993</v>
      </c>
      <c r="JU42" s="76" t="s">
        <v>363</v>
      </c>
      <c r="JV42" s="83">
        <v>1.0818858637587499E-5</v>
      </c>
      <c r="JW42" s="76" t="s">
        <v>363</v>
      </c>
      <c r="JX42" s="83">
        <v>2.4795066879149299E-5</v>
      </c>
      <c r="JY42" s="76" t="s">
        <v>363</v>
      </c>
      <c r="JZ42" s="84">
        <v>5.6826266257470899E-5</v>
      </c>
      <c r="KB42" s="80" t="s">
        <v>394</v>
      </c>
      <c r="KC42" s="81">
        <v>0.48</v>
      </c>
      <c r="KD42" s="81"/>
      <c r="KE42" s="81">
        <v>1.105</v>
      </c>
      <c r="KF42" s="81"/>
      <c r="KG42" s="81">
        <v>1.0669999999999999</v>
      </c>
      <c r="KH42" s="81">
        <v>0.998</v>
      </c>
      <c r="KI42" s="81">
        <v>0.85399999999999998</v>
      </c>
      <c r="KJ42" s="81">
        <v>0.85099999999999998</v>
      </c>
      <c r="KK42" s="81">
        <v>0.79300000000000004</v>
      </c>
      <c r="KL42" s="82">
        <v>93.92</v>
      </c>
      <c r="KM42" s="82">
        <v>82.88</v>
      </c>
      <c r="KN42" s="82">
        <v>59.84</v>
      </c>
      <c r="KO42" s="82">
        <v>59.36</v>
      </c>
      <c r="KP42" s="82">
        <v>50.08</v>
      </c>
      <c r="KQ42" s="76" t="s">
        <v>416</v>
      </c>
      <c r="KR42" s="83">
        <v>1.0000000000000001E-5</v>
      </c>
      <c r="KS42" s="76" t="s">
        <v>416</v>
      </c>
      <c r="KT42" s="83">
        <v>1.0000000000000001E-5</v>
      </c>
      <c r="KU42" s="76" t="s">
        <v>416</v>
      </c>
      <c r="KV42" s="84">
        <v>1.0000000000000001E-5</v>
      </c>
      <c r="KX42" s="80" t="s">
        <v>394</v>
      </c>
      <c r="KY42" s="81">
        <v>0.29699999999999999</v>
      </c>
      <c r="KZ42" s="81"/>
      <c r="LA42" s="81">
        <v>1.0009999999999999</v>
      </c>
      <c r="LB42" s="81"/>
      <c r="LC42" s="81">
        <v>0.98399999999999999</v>
      </c>
      <c r="LD42" s="81">
        <v>1.004</v>
      </c>
      <c r="LE42" s="81">
        <v>0.93799999999999994</v>
      </c>
      <c r="LF42" s="81">
        <v>0.76600000000000001</v>
      </c>
      <c r="LG42" s="81">
        <v>0.64100000000000001</v>
      </c>
      <c r="LH42" s="82">
        <v>97.584999999999994</v>
      </c>
      <c r="LI42" s="82">
        <v>100.426</v>
      </c>
      <c r="LJ42" s="82">
        <v>91.051000000000002</v>
      </c>
      <c r="LK42" s="82">
        <v>66.619</v>
      </c>
      <c r="LL42" s="82">
        <v>48.863999999999997</v>
      </c>
      <c r="LM42" s="76" t="s">
        <v>363</v>
      </c>
      <c r="LN42" s="83">
        <v>8.6301436186367496E-7</v>
      </c>
      <c r="LO42" s="76" t="s">
        <v>416</v>
      </c>
      <c r="LP42" s="83">
        <v>9.9999999999999995E-7</v>
      </c>
      <c r="LQ42" s="76" t="s">
        <v>416</v>
      </c>
      <c r="LR42" s="84">
        <v>9.9999999999999995E-7</v>
      </c>
    </row>
    <row r="43" spans="2:330">
      <c r="B43" s="80" t="s">
        <v>395</v>
      </c>
      <c r="C43" s="81">
        <v>0.51300000000000001</v>
      </c>
      <c r="D43" s="81"/>
      <c r="E43" s="81">
        <v>1.3720000000000001</v>
      </c>
      <c r="F43" s="81"/>
      <c r="G43" s="81">
        <v>1.369</v>
      </c>
      <c r="H43" s="81">
        <v>1.3260000000000001</v>
      </c>
      <c r="I43" s="81">
        <v>1.3</v>
      </c>
      <c r="J43" s="81">
        <v>1.2230000000000001</v>
      </c>
      <c r="K43" s="81">
        <v>4.4999999999999998E-2</v>
      </c>
      <c r="L43" s="82">
        <v>99.650999999999996</v>
      </c>
      <c r="M43" s="82">
        <v>94.644999999999996</v>
      </c>
      <c r="N43" s="82">
        <v>91.617999999999995</v>
      </c>
      <c r="O43" s="82">
        <v>82.653999999999996</v>
      </c>
      <c r="P43" s="82">
        <v>-91.227999999999994</v>
      </c>
      <c r="Q43" s="76" t="s">
        <v>363</v>
      </c>
      <c r="R43" s="83">
        <v>1.5409694230201901E-5</v>
      </c>
      <c r="S43" s="76" t="s">
        <v>363</v>
      </c>
      <c r="T43" s="83">
        <v>2.98775752674947E-5</v>
      </c>
      <c r="U43" s="76" t="s">
        <v>363</v>
      </c>
      <c r="V43" s="84">
        <v>5.7929086101867397E-5</v>
      </c>
      <c r="X43" s="80" t="s">
        <v>395</v>
      </c>
      <c r="Y43" s="81">
        <v>0.51300000000000001</v>
      </c>
      <c r="Z43" s="81"/>
      <c r="AA43" s="81">
        <v>1.47</v>
      </c>
      <c r="AB43" s="81"/>
      <c r="AC43" s="81">
        <v>1.4890000000000001</v>
      </c>
      <c r="AD43" s="81">
        <v>1.4570000000000001</v>
      </c>
      <c r="AE43" s="81">
        <v>1.415</v>
      </c>
      <c r="AF43" s="81">
        <v>1.25</v>
      </c>
      <c r="AG43" s="81">
        <v>5.5E-2</v>
      </c>
      <c r="AH43" s="82">
        <v>101.985</v>
      </c>
      <c r="AI43" s="82">
        <v>98.641999999999996</v>
      </c>
      <c r="AJ43" s="82">
        <v>94.253</v>
      </c>
      <c r="AK43" s="82">
        <v>77.010999999999996</v>
      </c>
      <c r="AL43" s="82">
        <v>-89.278999999999996</v>
      </c>
      <c r="AM43" s="76" t="s">
        <v>363</v>
      </c>
      <c r="AN43" s="83">
        <v>1.45356045362522E-5</v>
      </c>
      <c r="AO43" s="76" t="s">
        <v>363</v>
      </c>
      <c r="AP43" s="83">
        <v>2.9047759122883201E-5</v>
      </c>
      <c r="AQ43" s="76" t="s">
        <v>363</v>
      </c>
      <c r="AR43" s="84">
        <v>5.8048656177777198E-5</v>
      </c>
      <c r="AT43" s="80" t="s">
        <v>395</v>
      </c>
      <c r="AU43" s="81">
        <v>0.51300000000000001</v>
      </c>
      <c r="AV43" s="81"/>
      <c r="AW43" s="81">
        <v>1.47</v>
      </c>
      <c r="AX43" s="81"/>
      <c r="AY43" s="81">
        <v>1.47</v>
      </c>
      <c r="AZ43" s="81">
        <v>1.464</v>
      </c>
      <c r="BA43" s="81">
        <v>1.45</v>
      </c>
      <c r="BB43" s="81">
        <v>1.4650000000000001</v>
      </c>
      <c r="BC43" s="81">
        <v>1.177</v>
      </c>
      <c r="BD43" s="82">
        <v>100</v>
      </c>
      <c r="BE43" s="82">
        <v>99.373000000000005</v>
      </c>
      <c r="BF43" s="82">
        <v>97.91</v>
      </c>
      <c r="BG43" s="82">
        <v>99.477999999999994</v>
      </c>
      <c r="BH43" s="82">
        <v>69.382999999999996</v>
      </c>
      <c r="BI43" s="76" t="s">
        <v>416</v>
      </c>
      <c r="BJ43" s="83">
        <v>1E-4</v>
      </c>
      <c r="BK43" s="76" t="s">
        <v>416</v>
      </c>
      <c r="BL43" s="83">
        <v>1E-4</v>
      </c>
      <c r="BM43" s="76" t="s">
        <v>416</v>
      </c>
      <c r="BN43" s="84">
        <v>1E-4</v>
      </c>
      <c r="BP43" s="80" t="s">
        <v>395</v>
      </c>
      <c r="BQ43" s="81">
        <v>0.51300000000000001</v>
      </c>
      <c r="BR43" s="81"/>
      <c r="BS43" s="81">
        <v>1.411</v>
      </c>
      <c r="BT43" s="81"/>
      <c r="BU43" s="81">
        <v>1.3979999999999999</v>
      </c>
      <c r="BV43" s="81">
        <v>1.3720000000000001</v>
      </c>
      <c r="BW43" s="81">
        <v>1.37</v>
      </c>
      <c r="BX43" s="81">
        <v>1.488</v>
      </c>
      <c r="BY43" s="81">
        <v>2.9000000000000001E-2</v>
      </c>
      <c r="BZ43" s="82">
        <v>98.552000000000007</v>
      </c>
      <c r="CA43" s="82">
        <v>95.656999999999996</v>
      </c>
      <c r="CB43" s="82">
        <v>95.433999999999997</v>
      </c>
      <c r="CC43" s="82">
        <v>108.575</v>
      </c>
      <c r="CD43" s="82">
        <v>-94.346999999999994</v>
      </c>
      <c r="CE43" s="76" t="s">
        <v>363</v>
      </c>
      <c r="CF43" s="83">
        <v>1.9438274503065799E-5</v>
      </c>
      <c r="CG43" s="76" t="s">
        <v>363</v>
      </c>
      <c r="CH43" s="83">
        <v>3.4281341265924603E-5</v>
      </c>
      <c r="CI43" s="76" t="s">
        <v>363</v>
      </c>
      <c r="CJ43" s="84">
        <v>6.0458574077932201E-5</v>
      </c>
      <c r="CL43" s="80" t="s">
        <v>395</v>
      </c>
      <c r="CM43" s="81">
        <v>0.51300000000000001</v>
      </c>
      <c r="CN43" s="81"/>
      <c r="CO43" s="81">
        <v>1.411</v>
      </c>
      <c r="CP43" s="81"/>
      <c r="CQ43" s="81">
        <v>1.4019999999999999</v>
      </c>
      <c r="CR43" s="81">
        <v>1.3680000000000001</v>
      </c>
      <c r="CS43" s="81">
        <v>1.3740000000000001</v>
      </c>
      <c r="CT43" s="81">
        <v>1.331</v>
      </c>
      <c r="CU43" s="81">
        <v>9.4E-2</v>
      </c>
      <c r="CV43" s="82">
        <v>98.998000000000005</v>
      </c>
      <c r="CW43" s="82">
        <v>95.212000000000003</v>
      </c>
      <c r="CX43" s="82">
        <v>95.88</v>
      </c>
      <c r="CY43" s="82">
        <v>91.090999999999994</v>
      </c>
      <c r="CZ43" s="82">
        <v>-81.676000000000002</v>
      </c>
      <c r="DA43" s="76" t="s">
        <v>363</v>
      </c>
      <c r="DB43" s="83">
        <v>1.7291814177026401E-5</v>
      </c>
      <c r="DC43" s="76" t="s">
        <v>363</v>
      </c>
      <c r="DD43" s="83">
        <v>3.3670353840907198E-5</v>
      </c>
      <c r="DE43" s="76" t="s">
        <v>363</v>
      </c>
      <c r="DF43" s="84">
        <v>6.5562393636989995E-5</v>
      </c>
      <c r="DH43" s="80" t="s">
        <v>395</v>
      </c>
      <c r="DI43" s="81">
        <v>0.51300000000000001</v>
      </c>
      <c r="DJ43" s="81"/>
      <c r="DK43" s="81">
        <v>1.391</v>
      </c>
      <c r="DL43" s="81"/>
      <c r="DM43" s="81">
        <v>1.37</v>
      </c>
      <c r="DN43" s="81">
        <v>1.34</v>
      </c>
      <c r="DO43" s="81">
        <v>1.3620000000000001</v>
      </c>
      <c r="DP43" s="81">
        <v>1.4119999999999999</v>
      </c>
      <c r="DQ43" s="81">
        <v>4.2000000000000003E-2</v>
      </c>
      <c r="DR43" s="82">
        <v>97.608000000000004</v>
      </c>
      <c r="DS43" s="82">
        <v>94.191000000000003</v>
      </c>
      <c r="DT43" s="82">
        <v>96.697000000000003</v>
      </c>
      <c r="DU43" s="82">
        <v>102.392</v>
      </c>
      <c r="DV43" s="82">
        <v>-91.813000000000002</v>
      </c>
      <c r="DW43" s="76" t="s">
        <v>363</v>
      </c>
      <c r="DX43" s="83">
        <v>1.8611303110783799E-5</v>
      </c>
      <c r="DY43" s="76" t="s">
        <v>363</v>
      </c>
      <c r="DZ43" s="83">
        <v>3.3669501226936203E-5</v>
      </c>
      <c r="EA43" s="76" t="s">
        <v>363</v>
      </c>
      <c r="EB43" s="84">
        <v>6.09111197707488E-5</v>
      </c>
      <c r="ED43" s="80" t="s">
        <v>395</v>
      </c>
      <c r="EE43" s="81">
        <v>0.51300000000000001</v>
      </c>
      <c r="EF43" s="81"/>
      <c r="EG43" s="81">
        <v>1.391</v>
      </c>
      <c r="EH43" s="81"/>
      <c r="EI43" s="81">
        <v>1.36</v>
      </c>
      <c r="EJ43" s="81">
        <v>1.385</v>
      </c>
      <c r="EK43" s="81">
        <v>1.359</v>
      </c>
      <c r="EL43" s="81">
        <v>1.3080000000000001</v>
      </c>
      <c r="EM43" s="81">
        <v>3.3000000000000002E-2</v>
      </c>
      <c r="EN43" s="82">
        <v>96.468999999999994</v>
      </c>
      <c r="EO43" s="82">
        <v>99.316999999999993</v>
      </c>
      <c r="EP43" s="82">
        <v>96.355000000000004</v>
      </c>
      <c r="EQ43" s="82">
        <v>90.546999999999997</v>
      </c>
      <c r="ER43" s="82">
        <v>-93.566999999999993</v>
      </c>
      <c r="ES43" s="76" t="s">
        <v>363</v>
      </c>
      <c r="ET43" s="83">
        <v>1.6604571974443498E-5</v>
      </c>
      <c r="EU43" s="76" t="s">
        <v>363</v>
      </c>
      <c r="EV43" s="83">
        <v>3.1031199227084498E-5</v>
      </c>
      <c r="EW43" s="76" t="s">
        <v>363</v>
      </c>
      <c r="EX43" s="84">
        <v>5.7992179922077098E-5</v>
      </c>
      <c r="EZ43" s="80" t="s">
        <v>395</v>
      </c>
      <c r="FA43" s="81">
        <v>0.51300000000000001</v>
      </c>
      <c r="FB43" s="81"/>
      <c r="FC43" s="81">
        <v>1.37</v>
      </c>
      <c r="FD43" s="81"/>
      <c r="FE43" s="81">
        <v>1.385</v>
      </c>
      <c r="FF43" s="81">
        <v>1.4019999999999999</v>
      </c>
      <c r="FG43" s="81">
        <v>1.403</v>
      </c>
      <c r="FH43" s="81">
        <v>1.353</v>
      </c>
      <c r="FI43" s="81">
        <v>1.155</v>
      </c>
      <c r="FJ43" s="82">
        <v>101.75</v>
      </c>
      <c r="FK43" s="82">
        <v>103.73399999999999</v>
      </c>
      <c r="FL43" s="82">
        <v>103.851</v>
      </c>
      <c r="FM43" s="82">
        <v>98.016000000000005</v>
      </c>
      <c r="FN43" s="82">
        <v>74.912000000000006</v>
      </c>
      <c r="FO43" s="76" t="s">
        <v>416</v>
      </c>
      <c r="FP43" s="83">
        <v>1E-4</v>
      </c>
      <c r="FQ43" s="76" t="s">
        <v>416</v>
      </c>
      <c r="FR43" s="83">
        <v>1E-4</v>
      </c>
      <c r="FS43" s="76" t="s">
        <v>416</v>
      </c>
      <c r="FT43" s="84">
        <v>1E-4</v>
      </c>
      <c r="FV43" s="80" t="s">
        <v>395</v>
      </c>
      <c r="FW43" s="81">
        <v>0.51300000000000001</v>
      </c>
      <c r="FX43" s="81"/>
      <c r="FY43" s="81">
        <v>1.37</v>
      </c>
      <c r="FZ43" s="81"/>
      <c r="GA43" s="81">
        <v>1.3680000000000001</v>
      </c>
      <c r="GB43" s="81">
        <v>1.31</v>
      </c>
      <c r="GC43" s="81">
        <v>1.236</v>
      </c>
      <c r="GD43" s="81">
        <v>1.222</v>
      </c>
      <c r="GE43" s="81">
        <v>5.3999999999999999E-2</v>
      </c>
      <c r="GF43" s="82">
        <v>99.766999999999996</v>
      </c>
      <c r="GG43" s="82">
        <v>92.998999999999995</v>
      </c>
      <c r="GH43" s="82">
        <v>84.364000000000004</v>
      </c>
      <c r="GI43" s="82">
        <v>82.73</v>
      </c>
      <c r="GJ43" s="82">
        <v>-89.474000000000004</v>
      </c>
      <c r="GK43" s="76" t="s">
        <v>363</v>
      </c>
      <c r="GL43" s="83">
        <v>1.54904941270785E-5</v>
      </c>
      <c r="GM43" s="76" t="s">
        <v>363</v>
      </c>
      <c r="GN43" s="83">
        <v>3.0228637550299002E-5</v>
      </c>
      <c r="GO43" s="76" t="s">
        <v>363</v>
      </c>
      <c r="GP43" s="84">
        <v>5.89891142691189E-5</v>
      </c>
      <c r="GR43" s="80" t="s">
        <v>395</v>
      </c>
      <c r="GS43" s="81">
        <v>0.51300000000000001</v>
      </c>
      <c r="GT43" s="81"/>
      <c r="GU43" s="81">
        <v>1.355</v>
      </c>
      <c r="GV43" s="81"/>
      <c r="GW43" s="81">
        <v>1.3240000000000001</v>
      </c>
      <c r="GX43" s="81">
        <v>1.2989999999999999</v>
      </c>
      <c r="GY43" s="81">
        <v>1.258</v>
      </c>
      <c r="GZ43" s="81">
        <v>1.262</v>
      </c>
      <c r="HA43" s="81">
        <v>3.4000000000000002E-2</v>
      </c>
      <c r="HB43" s="82">
        <v>96.317999999999998</v>
      </c>
      <c r="HC43" s="82">
        <v>93.349000000000004</v>
      </c>
      <c r="HD43" s="82">
        <v>88.48</v>
      </c>
      <c r="HE43" s="82">
        <v>88.954999999999998</v>
      </c>
      <c r="HF43" s="82">
        <v>-93.372</v>
      </c>
      <c r="HG43" s="76" t="s">
        <v>363</v>
      </c>
      <c r="HH43" s="83">
        <v>1.6355152111125601E-5</v>
      </c>
      <c r="HI43" s="76" t="s">
        <v>363</v>
      </c>
      <c r="HJ43" s="83">
        <v>3.0752975894304203E-5</v>
      </c>
      <c r="HK43" s="76" t="s">
        <v>363</v>
      </c>
      <c r="HL43" s="84">
        <v>5.7825541451999599E-5</v>
      </c>
      <c r="HN43" s="80" t="s">
        <v>395</v>
      </c>
      <c r="HO43" s="81">
        <v>0.51300000000000001</v>
      </c>
      <c r="HP43" s="81"/>
      <c r="HQ43" s="81">
        <v>1.355</v>
      </c>
      <c r="HR43" s="81"/>
      <c r="HS43" s="81">
        <v>1.32</v>
      </c>
      <c r="HT43" s="81">
        <v>1.3160000000000001</v>
      </c>
      <c r="HU43" s="81">
        <v>1.2629999999999999</v>
      </c>
      <c r="HV43" s="81">
        <v>1.24</v>
      </c>
      <c r="HW43" s="81">
        <v>0.752</v>
      </c>
      <c r="HX43" s="82">
        <v>95.843000000000004</v>
      </c>
      <c r="HY43" s="82">
        <v>95.367999999999995</v>
      </c>
      <c r="HZ43" s="82">
        <v>89.073999999999998</v>
      </c>
      <c r="IA43" s="82">
        <v>86.341999999999999</v>
      </c>
      <c r="IB43" s="82">
        <v>28.385000000000002</v>
      </c>
      <c r="IC43" s="76" t="s">
        <v>363</v>
      </c>
      <c r="ID43" s="83">
        <v>4.2369280555725103E-5</v>
      </c>
      <c r="IE43" s="76" t="s">
        <v>416</v>
      </c>
      <c r="IF43" s="83">
        <v>1E-4</v>
      </c>
      <c r="IG43" s="76" t="s">
        <v>416</v>
      </c>
      <c r="IH43" s="84">
        <v>1E-4</v>
      </c>
      <c r="IJ43" s="80" t="s">
        <v>395</v>
      </c>
      <c r="IK43" s="81">
        <v>0.51300000000000001</v>
      </c>
      <c r="IL43" s="81"/>
      <c r="IM43" s="81">
        <v>1.367</v>
      </c>
      <c r="IN43" s="81"/>
      <c r="IO43" s="81">
        <v>1.361</v>
      </c>
      <c r="IP43" s="81">
        <v>1.347</v>
      </c>
      <c r="IQ43" s="81">
        <v>1.288</v>
      </c>
      <c r="IR43" s="81">
        <v>1.117</v>
      </c>
      <c r="IS43" s="81">
        <v>3.1E-2</v>
      </c>
      <c r="IT43" s="82">
        <v>99.296999999999997</v>
      </c>
      <c r="IU43" s="82">
        <v>97.658000000000001</v>
      </c>
      <c r="IV43" s="82">
        <v>90.748999999999995</v>
      </c>
      <c r="IW43" s="82">
        <v>70.725999999999999</v>
      </c>
      <c r="IX43" s="82">
        <v>-93.956999999999994</v>
      </c>
      <c r="IY43" s="76" t="s">
        <v>363</v>
      </c>
      <c r="IZ43" s="83">
        <v>1.3361459920139201E-5</v>
      </c>
      <c r="JA43" s="76" t="s">
        <v>363</v>
      </c>
      <c r="JB43" s="83">
        <v>2.6882368029698101E-5</v>
      </c>
      <c r="JC43" s="76" t="s">
        <v>363</v>
      </c>
      <c r="JD43" s="84">
        <v>5.4085535203746503E-5</v>
      </c>
      <c r="JF43" s="80" t="s">
        <v>395</v>
      </c>
      <c r="JG43" s="81">
        <v>0.51300000000000001</v>
      </c>
      <c r="JH43" s="81"/>
      <c r="JI43" s="81">
        <v>1.367</v>
      </c>
      <c r="JJ43" s="81"/>
      <c r="JK43" s="81">
        <v>1.329</v>
      </c>
      <c r="JL43" s="81">
        <v>1.355</v>
      </c>
      <c r="JM43" s="81">
        <v>1.2809999999999999</v>
      </c>
      <c r="JN43" s="81">
        <v>1.1419999999999999</v>
      </c>
      <c r="JO43" s="81">
        <v>3.2000000000000001E-2</v>
      </c>
      <c r="JP43" s="82">
        <v>95.55</v>
      </c>
      <c r="JQ43" s="82">
        <v>98.594999999999999</v>
      </c>
      <c r="JR43" s="82">
        <v>89.93</v>
      </c>
      <c r="JS43" s="82">
        <v>73.653000000000006</v>
      </c>
      <c r="JT43" s="82">
        <v>-93.762</v>
      </c>
      <c r="JU43" s="76" t="s">
        <v>363</v>
      </c>
      <c r="JV43" s="83">
        <v>1.38447027731384E-5</v>
      </c>
      <c r="JW43" s="76" t="s">
        <v>363</v>
      </c>
      <c r="JX43" s="83">
        <v>2.7538650698402502E-5</v>
      </c>
      <c r="JY43" s="76" t="s">
        <v>363</v>
      </c>
      <c r="JZ43" s="84">
        <v>5.47774332692817E-5</v>
      </c>
      <c r="KB43" s="80" t="s">
        <v>395</v>
      </c>
      <c r="KC43" s="81">
        <v>0.51900000000000002</v>
      </c>
      <c r="KD43" s="81"/>
      <c r="KE43" s="81">
        <v>1.427</v>
      </c>
      <c r="KF43" s="81"/>
      <c r="KG43" s="81">
        <v>1.389</v>
      </c>
      <c r="KH43" s="81">
        <v>1.321</v>
      </c>
      <c r="KI43" s="81">
        <v>1.2729999999999999</v>
      </c>
      <c r="KJ43" s="81">
        <v>1.2350000000000001</v>
      </c>
      <c r="KK43" s="81">
        <v>1.071</v>
      </c>
      <c r="KL43" s="82">
        <v>95.814999999999998</v>
      </c>
      <c r="KM43" s="82">
        <v>88.325999999999993</v>
      </c>
      <c r="KN43" s="82">
        <v>83.04</v>
      </c>
      <c r="KO43" s="82">
        <v>78.855000000000004</v>
      </c>
      <c r="KP43" s="82">
        <v>60.792999999999999</v>
      </c>
      <c r="KQ43" s="76" t="s">
        <v>416</v>
      </c>
      <c r="KR43" s="83">
        <v>1.0000000000000001E-5</v>
      </c>
      <c r="KS43" s="76" t="s">
        <v>416</v>
      </c>
      <c r="KT43" s="83">
        <v>1.0000000000000001E-5</v>
      </c>
      <c r="KU43" s="76" t="s">
        <v>416</v>
      </c>
      <c r="KV43" s="84">
        <v>1.0000000000000001E-5</v>
      </c>
      <c r="KX43" s="80" t="s">
        <v>395</v>
      </c>
      <c r="KY43" s="81">
        <v>0.502</v>
      </c>
      <c r="KZ43" s="81"/>
      <c r="LA43" s="81">
        <v>1.5429999999999999</v>
      </c>
      <c r="LB43" s="81"/>
      <c r="LC43" s="81">
        <v>1.512</v>
      </c>
      <c r="LD43" s="81">
        <v>1.5109999999999999</v>
      </c>
      <c r="LE43" s="81">
        <v>1.377</v>
      </c>
      <c r="LF43" s="81">
        <v>1.127</v>
      </c>
      <c r="LG43" s="81">
        <v>1.0029999999999999</v>
      </c>
      <c r="LH43" s="82">
        <v>97.022000000000006</v>
      </c>
      <c r="LI43" s="82">
        <v>96.926000000000002</v>
      </c>
      <c r="LJ43" s="82">
        <v>84.054000000000002</v>
      </c>
      <c r="LK43" s="82">
        <v>60.037999999999997</v>
      </c>
      <c r="LL43" s="82">
        <v>48.127000000000002</v>
      </c>
      <c r="LM43" s="76" t="s">
        <v>363</v>
      </c>
      <c r="LN43" s="83">
        <v>6.9622625836168896E-7</v>
      </c>
      <c r="LO43" s="76" t="s">
        <v>416</v>
      </c>
      <c r="LP43" s="83">
        <v>9.9999999999999995E-7</v>
      </c>
      <c r="LQ43" s="76" t="s">
        <v>416</v>
      </c>
      <c r="LR43" s="84">
        <v>9.9999999999999995E-7</v>
      </c>
    </row>
    <row r="44" spans="2:330">
      <c r="B44" s="80" t="s">
        <v>396</v>
      </c>
      <c r="C44" s="81">
        <v>0.42599999999999999</v>
      </c>
      <c r="D44" s="81"/>
      <c r="E44" s="81">
        <v>2.0179999999999998</v>
      </c>
      <c r="F44" s="81"/>
      <c r="G44" s="81">
        <v>1.9790000000000001</v>
      </c>
      <c r="H44" s="81">
        <v>1.825</v>
      </c>
      <c r="I44" s="81">
        <v>1.3069999999999999</v>
      </c>
      <c r="J44" s="81">
        <v>1.0149999999999999</v>
      </c>
      <c r="K44" s="81">
        <v>0.16800000000000001</v>
      </c>
      <c r="L44" s="82">
        <v>97.55</v>
      </c>
      <c r="M44" s="82">
        <v>87.876999999999995</v>
      </c>
      <c r="N44" s="82">
        <v>55.338999999999999</v>
      </c>
      <c r="O44" s="82">
        <v>36.997</v>
      </c>
      <c r="P44" s="82">
        <v>-60.563000000000002</v>
      </c>
      <c r="Q44" s="76" t="s">
        <v>363</v>
      </c>
      <c r="R44" s="83">
        <v>1.95470210247078E-6</v>
      </c>
      <c r="S44" s="76" t="s">
        <v>363</v>
      </c>
      <c r="T44" s="83">
        <v>2.3945452161513599E-5</v>
      </c>
      <c r="U44" s="76" t="s">
        <v>363</v>
      </c>
      <c r="V44" s="84">
        <v>7.7934215357386901E-5</v>
      </c>
      <c r="X44" s="80" t="s">
        <v>396</v>
      </c>
      <c r="Y44" s="81">
        <v>0.42599999999999999</v>
      </c>
      <c r="Z44" s="81"/>
      <c r="AA44" s="81">
        <v>2.141</v>
      </c>
      <c r="AB44" s="81"/>
      <c r="AC44" s="81">
        <v>2.1749999999999998</v>
      </c>
      <c r="AD44" s="81">
        <v>2.1240000000000001</v>
      </c>
      <c r="AE44" s="81">
        <v>1.4990000000000001</v>
      </c>
      <c r="AF44" s="81">
        <v>1.048</v>
      </c>
      <c r="AG44" s="81">
        <v>0.16500000000000001</v>
      </c>
      <c r="AH44" s="82">
        <v>101.983</v>
      </c>
      <c r="AI44" s="82">
        <v>99.009</v>
      </c>
      <c r="AJ44" s="82">
        <v>62.566000000000003</v>
      </c>
      <c r="AK44" s="82">
        <v>36.268000000000001</v>
      </c>
      <c r="AL44" s="82">
        <v>-61.268000000000001</v>
      </c>
      <c r="AM44" s="76" t="s">
        <v>363</v>
      </c>
      <c r="AN44" s="83">
        <v>3.00490685028733E-6</v>
      </c>
      <c r="AO44" s="76" t="s">
        <v>363</v>
      </c>
      <c r="AP44" s="83">
        <v>2.3541936915306799E-5</v>
      </c>
      <c r="AQ44" s="76" t="s">
        <v>363</v>
      </c>
      <c r="AR44" s="84">
        <v>7.6643164020418197E-5</v>
      </c>
      <c r="AT44" s="80" t="s">
        <v>396</v>
      </c>
      <c r="AU44" s="81">
        <v>0.42599999999999999</v>
      </c>
      <c r="AV44" s="81"/>
      <c r="AW44" s="81">
        <v>2.141</v>
      </c>
      <c r="AX44" s="81"/>
      <c r="AY44" s="81">
        <v>2.0950000000000002</v>
      </c>
      <c r="AZ44" s="81">
        <v>2.1139999999999999</v>
      </c>
      <c r="BA44" s="81">
        <v>2.0920000000000001</v>
      </c>
      <c r="BB44" s="81">
        <v>1.88</v>
      </c>
      <c r="BC44" s="81">
        <v>0.80100000000000005</v>
      </c>
      <c r="BD44" s="82">
        <v>97.317999999999998</v>
      </c>
      <c r="BE44" s="82">
        <v>98.426000000000002</v>
      </c>
      <c r="BF44" s="82">
        <v>97.143000000000001</v>
      </c>
      <c r="BG44" s="82">
        <v>84.781000000000006</v>
      </c>
      <c r="BH44" s="82">
        <v>21.866</v>
      </c>
      <c r="BI44" s="76" t="s">
        <v>363</v>
      </c>
      <c r="BJ44" s="83">
        <v>3.5712910089763702E-5</v>
      </c>
      <c r="BK44" s="76" t="s">
        <v>416</v>
      </c>
      <c r="BL44" s="83">
        <v>1E-4</v>
      </c>
      <c r="BM44" s="76" t="s">
        <v>416</v>
      </c>
      <c r="BN44" s="84">
        <v>1E-4</v>
      </c>
      <c r="BP44" s="80" t="s">
        <v>396</v>
      </c>
      <c r="BQ44" s="81">
        <v>0.42599999999999999</v>
      </c>
      <c r="BR44" s="81"/>
      <c r="BS44" s="81">
        <v>1.9239999999999999</v>
      </c>
      <c r="BT44" s="81"/>
      <c r="BU44" s="81">
        <v>2.0059999999999998</v>
      </c>
      <c r="BV44" s="81">
        <v>1.776</v>
      </c>
      <c r="BW44" s="81">
        <v>1.4350000000000001</v>
      </c>
      <c r="BX44" s="81">
        <v>1.089</v>
      </c>
      <c r="BY44" s="81">
        <v>0.11</v>
      </c>
      <c r="BZ44" s="82">
        <v>105.474</v>
      </c>
      <c r="CA44" s="82">
        <v>90.12</v>
      </c>
      <c r="CB44" s="82">
        <v>67.355999999999995</v>
      </c>
      <c r="CC44" s="82">
        <v>44.259</v>
      </c>
      <c r="CD44" s="82">
        <v>-74.177999999999997</v>
      </c>
      <c r="CE44" s="76" t="s">
        <v>363</v>
      </c>
      <c r="CF44" s="83">
        <v>5.6420844313648397E-6</v>
      </c>
      <c r="CG44" s="76" t="s">
        <v>363</v>
      </c>
      <c r="CH44" s="83">
        <v>2.3642442570122499E-5</v>
      </c>
      <c r="CI44" s="76" t="s">
        <v>363</v>
      </c>
      <c r="CJ44" s="84">
        <v>6.2496790284473204E-5</v>
      </c>
      <c r="CL44" s="80" t="s">
        <v>396</v>
      </c>
      <c r="CM44" s="81">
        <v>0.42599999999999999</v>
      </c>
      <c r="CN44" s="81"/>
      <c r="CO44" s="81">
        <v>1.9239999999999999</v>
      </c>
      <c r="CP44" s="81"/>
      <c r="CQ44" s="81">
        <v>1.944</v>
      </c>
      <c r="CR44" s="81">
        <v>1.9670000000000001</v>
      </c>
      <c r="CS44" s="81">
        <v>1.8939999999999999</v>
      </c>
      <c r="CT44" s="81">
        <v>1.73</v>
      </c>
      <c r="CU44" s="81">
        <v>0.121</v>
      </c>
      <c r="CV44" s="82">
        <v>101.33499999999999</v>
      </c>
      <c r="CW44" s="82">
        <v>102.87</v>
      </c>
      <c r="CX44" s="82">
        <v>97.997</v>
      </c>
      <c r="CY44" s="82">
        <v>87.049000000000007</v>
      </c>
      <c r="CZ44" s="82">
        <v>-71.596000000000004</v>
      </c>
      <c r="DA44" s="76" t="s">
        <v>363</v>
      </c>
      <c r="DB44" s="83">
        <v>1.7121191741267301E-5</v>
      </c>
      <c r="DC44" s="76" t="s">
        <v>363</v>
      </c>
      <c r="DD44" s="83">
        <v>3.5375540098341301E-5</v>
      </c>
      <c r="DE44" s="76" t="s">
        <v>363</v>
      </c>
      <c r="DF44" s="84">
        <v>7.3092390772835407E-5</v>
      </c>
      <c r="DH44" s="80" t="s">
        <v>396</v>
      </c>
      <c r="DI44" s="81">
        <v>0.42599999999999999</v>
      </c>
      <c r="DJ44" s="81"/>
      <c r="DK44" s="81">
        <v>1.9770000000000001</v>
      </c>
      <c r="DL44" s="81"/>
      <c r="DM44" s="81">
        <v>2</v>
      </c>
      <c r="DN44" s="81">
        <v>1.903</v>
      </c>
      <c r="DO44" s="81">
        <v>1.5569999999999999</v>
      </c>
      <c r="DP44" s="81">
        <v>1.1759999999999999</v>
      </c>
      <c r="DQ44" s="81">
        <v>0.24199999999999999</v>
      </c>
      <c r="DR44" s="82">
        <v>101.483</v>
      </c>
      <c r="DS44" s="82">
        <v>95.228999999999999</v>
      </c>
      <c r="DT44" s="82">
        <v>72.921000000000006</v>
      </c>
      <c r="DU44" s="82">
        <v>48.356000000000002</v>
      </c>
      <c r="DV44" s="82">
        <v>-43.192</v>
      </c>
      <c r="DW44" s="76" t="s">
        <v>363</v>
      </c>
      <c r="DX44" s="83">
        <v>8.5718687759480492E-6</v>
      </c>
      <c r="DY44" s="76" t="s">
        <v>363</v>
      </c>
      <c r="DZ44" s="83">
        <v>3.3744561097048897E-5</v>
      </c>
      <c r="EA44" s="76" t="s">
        <v>416</v>
      </c>
      <c r="EB44" s="84">
        <v>1E-4</v>
      </c>
      <c r="ED44" s="80" t="s">
        <v>396</v>
      </c>
      <c r="EE44" s="81">
        <v>0.42599999999999999</v>
      </c>
      <c r="EF44" s="81"/>
      <c r="EG44" s="81">
        <v>1.9770000000000001</v>
      </c>
      <c r="EH44" s="81"/>
      <c r="EI44" s="81">
        <v>1.958</v>
      </c>
      <c r="EJ44" s="81">
        <v>1.9650000000000001</v>
      </c>
      <c r="EK44" s="81">
        <v>1.9530000000000001</v>
      </c>
      <c r="EL44" s="81">
        <v>1.7649999999999999</v>
      </c>
      <c r="EM44" s="81">
        <v>0.10299999999999999</v>
      </c>
      <c r="EN44" s="82">
        <v>98.775000000000006</v>
      </c>
      <c r="EO44" s="82">
        <v>99.225999999999999</v>
      </c>
      <c r="EP44" s="82">
        <v>98.453000000000003</v>
      </c>
      <c r="EQ44" s="82">
        <v>86.331000000000003</v>
      </c>
      <c r="ER44" s="82">
        <v>-75.822000000000003</v>
      </c>
      <c r="ES44" s="76" t="s">
        <v>363</v>
      </c>
      <c r="ET44" s="83">
        <v>1.6751504784176101E-5</v>
      </c>
      <c r="EU44" s="76" t="s">
        <v>363</v>
      </c>
      <c r="EV44" s="83">
        <v>3.40725455550234E-5</v>
      </c>
      <c r="EW44" s="76" t="s">
        <v>363</v>
      </c>
      <c r="EX44" s="84">
        <v>6.9303526790966003E-5</v>
      </c>
      <c r="EZ44" s="80" t="s">
        <v>396</v>
      </c>
      <c r="FA44" s="81">
        <v>0.42599999999999999</v>
      </c>
      <c r="FB44" s="81"/>
      <c r="FC44" s="81">
        <v>1.823</v>
      </c>
      <c r="FD44" s="81"/>
      <c r="FE44" s="81">
        <v>1.865</v>
      </c>
      <c r="FF44" s="81">
        <v>1.9570000000000001</v>
      </c>
      <c r="FG44" s="81">
        <v>1.9370000000000001</v>
      </c>
      <c r="FH44" s="81">
        <v>1.7430000000000001</v>
      </c>
      <c r="FI44" s="81">
        <v>0.73</v>
      </c>
      <c r="FJ44" s="82">
        <v>103.006</v>
      </c>
      <c r="FK44" s="82">
        <v>109.592</v>
      </c>
      <c r="FL44" s="82">
        <v>108.16</v>
      </c>
      <c r="FM44" s="82">
        <v>94.272999999999996</v>
      </c>
      <c r="FN44" s="82">
        <v>21.760999999999999</v>
      </c>
      <c r="FO44" s="76" t="s">
        <v>363</v>
      </c>
      <c r="FP44" s="83">
        <v>4.07906861349971E-5</v>
      </c>
      <c r="FQ44" s="76" t="s">
        <v>416</v>
      </c>
      <c r="FR44" s="83">
        <v>1E-4</v>
      </c>
      <c r="FS44" s="76" t="s">
        <v>416</v>
      </c>
      <c r="FT44" s="84">
        <v>1E-4</v>
      </c>
      <c r="FV44" s="80" t="s">
        <v>396</v>
      </c>
      <c r="FW44" s="81">
        <v>0.42599999999999999</v>
      </c>
      <c r="FX44" s="81"/>
      <c r="FY44" s="81">
        <v>1.823</v>
      </c>
      <c r="FZ44" s="81"/>
      <c r="GA44" s="81">
        <v>1.825</v>
      </c>
      <c r="GB44" s="81">
        <v>1.718</v>
      </c>
      <c r="GC44" s="81">
        <v>1.419</v>
      </c>
      <c r="GD44" s="81">
        <v>1.1679999999999999</v>
      </c>
      <c r="GE44" s="81">
        <v>0.25</v>
      </c>
      <c r="GF44" s="82">
        <v>100.143</v>
      </c>
      <c r="GG44" s="82">
        <v>92.483999999999995</v>
      </c>
      <c r="GH44" s="82">
        <v>71.081000000000003</v>
      </c>
      <c r="GI44" s="82">
        <v>53.113999999999997</v>
      </c>
      <c r="GJ44" s="82">
        <v>-41.314999999999998</v>
      </c>
      <c r="GK44" s="76" t="s">
        <v>363</v>
      </c>
      <c r="GL44" s="83">
        <v>1.0788899744308E-5</v>
      </c>
      <c r="GM44" s="76" t="s">
        <v>363</v>
      </c>
      <c r="GN44" s="83">
        <v>3.6515353614311598E-5</v>
      </c>
      <c r="GO44" s="76" t="s">
        <v>416</v>
      </c>
      <c r="GP44" s="84">
        <v>1E-4</v>
      </c>
      <c r="GR44" s="80" t="s">
        <v>396</v>
      </c>
      <c r="GS44" s="81">
        <v>0.42599999999999999</v>
      </c>
      <c r="GT44" s="81"/>
      <c r="GU44" s="81">
        <v>1.7</v>
      </c>
      <c r="GV44" s="81"/>
      <c r="GW44" s="81">
        <v>1.7370000000000001</v>
      </c>
      <c r="GX44" s="81">
        <v>1.5580000000000001</v>
      </c>
      <c r="GY44" s="81">
        <v>1.3120000000000001</v>
      </c>
      <c r="GZ44" s="81">
        <v>1.206</v>
      </c>
      <c r="HA44" s="81">
        <v>0.156</v>
      </c>
      <c r="HB44" s="82">
        <v>102.904</v>
      </c>
      <c r="HC44" s="82">
        <v>88.853999999999999</v>
      </c>
      <c r="HD44" s="82">
        <v>69.545000000000002</v>
      </c>
      <c r="HE44" s="82">
        <v>61.223999999999997</v>
      </c>
      <c r="HF44" s="82">
        <v>-63.38</v>
      </c>
      <c r="HG44" s="76" t="s">
        <v>363</v>
      </c>
      <c r="HH44" s="83">
        <v>1.23048795005485E-5</v>
      </c>
      <c r="HI44" s="76" t="s">
        <v>363</v>
      </c>
      <c r="HJ44" s="83">
        <v>3.0999064827676402E-5</v>
      </c>
      <c r="HK44" s="76" t="s">
        <v>363</v>
      </c>
      <c r="HL44" s="84">
        <v>7.8094386876982302E-5</v>
      </c>
      <c r="HN44" s="80" t="s">
        <v>396</v>
      </c>
      <c r="HO44" s="81">
        <v>0.42599999999999999</v>
      </c>
      <c r="HP44" s="81"/>
      <c r="HQ44" s="81">
        <v>1.7</v>
      </c>
      <c r="HR44" s="81"/>
      <c r="HS44" s="81">
        <v>1.6919999999999999</v>
      </c>
      <c r="HT44" s="81">
        <v>1.5429999999999999</v>
      </c>
      <c r="HU44" s="81">
        <v>1.2789999999999999</v>
      </c>
      <c r="HV44" s="81">
        <v>0.89200000000000002</v>
      </c>
      <c r="HW44" s="81">
        <v>0.43099999999999999</v>
      </c>
      <c r="HX44" s="82">
        <v>99.372</v>
      </c>
      <c r="HY44" s="82">
        <v>87.677000000000007</v>
      </c>
      <c r="HZ44" s="82">
        <v>66.953999999999994</v>
      </c>
      <c r="IA44" s="82">
        <v>36.578000000000003</v>
      </c>
      <c r="IB44" s="82">
        <v>0.39200000000000002</v>
      </c>
      <c r="IC44" s="76" t="s">
        <v>363</v>
      </c>
      <c r="ID44" s="83">
        <v>3.6152472437729799E-6</v>
      </c>
      <c r="IE44" s="76" t="s">
        <v>416</v>
      </c>
      <c r="IF44" s="83">
        <v>1E-4</v>
      </c>
      <c r="IG44" s="76" t="s">
        <v>416</v>
      </c>
      <c r="IH44" s="84">
        <v>1E-4</v>
      </c>
      <c r="IJ44" s="80" t="s">
        <v>396</v>
      </c>
      <c r="IK44" s="81">
        <v>0.42599999999999999</v>
      </c>
      <c r="IL44" s="81"/>
      <c r="IM44" s="81">
        <v>1.7410000000000001</v>
      </c>
      <c r="IN44" s="81"/>
      <c r="IO44" s="81">
        <v>1.8620000000000001</v>
      </c>
      <c r="IP44" s="81">
        <v>1.7729999999999999</v>
      </c>
      <c r="IQ44" s="81">
        <v>1.3360000000000001</v>
      </c>
      <c r="IR44" s="81">
        <v>0.96399999999999997</v>
      </c>
      <c r="IS44" s="81">
        <v>0.14599999999999999</v>
      </c>
      <c r="IT44" s="82">
        <v>109.202</v>
      </c>
      <c r="IU44" s="82">
        <v>102.43300000000001</v>
      </c>
      <c r="IV44" s="82">
        <v>69.201999999999998</v>
      </c>
      <c r="IW44" s="82">
        <v>40.912999999999997</v>
      </c>
      <c r="IX44" s="82">
        <v>-65.727999999999994</v>
      </c>
      <c r="IY44" s="76" t="s">
        <v>363</v>
      </c>
      <c r="IZ44" s="83">
        <v>4.7728714526571704E-6</v>
      </c>
      <c r="JA44" s="76" t="s">
        <v>363</v>
      </c>
      <c r="JB44" s="83">
        <v>2.4190881340097701E-5</v>
      </c>
      <c r="JC44" s="76" t="s">
        <v>363</v>
      </c>
      <c r="JD44" s="84">
        <v>7.1205659191384902E-5</v>
      </c>
      <c r="JF44" s="80" t="s">
        <v>396</v>
      </c>
      <c r="JG44" s="81">
        <v>0.42599999999999999</v>
      </c>
      <c r="JH44" s="81"/>
      <c r="JI44" s="81">
        <v>1.7410000000000001</v>
      </c>
      <c r="JJ44" s="81"/>
      <c r="JK44" s="81">
        <v>1.6930000000000001</v>
      </c>
      <c r="JL44" s="81">
        <v>1.776</v>
      </c>
      <c r="JM44" s="81">
        <v>1.6870000000000001</v>
      </c>
      <c r="JN44" s="81">
        <v>1.034</v>
      </c>
      <c r="JO44" s="81">
        <v>0.17199999999999999</v>
      </c>
      <c r="JP44" s="82">
        <v>96.35</v>
      </c>
      <c r="JQ44" s="82">
        <v>102.66200000000001</v>
      </c>
      <c r="JR44" s="82">
        <v>95.894000000000005</v>
      </c>
      <c r="JS44" s="82">
        <v>46.235999999999997</v>
      </c>
      <c r="JT44" s="82">
        <v>-59.624000000000002</v>
      </c>
      <c r="JU44" s="76" t="s">
        <v>363</v>
      </c>
      <c r="JV44" s="83">
        <v>8.3984963638824404E-6</v>
      </c>
      <c r="JW44" s="76" t="s">
        <v>363</v>
      </c>
      <c r="JX44" s="83">
        <v>2.7337924476153802E-5</v>
      </c>
      <c r="JY44" s="76" t="s">
        <v>363</v>
      </c>
      <c r="JZ44" s="84">
        <v>8.1112441514510301E-5</v>
      </c>
      <c r="KB44" s="80" t="s">
        <v>396</v>
      </c>
      <c r="KC44" s="81">
        <v>0.52600000000000002</v>
      </c>
      <c r="KD44" s="81"/>
      <c r="KE44" s="81">
        <v>2.2909999999999999</v>
      </c>
      <c r="KF44" s="81"/>
      <c r="KG44" s="81">
        <v>2.2530000000000001</v>
      </c>
      <c r="KH44" s="81">
        <v>2.0379999999999998</v>
      </c>
      <c r="KI44" s="81">
        <v>1.746</v>
      </c>
      <c r="KJ44" s="81">
        <v>1.702</v>
      </c>
      <c r="KK44" s="81">
        <v>1.482</v>
      </c>
      <c r="KL44" s="82">
        <v>97.846999999999994</v>
      </c>
      <c r="KM44" s="82">
        <v>85.665999999999997</v>
      </c>
      <c r="KN44" s="82">
        <v>69.122</v>
      </c>
      <c r="KO44" s="82">
        <v>66.629000000000005</v>
      </c>
      <c r="KP44" s="82">
        <v>54.164000000000001</v>
      </c>
      <c r="KQ44" s="76" t="s">
        <v>416</v>
      </c>
      <c r="KR44" s="83">
        <v>1.0000000000000001E-5</v>
      </c>
      <c r="KS44" s="76" t="s">
        <v>416</v>
      </c>
      <c r="KT44" s="83">
        <v>1.0000000000000001E-5</v>
      </c>
      <c r="KU44" s="76" t="s">
        <v>416</v>
      </c>
      <c r="KV44" s="84">
        <v>1.0000000000000001E-5</v>
      </c>
      <c r="KX44" s="80" t="s">
        <v>396</v>
      </c>
      <c r="KY44" s="81">
        <v>0.63400000000000001</v>
      </c>
      <c r="KZ44" s="81"/>
      <c r="LA44" s="81">
        <v>2.7120000000000002</v>
      </c>
      <c r="LB44" s="81"/>
      <c r="LC44" s="81">
        <v>2.6520000000000001</v>
      </c>
      <c r="LD44" s="81">
        <v>2.581</v>
      </c>
      <c r="LE44" s="81">
        <v>2.5790000000000002</v>
      </c>
      <c r="LF44" s="81">
        <v>1.5780000000000001</v>
      </c>
      <c r="LG44" s="81">
        <v>1.272</v>
      </c>
      <c r="LH44" s="82">
        <v>97.113</v>
      </c>
      <c r="LI44" s="82">
        <v>93.695999999999998</v>
      </c>
      <c r="LJ44" s="82">
        <v>93.6</v>
      </c>
      <c r="LK44" s="82">
        <v>45.427999999999997</v>
      </c>
      <c r="LL44" s="82">
        <v>30.702999999999999</v>
      </c>
      <c r="LM44" s="76" t="s">
        <v>363</v>
      </c>
      <c r="LN44" s="83">
        <v>8.0369282993493203E-8</v>
      </c>
      <c r="LO44" s="76" t="s">
        <v>416</v>
      </c>
      <c r="LP44" s="83">
        <v>9.9999999999999995E-7</v>
      </c>
      <c r="LQ44" s="76" t="s">
        <v>416</v>
      </c>
      <c r="LR44" s="84">
        <v>9.9999999999999995E-7</v>
      </c>
    </row>
    <row r="45" spans="2:330">
      <c r="B45" s="80" t="s">
        <v>397</v>
      </c>
      <c r="C45" s="81">
        <v>0.438</v>
      </c>
      <c r="D45" s="81"/>
      <c r="E45" s="81">
        <v>1.256</v>
      </c>
      <c r="F45" s="81"/>
      <c r="G45" s="81">
        <v>1.26</v>
      </c>
      <c r="H45" s="81">
        <v>1.1859999999999999</v>
      </c>
      <c r="I45" s="81">
        <v>0.999</v>
      </c>
      <c r="J45" s="81">
        <v>0.88500000000000001</v>
      </c>
      <c r="K45" s="81">
        <v>0.04</v>
      </c>
      <c r="L45" s="82">
        <v>100.489</v>
      </c>
      <c r="M45" s="82">
        <v>91.442999999999998</v>
      </c>
      <c r="N45" s="82">
        <v>68.581999999999994</v>
      </c>
      <c r="O45" s="82">
        <v>54.645000000000003</v>
      </c>
      <c r="P45" s="82">
        <v>-90.867999999999995</v>
      </c>
      <c r="Q45" s="76" t="s">
        <v>363</v>
      </c>
      <c r="R45" s="83">
        <v>1.0762707722796501E-5</v>
      </c>
      <c r="S45" s="76" t="s">
        <v>363</v>
      </c>
      <c r="T45" s="83">
        <v>2.3742883278274399E-5</v>
      </c>
      <c r="U45" s="76" t="s">
        <v>363</v>
      </c>
      <c r="V45" s="84">
        <v>5.2377572715436602E-5</v>
      </c>
      <c r="X45" s="80" t="s">
        <v>397</v>
      </c>
      <c r="Y45" s="81">
        <v>0.438</v>
      </c>
      <c r="Z45" s="81"/>
      <c r="AA45" s="81">
        <v>1.3220000000000001</v>
      </c>
      <c r="AB45" s="81"/>
      <c r="AC45" s="81">
        <v>1.337</v>
      </c>
      <c r="AD45" s="81">
        <v>1.292</v>
      </c>
      <c r="AE45" s="81">
        <v>1.02</v>
      </c>
      <c r="AF45" s="81">
        <v>0.91500000000000004</v>
      </c>
      <c r="AG45" s="81">
        <v>7.1999999999999995E-2</v>
      </c>
      <c r="AH45" s="82">
        <v>101.697</v>
      </c>
      <c r="AI45" s="82">
        <v>96.605999999999995</v>
      </c>
      <c r="AJ45" s="82">
        <v>65.837000000000003</v>
      </c>
      <c r="AK45" s="82">
        <v>53.959000000000003</v>
      </c>
      <c r="AL45" s="82">
        <v>-83.561999999999998</v>
      </c>
      <c r="AM45" s="76" t="s">
        <v>363</v>
      </c>
      <c r="AN45" s="83">
        <v>1.0685339627121801E-5</v>
      </c>
      <c r="AO45" s="76" t="s">
        <v>363</v>
      </c>
      <c r="AP45" s="83">
        <v>2.4681364477479501E-5</v>
      </c>
      <c r="AQ45" s="76" t="s">
        <v>363</v>
      </c>
      <c r="AR45" s="84">
        <v>5.7009863394887197E-5</v>
      </c>
      <c r="AT45" s="80" t="s">
        <v>397</v>
      </c>
      <c r="AU45" s="81">
        <v>0.438</v>
      </c>
      <c r="AV45" s="81"/>
      <c r="AW45" s="81">
        <v>1.3220000000000001</v>
      </c>
      <c r="AX45" s="81"/>
      <c r="AY45" s="81">
        <v>1.329</v>
      </c>
      <c r="AZ45" s="81">
        <v>1.3120000000000001</v>
      </c>
      <c r="BA45" s="81">
        <v>1.296</v>
      </c>
      <c r="BB45" s="81">
        <v>1.2030000000000001</v>
      </c>
      <c r="BC45" s="81">
        <v>0.79100000000000004</v>
      </c>
      <c r="BD45" s="82">
        <v>100.792</v>
      </c>
      <c r="BE45" s="82">
        <v>98.869</v>
      </c>
      <c r="BF45" s="82">
        <v>97.058999999999997</v>
      </c>
      <c r="BG45" s="82">
        <v>86.537999999999997</v>
      </c>
      <c r="BH45" s="82">
        <v>39.932000000000002</v>
      </c>
      <c r="BI45" s="76" t="s">
        <v>363</v>
      </c>
      <c r="BJ45" s="83">
        <v>6.0810183237731597E-5</v>
      </c>
      <c r="BK45" s="76" t="s">
        <v>416</v>
      </c>
      <c r="BL45" s="83">
        <v>1E-4</v>
      </c>
      <c r="BM45" s="76" t="s">
        <v>416</v>
      </c>
      <c r="BN45" s="84">
        <v>1E-4</v>
      </c>
      <c r="BP45" s="80" t="s">
        <v>397</v>
      </c>
      <c r="BQ45" s="81">
        <v>0.438</v>
      </c>
      <c r="BR45" s="81"/>
      <c r="BS45" s="81">
        <v>1.1719999999999999</v>
      </c>
      <c r="BT45" s="81"/>
      <c r="BU45" s="81">
        <v>1.1819999999999999</v>
      </c>
      <c r="BV45" s="81">
        <v>1.024</v>
      </c>
      <c r="BW45" s="81">
        <v>0.94399999999999995</v>
      </c>
      <c r="BX45" s="81">
        <v>0.92100000000000004</v>
      </c>
      <c r="BY45" s="81">
        <v>3.6999999999999998E-2</v>
      </c>
      <c r="BZ45" s="82">
        <v>101.36199999999999</v>
      </c>
      <c r="CA45" s="82">
        <v>79.837000000000003</v>
      </c>
      <c r="CB45" s="82">
        <v>68.936999999999998</v>
      </c>
      <c r="CC45" s="82">
        <v>65.804000000000002</v>
      </c>
      <c r="CD45" s="82">
        <v>-91.552999999999997</v>
      </c>
      <c r="CE45" s="76" t="s">
        <v>363</v>
      </c>
      <c r="CF45" s="83">
        <v>1.26018424260976E-5</v>
      </c>
      <c r="CG45" s="76" t="s">
        <v>363</v>
      </c>
      <c r="CH45" s="83">
        <v>2.6192856166095501E-5</v>
      </c>
      <c r="CI45" s="76" t="s">
        <v>363</v>
      </c>
      <c r="CJ45" s="84">
        <v>5.4441699153210101E-5</v>
      </c>
      <c r="CL45" s="80" t="s">
        <v>397</v>
      </c>
      <c r="CM45" s="81">
        <v>0.438</v>
      </c>
      <c r="CN45" s="81"/>
      <c r="CO45" s="81">
        <v>1.1719999999999999</v>
      </c>
      <c r="CP45" s="81"/>
      <c r="CQ45" s="81">
        <v>1.153</v>
      </c>
      <c r="CR45" s="81">
        <v>1.149</v>
      </c>
      <c r="CS45" s="81">
        <v>1.1359999999999999</v>
      </c>
      <c r="CT45" s="81">
        <v>1.095</v>
      </c>
      <c r="CU45" s="81">
        <v>1.0999999999999999E-2</v>
      </c>
      <c r="CV45" s="82">
        <v>97.411000000000001</v>
      </c>
      <c r="CW45" s="82">
        <v>96.866</v>
      </c>
      <c r="CX45" s="82">
        <v>95.094999999999999</v>
      </c>
      <c r="CY45" s="82">
        <v>89.51</v>
      </c>
      <c r="CZ45" s="82">
        <v>-97.489000000000004</v>
      </c>
      <c r="DA45" s="76" t="s">
        <v>363</v>
      </c>
      <c r="DB45" s="83">
        <v>1.6266141739453999E-5</v>
      </c>
      <c r="DC45" s="76" t="s">
        <v>363</v>
      </c>
      <c r="DD45" s="83">
        <v>3.01068737437358E-5</v>
      </c>
      <c r="DE45" s="76" t="s">
        <v>363</v>
      </c>
      <c r="DF45" s="84">
        <v>5.5724575694720001E-5</v>
      </c>
      <c r="DH45" s="80" t="s">
        <v>397</v>
      </c>
      <c r="DI45" s="81">
        <v>0.438</v>
      </c>
      <c r="DJ45" s="81"/>
      <c r="DK45" s="81">
        <v>1.1379999999999999</v>
      </c>
      <c r="DL45" s="81"/>
      <c r="DM45" s="81">
        <v>1.194</v>
      </c>
      <c r="DN45" s="81">
        <v>1.1479999999999999</v>
      </c>
      <c r="DO45" s="81">
        <v>0.99</v>
      </c>
      <c r="DP45" s="81">
        <v>0.92600000000000005</v>
      </c>
      <c r="DQ45" s="81">
        <v>0.1</v>
      </c>
      <c r="DR45" s="82">
        <v>108</v>
      </c>
      <c r="DS45" s="82">
        <v>101.429</v>
      </c>
      <c r="DT45" s="82">
        <v>78.856999999999999</v>
      </c>
      <c r="DU45" s="82">
        <v>69.713999999999999</v>
      </c>
      <c r="DV45" s="82">
        <v>-77.168999999999997</v>
      </c>
      <c r="DW45" s="76" t="s">
        <v>363</v>
      </c>
      <c r="DX45" s="83">
        <v>1.36212093631125E-5</v>
      </c>
      <c r="DY45" s="76" t="s">
        <v>363</v>
      </c>
      <c r="DZ45" s="83">
        <v>2.9827898655957701E-5</v>
      </c>
      <c r="EA45" s="76" t="s">
        <v>363</v>
      </c>
      <c r="EB45" s="84">
        <v>6.5317514363994795E-5</v>
      </c>
      <c r="ED45" s="80" t="s">
        <v>397</v>
      </c>
      <c r="EE45" s="81">
        <v>0.438</v>
      </c>
      <c r="EF45" s="81"/>
      <c r="EG45" s="81">
        <v>1.1379999999999999</v>
      </c>
      <c r="EH45" s="81"/>
      <c r="EI45" s="81">
        <v>1.1579999999999999</v>
      </c>
      <c r="EJ45" s="81">
        <v>1.1919999999999999</v>
      </c>
      <c r="EK45" s="81">
        <v>1.171</v>
      </c>
      <c r="EL45" s="81">
        <v>1.1080000000000001</v>
      </c>
      <c r="EM45" s="81">
        <v>1.7999999999999999E-2</v>
      </c>
      <c r="EN45" s="82">
        <v>102.857</v>
      </c>
      <c r="EO45" s="82">
        <v>107.714</v>
      </c>
      <c r="EP45" s="82">
        <v>104.714</v>
      </c>
      <c r="EQ45" s="82">
        <v>95.713999999999999</v>
      </c>
      <c r="ER45" s="82">
        <v>-95.89</v>
      </c>
      <c r="ES45" s="76" t="s">
        <v>363</v>
      </c>
      <c r="ET45" s="83">
        <v>1.7321513365996E-5</v>
      </c>
      <c r="EU45" s="76" t="s">
        <v>363</v>
      </c>
      <c r="EV45" s="83">
        <v>3.1589352159396898E-5</v>
      </c>
      <c r="EW45" s="76" t="s">
        <v>363</v>
      </c>
      <c r="EX45" s="84">
        <v>5.7609698919804298E-5</v>
      </c>
      <c r="EZ45" s="80" t="s">
        <v>397</v>
      </c>
      <c r="FA45" s="81">
        <v>0.438</v>
      </c>
      <c r="FB45" s="81"/>
      <c r="FC45" s="81">
        <v>1.177</v>
      </c>
      <c r="FD45" s="81"/>
      <c r="FE45" s="81">
        <v>1.1859999999999999</v>
      </c>
      <c r="FF45" s="81">
        <v>1.2</v>
      </c>
      <c r="FG45" s="81">
        <v>1.175</v>
      </c>
      <c r="FH45" s="81">
        <v>0.98599999999999999</v>
      </c>
      <c r="FI45" s="81">
        <v>0.79200000000000004</v>
      </c>
      <c r="FJ45" s="82">
        <v>101.218</v>
      </c>
      <c r="FK45" s="82">
        <v>103.11199999999999</v>
      </c>
      <c r="FL45" s="82">
        <v>99.728999999999999</v>
      </c>
      <c r="FM45" s="82">
        <v>74.153999999999996</v>
      </c>
      <c r="FN45" s="82">
        <v>47.902999999999999</v>
      </c>
      <c r="FO45" s="76" t="s">
        <v>363</v>
      </c>
      <c r="FP45" s="83">
        <v>8.3198851050365704E-5</v>
      </c>
      <c r="FQ45" s="76" t="s">
        <v>416</v>
      </c>
      <c r="FR45" s="83">
        <v>1E-4</v>
      </c>
      <c r="FS45" s="76" t="s">
        <v>416</v>
      </c>
      <c r="FT45" s="84">
        <v>1E-4</v>
      </c>
      <c r="FV45" s="80" t="s">
        <v>397</v>
      </c>
      <c r="FW45" s="81">
        <v>0.438</v>
      </c>
      <c r="FX45" s="81"/>
      <c r="FY45" s="81">
        <v>1.177</v>
      </c>
      <c r="FZ45" s="81"/>
      <c r="GA45" s="81">
        <v>1.157</v>
      </c>
      <c r="GB45" s="81">
        <v>1.073</v>
      </c>
      <c r="GC45" s="81">
        <v>0.93899999999999995</v>
      </c>
      <c r="GD45" s="81">
        <v>0.89600000000000002</v>
      </c>
      <c r="GE45" s="81">
        <v>8.3000000000000004E-2</v>
      </c>
      <c r="GF45" s="82">
        <v>97.293999999999997</v>
      </c>
      <c r="GG45" s="82">
        <v>85.927000000000007</v>
      </c>
      <c r="GH45" s="82">
        <v>67.793999999999997</v>
      </c>
      <c r="GI45" s="82">
        <v>61.975999999999999</v>
      </c>
      <c r="GJ45" s="82">
        <v>-81.05</v>
      </c>
      <c r="GK45" s="76" t="s">
        <v>363</v>
      </c>
      <c r="GL45" s="83">
        <v>1.21264317708775E-5</v>
      </c>
      <c r="GM45" s="76" t="s">
        <v>363</v>
      </c>
      <c r="GN45" s="83">
        <v>2.7121881615360298E-5</v>
      </c>
      <c r="GO45" s="76" t="s">
        <v>363</v>
      </c>
      <c r="GP45" s="84">
        <v>6.0660586416212503E-5</v>
      </c>
      <c r="GR45" s="80" t="s">
        <v>397</v>
      </c>
      <c r="GS45" s="81">
        <v>0.438</v>
      </c>
      <c r="GT45" s="81"/>
      <c r="GU45" s="81">
        <v>1.0880000000000001</v>
      </c>
      <c r="GV45" s="81"/>
      <c r="GW45" s="81">
        <v>1.0900000000000001</v>
      </c>
      <c r="GX45" s="81">
        <v>0.95299999999999996</v>
      </c>
      <c r="GY45" s="81">
        <v>0.93300000000000005</v>
      </c>
      <c r="GZ45" s="81">
        <v>0.88800000000000001</v>
      </c>
      <c r="HA45" s="81">
        <v>6.3E-2</v>
      </c>
      <c r="HB45" s="82">
        <v>100.30800000000001</v>
      </c>
      <c r="HC45" s="82">
        <v>79.230999999999995</v>
      </c>
      <c r="HD45" s="82">
        <v>76.153999999999996</v>
      </c>
      <c r="HE45" s="82">
        <v>69.230999999999995</v>
      </c>
      <c r="HF45" s="82">
        <v>-85.616</v>
      </c>
      <c r="HG45" s="76" t="s">
        <v>363</v>
      </c>
      <c r="HH45" s="83">
        <v>1.3310475145309201E-5</v>
      </c>
      <c r="HI45" s="76" t="s">
        <v>363</v>
      </c>
      <c r="HJ45" s="83">
        <v>2.7995803520655098E-5</v>
      </c>
      <c r="HK45" s="76" t="s">
        <v>363</v>
      </c>
      <c r="HL45" s="84">
        <v>5.8883323563647397E-5</v>
      </c>
      <c r="HN45" s="80" t="s">
        <v>397</v>
      </c>
      <c r="HO45" s="81">
        <v>0.438</v>
      </c>
      <c r="HP45" s="81"/>
      <c r="HQ45" s="81">
        <v>1.0880000000000001</v>
      </c>
      <c r="HR45" s="81"/>
      <c r="HS45" s="81">
        <v>1.0649999999999999</v>
      </c>
      <c r="HT45" s="81">
        <v>0.93100000000000005</v>
      </c>
      <c r="HU45" s="81">
        <v>0.87</v>
      </c>
      <c r="HV45" s="81">
        <v>0.78600000000000003</v>
      </c>
      <c r="HW45" s="81">
        <v>0.52400000000000002</v>
      </c>
      <c r="HX45" s="82">
        <v>96.462000000000003</v>
      </c>
      <c r="HY45" s="82">
        <v>75.846000000000004</v>
      </c>
      <c r="HZ45" s="82">
        <v>66.462000000000003</v>
      </c>
      <c r="IA45" s="82">
        <v>53.537999999999997</v>
      </c>
      <c r="IB45" s="82">
        <v>13.231</v>
      </c>
      <c r="IC45" s="76" t="s">
        <v>363</v>
      </c>
      <c r="ID45" s="83">
        <v>1.2239856234940499E-5</v>
      </c>
      <c r="IE45" s="76" t="s">
        <v>416</v>
      </c>
      <c r="IF45" s="83">
        <v>1E-4</v>
      </c>
      <c r="IG45" s="76" t="s">
        <v>416</v>
      </c>
      <c r="IH45" s="84">
        <v>1E-4</v>
      </c>
      <c r="IJ45" s="80" t="s">
        <v>397</v>
      </c>
      <c r="IK45" s="81">
        <v>0.438</v>
      </c>
      <c r="IL45" s="81"/>
      <c r="IM45" s="81">
        <v>1.175</v>
      </c>
      <c r="IN45" s="81"/>
      <c r="IO45" s="81">
        <v>1.2090000000000001</v>
      </c>
      <c r="IP45" s="81">
        <v>1.0720000000000001</v>
      </c>
      <c r="IQ45" s="81">
        <v>0.94699999999999995</v>
      </c>
      <c r="IR45" s="81">
        <v>0.83399999999999996</v>
      </c>
      <c r="IS45" s="81">
        <v>4.8000000000000001E-2</v>
      </c>
      <c r="IT45" s="82">
        <v>104.613</v>
      </c>
      <c r="IU45" s="82">
        <v>86.024000000000001</v>
      </c>
      <c r="IV45" s="82">
        <v>69.063999999999993</v>
      </c>
      <c r="IW45" s="82">
        <v>53.731000000000002</v>
      </c>
      <c r="IX45" s="82">
        <v>-89.040999999999997</v>
      </c>
      <c r="IY45" s="76" t="s">
        <v>363</v>
      </c>
      <c r="IZ45" s="83">
        <v>1.0620197054342301E-5</v>
      </c>
      <c r="JA45" s="76" t="s">
        <v>363</v>
      </c>
      <c r="JB45" s="83">
        <v>2.3787089104970101E-5</v>
      </c>
      <c r="JC45" s="76" t="s">
        <v>363</v>
      </c>
      <c r="JD45" s="84">
        <v>5.3278258886584202E-5</v>
      </c>
      <c r="JF45" s="80" t="s">
        <v>397</v>
      </c>
      <c r="JG45" s="81">
        <v>0.438</v>
      </c>
      <c r="JH45" s="81"/>
      <c r="JI45" s="81">
        <v>1.175</v>
      </c>
      <c r="JJ45" s="81"/>
      <c r="JK45" s="81">
        <v>1.1200000000000001</v>
      </c>
      <c r="JL45" s="81">
        <v>1.1379999999999999</v>
      </c>
      <c r="JM45" s="81">
        <v>1.125</v>
      </c>
      <c r="JN45" s="81">
        <v>0.81399999999999995</v>
      </c>
      <c r="JO45" s="81">
        <v>3.6999999999999998E-2</v>
      </c>
      <c r="JP45" s="82">
        <v>92.537000000000006</v>
      </c>
      <c r="JQ45" s="82">
        <v>94.98</v>
      </c>
      <c r="JR45" s="82">
        <v>93.215999999999994</v>
      </c>
      <c r="JS45" s="82">
        <v>51.018000000000001</v>
      </c>
      <c r="JT45" s="82">
        <v>-91.552999999999997</v>
      </c>
      <c r="JU45" s="76" t="s">
        <v>363</v>
      </c>
      <c r="JV45" s="83">
        <v>1.0165770525181999E-5</v>
      </c>
      <c r="JW45" s="76" t="s">
        <v>363</v>
      </c>
      <c r="JX45" s="83">
        <v>2.27951659925332E-5</v>
      </c>
      <c r="JY45" s="76" t="s">
        <v>363</v>
      </c>
      <c r="JZ45" s="84">
        <v>5.11146293672451E-5</v>
      </c>
      <c r="KB45" s="80" t="s">
        <v>397</v>
      </c>
      <c r="KC45" s="81">
        <v>0.746</v>
      </c>
      <c r="KD45" s="81"/>
      <c r="KE45" s="81">
        <v>2.1469999999999998</v>
      </c>
      <c r="KF45" s="81"/>
      <c r="KG45" s="81">
        <v>2.1389999999999998</v>
      </c>
      <c r="KH45" s="81">
        <v>1.8340000000000001</v>
      </c>
      <c r="KI45" s="81">
        <v>1.8380000000000001</v>
      </c>
      <c r="KJ45" s="81">
        <v>1.802</v>
      </c>
      <c r="KK45" s="81">
        <v>1.669</v>
      </c>
      <c r="KL45" s="82">
        <v>99.429000000000002</v>
      </c>
      <c r="KM45" s="82">
        <v>77.659000000000006</v>
      </c>
      <c r="KN45" s="82">
        <v>77.944000000000003</v>
      </c>
      <c r="KO45" s="82">
        <v>75.375</v>
      </c>
      <c r="KP45" s="82">
        <v>65.882000000000005</v>
      </c>
      <c r="KQ45" s="76" t="s">
        <v>416</v>
      </c>
      <c r="KR45" s="83">
        <v>1.0000000000000001E-5</v>
      </c>
      <c r="KS45" s="76" t="s">
        <v>416</v>
      </c>
      <c r="KT45" s="83">
        <v>1.0000000000000001E-5</v>
      </c>
      <c r="KU45" s="76" t="s">
        <v>416</v>
      </c>
      <c r="KV45" s="84">
        <v>1.0000000000000001E-5</v>
      </c>
      <c r="KX45" s="80" t="s">
        <v>397</v>
      </c>
      <c r="KY45" s="81">
        <v>1.069</v>
      </c>
      <c r="KZ45" s="81" t="s">
        <v>368</v>
      </c>
      <c r="LA45" s="81">
        <v>2.3959999999999999</v>
      </c>
      <c r="LB45" s="81"/>
      <c r="LC45" s="81">
        <v>2.3180000000000001</v>
      </c>
      <c r="LD45" s="81">
        <v>2.2440000000000002</v>
      </c>
      <c r="LE45" s="81">
        <v>2.008</v>
      </c>
      <c r="LF45" s="81">
        <v>1.99</v>
      </c>
      <c r="LG45" s="81">
        <v>1.7849999999999999</v>
      </c>
      <c r="LH45" s="82">
        <v>94.122</v>
      </c>
      <c r="LI45" s="82">
        <v>88.546000000000006</v>
      </c>
      <c r="LJ45" s="82">
        <v>70.760999999999996</v>
      </c>
      <c r="LK45" s="82">
        <v>69.405000000000001</v>
      </c>
      <c r="LL45" s="82">
        <v>53.956000000000003</v>
      </c>
      <c r="LM45" s="76" t="s">
        <v>416</v>
      </c>
      <c r="LN45" s="83">
        <v>9.9999999999999995E-7</v>
      </c>
      <c r="LO45" s="76" t="s">
        <v>416</v>
      </c>
      <c r="LP45" s="83">
        <v>9.9999999999999995E-7</v>
      </c>
      <c r="LQ45" s="76" t="s">
        <v>416</v>
      </c>
      <c r="LR45" s="84">
        <v>9.9999999999999995E-7</v>
      </c>
    </row>
    <row r="46" spans="2:330">
      <c r="B46" s="80" t="s">
        <v>398</v>
      </c>
      <c r="C46" s="81" t="s">
        <v>361</v>
      </c>
      <c r="D46" s="81"/>
      <c r="E46" s="81"/>
      <c r="F46" s="81"/>
      <c r="G46" s="81"/>
      <c r="H46" s="81"/>
      <c r="I46" s="81"/>
      <c r="J46" s="81"/>
      <c r="K46" s="81"/>
      <c r="L46" s="82"/>
      <c r="M46" s="82"/>
      <c r="N46" s="82"/>
      <c r="O46" s="82"/>
      <c r="P46" s="82"/>
      <c r="Q46" s="77"/>
      <c r="R46" s="83"/>
      <c r="S46" s="77"/>
      <c r="T46" s="83"/>
      <c r="U46" s="77"/>
      <c r="V46" s="84"/>
      <c r="X46" s="80" t="s">
        <v>398</v>
      </c>
      <c r="Y46" s="81" t="s">
        <v>361</v>
      </c>
      <c r="Z46" s="81"/>
      <c r="AA46" s="81"/>
      <c r="AB46" s="81"/>
      <c r="AC46" s="81"/>
      <c r="AD46" s="81"/>
      <c r="AE46" s="81"/>
      <c r="AF46" s="81"/>
      <c r="AG46" s="81"/>
      <c r="AH46" s="82"/>
      <c r="AI46" s="82"/>
      <c r="AJ46" s="82"/>
      <c r="AK46" s="82"/>
      <c r="AL46" s="82"/>
      <c r="AM46" s="77"/>
      <c r="AN46" s="83"/>
      <c r="AO46" s="77"/>
      <c r="AP46" s="83"/>
      <c r="AQ46" s="77"/>
      <c r="AR46" s="84"/>
      <c r="AT46" s="80" t="s">
        <v>398</v>
      </c>
      <c r="AU46" s="81" t="s">
        <v>361</v>
      </c>
      <c r="AV46" s="81"/>
      <c r="AW46" s="81"/>
      <c r="AX46" s="81"/>
      <c r="AY46" s="81"/>
      <c r="AZ46" s="81"/>
      <c r="BA46" s="81"/>
      <c r="BB46" s="81"/>
      <c r="BC46" s="81"/>
      <c r="BD46" s="82"/>
      <c r="BE46" s="82"/>
      <c r="BF46" s="82"/>
      <c r="BG46" s="82"/>
      <c r="BH46" s="82"/>
      <c r="BI46" s="77"/>
      <c r="BJ46" s="83"/>
      <c r="BK46" s="77"/>
      <c r="BL46" s="83"/>
      <c r="BM46" s="77"/>
      <c r="BN46" s="84"/>
      <c r="BP46" s="80" t="s">
        <v>398</v>
      </c>
      <c r="BQ46" s="81" t="s">
        <v>361</v>
      </c>
      <c r="BR46" s="81"/>
      <c r="BS46" s="81"/>
      <c r="BT46" s="81"/>
      <c r="BU46" s="81"/>
      <c r="BV46" s="81"/>
      <c r="BW46" s="81"/>
      <c r="BX46" s="81"/>
      <c r="BY46" s="81"/>
      <c r="BZ46" s="82"/>
      <c r="CA46" s="82"/>
      <c r="CB46" s="82"/>
      <c r="CC46" s="82"/>
      <c r="CD46" s="82"/>
      <c r="CE46" s="77"/>
      <c r="CF46" s="83"/>
      <c r="CG46" s="77"/>
      <c r="CH46" s="83"/>
      <c r="CI46" s="77"/>
      <c r="CJ46" s="84"/>
      <c r="CL46" s="80" t="s">
        <v>398</v>
      </c>
      <c r="CM46" s="81" t="s">
        <v>361</v>
      </c>
      <c r="CN46" s="81"/>
      <c r="CO46" s="81"/>
      <c r="CP46" s="81"/>
      <c r="CQ46" s="81"/>
      <c r="CR46" s="81"/>
      <c r="CS46" s="81"/>
      <c r="CT46" s="81"/>
      <c r="CU46" s="81"/>
      <c r="CV46" s="82"/>
      <c r="CW46" s="82"/>
      <c r="CX46" s="82"/>
      <c r="CY46" s="82"/>
      <c r="CZ46" s="82"/>
      <c r="DA46" s="77"/>
      <c r="DB46" s="83"/>
      <c r="DC46" s="77"/>
      <c r="DD46" s="83"/>
      <c r="DE46" s="77"/>
      <c r="DF46" s="84"/>
      <c r="DH46" s="80" t="s">
        <v>398</v>
      </c>
      <c r="DI46" s="81" t="s">
        <v>361</v>
      </c>
      <c r="DJ46" s="81"/>
      <c r="DK46" s="81"/>
      <c r="DL46" s="81"/>
      <c r="DM46" s="81"/>
      <c r="DN46" s="81"/>
      <c r="DO46" s="81"/>
      <c r="DP46" s="81"/>
      <c r="DQ46" s="81"/>
      <c r="DR46" s="82"/>
      <c r="DS46" s="82"/>
      <c r="DT46" s="82"/>
      <c r="DU46" s="82"/>
      <c r="DV46" s="82"/>
      <c r="DW46" s="77"/>
      <c r="DX46" s="83"/>
      <c r="DY46" s="77"/>
      <c r="DZ46" s="83"/>
      <c r="EA46" s="77"/>
      <c r="EB46" s="84"/>
      <c r="ED46" s="80" t="s">
        <v>398</v>
      </c>
      <c r="EE46" s="81" t="s">
        <v>361</v>
      </c>
      <c r="EF46" s="81"/>
      <c r="EG46" s="81"/>
      <c r="EH46" s="81"/>
      <c r="EI46" s="81"/>
      <c r="EJ46" s="81"/>
      <c r="EK46" s="81"/>
      <c r="EL46" s="81"/>
      <c r="EM46" s="81"/>
      <c r="EN46" s="82"/>
      <c r="EO46" s="82"/>
      <c r="EP46" s="82"/>
      <c r="EQ46" s="82"/>
      <c r="ER46" s="82"/>
      <c r="ES46" s="77"/>
      <c r="ET46" s="83"/>
      <c r="EU46" s="77"/>
      <c r="EV46" s="83"/>
      <c r="EW46" s="77"/>
      <c r="EX46" s="84"/>
      <c r="EZ46" s="80" t="s">
        <v>398</v>
      </c>
      <c r="FA46" s="81" t="s">
        <v>361</v>
      </c>
      <c r="FB46" s="81"/>
      <c r="FC46" s="81"/>
      <c r="FD46" s="81"/>
      <c r="FE46" s="81"/>
      <c r="FF46" s="81"/>
      <c r="FG46" s="81"/>
      <c r="FH46" s="81"/>
      <c r="FI46" s="81"/>
      <c r="FJ46" s="82"/>
      <c r="FK46" s="82"/>
      <c r="FL46" s="82"/>
      <c r="FM46" s="82"/>
      <c r="FN46" s="82"/>
      <c r="FO46" s="77"/>
      <c r="FP46" s="83"/>
      <c r="FQ46" s="77"/>
      <c r="FR46" s="83"/>
      <c r="FS46" s="77"/>
      <c r="FT46" s="84"/>
      <c r="FV46" s="80" t="s">
        <v>398</v>
      </c>
      <c r="FW46" s="81" t="s">
        <v>361</v>
      </c>
      <c r="FX46" s="81"/>
      <c r="FY46" s="81"/>
      <c r="FZ46" s="81"/>
      <c r="GA46" s="81"/>
      <c r="GB46" s="81"/>
      <c r="GC46" s="81"/>
      <c r="GD46" s="81"/>
      <c r="GE46" s="81"/>
      <c r="GF46" s="82"/>
      <c r="GG46" s="82"/>
      <c r="GH46" s="82"/>
      <c r="GI46" s="82"/>
      <c r="GJ46" s="82"/>
      <c r="GK46" s="77"/>
      <c r="GL46" s="83"/>
      <c r="GM46" s="77"/>
      <c r="GN46" s="83"/>
      <c r="GO46" s="77"/>
      <c r="GP46" s="84"/>
      <c r="GR46" s="80" t="s">
        <v>398</v>
      </c>
      <c r="GS46" s="81" t="s">
        <v>361</v>
      </c>
      <c r="GT46" s="81"/>
      <c r="GU46" s="81"/>
      <c r="GV46" s="81"/>
      <c r="GW46" s="81"/>
      <c r="GX46" s="81"/>
      <c r="GY46" s="81"/>
      <c r="GZ46" s="81"/>
      <c r="HA46" s="81"/>
      <c r="HB46" s="82"/>
      <c r="HC46" s="82"/>
      <c r="HD46" s="82"/>
      <c r="HE46" s="82"/>
      <c r="HF46" s="82"/>
      <c r="HG46" s="77"/>
      <c r="HH46" s="83"/>
      <c r="HI46" s="77"/>
      <c r="HJ46" s="83"/>
      <c r="HK46" s="77"/>
      <c r="HL46" s="84"/>
      <c r="HN46" s="80" t="s">
        <v>398</v>
      </c>
      <c r="HO46" s="81" t="s">
        <v>361</v>
      </c>
      <c r="HP46" s="81"/>
      <c r="HQ46" s="81"/>
      <c r="HR46" s="81"/>
      <c r="HS46" s="81"/>
      <c r="HT46" s="81"/>
      <c r="HU46" s="81"/>
      <c r="HV46" s="81"/>
      <c r="HW46" s="81"/>
      <c r="HX46" s="82"/>
      <c r="HY46" s="82"/>
      <c r="HZ46" s="82"/>
      <c r="IA46" s="82"/>
      <c r="IB46" s="82"/>
      <c r="IC46" s="77"/>
      <c r="ID46" s="83"/>
      <c r="IE46" s="77"/>
      <c r="IF46" s="83"/>
      <c r="IG46" s="77"/>
      <c r="IH46" s="84"/>
      <c r="IJ46" s="80" t="s">
        <v>398</v>
      </c>
      <c r="IK46" s="81" t="s">
        <v>361</v>
      </c>
      <c r="IL46" s="81"/>
      <c r="IM46" s="81"/>
      <c r="IN46" s="81"/>
      <c r="IO46" s="81"/>
      <c r="IP46" s="81"/>
      <c r="IQ46" s="81"/>
      <c r="IR46" s="81"/>
      <c r="IS46" s="81"/>
      <c r="IT46" s="82"/>
      <c r="IU46" s="82"/>
      <c r="IV46" s="82"/>
      <c r="IW46" s="82"/>
      <c r="IX46" s="82"/>
      <c r="IY46" s="77"/>
      <c r="IZ46" s="83"/>
      <c r="JA46" s="77"/>
      <c r="JB46" s="83"/>
      <c r="JC46" s="77"/>
      <c r="JD46" s="84"/>
      <c r="JF46" s="80" t="s">
        <v>398</v>
      </c>
      <c r="JG46" s="81" t="s">
        <v>361</v>
      </c>
      <c r="JH46" s="81"/>
      <c r="JI46" s="81"/>
      <c r="JJ46" s="81"/>
      <c r="JK46" s="81"/>
      <c r="JL46" s="81"/>
      <c r="JM46" s="81"/>
      <c r="JN46" s="81"/>
      <c r="JO46" s="81"/>
      <c r="JP46" s="82"/>
      <c r="JQ46" s="82"/>
      <c r="JR46" s="82"/>
      <c r="JS46" s="82"/>
      <c r="JT46" s="82"/>
      <c r="JU46" s="77"/>
      <c r="JV46" s="83"/>
      <c r="JW46" s="77"/>
      <c r="JX46" s="83"/>
      <c r="JY46" s="77"/>
      <c r="JZ46" s="84"/>
      <c r="KB46" s="80" t="s">
        <v>398</v>
      </c>
      <c r="KC46" s="81" t="s">
        <v>361</v>
      </c>
      <c r="KD46" s="81"/>
      <c r="KE46" s="81"/>
      <c r="KF46" s="81"/>
      <c r="KG46" s="81"/>
      <c r="KH46" s="81"/>
      <c r="KI46" s="81"/>
      <c r="KJ46" s="81"/>
      <c r="KK46" s="81"/>
      <c r="KL46" s="82"/>
      <c r="KM46" s="82"/>
      <c r="KN46" s="82"/>
      <c r="KO46" s="82"/>
      <c r="KP46" s="82"/>
      <c r="KQ46" s="77"/>
      <c r="KR46" s="83"/>
      <c r="KS46" s="77"/>
      <c r="KT46" s="83"/>
      <c r="KU46" s="77"/>
      <c r="KV46" s="84"/>
      <c r="KX46" s="80" t="s">
        <v>398</v>
      </c>
      <c r="KY46" s="81" t="s">
        <v>361</v>
      </c>
      <c r="KZ46" s="81"/>
      <c r="LA46" s="81"/>
      <c r="LB46" s="81"/>
      <c r="LC46" s="81"/>
      <c r="LD46" s="81"/>
      <c r="LE46" s="81"/>
      <c r="LF46" s="81"/>
      <c r="LG46" s="81"/>
      <c r="LH46" s="82"/>
      <c r="LI46" s="82"/>
      <c r="LJ46" s="82"/>
      <c r="LK46" s="82"/>
      <c r="LL46" s="82"/>
      <c r="LM46" s="77"/>
      <c r="LN46" s="83"/>
      <c r="LO46" s="77"/>
      <c r="LP46" s="83"/>
      <c r="LQ46" s="77"/>
      <c r="LR46" s="84"/>
    </row>
    <row r="47" spans="2:330">
      <c r="B47" s="80" t="s">
        <v>399</v>
      </c>
      <c r="C47" s="81">
        <v>1.2470000000000001</v>
      </c>
      <c r="D47" s="81" t="s">
        <v>368</v>
      </c>
      <c r="E47" s="81">
        <v>2.25</v>
      </c>
      <c r="F47" s="81"/>
      <c r="G47" s="81">
        <v>2.3109999999999999</v>
      </c>
      <c r="H47" s="81">
        <v>2.1840000000000002</v>
      </c>
      <c r="I47" s="81">
        <v>2.1150000000000002</v>
      </c>
      <c r="J47" s="81">
        <v>1.76</v>
      </c>
      <c r="K47" s="81">
        <v>0.127</v>
      </c>
      <c r="L47" s="82">
        <v>106.08199999999999</v>
      </c>
      <c r="M47" s="82">
        <v>93.42</v>
      </c>
      <c r="N47" s="82">
        <v>86.54</v>
      </c>
      <c r="O47" s="82">
        <v>51.146999999999998</v>
      </c>
      <c r="P47" s="82">
        <v>-89.816000000000003</v>
      </c>
      <c r="Q47" s="76" t="s">
        <v>363</v>
      </c>
      <c r="R47" s="83">
        <v>1.0189124924792099E-5</v>
      </c>
      <c r="S47" s="76" t="s">
        <v>363</v>
      </c>
      <c r="T47" s="83">
        <v>2.3058969461982001E-5</v>
      </c>
      <c r="U47" s="76" t="s">
        <v>363</v>
      </c>
      <c r="V47" s="84">
        <v>5.2184665177168799E-5</v>
      </c>
      <c r="X47" s="80" t="s">
        <v>399</v>
      </c>
      <c r="Y47" s="81">
        <v>1.2470000000000001</v>
      </c>
      <c r="Z47" s="81" t="s">
        <v>368</v>
      </c>
      <c r="AA47" s="81">
        <v>2.3620000000000001</v>
      </c>
      <c r="AB47" s="81"/>
      <c r="AC47" s="81">
        <v>2.456</v>
      </c>
      <c r="AD47" s="81">
        <v>2.39</v>
      </c>
      <c r="AE47" s="81">
        <v>2.2959999999999998</v>
      </c>
      <c r="AF47" s="81">
        <v>1.8660000000000001</v>
      </c>
      <c r="AG47" s="81">
        <v>0.158</v>
      </c>
      <c r="AH47" s="82">
        <v>108.43</v>
      </c>
      <c r="AI47" s="82">
        <v>102.511</v>
      </c>
      <c r="AJ47" s="82">
        <v>94.081000000000003</v>
      </c>
      <c r="AK47" s="82">
        <v>55.515999999999998</v>
      </c>
      <c r="AL47" s="82">
        <v>-87.33</v>
      </c>
      <c r="AM47" s="76" t="s">
        <v>363</v>
      </c>
      <c r="AN47" s="83">
        <v>1.09298703899392E-5</v>
      </c>
      <c r="AO47" s="76" t="s">
        <v>363</v>
      </c>
      <c r="AP47" s="83">
        <v>2.4470470183185E-5</v>
      </c>
      <c r="AQ47" s="76" t="s">
        <v>363</v>
      </c>
      <c r="AR47" s="84">
        <v>5.47860029097267E-5</v>
      </c>
      <c r="AT47" s="80" t="s">
        <v>399</v>
      </c>
      <c r="AU47" s="81">
        <v>1.2470000000000001</v>
      </c>
      <c r="AV47" s="81" t="s">
        <v>368</v>
      </c>
      <c r="AW47" s="81">
        <v>2.3620000000000001</v>
      </c>
      <c r="AX47" s="81"/>
      <c r="AY47" s="81">
        <v>2.403</v>
      </c>
      <c r="AZ47" s="81">
        <v>2.4220000000000002</v>
      </c>
      <c r="BA47" s="81">
        <v>2.419</v>
      </c>
      <c r="BB47" s="81">
        <v>2.282</v>
      </c>
      <c r="BC47" s="81">
        <v>1.6990000000000001</v>
      </c>
      <c r="BD47" s="82">
        <v>103.67700000000001</v>
      </c>
      <c r="BE47" s="82">
        <v>105.381</v>
      </c>
      <c r="BF47" s="82">
        <v>105.11199999999999</v>
      </c>
      <c r="BG47" s="82">
        <v>92.825000000000003</v>
      </c>
      <c r="BH47" s="82">
        <v>40.537999999999997</v>
      </c>
      <c r="BI47" s="76" t="s">
        <v>363</v>
      </c>
      <c r="BJ47" s="83">
        <v>6.5923041581446903E-5</v>
      </c>
      <c r="BK47" s="76" t="s">
        <v>416</v>
      </c>
      <c r="BL47" s="83">
        <v>1E-4</v>
      </c>
      <c r="BM47" s="76" t="s">
        <v>416</v>
      </c>
      <c r="BN47" s="84">
        <v>1E-4</v>
      </c>
      <c r="BP47" s="80" t="s">
        <v>399</v>
      </c>
      <c r="BQ47" s="81">
        <v>1.2470000000000001</v>
      </c>
      <c r="BR47" s="81" t="s">
        <v>368</v>
      </c>
      <c r="BS47" s="81">
        <v>2.3860000000000001</v>
      </c>
      <c r="BT47" s="81"/>
      <c r="BU47" s="81">
        <v>2.3180000000000001</v>
      </c>
      <c r="BV47" s="81">
        <v>2.2829999999999999</v>
      </c>
      <c r="BW47" s="81">
        <v>2.246</v>
      </c>
      <c r="BX47" s="81">
        <v>2.2189999999999999</v>
      </c>
      <c r="BY47" s="81">
        <v>0.17899999999999999</v>
      </c>
      <c r="BZ47" s="82">
        <v>94.03</v>
      </c>
      <c r="CA47" s="82">
        <v>90.956999999999994</v>
      </c>
      <c r="CB47" s="82">
        <v>87.709000000000003</v>
      </c>
      <c r="CC47" s="82">
        <v>85.337999999999994</v>
      </c>
      <c r="CD47" s="82">
        <v>-85.646000000000001</v>
      </c>
      <c r="CE47" s="76" t="s">
        <v>363</v>
      </c>
      <c r="CF47" s="83">
        <v>1.6094382134103602E-5</v>
      </c>
      <c r="CG47" s="76" t="s">
        <v>363</v>
      </c>
      <c r="CH47" s="83">
        <v>3.1557263120052198E-5</v>
      </c>
      <c r="CI47" s="76" t="s">
        <v>363</v>
      </c>
      <c r="CJ47" s="84">
        <v>6.1876302384917305E-5</v>
      </c>
      <c r="CL47" s="80" t="s">
        <v>399</v>
      </c>
      <c r="CM47" s="81">
        <v>1.2470000000000001</v>
      </c>
      <c r="CN47" s="81" t="s">
        <v>368</v>
      </c>
      <c r="CO47" s="81">
        <v>2.3860000000000001</v>
      </c>
      <c r="CP47" s="81"/>
      <c r="CQ47" s="81">
        <v>2.387</v>
      </c>
      <c r="CR47" s="81">
        <v>2.3490000000000002</v>
      </c>
      <c r="CS47" s="81">
        <v>2.3370000000000002</v>
      </c>
      <c r="CT47" s="81">
        <v>2.2490000000000001</v>
      </c>
      <c r="CU47" s="81">
        <v>0.249</v>
      </c>
      <c r="CV47" s="82">
        <v>100.08799999999999</v>
      </c>
      <c r="CW47" s="82">
        <v>96.751999999999995</v>
      </c>
      <c r="CX47" s="82">
        <v>95.697999999999993</v>
      </c>
      <c r="CY47" s="82">
        <v>87.971999999999994</v>
      </c>
      <c r="CZ47" s="82">
        <v>-80.031999999999996</v>
      </c>
      <c r="DA47" s="76" t="s">
        <v>363</v>
      </c>
      <c r="DB47" s="83">
        <v>1.6827454623891799E-5</v>
      </c>
      <c r="DC47" s="76" t="s">
        <v>363</v>
      </c>
      <c r="DD47" s="83">
        <v>3.3391074130888798E-5</v>
      </c>
      <c r="DE47" s="76" t="s">
        <v>363</v>
      </c>
      <c r="DF47" s="84">
        <v>6.6258614658896197E-5</v>
      </c>
      <c r="DH47" s="80" t="s">
        <v>399</v>
      </c>
      <c r="DI47" s="81">
        <v>1.2470000000000001</v>
      </c>
      <c r="DJ47" s="81" t="s">
        <v>368</v>
      </c>
      <c r="DK47" s="81">
        <v>2.423</v>
      </c>
      <c r="DL47" s="81"/>
      <c r="DM47" s="81">
        <v>2.3759999999999999</v>
      </c>
      <c r="DN47" s="81">
        <v>2.2930000000000001</v>
      </c>
      <c r="DO47" s="81">
        <v>2.2450000000000001</v>
      </c>
      <c r="DP47" s="81">
        <v>2.1339999999999999</v>
      </c>
      <c r="DQ47" s="81">
        <v>0.22700000000000001</v>
      </c>
      <c r="DR47" s="82">
        <v>96.003</v>
      </c>
      <c r="DS47" s="82">
        <v>88.945999999999998</v>
      </c>
      <c r="DT47" s="82">
        <v>84.864000000000004</v>
      </c>
      <c r="DU47" s="82">
        <v>75.424999999999997</v>
      </c>
      <c r="DV47" s="82">
        <v>-81.796000000000006</v>
      </c>
      <c r="DW47" s="76" t="s">
        <v>363</v>
      </c>
      <c r="DX47" s="83">
        <v>1.4511591283813101E-5</v>
      </c>
      <c r="DY47" s="76" t="s">
        <v>363</v>
      </c>
      <c r="DZ47" s="83">
        <v>3.0181353478444999E-5</v>
      </c>
      <c r="EA47" s="76" t="s">
        <v>363</v>
      </c>
      <c r="EB47" s="84">
        <v>6.2771482463602895E-5</v>
      </c>
      <c r="ED47" s="80" t="s">
        <v>399</v>
      </c>
      <c r="EE47" s="81">
        <v>1.2470000000000001</v>
      </c>
      <c r="EF47" s="81" t="s">
        <v>368</v>
      </c>
      <c r="EG47" s="81">
        <v>2.423</v>
      </c>
      <c r="EH47" s="81"/>
      <c r="EI47" s="81">
        <v>2.4350000000000001</v>
      </c>
      <c r="EJ47" s="81">
        <v>2.4220000000000002</v>
      </c>
      <c r="EK47" s="81">
        <v>2.395</v>
      </c>
      <c r="EL47" s="81">
        <v>2.3380000000000001</v>
      </c>
      <c r="EM47" s="81">
        <v>0.17399999999999999</v>
      </c>
      <c r="EN47" s="82">
        <v>101.02</v>
      </c>
      <c r="EO47" s="82">
        <v>99.915000000000006</v>
      </c>
      <c r="EP47" s="82">
        <v>97.619</v>
      </c>
      <c r="EQ47" s="82">
        <v>92.772000000000006</v>
      </c>
      <c r="ER47" s="82">
        <v>-86.046999999999997</v>
      </c>
      <c r="ES47" s="76" t="s">
        <v>363</v>
      </c>
      <c r="ET47" s="83">
        <v>1.7345690172532498E-5</v>
      </c>
      <c r="EU47" s="76" t="s">
        <v>363</v>
      </c>
      <c r="EV47" s="83">
        <v>3.3022042364655102E-5</v>
      </c>
      <c r="EW47" s="76" t="s">
        <v>363</v>
      </c>
      <c r="EX47" s="84">
        <v>6.2866064773821998E-5</v>
      </c>
      <c r="EZ47" s="80" t="s">
        <v>399</v>
      </c>
      <c r="FA47" s="81">
        <v>1.2470000000000001</v>
      </c>
      <c r="FB47" s="81" t="s">
        <v>368</v>
      </c>
      <c r="FC47" s="81">
        <v>2.3460000000000001</v>
      </c>
      <c r="FD47" s="81"/>
      <c r="FE47" s="81">
        <v>2.3650000000000002</v>
      </c>
      <c r="FF47" s="81">
        <v>2.423</v>
      </c>
      <c r="FG47" s="81">
        <v>2.3860000000000001</v>
      </c>
      <c r="FH47" s="81">
        <v>2.2269999999999999</v>
      </c>
      <c r="FI47" s="81">
        <v>1.8089999999999999</v>
      </c>
      <c r="FJ47" s="82">
        <v>101.729</v>
      </c>
      <c r="FK47" s="82">
        <v>107.006</v>
      </c>
      <c r="FL47" s="82">
        <v>103.64</v>
      </c>
      <c r="FM47" s="82">
        <v>89.171999999999997</v>
      </c>
      <c r="FN47" s="82">
        <v>51.137</v>
      </c>
      <c r="FO47" s="76" t="s">
        <v>416</v>
      </c>
      <c r="FP47" s="83">
        <v>1E-4</v>
      </c>
      <c r="FQ47" s="76" t="s">
        <v>416</v>
      </c>
      <c r="FR47" s="83">
        <v>1E-4</v>
      </c>
      <c r="FS47" s="76" t="s">
        <v>416</v>
      </c>
      <c r="FT47" s="84">
        <v>1E-4</v>
      </c>
      <c r="FV47" s="80" t="s">
        <v>399</v>
      </c>
      <c r="FW47" s="81">
        <v>1.2470000000000001</v>
      </c>
      <c r="FX47" s="81" t="s">
        <v>368</v>
      </c>
      <c r="FY47" s="81">
        <v>2.3460000000000001</v>
      </c>
      <c r="FZ47" s="81"/>
      <c r="GA47" s="81">
        <v>2.3410000000000002</v>
      </c>
      <c r="GB47" s="81">
        <v>2.2109999999999999</v>
      </c>
      <c r="GC47" s="81">
        <v>2.16</v>
      </c>
      <c r="GD47" s="81">
        <v>2.077</v>
      </c>
      <c r="GE47" s="81">
        <v>0.18099999999999999</v>
      </c>
      <c r="GF47" s="82">
        <v>99.545000000000002</v>
      </c>
      <c r="GG47" s="82">
        <v>87.715999999999994</v>
      </c>
      <c r="GH47" s="82">
        <v>83.075999999999993</v>
      </c>
      <c r="GI47" s="82">
        <v>75.522999999999996</v>
      </c>
      <c r="GJ47" s="82">
        <v>-85.484999999999999</v>
      </c>
      <c r="GK47" s="76" t="s">
        <v>363</v>
      </c>
      <c r="GL47" s="83">
        <v>1.4405225911403799E-5</v>
      </c>
      <c r="GM47" s="76" t="s">
        <v>363</v>
      </c>
      <c r="GN47" s="83">
        <v>2.94485319180198E-5</v>
      </c>
      <c r="GO47" s="76" t="s">
        <v>363</v>
      </c>
      <c r="GP47" s="84">
        <v>6.0201487811454901E-5</v>
      </c>
      <c r="GR47" s="80" t="s">
        <v>399</v>
      </c>
      <c r="GS47" s="81">
        <v>1.2470000000000001</v>
      </c>
      <c r="GT47" s="81" t="s">
        <v>368</v>
      </c>
      <c r="GU47" s="81">
        <v>2.298</v>
      </c>
      <c r="GV47" s="81"/>
      <c r="GW47" s="81">
        <v>2.2890000000000001</v>
      </c>
      <c r="GX47" s="81">
        <v>2.2080000000000002</v>
      </c>
      <c r="GY47" s="81">
        <v>2.1949999999999998</v>
      </c>
      <c r="GZ47" s="81">
        <v>2.21</v>
      </c>
      <c r="HA47" s="81">
        <v>0.13600000000000001</v>
      </c>
      <c r="HB47" s="82">
        <v>99.144000000000005</v>
      </c>
      <c r="HC47" s="82">
        <v>91.436999999999998</v>
      </c>
      <c r="HD47" s="82">
        <v>90.2</v>
      </c>
      <c r="HE47" s="82">
        <v>91.626999999999995</v>
      </c>
      <c r="HF47" s="82">
        <v>-89.093999999999994</v>
      </c>
      <c r="HG47" s="76" t="s">
        <v>363</v>
      </c>
      <c r="HH47" s="83">
        <v>1.6995677342064299E-5</v>
      </c>
      <c r="HI47" s="76" t="s">
        <v>363</v>
      </c>
      <c r="HJ47" s="83">
        <v>3.2137200331242799E-5</v>
      </c>
      <c r="HK47" s="76" t="s">
        <v>363</v>
      </c>
      <c r="HL47" s="84">
        <v>6.0768372118612601E-5</v>
      </c>
      <c r="HN47" s="80" t="s">
        <v>399</v>
      </c>
      <c r="HO47" s="81">
        <v>1.2470000000000001</v>
      </c>
      <c r="HP47" s="81" t="s">
        <v>368</v>
      </c>
      <c r="HQ47" s="81">
        <v>2.298</v>
      </c>
      <c r="HR47" s="81"/>
      <c r="HS47" s="81">
        <v>2.2690000000000001</v>
      </c>
      <c r="HT47" s="81">
        <v>2.1829999999999998</v>
      </c>
      <c r="HU47" s="81">
        <v>2.1509999999999998</v>
      </c>
      <c r="HV47" s="81">
        <v>1.931</v>
      </c>
      <c r="HW47" s="81">
        <v>1.375</v>
      </c>
      <c r="HX47" s="82">
        <v>97.241</v>
      </c>
      <c r="HY47" s="82">
        <v>89.058000000000007</v>
      </c>
      <c r="HZ47" s="82">
        <v>86.013000000000005</v>
      </c>
      <c r="IA47" s="82">
        <v>65.081000000000003</v>
      </c>
      <c r="IB47" s="82">
        <v>12.179</v>
      </c>
      <c r="IC47" s="76" t="s">
        <v>363</v>
      </c>
      <c r="ID47" s="83">
        <v>1.9278546544505299E-5</v>
      </c>
      <c r="IE47" s="76" t="s">
        <v>416</v>
      </c>
      <c r="IF47" s="83">
        <v>1E-4</v>
      </c>
      <c r="IG47" s="76" t="s">
        <v>416</v>
      </c>
      <c r="IH47" s="84">
        <v>1E-4</v>
      </c>
      <c r="IJ47" s="80" t="s">
        <v>399</v>
      </c>
      <c r="IK47" s="81">
        <v>1.2470000000000001</v>
      </c>
      <c r="IL47" s="81" t="s">
        <v>368</v>
      </c>
      <c r="IM47" s="81">
        <v>2.339</v>
      </c>
      <c r="IN47" s="81"/>
      <c r="IO47" s="81">
        <v>2.3490000000000002</v>
      </c>
      <c r="IP47" s="81">
        <v>2.2639999999999998</v>
      </c>
      <c r="IQ47" s="81">
        <v>2.1800000000000002</v>
      </c>
      <c r="IR47" s="81">
        <v>1.7529999999999999</v>
      </c>
      <c r="IS47" s="81">
        <v>0.17799999999999999</v>
      </c>
      <c r="IT47" s="82">
        <v>100.916</v>
      </c>
      <c r="IU47" s="82">
        <v>93.132000000000005</v>
      </c>
      <c r="IV47" s="82">
        <v>85.44</v>
      </c>
      <c r="IW47" s="82">
        <v>46.337000000000003</v>
      </c>
      <c r="IX47" s="82">
        <v>-85.725999999999999</v>
      </c>
      <c r="IY47" s="76" t="s">
        <v>363</v>
      </c>
      <c r="IZ47" s="83">
        <v>8.0598010728338099E-6</v>
      </c>
      <c r="JA47" s="76" t="s">
        <v>363</v>
      </c>
      <c r="JB47" s="83">
        <v>2.2432125080871301E-5</v>
      </c>
      <c r="JC47" s="76" t="s">
        <v>363</v>
      </c>
      <c r="JD47" s="84">
        <v>5.3638620234860301E-5</v>
      </c>
      <c r="JF47" s="80" t="s">
        <v>399</v>
      </c>
      <c r="JG47" s="81">
        <v>1.2470000000000001</v>
      </c>
      <c r="JH47" s="81" t="s">
        <v>368</v>
      </c>
      <c r="JI47" s="81">
        <v>2.339</v>
      </c>
      <c r="JJ47" s="81"/>
      <c r="JK47" s="81">
        <v>2.2989999999999999</v>
      </c>
      <c r="JL47" s="81">
        <v>2.3050000000000002</v>
      </c>
      <c r="JM47" s="81">
        <v>2.2250000000000001</v>
      </c>
      <c r="JN47" s="81">
        <v>2.0760000000000001</v>
      </c>
      <c r="JO47" s="81">
        <v>0.184</v>
      </c>
      <c r="JP47" s="82">
        <v>96.337000000000003</v>
      </c>
      <c r="JQ47" s="82">
        <v>96.885999999999996</v>
      </c>
      <c r="JR47" s="82">
        <v>89.56</v>
      </c>
      <c r="JS47" s="82">
        <v>75.915999999999997</v>
      </c>
      <c r="JT47" s="82">
        <v>-85.245000000000005</v>
      </c>
      <c r="JU47" s="76" t="s">
        <v>363</v>
      </c>
      <c r="JV47" s="83">
        <v>1.4481319517364301E-5</v>
      </c>
      <c r="JW47" s="76" t="s">
        <v>363</v>
      </c>
      <c r="JX47" s="83">
        <v>2.95839999728913E-5</v>
      </c>
      <c r="JY47" s="76" t="s">
        <v>363</v>
      </c>
      <c r="JZ47" s="84">
        <v>6.0437383026221001E-5</v>
      </c>
      <c r="KB47" s="80" t="s">
        <v>399</v>
      </c>
      <c r="KC47" s="81">
        <v>0.77700000000000002</v>
      </c>
      <c r="KD47" s="81"/>
      <c r="KE47" s="81">
        <v>2.125</v>
      </c>
      <c r="KF47" s="81"/>
      <c r="KG47" s="81">
        <v>2.117</v>
      </c>
      <c r="KH47" s="81">
        <v>2.0579999999999998</v>
      </c>
      <c r="KI47" s="81">
        <v>1.946</v>
      </c>
      <c r="KJ47" s="81">
        <v>1.9650000000000001</v>
      </c>
      <c r="KK47" s="81">
        <v>1.847</v>
      </c>
      <c r="KL47" s="82">
        <v>99.406999999999996</v>
      </c>
      <c r="KM47" s="82">
        <v>95.03</v>
      </c>
      <c r="KN47" s="82">
        <v>86.721000000000004</v>
      </c>
      <c r="KO47" s="82">
        <v>88.131</v>
      </c>
      <c r="KP47" s="82">
        <v>79.376999999999995</v>
      </c>
      <c r="KQ47" s="76" t="s">
        <v>416</v>
      </c>
      <c r="KR47" s="83">
        <v>1.0000000000000001E-5</v>
      </c>
      <c r="KS47" s="76" t="s">
        <v>416</v>
      </c>
      <c r="KT47" s="83">
        <v>1.0000000000000001E-5</v>
      </c>
      <c r="KU47" s="76" t="s">
        <v>416</v>
      </c>
      <c r="KV47" s="84">
        <v>1.0000000000000001E-5</v>
      </c>
      <c r="KX47" s="80" t="s">
        <v>399</v>
      </c>
      <c r="KY47" s="81">
        <v>1.306</v>
      </c>
      <c r="KZ47" s="81" t="s">
        <v>368</v>
      </c>
      <c r="LA47" s="81">
        <v>2.569</v>
      </c>
      <c r="LB47" s="81"/>
      <c r="LC47" s="81">
        <v>2.5670000000000002</v>
      </c>
      <c r="LD47" s="81">
        <v>2.597</v>
      </c>
      <c r="LE47" s="81">
        <v>2.5009999999999999</v>
      </c>
      <c r="LF47" s="81">
        <v>2.0830000000000002</v>
      </c>
      <c r="LG47" s="81">
        <v>2.0499999999999998</v>
      </c>
      <c r="LH47" s="82">
        <v>99.841999999999999</v>
      </c>
      <c r="LI47" s="82">
        <v>102.217</v>
      </c>
      <c r="LJ47" s="82">
        <v>94.616</v>
      </c>
      <c r="LK47" s="82">
        <v>61.52</v>
      </c>
      <c r="LL47" s="82">
        <v>58.906999999999996</v>
      </c>
      <c r="LM47" s="76" t="s">
        <v>416</v>
      </c>
      <c r="LN47" s="83">
        <v>9.9999999999999995E-7</v>
      </c>
      <c r="LO47" s="76" t="s">
        <v>416</v>
      </c>
      <c r="LP47" s="83">
        <v>9.9999999999999995E-7</v>
      </c>
      <c r="LQ47" s="76" t="s">
        <v>416</v>
      </c>
      <c r="LR47" s="84">
        <v>9.9999999999999995E-7</v>
      </c>
    </row>
    <row r="48" spans="2:330">
      <c r="B48" s="80" t="s">
        <v>400</v>
      </c>
      <c r="C48" s="81">
        <v>0.93679172266274702</v>
      </c>
      <c r="D48" s="81"/>
      <c r="E48" s="81">
        <v>2.9260000000000002</v>
      </c>
      <c r="F48" s="81"/>
      <c r="G48" s="81">
        <v>2.8340000000000001</v>
      </c>
      <c r="H48" s="81">
        <v>2.31</v>
      </c>
      <c r="I48" s="81">
        <v>2.2690000000000001</v>
      </c>
      <c r="J48" s="81">
        <v>2.1160000000000001</v>
      </c>
      <c r="K48" s="81">
        <v>0.26400000000000001</v>
      </c>
      <c r="L48" s="82">
        <v>95.375</v>
      </c>
      <c r="M48" s="82">
        <v>69.033000000000001</v>
      </c>
      <c r="N48" s="82">
        <v>66.971999999999994</v>
      </c>
      <c r="O48" s="82">
        <v>59.28</v>
      </c>
      <c r="P48" s="82">
        <v>-71.819000000000003</v>
      </c>
      <c r="Q48" s="76" t="s">
        <v>363</v>
      </c>
      <c r="R48" s="83">
        <v>1.17702638868043E-5</v>
      </c>
      <c r="S48" s="76" t="s">
        <v>363</v>
      </c>
      <c r="T48" s="83">
        <v>2.8325485481832199E-5</v>
      </c>
      <c r="U48" s="76" t="s">
        <v>363</v>
      </c>
      <c r="V48" s="84">
        <v>6.8166112119286306E-5</v>
      </c>
      <c r="X48" s="80" t="s">
        <v>400</v>
      </c>
      <c r="Y48" s="81">
        <v>0.93679172266274702</v>
      </c>
      <c r="Z48" s="81"/>
      <c r="AA48" s="81">
        <v>2.9249999999999998</v>
      </c>
      <c r="AB48" s="81"/>
      <c r="AC48" s="81">
        <v>2.91</v>
      </c>
      <c r="AD48" s="81">
        <v>2.44</v>
      </c>
      <c r="AE48" s="81">
        <v>2.355</v>
      </c>
      <c r="AF48" s="81">
        <v>2.121</v>
      </c>
      <c r="AG48" s="81">
        <v>0.13900000000000001</v>
      </c>
      <c r="AH48" s="82">
        <v>99.245999999999995</v>
      </c>
      <c r="AI48" s="82">
        <v>75.605999999999995</v>
      </c>
      <c r="AJ48" s="82">
        <v>71.331000000000003</v>
      </c>
      <c r="AK48" s="82">
        <v>59.561999999999998</v>
      </c>
      <c r="AL48" s="82">
        <v>-85.162000000000006</v>
      </c>
      <c r="AM48" s="76" t="s">
        <v>363</v>
      </c>
      <c r="AN48" s="83">
        <v>1.16431525998626E-5</v>
      </c>
      <c r="AO48" s="76" t="s">
        <v>363</v>
      </c>
      <c r="AP48" s="83">
        <v>2.5796203180868399E-5</v>
      </c>
      <c r="AQ48" s="76" t="s">
        <v>363</v>
      </c>
      <c r="AR48" s="84">
        <v>5.7153257491145003E-5</v>
      </c>
      <c r="AT48" s="80" t="s">
        <v>400</v>
      </c>
      <c r="AU48" s="81">
        <v>0.93679172266274702</v>
      </c>
      <c r="AV48" s="81"/>
      <c r="AW48" s="81">
        <v>2.9249999999999998</v>
      </c>
      <c r="AX48" s="81"/>
      <c r="AY48" s="81">
        <v>2.92</v>
      </c>
      <c r="AZ48" s="81">
        <v>2.9209999999999998</v>
      </c>
      <c r="BA48" s="81">
        <v>2.8969999999999998</v>
      </c>
      <c r="BB48" s="81">
        <v>2.4420000000000002</v>
      </c>
      <c r="BC48" s="81">
        <v>1.952</v>
      </c>
      <c r="BD48" s="82">
        <v>99.748999999999995</v>
      </c>
      <c r="BE48" s="82">
        <v>99.799000000000007</v>
      </c>
      <c r="BF48" s="82">
        <v>98.591999999999999</v>
      </c>
      <c r="BG48" s="82">
        <v>75.706999999999994</v>
      </c>
      <c r="BH48" s="82">
        <v>51.061</v>
      </c>
      <c r="BI48" s="76" t="s">
        <v>416</v>
      </c>
      <c r="BJ48" s="83">
        <v>1E-4</v>
      </c>
      <c r="BK48" s="76" t="s">
        <v>416</v>
      </c>
      <c r="BL48" s="83">
        <v>1E-4</v>
      </c>
      <c r="BM48" s="76" t="s">
        <v>416</v>
      </c>
      <c r="BN48" s="84">
        <v>1E-4</v>
      </c>
      <c r="BP48" s="80" t="s">
        <v>400</v>
      </c>
      <c r="BQ48" s="81">
        <v>0.93679172266274702</v>
      </c>
      <c r="BR48" s="81"/>
      <c r="BS48" s="81">
        <v>2.84</v>
      </c>
      <c r="BT48" s="81"/>
      <c r="BU48" s="81">
        <v>2.657</v>
      </c>
      <c r="BV48" s="81">
        <v>2.1920000000000002</v>
      </c>
      <c r="BW48" s="81">
        <v>2.133</v>
      </c>
      <c r="BX48" s="81">
        <v>1.9530000000000001</v>
      </c>
      <c r="BY48" s="81">
        <v>0.12</v>
      </c>
      <c r="BZ48" s="82">
        <v>90.385000000000005</v>
      </c>
      <c r="CA48" s="82">
        <v>65.951999999999998</v>
      </c>
      <c r="CB48" s="82">
        <v>62.851999999999997</v>
      </c>
      <c r="CC48" s="82">
        <v>53.393999999999998</v>
      </c>
      <c r="CD48" s="82">
        <v>-87.19</v>
      </c>
      <c r="CE48" s="76" t="s">
        <v>363</v>
      </c>
      <c r="CF48" s="83">
        <v>1.05716347511028E-5</v>
      </c>
      <c r="CG48" s="76" t="s">
        <v>363</v>
      </c>
      <c r="CH48" s="83">
        <v>2.3977361986484601E-5</v>
      </c>
      <c r="CI48" s="76" t="s">
        <v>363</v>
      </c>
      <c r="CJ48" s="84">
        <v>5.4382685494402001E-5</v>
      </c>
      <c r="CL48" s="80" t="s">
        <v>400</v>
      </c>
      <c r="CM48" s="81">
        <v>0.93679172266274702</v>
      </c>
      <c r="CN48" s="81"/>
      <c r="CO48" s="81">
        <v>2.84</v>
      </c>
      <c r="CP48" s="81"/>
      <c r="CQ48" s="81">
        <v>2.8330000000000002</v>
      </c>
      <c r="CR48" s="81">
        <v>2.8250000000000002</v>
      </c>
      <c r="CS48" s="81">
        <v>2.76</v>
      </c>
      <c r="CT48" s="81">
        <v>2.1230000000000002</v>
      </c>
      <c r="CU48" s="81">
        <v>7.0999999999999994E-2</v>
      </c>
      <c r="CV48" s="82">
        <v>99.632000000000005</v>
      </c>
      <c r="CW48" s="82">
        <v>99.212000000000003</v>
      </c>
      <c r="CX48" s="82">
        <v>95.796999999999997</v>
      </c>
      <c r="CY48" s="82">
        <v>62.326999999999998</v>
      </c>
      <c r="CZ48" s="82">
        <v>-92.421000000000006</v>
      </c>
      <c r="DA48" s="76" t="s">
        <v>363</v>
      </c>
      <c r="DB48" s="83">
        <v>1.2013195413928799E-5</v>
      </c>
      <c r="DC48" s="76" t="s">
        <v>363</v>
      </c>
      <c r="DD48" s="83">
        <v>2.5279268023507E-5</v>
      </c>
      <c r="DE48" s="76" t="s">
        <v>363</v>
      </c>
      <c r="DF48" s="84">
        <v>5.3194955195963801E-5</v>
      </c>
      <c r="DH48" s="80" t="s">
        <v>400</v>
      </c>
      <c r="DI48" s="81">
        <v>0.93679172266274702</v>
      </c>
      <c r="DJ48" s="81"/>
      <c r="DK48" s="81">
        <v>2.82</v>
      </c>
      <c r="DL48" s="81"/>
      <c r="DM48" s="81">
        <v>2.6259999999999999</v>
      </c>
      <c r="DN48" s="81">
        <v>2.1539999999999999</v>
      </c>
      <c r="DO48" s="81">
        <v>2.0880000000000001</v>
      </c>
      <c r="DP48" s="81">
        <v>1.9730000000000001</v>
      </c>
      <c r="DQ48" s="81">
        <v>0.20699999999999999</v>
      </c>
      <c r="DR48" s="82">
        <v>89.697999999999993</v>
      </c>
      <c r="DS48" s="82">
        <v>64.635000000000005</v>
      </c>
      <c r="DT48" s="82">
        <v>61.13</v>
      </c>
      <c r="DU48" s="82">
        <v>55.024000000000001</v>
      </c>
      <c r="DV48" s="82">
        <v>-77.903000000000006</v>
      </c>
      <c r="DW48" s="76" t="s">
        <v>363</v>
      </c>
      <c r="DX48" s="83">
        <v>1.0909257196961399E-5</v>
      </c>
      <c r="DY48" s="76" t="s">
        <v>363</v>
      </c>
      <c r="DZ48" s="83">
        <v>2.5938298669571799E-5</v>
      </c>
      <c r="EA48" s="76" t="s">
        <v>363</v>
      </c>
      <c r="EB48" s="84">
        <v>6.1671965902436104E-5</v>
      </c>
      <c r="ED48" s="80" t="s">
        <v>400</v>
      </c>
      <c r="EE48" s="81">
        <v>0.93679172266274702</v>
      </c>
      <c r="EF48" s="81"/>
      <c r="EG48" s="81">
        <v>2.82</v>
      </c>
      <c r="EH48" s="81"/>
      <c r="EI48" s="81">
        <v>2.7879999999999998</v>
      </c>
      <c r="EJ48" s="81">
        <v>2.81</v>
      </c>
      <c r="EK48" s="81">
        <v>2.7269999999999999</v>
      </c>
      <c r="EL48" s="81">
        <v>2.1389999999999998</v>
      </c>
      <c r="EM48" s="81">
        <v>3.9E-2</v>
      </c>
      <c r="EN48" s="82">
        <v>98.301000000000002</v>
      </c>
      <c r="EO48" s="82">
        <v>99.468999999999994</v>
      </c>
      <c r="EP48" s="82">
        <v>95.061999999999998</v>
      </c>
      <c r="EQ48" s="82">
        <v>63.838000000000001</v>
      </c>
      <c r="ER48" s="82">
        <v>-95.837000000000003</v>
      </c>
      <c r="ES48" s="76" t="s">
        <v>363</v>
      </c>
      <c r="ET48" s="83">
        <v>1.2208534514002599E-5</v>
      </c>
      <c r="EU48" s="76" t="s">
        <v>363</v>
      </c>
      <c r="EV48" s="83">
        <v>2.5107275779942901E-5</v>
      </c>
      <c r="EW48" s="76" t="s">
        <v>363</v>
      </c>
      <c r="EX48" s="84">
        <v>5.16339857471915E-5</v>
      </c>
      <c r="EZ48" s="80" t="s">
        <v>400</v>
      </c>
      <c r="FA48" s="81">
        <v>0.93679172266274702</v>
      </c>
      <c r="FB48" s="81"/>
      <c r="FC48" s="81">
        <v>2.762</v>
      </c>
      <c r="FD48" s="81"/>
      <c r="FE48" s="81">
        <v>2.754</v>
      </c>
      <c r="FF48" s="81">
        <v>2.7679999999999998</v>
      </c>
      <c r="FG48" s="81">
        <v>2.5640000000000001</v>
      </c>
      <c r="FH48" s="81">
        <v>1.931</v>
      </c>
      <c r="FI48" s="81">
        <v>1.454</v>
      </c>
      <c r="FJ48" s="82">
        <v>99.561999999999998</v>
      </c>
      <c r="FK48" s="82">
        <v>100.32899999999999</v>
      </c>
      <c r="FL48" s="82">
        <v>89.152000000000001</v>
      </c>
      <c r="FM48" s="82">
        <v>54.470999999999997</v>
      </c>
      <c r="FN48" s="82">
        <v>28.337</v>
      </c>
      <c r="FO48" s="76" t="s">
        <v>363</v>
      </c>
      <c r="FP48" s="83">
        <v>1.48279058358342E-5</v>
      </c>
      <c r="FQ48" s="76" t="s">
        <v>416</v>
      </c>
      <c r="FR48" s="83">
        <v>1E-4</v>
      </c>
      <c r="FS48" s="76" t="s">
        <v>416</v>
      </c>
      <c r="FT48" s="84">
        <v>1E-4</v>
      </c>
      <c r="FV48" s="80" t="s">
        <v>400</v>
      </c>
      <c r="FW48" s="81">
        <v>0.93679172266274702</v>
      </c>
      <c r="FX48" s="81"/>
      <c r="FY48" s="81">
        <v>2.762</v>
      </c>
      <c r="FZ48" s="81"/>
      <c r="GA48" s="81">
        <v>2.6749999999999998</v>
      </c>
      <c r="GB48" s="81">
        <v>2.0329999999999999</v>
      </c>
      <c r="GC48" s="81">
        <v>1.9550000000000001</v>
      </c>
      <c r="GD48" s="81">
        <v>1.93</v>
      </c>
      <c r="GE48" s="81">
        <v>0.185</v>
      </c>
      <c r="GF48" s="82">
        <v>95.233000000000004</v>
      </c>
      <c r="GG48" s="82">
        <v>60.058999999999997</v>
      </c>
      <c r="GH48" s="82">
        <v>55.786000000000001</v>
      </c>
      <c r="GI48" s="82">
        <v>54.415999999999997</v>
      </c>
      <c r="GJ48" s="82">
        <v>-80.251999999999995</v>
      </c>
      <c r="GK48" s="76" t="s">
        <v>363</v>
      </c>
      <c r="GL48" s="83">
        <v>1.07842948816662E-5</v>
      </c>
      <c r="GM48" s="76" t="s">
        <v>363</v>
      </c>
      <c r="GN48" s="83">
        <v>2.5355676790762098E-5</v>
      </c>
      <c r="GO48" s="76" t="s">
        <v>363</v>
      </c>
      <c r="GP48" s="84">
        <v>5.9615427116201203E-5</v>
      </c>
      <c r="GR48" s="80" t="s">
        <v>400</v>
      </c>
      <c r="GS48" s="81">
        <v>0.93679172266274702</v>
      </c>
      <c r="GT48" s="81"/>
      <c r="GU48" s="81">
        <v>2.8149999999999999</v>
      </c>
      <c r="GV48" s="81"/>
      <c r="GW48" s="81">
        <v>2.3780000000000001</v>
      </c>
      <c r="GX48" s="81">
        <v>2.141</v>
      </c>
      <c r="GY48" s="81">
        <v>2.0920000000000001</v>
      </c>
      <c r="GZ48" s="81">
        <v>2.0129999999999999</v>
      </c>
      <c r="HA48" s="81">
        <v>0.02</v>
      </c>
      <c r="HB48" s="82">
        <v>76.733000000000004</v>
      </c>
      <c r="HC48" s="82">
        <v>64.114999999999995</v>
      </c>
      <c r="HD48" s="82">
        <v>61.506</v>
      </c>
      <c r="HE48" s="82">
        <v>57.3</v>
      </c>
      <c r="HF48" s="82">
        <v>-97.864999999999995</v>
      </c>
      <c r="HG48" s="76" t="s">
        <v>363</v>
      </c>
      <c r="HH48" s="83">
        <v>1.1144143409960501E-5</v>
      </c>
      <c r="HI48" s="76" t="s">
        <v>363</v>
      </c>
      <c r="HJ48" s="83">
        <v>2.3403688563339599E-5</v>
      </c>
      <c r="HK48" s="76" t="s">
        <v>363</v>
      </c>
      <c r="HL48" s="84">
        <v>4.9149819615587097E-5</v>
      </c>
      <c r="HN48" s="80" t="s">
        <v>400</v>
      </c>
      <c r="HO48" s="81">
        <v>0.93679172266274702</v>
      </c>
      <c r="HP48" s="81"/>
      <c r="HQ48" s="81">
        <v>2.8149999999999999</v>
      </c>
      <c r="HR48" s="81"/>
      <c r="HS48" s="81">
        <v>2.6659999999999999</v>
      </c>
      <c r="HT48" s="81">
        <v>2.1019999999999999</v>
      </c>
      <c r="HU48" s="81">
        <v>2.052</v>
      </c>
      <c r="HV48" s="81">
        <v>1.903</v>
      </c>
      <c r="HW48" s="81">
        <v>1.2230000000000001</v>
      </c>
      <c r="HX48" s="82">
        <v>92.066999999999993</v>
      </c>
      <c r="HY48" s="82">
        <v>62.037999999999997</v>
      </c>
      <c r="HZ48" s="82">
        <v>59.375999999999998</v>
      </c>
      <c r="IA48" s="82">
        <v>51.442999999999998</v>
      </c>
      <c r="IB48" s="82">
        <v>15.238</v>
      </c>
      <c r="IC48" s="76" t="s">
        <v>363</v>
      </c>
      <c r="ID48" s="83">
        <v>1.09611563716081E-5</v>
      </c>
      <c r="IE48" s="76" t="s">
        <v>416</v>
      </c>
      <c r="IF48" s="83">
        <v>1E-4</v>
      </c>
      <c r="IG48" s="76" t="s">
        <v>416</v>
      </c>
      <c r="IH48" s="84">
        <v>1E-4</v>
      </c>
      <c r="IJ48" s="80" t="s">
        <v>400</v>
      </c>
      <c r="IK48" s="81">
        <v>0.93679172266274702</v>
      </c>
      <c r="IL48" s="81"/>
      <c r="IM48" s="81">
        <v>2.81</v>
      </c>
      <c r="IN48" s="81"/>
      <c r="IO48" s="81">
        <v>2.734</v>
      </c>
      <c r="IP48" s="81">
        <v>2.1560000000000001</v>
      </c>
      <c r="IQ48" s="81">
        <v>2.0049999999999999</v>
      </c>
      <c r="IR48" s="81">
        <v>1.6459999999999999</v>
      </c>
      <c r="IS48" s="81">
        <v>3.6999999999999998E-2</v>
      </c>
      <c r="IT48" s="82">
        <v>95.942999999999998</v>
      </c>
      <c r="IU48" s="82">
        <v>65.087000000000003</v>
      </c>
      <c r="IV48" s="82">
        <v>57.026000000000003</v>
      </c>
      <c r="IW48" s="82">
        <v>37.860999999999997</v>
      </c>
      <c r="IX48" s="82">
        <v>-96.05</v>
      </c>
      <c r="IY48" s="76" t="s">
        <v>363</v>
      </c>
      <c r="IZ48" s="83">
        <v>2.3259790128894502E-6</v>
      </c>
      <c r="JA48" s="76" t="s">
        <v>363</v>
      </c>
      <c r="JB48" s="83">
        <v>1.9174875869405801E-5</v>
      </c>
      <c r="JC48" s="76" t="s">
        <v>363</v>
      </c>
      <c r="JD48" s="84">
        <v>4.5301739903010001E-5</v>
      </c>
      <c r="JF48" s="80" t="s">
        <v>400</v>
      </c>
      <c r="JG48" s="81">
        <v>0.93679172266274702</v>
      </c>
      <c r="JH48" s="81"/>
      <c r="JI48" s="81">
        <v>2.81</v>
      </c>
      <c r="JJ48" s="81"/>
      <c r="JK48" s="81">
        <v>2.1040000000000001</v>
      </c>
      <c r="JL48" s="81">
        <v>2.7639999999999998</v>
      </c>
      <c r="JM48" s="81">
        <v>2.077</v>
      </c>
      <c r="JN48" s="81">
        <v>1.633</v>
      </c>
      <c r="JO48" s="81">
        <v>2.9000000000000001E-2</v>
      </c>
      <c r="JP48" s="82">
        <v>62.311</v>
      </c>
      <c r="JQ48" s="82">
        <v>97.543999999999997</v>
      </c>
      <c r="JR48" s="82">
        <v>60.869</v>
      </c>
      <c r="JS48" s="82">
        <v>37.167000000000002</v>
      </c>
      <c r="JT48" s="82">
        <v>-96.903999999999996</v>
      </c>
      <c r="JU48" s="76" t="s">
        <v>363</v>
      </c>
      <c r="JV48" s="83">
        <v>2.8745435794258399E-6</v>
      </c>
      <c r="JW48" s="76" t="s">
        <v>363</v>
      </c>
      <c r="JX48" s="83">
        <v>1.8932971757805701E-5</v>
      </c>
      <c r="JY48" s="76" t="s">
        <v>363</v>
      </c>
      <c r="JZ48" s="84">
        <v>4.4684357177025703E-5</v>
      </c>
      <c r="KB48" s="80" t="s">
        <v>400</v>
      </c>
      <c r="KC48" s="81">
        <v>0.751</v>
      </c>
      <c r="KD48" s="81"/>
      <c r="KE48" s="81">
        <v>2.4580000000000002</v>
      </c>
      <c r="KF48" s="81"/>
      <c r="KG48" s="81">
        <v>1.871</v>
      </c>
      <c r="KH48" s="81">
        <v>1.6919999999999999</v>
      </c>
      <c r="KI48" s="81">
        <v>1.72</v>
      </c>
      <c r="KJ48" s="81">
        <v>1.728</v>
      </c>
      <c r="KK48" s="81">
        <v>1.5229999999999999</v>
      </c>
      <c r="KL48" s="82">
        <v>65.611999999999995</v>
      </c>
      <c r="KM48" s="82">
        <v>55.125999999999998</v>
      </c>
      <c r="KN48" s="82">
        <v>56.765999999999998</v>
      </c>
      <c r="KO48" s="82">
        <v>57.234999999999999</v>
      </c>
      <c r="KP48" s="82">
        <v>45.225999999999999</v>
      </c>
      <c r="KQ48" s="76" t="s">
        <v>363</v>
      </c>
      <c r="KR48" s="83">
        <v>4.0037303302702501E-6</v>
      </c>
      <c r="KS48" s="76" t="s">
        <v>416</v>
      </c>
      <c r="KT48" s="83">
        <v>1.0000000000000001E-5</v>
      </c>
      <c r="KU48" s="76" t="s">
        <v>416</v>
      </c>
      <c r="KV48" s="84">
        <v>1.0000000000000001E-5</v>
      </c>
      <c r="KX48" s="80" t="s">
        <v>400</v>
      </c>
      <c r="KY48" s="81">
        <v>1.2929999999999999</v>
      </c>
      <c r="KZ48" s="81" t="s">
        <v>368</v>
      </c>
      <c r="LA48" s="81">
        <v>3.01</v>
      </c>
      <c r="LB48" s="81"/>
      <c r="LC48" s="81">
        <v>3.0139999999999998</v>
      </c>
      <c r="LD48" s="81">
        <v>2.988</v>
      </c>
      <c r="LE48" s="81">
        <v>2.6819999999999999</v>
      </c>
      <c r="LF48" s="81">
        <v>2.355</v>
      </c>
      <c r="LG48" s="81">
        <v>2.1960000000000002</v>
      </c>
      <c r="LH48" s="82">
        <v>100.233</v>
      </c>
      <c r="LI48" s="82">
        <v>98.718999999999994</v>
      </c>
      <c r="LJ48" s="82">
        <v>80.897000000000006</v>
      </c>
      <c r="LK48" s="82">
        <v>61.851999999999997</v>
      </c>
      <c r="LL48" s="82">
        <v>52.591999999999999</v>
      </c>
      <c r="LM48" s="76" t="s">
        <v>416</v>
      </c>
      <c r="LN48" s="83">
        <v>9.9999999999999995E-7</v>
      </c>
      <c r="LO48" s="76" t="s">
        <v>416</v>
      </c>
      <c r="LP48" s="83">
        <v>9.9999999999999995E-7</v>
      </c>
      <c r="LQ48" s="76" t="s">
        <v>416</v>
      </c>
      <c r="LR48" s="84">
        <v>9.9999999999999995E-7</v>
      </c>
    </row>
    <row r="49" spans="2:330">
      <c r="B49" s="80" t="s">
        <v>401</v>
      </c>
      <c r="C49" s="81" t="s">
        <v>361</v>
      </c>
      <c r="D49" s="81"/>
      <c r="E49" s="81"/>
      <c r="F49" s="81"/>
      <c r="G49" s="81"/>
      <c r="H49" s="81"/>
      <c r="I49" s="81"/>
      <c r="J49" s="81"/>
      <c r="K49" s="81"/>
      <c r="L49" s="82"/>
      <c r="M49" s="82"/>
      <c r="N49" s="82"/>
      <c r="O49" s="82"/>
      <c r="P49" s="82"/>
      <c r="Q49" s="77"/>
      <c r="R49" s="83"/>
      <c r="S49" s="77"/>
      <c r="T49" s="83"/>
      <c r="U49" s="77"/>
      <c r="V49" s="84"/>
      <c r="X49" s="80" t="s">
        <v>401</v>
      </c>
      <c r="Y49" s="81" t="s">
        <v>361</v>
      </c>
      <c r="Z49" s="81"/>
      <c r="AA49" s="81"/>
      <c r="AB49" s="81"/>
      <c r="AC49" s="81"/>
      <c r="AD49" s="81"/>
      <c r="AE49" s="81"/>
      <c r="AF49" s="81"/>
      <c r="AG49" s="81"/>
      <c r="AH49" s="82"/>
      <c r="AI49" s="82"/>
      <c r="AJ49" s="82"/>
      <c r="AK49" s="82"/>
      <c r="AL49" s="82"/>
      <c r="AM49" s="77"/>
      <c r="AN49" s="83"/>
      <c r="AO49" s="77"/>
      <c r="AP49" s="83"/>
      <c r="AQ49" s="77"/>
      <c r="AR49" s="84"/>
      <c r="AT49" s="80" t="s">
        <v>401</v>
      </c>
      <c r="AU49" s="81" t="s">
        <v>361</v>
      </c>
      <c r="AV49" s="81"/>
      <c r="AW49" s="81"/>
      <c r="AX49" s="81"/>
      <c r="AY49" s="81"/>
      <c r="AZ49" s="81"/>
      <c r="BA49" s="81"/>
      <c r="BB49" s="81"/>
      <c r="BC49" s="81"/>
      <c r="BD49" s="82"/>
      <c r="BE49" s="82"/>
      <c r="BF49" s="82"/>
      <c r="BG49" s="82"/>
      <c r="BH49" s="82"/>
      <c r="BI49" s="77"/>
      <c r="BJ49" s="83"/>
      <c r="BK49" s="77"/>
      <c r="BL49" s="83"/>
      <c r="BM49" s="77"/>
      <c r="BN49" s="84"/>
      <c r="BP49" s="80" t="s">
        <v>401</v>
      </c>
      <c r="BQ49" s="81" t="s">
        <v>361</v>
      </c>
      <c r="BR49" s="81"/>
      <c r="BS49" s="81"/>
      <c r="BT49" s="81"/>
      <c r="BU49" s="81"/>
      <c r="BV49" s="81"/>
      <c r="BW49" s="81"/>
      <c r="BX49" s="81"/>
      <c r="BY49" s="81"/>
      <c r="BZ49" s="82"/>
      <c r="CA49" s="82"/>
      <c r="CB49" s="82"/>
      <c r="CC49" s="82"/>
      <c r="CD49" s="82"/>
      <c r="CE49" s="77"/>
      <c r="CF49" s="83"/>
      <c r="CG49" s="77"/>
      <c r="CH49" s="83"/>
      <c r="CI49" s="77"/>
      <c r="CJ49" s="84"/>
      <c r="CL49" s="80" t="s">
        <v>401</v>
      </c>
      <c r="CM49" s="81" t="s">
        <v>361</v>
      </c>
      <c r="CN49" s="81"/>
      <c r="CO49" s="81"/>
      <c r="CP49" s="81"/>
      <c r="CQ49" s="81"/>
      <c r="CR49" s="81"/>
      <c r="CS49" s="81"/>
      <c r="CT49" s="81"/>
      <c r="CU49" s="81"/>
      <c r="CV49" s="82"/>
      <c r="CW49" s="82"/>
      <c r="CX49" s="82"/>
      <c r="CY49" s="82"/>
      <c r="CZ49" s="82"/>
      <c r="DA49" s="77"/>
      <c r="DB49" s="83"/>
      <c r="DC49" s="77"/>
      <c r="DD49" s="83"/>
      <c r="DE49" s="77"/>
      <c r="DF49" s="84"/>
      <c r="DH49" s="80" t="s">
        <v>401</v>
      </c>
      <c r="DI49" s="81" t="s">
        <v>361</v>
      </c>
      <c r="DJ49" s="81"/>
      <c r="DK49" s="81"/>
      <c r="DL49" s="81"/>
      <c r="DM49" s="81"/>
      <c r="DN49" s="81"/>
      <c r="DO49" s="81"/>
      <c r="DP49" s="81"/>
      <c r="DQ49" s="81"/>
      <c r="DR49" s="82"/>
      <c r="DS49" s="82"/>
      <c r="DT49" s="82"/>
      <c r="DU49" s="82"/>
      <c r="DV49" s="82"/>
      <c r="DW49" s="77"/>
      <c r="DX49" s="83"/>
      <c r="DY49" s="77"/>
      <c r="DZ49" s="83"/>
      <c r="EA49" s="77"/>
      <c r="EB49" s="84"/>
      <c r="ED49" s="80" t="s">
        <v>401</v>
      </c>
      <c r="EE49" s="81" t="s">
        <v>361</v>
      </c>
      <c r="EF49" s="81"/>
      <c r="EG49" s="81"/>
      <c r="EH49" s="81"/>
      <c r="EI49" s="81"/>
      <c r="EJ49" s="81"/>
      <c r="EK49" s="81"/>
      <c r="EL49" s="81"/>
      <c r="EM49" s="81"/>
      <c r="EN49" s="82"/>
      <c r="EO49" s="82"/>
      <c r="EP49" s="82"/>
      <c r="EQ49" s="82"/>
      <c r="ER49" s="82"/>
      <c r="ES49" s="77"/>
      <c r="ET49" s="83"/>
      <c r="EU49" s="77"/>
      <c r="EV49" s="83"/>
      <c r="EW49" s="77"/>
      <c r="EX49" s="84"/>
      <c r="EZ49" s="80" t="s">
        <v>401</v>
      </c>
      <c r="FA49" s="81" t="s">
        <v>361</v>
      </c>
      <c r="FB49" s="81"/>
      <c r="FC49" s="81"/>
      <c r="FD49" s="81"/>
      <c r="FE49" s="81"/>
      <c r="FF49" s="81"/>
      <c r="FG49" s="81"/>
      <c r="FH49" s="81"/>
      <c r="FI49" s="81"/>
      <c r="FJ49" s="82"/>
      <c r="FK49" s="82"/>
      <c r="FL49" s="82"/>
      <c r="FM49" s="82"/>
      <c r="FN49" s="82"/>
      <c r="FO49" s="77"/>
      <c r="FP49" s="83"/>
      <c r="FQ49" s="77"/>
      <c r="FR49" s="83"/>
      <c r="FS49" s="77"/>
      <c r="FT49" s="84"/>
      <c r="FV49" s="80" t="s">
        <v>401</v>
      </c>
      <c r="FW49" s="81" t="s">
        <v>361</v>
      </c>
      <c r="FX49" s="81"/>
      <c r="FY49" s="81"/>
      <c r="FZ49" s="81"/>
      <c r="GA49" s="81"/>
      <c r="GB49" s="81"/>
      <c r="GC49" s="81"/>
      <c r="GD49" s="81"/>
      <c r="GE49" s="81"/>
      <c r="GF49" s="82"/>
      <c r="GG49" s="82"/>
      <c r="GH49" s="82"/>
      <c r="GI49" s="82"/>
      <c r="GJ49" s="82"/>
      <c r="GK49" s="77"/>
      <c r="GL49" s="83"/>
      <c r="GM49" s="77"/>
      <c r="GN49" s="83"/>
      <c r="GO49" s="77"/>
      <c r="GP49" s="84"/>
      <c r="GR49" s="80" t="s">
        <v>401</v>
      </c>
      <c r="GS49" s="81" t="s">
        <v>361</v>
      </c>
      <c r="GT49" s="81"/>
      <c r="GU49" s="81"/>
      <c r="GV49" s="81"/>
      <c r="GW49" s="81"/>
      <c r="GX49" s="81"/>
      <c r="GY49" s="81"/>
      <c r="GZ49" s="81"/>
      <c r="HA49" s="81"/>
      <c r="HB49" s="82"/>
      <c r="HC49" s="82"/>
      <c r="HD49" s="82"/>
      <c r="HE49" s="82"/>
      <c r="HF49" s="82"/>
      <c r="HG49" s="77"/>
      <c r="HH49" s="83"/>
      <c r="HI49" s="77"/>
      <c r="HJ49" s="83"/>
      <c r="HK49" s="77"/>
      <c r="HL49" s="84"/>
      <c r="HN49" s="80" t="s">
        <v>401</v>
      </c>
      <c r="HO49" s="81" t="s">
        <v>361</v>
      </c>
      <c r="HP49" s="81"/>
      <c r="HQ49" s="81"/>
      <c r="HR49" s="81"/>
      <c r="HS49" s="81"/>
      <c r="HT49" s="81"/>
      <c r="HU49" s="81"/>
      <c r="HV49" s="81"/>
      <c r="HW49" s="81"/>
      <c r="HX49" s="82"/>
      <c r="HY49" s="82"/>
      <c r="HZ49" s="82"/>
      <c r="IA49" s="82"/>
      <c r="IB49" s="82"/>
      <c r="IC49" s="77"/>
      <c r="ID49" s="83"/>
      <c r="IE49" s="77"/>
      <c r="IF49" s="83"/>
      <c r="IG49" s="77"/>
      <c r="IH49" s="84"/>
      <c r="IJ49" s="80" t="s">
        <v>401</v>
      </c>
      <c r="IK49" s="81" t="s">
        <v>361</v>
      </c>
      <c r="IL49" s="81"/>
      <c r="IM49" s="81"/>
      <c r="IN49" s="81"/>
      <c r="IO49" s="81"/>
      <c r="IP49" s="81"/>
      <c r="IQ49" s="81"/>
      <c r="IR49" s="81"/>
      <c r="IS49" s="81"/>
      <c r="IT49" s="82"/>
      <c r="IU49" s="82"/>
      <c r="IV49" s="82"/>
      <c r="IW49" s="82"/>
      <c r="IX49" s="82"/>
      <c r="IY49" s="77"/>
      <c r="IZ49" s="83"/>
      <c r="JA49" s="77"/>
      <c r="JB49" s="83"/>
      <c r="JC49" s="77"/>
      <c r="JD49" s="84"/>
      <c r="JF49" s="80" t="s">
        <v>401</v>
      </c>
      <c r="JG49" s="81" t="s">
        <v>361</v>
      </c>
      <c r="JH49" s="81"/>
      <c r="JI49" s="81"/>
      <c r="JJ49" s="81"/>
      <c r="JK49" s="81"/>
      <c r="JL49" s="81"/>
      <c r="JM49" s="81"/>
      <c r="JN49" s="81"/>
      <c r="JO49" s="81"/>
      <c r="JP49" s="82"/>
      <c r="JQ49" s="82"/>
      <c r="JR49" s="82"/>
      <c r="JS49" s="82"/>
      <c r="JT49" s="82"/>
      <c r="JU49" s="77"/>
      <c r="JV49" s="83"/>
      <c r="JW49" s="77"/>
      <c r="JX49" s="83"/>
      <c r="JY49" s="77"/>
      <c r="JZ49" s="84"/>
      <c r="KB49" s="80" t="s">
        <v>401</v>
      </c>
      <c r="KC49" s="81" t="s">
        <v>361</v>
      </c>
      <c r="KD49" s="81"/>
      <c r="KE49" s="81"/>
      <c r="KF49" s="81"/>
      <c r="KG49" s="81"/>
      <c r="KH49" s="81"/>
      <c r="KI49" s="81"/>
      <c r="KJ49" s="81"/>
      <c r="KK49" s="81"/>
      <c r="KL49" s="82"/>
      <c r="KM49" s="82"/>
      <c r="KN49" s="82"/>
      <c r="KO49" s="82"/>
      <c r="KP49" s="82"/>
      <c r="KQ49" s="77"/>
      <c r="KR49" s="83"/>
      <c r="KS49" s="77"/>
      <c r="KT49" s="83"/>
      <c r="KU49" s="77"/>
      <c r="KV49" s="84"/>
      <c r="KX49" s="80" t="s">
        <v>401</v>
      </c>
      <c r="KY49" s="81" t="s">
        <v>361</v>
      </c>
      <c r="KZ49" s="81"/>
      <c r="LA49" s="81"/>
      <c r="LB49" s="81"/>
      <c r="LC49" s="81"/>
      <c r="LD49" s="81"/>
      <c r="LE49" s="81"/>
      <c r="LF49" s="81"/>
      <c r="LG49" s="81"/>
      <c r="LH49" s="82"/>
      <c r="LI49" s="82"/>
      <c r="LJ49" s="82"/>
      <c r="LK49" s="82"/>
      <c r="LL49" s="82"/>
      <c r="LM49" s="77"/>
      <c r="LN49" s="83"/>
      <c r="LO49" s="77"/>
      <c r="LP49" s="83"/>
      <c r="LQ49" s="77"/>
      <c r="LR49" s="84"/>
    </row>
    <row r="50" spans="2:330">
      <c r="B50" s="80" t="s">
        <v>402</v>
      </c>
      <c r="C50" s="81">
        <v>0.88400000000000001</v>
      </c>
      <c r="D50" s="81"/>
      <c r="E50" s="81">
        <v>2.806</v>
      </c>
      <c r="F50" s="81"/>
      <c r="G50" s="81">
        <v>2.8290000000000002</v>
      </c>
      <c r="H50" s="81">
        <v>2.5249999999999999</v>
      </c>
      <c r="I50" s="81">
        <v>2.2749999999999999</v>
      </c>
      <c r="J50" s="81">
        <v>2.089</v>
      </c>
      <c r="K50" s="81">
        <v>0.23799999999999999</v>
      </c>
      <c r="L50" s="82">
        <v>101.197</v>
      </c>
      <c r="M50" s="82">
        <v>85.38</v>
      </c>
      <c r="N50" s="82">
        <v>72.373000000000005</v>
      </c>
      <c r="O50" s="82">
        <v>62.695</v>
      </c>
      <c r="P50" s="82">
        <v>-73.076999999999998</v>
      </c>
      <c r="Q50" s="76" t="s">
        <v>363</v>
      </c>
      <c r="R50" s="83">
        <v>1.2402303136964001E-5</v>
      </c>
      <c r="S50" s="76" t="s">
        <v>363</v>
      </c>
      <c r="T50" s="83">
        <v>2.8957881427412399E-5</v>
      </c>
      <c r="U50" s="76" t="s">
        <v>363</v>
      </c>
      <c r="V50" s="84">
        <v>6.7613159225629905E-5</v>
      </c>
      <c r="X50" s="80" t="s">
        <v>402</v>
      </c>
      <c r="Y50" s="81">
        <v>0.88400000000000001</v>
      </c>
      <c r="Z50" s="81"/>
      <c r="AA50" s="81">
        <v>2.8109999999999999</v>
      </c>
      <c r="AB50" s="81"/>
      <c r="AC50" s="81">
        <v>2.835</v>
      </c>
      <c r="AD50" s="81">
        <v>2.73</v>
      </c>
      <c r="AE50" s="81">
        <v>2.38</v>
      </c>
      <c r="AF50" s="81">
        <v>2.0590000000000002</v>
      </c>
      <c r="AG50" s="81">
        <v>0.28399999999999997</v>
      </c>
      <c r="AH50" s="82">
        <v>101.245</v>
      </c>
      <c r="AI50" s="82">
        <v>95.796999999999997</v>
      </c>
      <c r="AJ50" s="82">
        <v>77.634</v>
      </c>
      <c r="AK50" s="82">
        <v>60.975999999999999</v>
      </c>
      <c r="AL50" s="82">
        <v>-67.873000000000005</v>
      </c>
      <c r="AM50" s="76" t="s">
        <v>363</v>
      </c>
      <c r="AN50" s="83">
        <v>1.2167041348804899E-5</v>
      </c>
      <c r="AO50" s="76" t="s">
        <v>363</v>
      </c>
      <c r="AP50" s="83">
        <v>2.9732820815236498E-5</v>
      </c>
      <c r="AQ50" s="76" t="s">
        <v>363</v>
      </c>
      <c r="AR50" s="84">
        <v>7.2658636416797999E-5</v>
      </c>
      <c r="AT50" s="80" t="s">
        <v>402</v>
      </c>
      <c r="AU50" s="81">
        <v>0.88400000000000001</v>
      </c>
      <c r="AV50" s="81"/>
      <c r="AW50" s="81">
        <v>2.8109999999999999</v>
      </c>
      <c r="AX50" s="81"/>
      <c r="AY50" s="81">
        <v>2.82</v>
      </c>
      <c r="AZ50" s="81">
        <v>2.823</v>
      </c>
      <c r="BA50" s="81">
        <v>2.794</v>
      </c>
      <c r="BB50" s="81">
        <v>2.5289999999999999</v>
      </c>
      <c r="BC50" s="81">
        <v>1.718</v>
      </c>
      <c r="BD50" s="82">
        <v>100.467</v>
      </c>
      <c r="BE50" s="82">
        <v>100.623</v>
      </c>
      <c r="BF50" s="82">
        <v>99.117999999999995</v>
      </c>
      <c r="BG50" s="82">
        <v>85.366</v>
      </c>
      <c r="BH50" s="82">
        <v>43.28</v>
      </c>
      <c r="BI50" s="76" t="s">
        <v>363</v>
      </c>
      <c r="BJ50" s="83">
        <v>6.9235199759196106E-5</v>
      </c>
      <c r="BK50" s="76" t="s">
        <v>416</v>
      </c>
      <c r="BL50" s="83">
        <v>1E-4</v>
      </c>
      <c r="BM50" s="76" t="s">
        <v>416</v>
      </c>
      <c r="BN50" s="84">
        <v>1E-4</v>
      </c>
      <c r="BP50" s="80" t="s">
        <v>402</v>
      </c>
      <c r="BQ50" s="81">
        <v>0.88400000000000001</v>
      </c>
      <c r="BR50" s="81"/>
      <c r="BS50" s="81">
        <v>2.7909999999999999</v>
      </c>
      <c r="BT50" s="81"/>
      <c r="BU50" s="81">
        <v>2.7850000000000001</v>
      </c>
      <c r="BV50" s="81">
        <v>2.4510000000000001</v>
      </c>
      <c r="BW50" s="81">
        <v>2.331</v>
      </c>
      <c r="BX50" s="81">
        <v>2.2069999999999999</v>
      </c>
      <c r="BY50" s="81">
        <v>0.33700000000000002</v>
      </c>
      <c r="BZ50" s="82">
        <v>99.685000000000002</v>
      </c>
      <c r="CA50" s="82">
        <v>82.171000000000006</v>
      </c>
      <c r="CB50" s="82">
        <v>75.878</v>
      </c>
      <c r="CC50" s="82">
        <v>69.376000000000005</v>
      </c>
      <c r="CD50" s="82">
        <v>-61.878</v>
      </c>
      <c r="CE50" s="76" t="s">
        <v>363</v>
      </c>
      <c r="CF50" s="83">
        <v>1.40482480737872E-5</v>
      </c>
      <c r="CG50" s="76" t="s">
        <v>363</v>
      </c>
      <c r="CH50" s="83">
        <v>3.3772478901032499E-5</v>
      </c>
      <c r="CI50" s="76" t="s">
        <v>363</v>
      </c>
      <c r="CJ50" s="84">
        <v>8.1190218533292699E-5</v>
      </c>
      <c r="CL50" s="80" t="s">
        <v>402</v>
      </c>
      <c r="CM50" s="81">
        <v>0.88400000000000001</v>
      </c>
      <c r="CN50" s="81"/>
      <c r="CO50" s="81">
        <v>2.7909999999999999</v>
      </c>
      <c r="CP50" s="81"/>
      <c r="CQ50" s="81">
        <v>2.7839999999999998</v>
      </c>
      <c r="CR50" s="81">
        <v>2.754</v>
      </c>
      <c r="CS50" s="81">
        <v>2.7360000000000002</v>
      </c>
      <c r="CT50" s="81">
        <v>2.645</v>
      </c>
      <c r="CU50" s="81">
        <v>0.59799999999999998</v>
      </c>
      <c r="CV50" s="82">
        <v>99.632999999999996</v>
      </c>
      <c r="CW50" s="82">
        <v>98.06</v>
      </c>
      <c r="CX50" s="82">
        <v>97.116</v>
      </c>
      <c r="CY50" s="82">
        <v>92.343999999999994</v>
      </c>
      <c r="CZ50" s="82">
        <v>-32.353000000000002</v>
      </c>
      <c r="DA50" s="76" t="s">
        <v>363</v>
      </c>
      <c r="DB50" s="83">
        <v>2.1856223853815E-5</v>
      </c>
      <c r="DC50" s="76" t="s">
        <v>363</v>
      </c>
      <c r="DD50" s="83">
        <v>5.5023357351104299E-5</v>
      </c>
      <c r="DE50" s="76" t="s">
        <v>416</v>
      </c>
      <c r="DF50" s="84">
        <v>1E-4</v>
      </c>
      <c r="DH50" s="80" t="s">
        <v>402</v>
      </c>
      <c r="DI50" s="81">
        <v>0.88400000000000001</v>
      </c>
      <c r="DJ50" s="81"/>
      <c r="DK50" s="81">
        <v>2.754</v>
      </c>
      <c r="DL50" s="81"/>
      <c r="DM50" s="81">
        <v>2.7480000000000002</v>
      </c>
      <c r="DN50" s="81">
        <v>2.4889999999999999</v>
      </c>
      <c r="DO50" s="81">
        <v>2.2989999999999999</v>
      </c>
      <c r="DP50" s="81">
        <v>2.23</v>
      </c>
      <c r="DQ50" s="81">
        <v>0.32500000000000001</v>
      </c>
      <c r="DR50" s="82">
        <v>99.679000000000002</v>
      </c>
      <c r="DS50" s="82">
        <v>85.828999999999994</v>
      </c>
      <c r="DT50" s="82">
        <v>75.668000000000006</v>
      </c>
      <c r="DU50" s="82">
        <v>71.978999999999999</v>
      </c>
      <c r="DV50" s="82">
        <v>-63.234999999999999</v>
      </c>
      <c r="DW50" s="76" t="s">
        <v>363</v>
      </c>
      <c r="DX50" s="83">
        <v>1.45395088443727E-5</v>
      </c>
      <c r="DY50" s="76" t="s">
        <v>363</v>
      </c>
      <c r="DZ50" s="83">
        <v>3.4067003090895098E-5</v>
      </c>
      <c r="EA50" s="76" t="s">
        <v>363</v>
      </c>
      <c r="EB50" s="84">
        <v>7.9821176355915094E-5</v>
      </c>
      <c r="ED50" s="80" t="s">
        <v>402</v>
      </c>
      <c r="EE50" s="81">
        <v>0.88400000000000001</v>
      </c>
      <c r="EF50" s="81"/>
      <c r="EG50" s="81">
        <v>2.754</v>
      </c>
      <c r="EH50" s="81"/>
      <c r="EI50" s="81">
        <v>2.774</v>
      </c>
      <c r="EJ50" s="81">
        <v>2.7669999999999999</v>
      </c>
      <c r="EK50" s="81">
        <v>2.7469999999999999</v>
      </c>
      <c r="EL50" s="81">
        <v>2.6440000000000001</v>
      </c>
      <c r="EM50" s="81">
        <v>0.41499999999999998</v>
      </c>
      <c r="EN50" s="82">
        <v>101.07</v>
      </c>
      <c r="EO50" s="82">
        <v>100.69499999999999</v>
      </c>
      <c r="EP50" s="82">
        <v>99.626000000000005</v>
      </c>
      <c r="EQ50" s="82">
        <v>94.117999999999995</v>
      </c>
      <c r="ER50" s="82">
        <v>-53.054000000000002</v>
      </c>
      <c r="ES50" s="76" t="s">
        <v>363</v>
      </c>
      <c r="ET50" s="83">
        <v>1.9942137010280399E-5</v>
      </c>
      <c r="EU50" s="76" t="s">
        <v>363</v>
      </c>
      <c r="EV50" s="83">
        <v>4.3602383755149498E-5</v>
      </c>
      <c r="EW50" s="76" t="s">
        <v>363</v>
      </c>
      <c r="EX50" s="84">
        <v>9.5334209575997296E-5</v>
      </c>
      <c r="EZ50" s="80" t="s">
        <v>402</v>
      </c>
      <c r="FA50" s="81">
        <v>0.88400000000000001</v>
      </c>
      <c r="FB50" s="81"/>
      <c r="FC50" s="81">
        <v>2.7690000000000001</v>
      </c>
      <c r="FD50" s="81"/>
      <c r="FE50" s="81">
        <v>2.7530000000000001</v>
      </c>
      <c r="FF50" s="81">
        <v>2.746</v>
      </c>
      <c r="FG50" s="81">
        <v>2.7490000000000001</v>
      </c>
      <c r="FH50" s="81">
        <v>2.4449999999999998</v>
      </c>
      <c r="FI50" s="81">
        <v>1.74</v>
      </c>
      <c r="FJ50" s="82">
        <v>99.150999999999996</v>
      </c>
      <c r="FK50" s="82">
        <v>98.78</v>
      </c>
      <c r="FL50" s="82">
        <v>98.938999999999993</v>
      </c>
      <c r="FM50" s="82">
        <v>82.811999999999998</v>
      </c>
      <c r="FN50" s="82">
        <v>45.411000000000001</v>
      </c>
      <c r="FO50" s="76" t="s">
        <v>363</v>
      </c>
      <c r="FP50" s="83">
        <v>7.5388090965351005E-5</v>
      </c>
      <c r="FQ50" s="76" t="s">
        <v>416</v>
      </c>
      <c r="FR50" s="83">
        <v>1E-4</v>
      </c>
      <c r="FS50" s="76" t="s">
        <v>416</v>
      </c>
      <c r="FT50" s="84">
        <v>1E-4</v>
      </c>
      <c r="FV50" s="80" t="s">
        <v>402</v>
      </c>
      <c r="FW50" s="81">
        <v>0.88400000000000001</v>
      </c>
      <c r="FX50" s="81"/>
      <c r="FY50" s="81">
        <v>2.7690000000000001</v>
      </c>
      <c r="FZ50" s="81"/>
      <c r="GA50" s="81">
        <v>2.7810000000000001</v>
      </c>
      <c r="GB50" s="81">
        <v>2.5259999999999998</v>
      </c>
      <c r="GC50" s="81">
        <v>2.359</v>
      </c>
      <c r="GD50" s="81">
        <v>2.3319999999999999</v>
      </c>
      <c r="GE50" s="81">
        <v>0.25800000000000001</v>
      </c>
      <c r="GF50" s="82">
        <v>100.637</v>
      </c>
      <c r="GG50" s="82">
        <v>87.108999999999995</v>
      </c>
      <c r="GH50" s="82">
        <v>78.248999999999995</v>
      </c>
      <c r="GI50" s="82">
        <v>76.816999999999993</v>
      </c>
      <c r="GJ50" s="82">
        <v>-70.813999999999993</v>
      </c>
      <c r="GK50" s="76" t="s">
        <v>363</v>
      </c>
      <c r="GL50" s="83">
        <v>1.5193185511709E-5</v>
      </c>
      <c r="GM50" s="76" t="s">
        <v>363</v>
      </c>
      <c r="GN50" s="83">
        <v>3.3138366421951897E-5</v>
      </c>
      <c r="GO50" s="76" t="s">
        <v>363</v>
      </c>
      <c r="GP50" s="84">
        <v>7.2279202295610402E-5</v>
      </c>
      <c r="GR50" s="80" t="s">
        <v>402</v>
      </c>
      <c r="GS50" s="81">
        <v>0.88400000000000001</v>
      </c>
      <c r="GT50" s="81"/>
      <c r="GU50" s="81">
        <v>2.7589999999999999</v>
      </c>
      <c r="GV50" s="81"/>
      <c r="GW50" s="81">
        <v>2.7730000000000001</v>
      </c>
      <c r="GX50" s="81">
        <v>2.3769999999999998</v>
      </c>
      <c r="GY50" s="81">
        <v>2.286</v>
      </c>
      <c r="GZ50" s="81">
        <v>2.2389999999999999</v>
      </c>
      <c r="HA50" s="81">
        <v>0.24099999999999999</v>
      </c>
      <c r="HB50" s="82">
        <v>100.747</v>
      </c>
      <c r="HC50" s="82">
        <v>79.626999999999995</v>
      </c>
      <c r="HD50" s="82">
        <v>74.772999999999996</v>
      </c>
      <c r="HE50" s="82">
        <v>72.266999999999996</v>
      </c>
      <c r="HF50" s="82">
        <v>-72.738</v>
      </c>
      <c r="HG50" s="76" t="s">
        <v>363</v>
      </c>
      <c r="HH50" s="83">
        <v>1.4241647167783599E-5</v>
      </c>
      <c r="HI50" s="76" t="s">
        <v>363</v>
      </c>
      <c r="HJ50" s="83">
        <v>3.1504741321677901E-5</v>
      </c>
      <c r="HK50" s="76" t="s">
        <v>363</v>
      </c>
      <c r="HL50" s="84">
        <v>6.9693393892744998E-5</v>
      </c>
      <c r="HN50" s="80" t="s">
        <v>402</v>
      </c>
      <c r="HO50" s="81">
        <v>0.88400000000000001</v>
      </c>
      <c r="HP50" s="81"/>
      <c r="HQ50" s="81">
        <v>2.7589999999999999</v>
      </c>
      <c r="HR50" s="81"/>
      <c r="HS50" s="81">
        <v>2.762</v>
      </c>
      <c r="HT50" s="81">
        <v>2.4390000000000001</v>
      </c>
      <c r="HU50" s="81">
        <v>2.339</v>
      </c>
      <c r="HV50" s="81">
        <v>2.169</v>
      </c>
      <c r="HW50" s="81">
        <v>1.2909999999999999</v>
      </c>
      <c r="HX50" s="82">
        <v>100.16</v>
      </c>
      <c r="HY50" s="82">
        <v>82.933000000000007</v>
      </c>
      <c r="HZ50" s="82">
        <v>77.599999999999994</v>
      </c>
      <c r="IA50" s="82">
        <v>68.533000000000001</v>
      </c>
      <c r="IB50" s="82">
        <v>21.707000000000001</v>
      </c>
      <c r="IC50" s="76" t="s">
        <v>363</v>
      </c>
      <c r="ID50" s="83">
        <v>2.4876220247405699E-5</v>
      </c>
      <c r="IE50" s="76" t="s">
        <v>416</v>
      </c>
      <c r="IF50" s="83">
        <v>1E-4</v>
      </c>
      <c r="IG50" s="76" t="s">
        <v>416</v>
      </c>
      <c r="IH50" s="84">
        <v>1E-4</v>
      </c>
      <c r="IJ50" s="80" t="s">
        <v>402</v>
      </c>
      <c r="IK50" s="81">
        <v>0.88400000000000001</v>
      </c>
      <c r="IL50" s="81"/>
      <c r="IM50" s="81">
        <v>2.8119999999999998</v>
      </c>
      <c r="IN50" s="81"/>
      <c r="IO50" s="81">
        <v>2.819</v>
      </c>
      <c r="IP50" s="81">
        <v>2.5209999999999999</v>
      </c>
      <c r="IQ50" s="81">
        <v>2.3199999999999998</v>
      </c>
      <c r="IR50" s="81">
        <v>1.9450000000000001</v>
      </c>
      <c r="IS50" s="81">
        <v>0.31</v>
      </c>
      <c r="IT50" s="82">
        <v>100.363</v>
      </c>
      <c r="IU50" s="82">
        <v>84.906999999999996</v>
      </c>
      <c r="IV50" s="82">
        <v>74.480999999999995</v>
      </c>
      <c r="IW50" s="82">
        <v>55.030999999999999</v>
      </c>
      <c r="IX50" s="82">
        <v>-64.932000000000002</v>
      </c>
      <c r="IY50" s="76" t="s">
        <v>363</v>
      </c>
      <c r="IZ50" s="83">
        <v>1.10138188937454E-5</v>
      </c>
      <c r="JA50" s="76" t="s">
        <v>363</v>
      </c>
      <c r="JB50" s="83">
        <v>2.8756306862175698E-5</v>
      </c>
      <c r="JC50" s="76" t="s">
        <v>363</v>
      </c>
      <c r="JD50" s="84">
        <v>7.5080695654185399E-5</v>
      </c>
      <c r="JF50" s="80" t="s">
        <v>402</v>
      </c>
      <c r="JG50" s="81">
        <v>0.88400000000000001</v>
      </c>
      <c r="JH50" s="81"/>
      <c r="JI50" s="81">
        <v>2.8119999999999998</v>
      </c>
      <c r="JJ50" s="81"/>
      <c r="JK50" s="81">
        <v>2.77</v>
      </c>
      <c r="JL50" s="81">
        <v>2.802</v>
      </c>
      <c r="JM50" s="81">
        <v>2.5910000000000002</v>
      </c>
      <c r="JN50" s="81">
        <v>2.2269999999999999</v>
      </c>
      <c r="JO50" s="81">
        <v>0.316</v>
      </c>
      <c r="JP50" s="82">
        <v>97.822000000000003</v>
      </c>
      <c r="JQ50" s="82">
        <v>99.480999999999995</v>
      </c>
      <c r="JR50" s="82">
        <v>88.537000000000006</v>
      </c>
      <c r="JS50" s="82">
        <v>69.658000000000001</v>
      </c>
      <c r="JT50" s="82">
        <v>-64.253</v>
      </c>
      <c r="JU50" s="76" t="s">
        <v>363</v>
      </c>
      <c r="JV50" s="83">
        <v>1.4021645836648701E-5</v>
      </c>
      <c r="JW50" s="76" t="s">
        <v>363</v>
      </c>
      <c r="JX50" s="83">
        <v>3.3126939492603303E-5</v>
      </c>
      <c r="JY50" s="76" t="s">
        <v>363</v>
      </c>
      <c r="JZ50" s="84">
        <v>7.8264287440374096E-5</v>
      </c>
      <c r="KB50" s="80" t="s">
        <v>402</v>
      </c>
      <c r="KC50" s="81">
        <v>0.55008331841478697</v>
      </c>
      <c r="KD50" s="81"/>
      <c r="KE50" s="81">
        <v>2.04</v>
      </c>
      <c r="KF50" s="81"/>
      <c r="KG50" s="81">
        <v>2.0249999999999999</v>
      </c>
      <c r="KH50" s="81">
        <v>1.6950000000000001</v>
      </c>
      <c r="KI50" s="81">
        <v>1.5860000000000001</v>
      </c>
      <c r="KJ50" s="81">
        <v>1.595</v>
      </c>
      <c r="KK50" s="81">
        <v>1.391</v>
      </c>
      <c r="KL50" s="82">
        <v>98.992999999999995</v>
      </c>
      <c r="KM50" s="82">
        <v>76.843999999999994</v>
      </c>
      <c r="KN50" s="82">
        <v>69.528000000000006</v>
      </c>
      <c r="KO50" s="82">
        <v>70.132999999999996</v>
      </c>
      <c r="KP50" s="82">
        <v>56.441000000000003</v>
      </c>
      <c r="KQ50" s="76" t="s">
        <v>416</v>
      </c>
      <c r="KR50" s="83">
        <v>1.0000000000000001E-5</v>
      </c>
      <c r="KS50" s="76" t="s">
        <v>416</v>
      </c>
      <c r="KT50" s="83">
        <v>1.0000000000000001E-5</v>
      </c>
      <c r="KU50" s="76" t="s">
        <v>416</v>
      </c>
      <c r="KV50" s="84">
        <v>1.0000000000000001E-5</v>
      </c>
      <c r="KX50" s="80" t="s">
        <v>402</v>
      </c>
      <c r="KY50" s="81">
        <v>1.2609999999999999</v>
      </c>
      <c r="KZ50" s="81" t="s">
        <v>368</v>
      </c>
      <c r="LA50" s="81">
        <v>2.8159999999999998</v>
      </c>
      <c r="LB50" s="81"/>
      <c r="LC50" s="81">
        <v>2.8420000000000001</v>
      </c>
      <c r="LD50" s="81">
        <v>2.8420000000000001</v>
      </c>
      <c r="LE50" s="81">
        <v>2.8290000000000002</v>
      </c>
      <c r="LF50" s="81">
        <v>2.2370000000000001</v>
      </c>
      <c r="LG50" s="81">
        <v>1.9970000000000001</v>
      </c>
      <c r="LH50" s="82">
        <v>101.672</v>
      </c>
      <c r="LI50" s="82">
        <v>101.672</v>
      </c>
      <c r="LJ50" s="82">
        <v>100.836</v>
      </c>
      <c r="LK50" s="82">
        <v>62.765000000000001</v>
      </c>
      <c r="LL50" s="82">
        <v>47.331000000000003</v>
      </c>
      <c r="LM50" s="76" t="s">
        <v>363</v>
      </c>
      <c r="LN50" s="83">
        <v>6.7153724549418703E-7</v>
      </c>
      <c r="LO50" s="76" t="s">
        <v>416</v>
      </c>
      <c r="LP50" s="83">
        <v>9.9999999999999995E-7</v>
      </c>
      <c r="LQ50" s="76" t="s">
        <v>416</v>
      </c>
      <c r="LR50" s="84">
        <v>9.9999999999999995E-7</v>
      </c>
    </row>
    <row r="51" spans="2:330">
      <c r="B51" s="80" t="s">
        <v>403</v>
      </c>
      <c r="C51" s="81">
        <v>0.57599999999999996</v>
      </c>
      <c r="D51" s="81"/>
      <c r="E51" s="81">
        <v>1.8149999999999999</v>
      </c>
      <c r="F51" s="81"/>
      <c r="G51" s="81">
        <v>1.7969999999999999</v>
      </c>
      <c r="H51" s="81">
        <v>1.7350000000000001</v>
      </c>
      <c r="I51" s="81">
        <v>1.552</v>
      </c>
      <c r="J51" s="81">
        <v>1.3759999999999999</v>
      </c>
      <c r="K51" s="81">
        <v>0.25800000000000001</v>
      </c>
      <c r="L51" s="82">
        <v>98.546999999999997</v>
      </c>
      <c r="M51" s="82">
        <v>93.543000000000006</v>
      </c>
      <c r="N51" s="82">
        <v>78.772999999999996</v>
      </c>
      <c r="O51" s="82">
        <v>64.567999999999998</v>
      </c>
      <c r="P51" s="82">
        <v>-55.207999999999998</v>
      </c>
      <c r="Q51" s="76" t="s">
        <v>363</v>
      </c>
      <c r="R51" s="83">
        <v>1.32320470706355E-5</v>
      </c>
      <c r="S51" s="76" t="s">
        <v>363</v>
      </c>
      <c r="T51" s="83">
        <v>3.4599748034723999E-5</v>
      </c>
      <c r="U51" s="76" t="s">
        <v>363</v>
      </c>
      <c r="V51" s="84">
        <v>9.0472967461178698E-5</v>
      </c>
      <c r="X51" s="80" t="s">
        <v>403</v>
      </c>
      <c r="Y51" s="81">
        <v>0.57599999999999996</v>
      </c>
      <c r="Z51" s="81"/>
      <c r="AA51" s="81">
        <v>1.889</v>
      </c>
      <c r="AB51" s="81"/>
      <c r="AC51" s="81">
        <v>1.8819999999999999</v>
      </c>
      <c r="AD51" s="81">
        <v>1.859</v>
      </c>
      <c r="AE51" s="81">
        <v>1.6850000000000001</v>
      </c>
      <c r="AF51" s="81">
        <v>1.3819999999999999</v>
      </c>
      <c r="AG51" s="81">
        <v>0.18099999999999999</v>
      </c>
      <c r="AH51" s="82">
        <v>99.466999999999999</v>
      </c>
      <c r="AI51" s="82">
        <v>97.715000000000003</v>
      </c>
      <c r="AJ51" s="82">
        <v>84.462999999999994</v>
      </c>
      <c r="AK51" s="82">
        <v>61.386000000000003</v>
      </c>
      <c r="AL51" s="82">
        <v>-68.575999999999993</v>
      </c>
      <c r="AM51" s="76" t="s">
        <v>363</v>
      </c>
      <c r="AN51" s="83">
        <v>1.22351761007177E-5</v>
      </c>
      <c r="AO51" s="76" t="s">
        <v>363</v>
      </c>
      <c r="AP51" s="83">
        <v>2.9671402030773399E-5</v>
      </c>
      <c r="AQ51" s="76" t="s">
        <v>363</v>
      </c>
      <c r="AR51" s="84">
        <v>7.1955817490860593E-5</v>
      </c>
      <c r="AT51" s="80" t="s">
        <v>403</v>
      </c>
      <c r="AU51" s="81">
        <v>0.57599999999999996</v>
      </c>
      <c r="AV51" s="81"/>
      <c r="AW51" s="81">
        <v>1.889</v>
      </c>
      <c r="AX51" s="81"/>
      <c r="AY51" s="81">
        <v>1.8919999999999999</v>
      </c>
      <c r="AZ51" s="81">
        <v>1.87</v>
      </c>
      <c r="BA51" s="81">
        <v>1.8660000000000001</v>
      </c>
      <c r="BB51" s="81">
        <v>1.823</v>
      </c>
      <c r="BC51" s="81">
        <v>1.248</v>
      </c>
      <c r="BD51" s="82">
        <v>100.22799999999999</v>
      </c>
      <c r="BE51" s="82">
        <v>98.552999999999997</v>
      </c>
      <c r="BF51" s="82">
        <v>98.248000000000005</v>
      </c>
      <c r="BG51" s="82">
        <v>94.972999999999999</v>
      </c>
      <c r="BH51" s="82">
        <v>51.180999999999997</v>
      </c>
      <c r="BI51" s="76" t="s">
        <v>416</v>
      </c>
      <c r="BJ51" s="83">
        <v>1E-4</v>
      </c>
      <c r="BK51" s="76" t="s">
        <v>416</v>
      </c>
      <c r="BL51" s="83">
        <v>1E-4</v>
      </c>
      <c r="BM51" s="76" t="s">
        <v>416</v>
      </c>
      <c r="BN51" s="84">
        <v>1E-4</v>
      </c>
      <c r="BP51" s="80" t="s">
        <v>403</v>
      </c>
      <c r="BQ51" s="81">
        <v>0.57599999999999996</v>
      </c>
      <c r="BR51" s="81"/>
      <c r="BS51" s="81">
        <v>1.8620000000000001</v>
      </c>
      <c r="BT51" s="81"/>
      <c r="BU51" s="81">
        <v>1.7909999999999999</v>
      </c>
      <c r="BV51" s="81">
        <v>1.696</v>
      </c>
      <c r="BW51" s="81">
        <v>1.5840000000000001</v>
      </c>
      <c r="BX51" s="81">
        <v>1.464</v>
      </c>
      <c r="BY51" s="81">
        <v>0.17</v>
      </c>
      <c r="BZ51" s="82">
        <v>94.478999999999999</v>
      </c>
      <c r="CA51" s="82">
        <v>87.091999999999999</v>
      </c>
      <c r="CB51" s="82">
        <v>78.382999999999996</v>
      </c>
      <c r="CC51" s="82">
        <v>69.051000000000002</v>
      </c>
      <c r="CD51" s="82">
        <v>-70.486000000000004</v>
      </c>
      <c r="CE51" s="76" t="s">
        <v>363</v>
      </c>
      <c r="CF51" s="83">
        <v>1.36939928243213E-5</v>
      </c>
      <c r="CG51" s="76" t="s">
        <v>363</v>
      </c>
      <c r="CH51" s="83">
        <v>3.1250573706837503E-5</v>
      </c>
      <c r="CI51" s="76" t="s">
        <v>363</v>
      </c>
      <c r="CJ51" s="84">
        <v>7.1315822166343596E-5</v>
      </c>
      <c r="CL51" s="80" t="s">
        <v>403</v>
      </c>
      <c r="CM51" s="81">
        <v>0.57599999999999996</v>
      </c>
      <c r="CN51" s="81"/>
      <c r="CO51" s="81">
        <v>1.8620000000000001</v>
      </c>
      <c r="CP51" s="81"/>
      <c r="CQ51" s="81">
        <v>1.879</v>
      </c>
      <c r="CR51" s="81">
        <v>1.7849999999999999</v>
      </c>
      <c r="CS51" s="81">
        <v>1.8560000000000001</v>
      </c>
      <c r="CT51" s="81">
        <v>1.7390000000000001</v>
      </c>
      <c r="CU51" s="81">
        <v>0.25</v>
      </c>
      <c r="CV51" s="82">
        <v>101.322</v>
      </c>
      <c r="CW51" s="82">
        <v>94.012</v>
      </c>
      <c r="CX51" s="82">
        <v>99.533000000000001</v>
      </c>
      <c r="CY51" s="82">
        <v>90.435000000000002</v>
      </c>
      <c r="CZ51" s="82">
        <v>-56.597000000000001</v>
      </c>
      <c r="DA51" s="76" t="s">
        <v>363</v>
      </c>
      <c r="DB51" s="83">
        <v>1.8836844883395902E-5</v>
      </c>
      <c r="DC51" s="76" t="s">
        <v>363</v>
      </c>
      <c r="DD51" s="83">
        <v>4.1216412590451103E-5</v>
      </c>
      <c r="DE51" s="76" t="s">
        <v>363</v>
      </c>
      <c r="DF51" s="84">
        <v>9.0184565267813706E-5</v>
      </c>
      <c r="DH51" s="80" t="s">
        <v>403</v>
      </c>
      <c r="DI51" s="81">
        <v>0.57599999999999996</v>
      </c>
      <c r="DJ51" s="81"/>
      <c r="DK51" s="81">
        <v>1.7729999999999999</v>
      </c>
      <c r="DL51" s="81"/>
      <c r="DM51" s="81">
        <v>1.679</v>
      </c>
      <c r="DN51" s="81">
        <v>1.64</v>
      </c>
      <c r="DO51" s="81">
        <v>1.569</v>
      </c>
      <c r="DP51" s="81">
        <v>1.4319999999999999</v>
      </c>
      <c r="DQ51" s="81">
        <v>0.39100000000000001</v>
      </c>
      <c r="DR51" s="82">
        <v>92.147000000000006</v>
      </c>
      <c r="DS51" s="82">
        <v>88.888999999999996</v>
      </c>
      <c r="DT51" s="82">
        <v>82.956999999999994</v>
      </c>
      <c r="DU51" s="82">
        <v>71.512</v>
      </c>
      <c r="DV51" s="82">
        <v>-32.118000000000002</v>
      </c>
      <c r="DW51" s="76" t="s">
        <v>363</v>
      </c>
      <c r="DX51" s="83">
        <v>1.6128154542091999E-5</v>
      </c>
      <c r="DY51" s="76" t="s">
        <v>363</v>
      </c>
      <c r="DZ51" s="83">
        <v>4.8985826833869302E-5</v>
      </c>
      <c r="EA51" s="76" t="s">
        <v>416</v>
      </c>
      <c r="EB51" s="84">
        <v>1E-4</v>
      </c>
      <c r="ED51" s="80" t="s">
        <v>403</v>
      </c>
      <c r="EE51" s="81">
        <v>0.57599999999999996</v>
      </c>
      <c r="EF51" s="81"/>
      <c r="EG51" s="81">
        <v>1.7729999999999999</v>
      </c>
      <c r="EH51" s="81"/>
      <c r="EI51" s="81">
        <v>1.8089999999999999</v>
      </c>
      <c r="EJ51" s="81">
        <v>1.7989999999999999</v>
      </c>
      <c r="EK51" s="81">
        <v>1.7709999999999999</v>
      </c>
      <c r="EL51" s="81">
        <v>1.6930000000000001</v>
      </c>
      <c r="EM51" s="81">
        <v>0.17899999999999999</v>
      </c>
      <c r="EN51" s="82">
        <v>103.008</v>
      </c>
      <c r="EO51" s="82">
        <v>102.172</v>
      </c>
      <c r="EP51" s="82">
        <v>99.832999999999998</v>
      </c>
      <c r="EQ51" s="82">
        <v>93.316999999999993</v>
      </c>
      <c r="ER51" s="82">
        <v>-68.924000000000007</v>
      </c>
      <c r="ES51" s="76" t="s">
        <v>363</v>
      </c>
      <c r="ET51" s="83">
        <v>1.8492332666093201E-5</v>
      </c>
      <c r="EU51" s="76" t="s">
        <v>363</v>
      </c>
      <c r="EV51" s="83">
        <v>3.7598905454579798E-5</v>
      </c>
      <c r="EW51" s="76" t="s">
        <v>363</v>
      </c>
      <c r="EX51" s="84">
        <v>7.6446693714011399E-5</v>
      </c>
      <c r="EZ51" s="80" t="s">
        <v>403</v>
      </c>
      <c r="FA51" s="81">
        <v>0.57599999999999996</v>
      </c>
      <c r="FB51" s="81"/>
      <c r="FC51" s="81">
        <v>1.776</v>
      </c>
      <c r="FD51" s="81"/>
      <c r="FE51" s="81">
        <v>1.7190000000000001</v>
      </c>
      <c r="FF51" s="81">
        <v>1.7350000000000001</v>
      </c>
      <c r="FG51" s="81">
        <v>1.6779999999999999</v>
      </c>
      <c r="FH51" s="81">
        <v>1.6259999999999999</v>
      </c>
      <c r="FI51" s="81">
        <v>1.1220000000000001</v>
      </c>
      <c r="FJ51" s="82">
        <v>95.25</v>
      </c>
      <c r="FK51" s="82">
        <v>96.582999999999998</v>
      </c>
      <c r="FL51" s="82">
        <v>91.832999999999998</v>
      </c>
      <c r="FM51" s="82">
        <v>87.5</v>
      </c>
      <c r="FN51" s="82">
        <v>45.5</v>
      </c>
      <c r="FO51" s="76" t="s">
        <v>363</v>
      </c>
      <c r="FP51" s="83">
        <v>7.8137073765181003E-5</v>
      </c>
      <c r="FQ51" s="76" t="s">
        <v>416</v>
      </c>
      <c r="FR51" s="83">
        <v>1E-4</v>
      </c>
      <c r="FS51" s="76" t="s">
        <v>416</v>
      </c>
      <c r="FT51" s="84">
        <v>1E-4</v>
      </c>
      <c r="FV51" s="80" t="s">
        <v>403</v>
      </c>
      <c r="FW51" s="81">
        <v>0.57599999999999996</v>
      </c>
      <c r="FX51" s="81"/>
      <c r="FY51" s="81">
        <v>1.776</v>
      </c>
      <c r="FZ51" s="81"/>
      <c r="GA51" s="81">
        <v>1.7649999999999999</v>
      </c>
      <c r="GB51" s="81">
        <v>1.76</v>
      </c>
      <c r="GC51" s="81">
        <v>1.621</v>
      </c>
      <c r="GD51" s="81">
        <v>1.6339999999999999</v>
      </c>
      <c r="GE51" s="81">
        <v>0.312</v>
      </c>
      <c r="GF51" s="82">
        <v>99.082999999999998</v>
      </c>
      <c r="GG51" s="82">
        <v>98.667000000000002</v>
      </c>
      <c r="GH51" s="82">
        <v>87.082999999999998</v>
      </c>
      <c r="GI51" s="82">
        <v>88.167000000000002</v>
      </c>
      <c r="GJ51" s="82">
        <v>-45.832999999999998</v>
      </c>
      <c r="GK51" s="76" t="s">
        <v>363</v>
      </c>
      <c r="GL51" s="83">
        <v>1.9267632676422201E-5</v>
      </c>
      <c r="GM51" s="76" t="s">
        <v>363</v>
      </c>
      <c r="GN51" s="83">
        <v>4.5494897045898597E-5</v>
      </c>
      <c r="GO51" s="76" t="s">
        <v>416</v>
      </c>
      <c r="GP51" s="84">
        <v>1E-4</v>
      </c>
      <c r="GR51" s="80" t="s">
        <v>403</v>
      </c>
      <c r="GS51" s="81">
        <v>0.57599999999999996</v>
      </c>
      <c r="GT51" s="81"/>
      <c r="GU51" s="81">
        <v>1.738</v>
      </c>
      <c r="GV51" s="81"/>
      <c r="GW51" s="81">
        <v>1.7010000000000001</v>
      </c>
      <c r="GX51" s="81">
        <v>1.587</v>
      </c>
      <c r="GY51" s="81">
        <v>1.528</v>
      </c>
      <c r="GZ51" s="81">
        <v>1.444</v>
      </c>
      <c r="HA51" s="81">
        <v>0.14599999999999999</v>
      </c>
      <c r="HB51" s="82">
        <v>96.816000000000003</v>
      </c>
      <c r="HC51" s="82">
        <v>87.004999999999995</v>
      </c>
      <c r="HD51" s="82">
        <v>81.927999999999997</v>
      </c>
      <c r="HE51" s="82">
        <v>74.698999999999998</v>
      </c>
      <c r="HF51" s="82">
        <v>-74.653000000000006</v>
      </c>
      <c r="HG51" s="76" t="s">
        <v>363</v>
      </c>
      <c r="HH51" s="83">
        <v>1.4634383020582499E-5</v>
      </c>
      <c r="HI51" s="76" t="s">
        <v>363</v>
      </c>
      <c r="HJ51" s="83">
        <v>3.1633991865233203E-5</v>
      </c>
      <c r="HK51" s="76" t="s">
        <v>363</v>
      </c>
      <c r="HL51" s="84">
        <v>6.8380705898034503E-5</v>
      </c>
      <c r="HN51" s="80" t="s">
        <v>403</v>
      </c>
      <c r="HO51" s="81">
        <v>0.57599999999999996</v>
      </c>
      <c r="HP51" s="81"/>
      <c r="HQ51" s="81">
        <v>1.738</v>
      </c>
      <c r="HR51" s="81"/>
      <c r="HS51" s="81">
        <v>1.708</v>
      </c>
      <c r="HT51" s="81">
        <v>1.708</v>
      </c>
      <c r="HU51" s="81">
        <v>1.623</v>
      </c>
      <c r="HV51" s="81">
        <v>1.4450000000000001</v>
      </c>
      <c r="HW51" s="81">
        <v>0.85199999999999998</v>
      </c>
      <c r="HX51" s="82">
        <v>97.418000000000006</v>
      </c>
      <c r="HY51" s="82">
        <v>97.418000000000006</v>
      </c>
      <c r="HZ51" s="82">
        <v>90.102999999999994</v>
      </c>
      <c r="IA51" s="82">
        <v>74.784999999999997</v>
      </c>
      <c r="IB51" s="82">
        <v>23.751999999999999</v>
      </c>
      <c r="IC51" s="76" t="s">
        <v>363</v>
      </c>
      <c r="ID51" s="83">
        <v>3.0596104642715903E-5</v>
      </c>
      <c r="IE51" s="76" t="s">
        <v>416</v>
      </c>
      <c r="IF51" s="83">
        <v>1E-4</v>
      </c>
      <c r="IG51" s="76" t="s">
        <v>416</v>
      </c>
      <c r="IH51" s="84">
        <v>1E-4</v>
      </c>
      <c r="IJ51" s="80" t="s">
        <v>403</v>
      </c>
      <c r="IK51" s="81">
        <v>0.57599999999999996</v>
      </c>
      <c r="IL51" s="81"/>
      <c r="IM51" s="81">
        <v>1.8380000000000001</v>
      </c>
      <c r="IN51" s="81"/>
      <c r="IO51" s="81">
        <v>1.8069999999999999</v>
      </c>
      <c r="IP51" s="81">
        <v>1.718</v>
      </c>
      <c r="IQ51" s="81">
        <v>1.528</v>
      </c>
      <c r="IR51" s="81">
        <v>1.2190000000000001</v>
      </c>
      <c r="IS51" s="81">
        <v>0.13100000000000001</v>
      </c>
      <c r="IT51" s="82">
        <v>97.543999999999997</v>
      </c>
      <c r="IU51" s="82">
        <v>90.491</v>
      </c>
      <c r="IV51" s="82">
        <v>75.436000000000007</v>
      </c>
      <c r="IW51" s="82">
        <v>50.951000000000001</v>
      </c>
      <c r="IX51" s="82">
        <v>-77.257000000000005</v>
      </c>
      <c r="IY51" s="76" t="s">
        <v>363</v>
      </c>
      <c r="IZ51" s="83">
        <v>1.0172264257252901E-5</v>
      </c>
      <c r="JA51" s="76" t="s">
        <v>363</v>
      </c>
      <c r="JB51" s="83">
        <v>2.49694455012131E-5</v>
      </c>
      <c r="JC51" s="76" t="s">
        <v>363</v>
      </c>
      <c r="JD51" s="84">
        <v>6.1291487604985299E-5</v>
      </c>
      <c r="JF51" s="80" t="s">
        <v>403</v>
      </c>
      <c r="JG51" s="81">
        <v>0.57599999999999996</v>
      </c>
      <c r="JH51" s="81"/>
      <c r="JI51" s="81">
        <v>1.8380000000000001</v>
      </c>
      <c r="JJ51" s="81"/>
      <c r="JK51" s="81">
        <v>1.8129999999999999</v>
      </c>
      <c r="JL51" s="81">
        <v>1.841</v>
      </c>
      <c r="JM51" s="81">
        <v>1.8149999999999999</v>
      </c>
      <c r="JN51" s="81">
        <v>1.5649999999999999</v>
      </c>
      <c r="JO51" s="81">
        <v>0.26</v>
      </c>
      <c r="JP51" s="82">
        <v>98.019000000000005</v>
      </c>
      <c r="JQ51" s="82">
        <v>100.238</v>
      </c>
      <c r="JR51" s="82">
        <v>98.177000000000007</v>
      </c>
      <c r="JS51" s="82">
        <v>78.367999999999995</v>
      </c>
      <c r="JT51" s="82">
        <v>-54.860999999999997</v>
      </c>
      <c r="JU51" s="76" t="s">
        <v>363</v>
      </c>
      <c r="JV51" s="83">
        <v>1.6327760262027999E-5</v>
      </c>
      <c r="JW51" s="76" t="s">
        <v>363</v>
      </c>
      <c r="JX51" s="83">
        <v>3.8745411914319598E-5</v>
      </c>
      <c r="JY51" s="76" t="s">
        <v>363</v>
      </c>
      <c r="JZ51" s="84">
        <v>9.1942000636885694E-5</v>
      </c>
      <c r="KB51" s="80" t="s">
        <v>403</v>
      </c>
      <c r="KC51" s="81">
        <v>0.69833330220232404</v>
      </c>
      <c r="KD51" s="81"/>
      <c r="KE51" s="81">
        <v>1.861</v>
      </c>
      <c r="KF51" s="81"/>
      <c r="KG51" s="81">
        <v>1.869</v>
      </c>
      <c r="KH51" s="81">
        <v>1.7470000000000001</v>
      </c>
      <c r="KI51" s="81">
        <v>1.681</v>
      </c>
      <c r="KJ51" s="81">
        <v>1.6950000000000001</v>
      </c>
      <c r="KK51" s="81">
        <v>1.4970000000000001</v>
      </c>
      <c r="KL51" s="82">
        <v>100.688</v>
      </c>
      <c r="KM51" s="82">
        <v>90.194999999999993</v>
      </c>
      <c r="KN51" s="82">
        <v>84.518000000000001</v>
      </c>
      <c r="KO51" s="82">
        <v>85.721999999999994</v>
      </c>
      <c r="KP51" s="82">
        <v>68.692999999999998</v>
      </c>
      <c r="KQ51" s="76" t="s">
        <v>416</v>
      </c>
      <c r="KR51" s="83">
        <v>1.0000000000000001E-5</v>
      </c>
      <c r="KS51" s="76" t="s">
        <v>416</v>
      </c>
      <c r="KT51" s="83">
        <v>1.0000000000000001E-5</v>
      </c>
      <c r="KU51" s="76" t="s">
        <v>416</v>
      </c>
      <c r="KV51" s="84">
        <v>1.0000000000000001E-5</v>
      </c>
      <c r="KX51" s="80" t="s">
        <v>403</v>
      </c>
      <c r="KY51" s="81">
        <v>0.83499999999999996</v>
      </c>
      <c r="KZ51" s="81"/>
      <c r="LA51" s="81">
        <v>2.2290000000000001</v>
      </c>
      <c r="LB51" s="81"/>
      <c r="LC51" s="81">
        <v>2.1819999999999999</v>
      </c>
      <c r="LD51" s="81">
        <v>2.109</v>
      </c>
      <c r="LE51" s="81">
        <v>1.982</v>
      </c>
      <c r="LF51" s="81">
        <v>1.605</v>
      </c>
      <c r="LG51" s="81">
        <v>1.395</v>
      </c>
      <c r="LH51" s="82">
        <v>96.628</v>
      </c>
      <c r="LI51" s="82">
        <v>91.391999999999996</v>
      </c>
      <c r="LJ51" s="82">
        <v>82.281000000000006</v>
      </c>
      <c r="LK51" s="82">
        <v>55.237000000000002</v>
      </c>
      <c r="LL51" s="82">
        <v>40.171999999999997</v>
      </c>
      <c r="LM51" s="76" t="s">
        <v>363</v>
      </c>
      <c r="LN51" s="83">
        <v>2.22652179074165E-7</v>
      </c>
      <c r="LO51" s="76" t="s">
        <v>416</v>
      </c>
      <c r="LP51" s="83">
        <v>9.9999999999999995E-7</v>
      </c>
      <c r="LQ51" s="76" t="s">
        <v>416</v>
      </c>
      <c r="LR51" s="84">
        <v>9.9999999999999995E-7</v>
      </c>
    </row>
    <row r="52" spans="2:330">
      <c r="B52" s="80" t="s">
        <v>404</v>
      </c>
      <c r="C52" s="81">
        <v>0.47</v>
      </c>
      <c r="D52" s="81"/>
      <c r="E52" s="81">
        <v>1.351</v>
      </c>
      <c r="F52" s="81"/>
      <c r="G52" s="81">
        <v>1.3819999999999999</v>
      </c>
      <c r="H52" s="81">
        <v>1.0780000000000001</v>
      </c>
      <c r="I52" s="81">
        <v>0.93</v>
      </c>
      <c r="J52" s="81">
        <v>0.82499999999999996</v>
      </c>
      <c r="K52" s="81">
        <v>0.17699999999999999</v>
      </c>
      <c r="L52" s="82">
        <v>103.51900000000001</v>
      </c>
      <c r="M52" s="82">
        <v>69.012</v>
      </c>
      <c r="N52" s="82">
        <v>52.213000000000001</v>
      </c>
      <c r="O52" s="82">
        <v>40.295000000000002</v>
      </c>
      <c r="P52" s="82">
        <v>-62.34</v>
      </c>
      <c r="Q52" s="76" t="s">
        <v>363</v>
      </c>
      <c r="R52" s="83">
        <v>1.5335061347463E-6</v>
      </c>
      <c r="S52" s="76" t="s">
        <v>363</v>
      </c>
      <c r="T52" s="83">
        <v>2.4694762964317099E-5</v>
      </c>
      <c r="U52" s="76" t="s">
        <v>363</v>
      </c>
      <c r="V52" s="84">
        <v>7.5817264384884898E-5</v>
      </c>
      <c r="X52" s="80" t="s">
        <v>404</v>
      </c>
      <c r="Y52" s="81">
        <v>0.47</v>
      </c>
      <c r="Z52" s="81"/>
      <c r="AA52" s="81">
        <v>1.423</v>
      </c>
      <c r="AB52" s="81"/>
      <c r="AC52" s="81">
        <v>1.4019999999999999</v>
      </c>
      <c r="AD52" s="81">
        <v>1.236</v>
      </c>
      <c r="AE52" s="81">
        <v>0.96299999999999997</v>
      </c>
      <c r="AF52" s="81">
        <v>0.81</v>
      </c>
      <c r="AG52" s="81">
        <v>0.19900000000000001</v>
      </c>
      <c r="AH52" s="82">
        <v>97.796000000000006</v>
      </c>
      <c r="AI52" s="82">
        <v>80.378</v>
      </c>
      <c r="AJ52" s="82">
        <v>51.731000000000002</v>
      </c>
      <c r="AK52" s="82">
        <v>35.677</v>
      </c>
      <c r="AL52" s="82">
        <v>-57.66</v>
      </c>
      <c r="AM52" s="76" t="s">
        <v>363</v>
      </c>
      <c r="AN52" s="83">
        <v>1.2818098228222001E-6</v>
      </c>
      <c r="AO52" s="76" t="s">
        <v>363</v>
      </c>
      <c r="AP52" s="83">
        <v>2.4112295364701199E-5</v>
      </c>
      <c r="AQ52" s="76" t="s">
        <v>363</v>
      </c>
      <c r="AR52" s="84">
        <v>8.2781214843600707E-5</v>
      </c>
      <c r="AT52" s="80" t="s">
        <v>404</v>
      </c>
      <c r="AU52" s="81">
        <v>0.47</v>
      </c>
      <c r="AV52" s="81"/>
      <c r="AW52" s="81">
        <v>1.423</v>
      </c>
      <c r="AX52" s="81"/>
      <c r="AY52" s="81">
        <v>1.401</v>
      </c>
      <c r="AZ52" s="81">
        <v>1.413</v>
      </c>
      <c r="BA52" s="81">
        <v>1.381</v>
      </c>
      <c r="BB52" s="81">
        <v>1.266</v>
      </c>
      <c r="BC52" s="81">
        <v>0.71099999999999997</v>
      </c>
      <c r="BD52" s="82">
        <v>97.691999999999993</v>
      </c>
      <c r="BE52" s="82">
        <v>98.950999999999993</v>
      </c>
      <c r="BF52" s="82">
        <v>95.593000000000004</v>
      </c>
      <c r="BG52" s="82">
        <v>83.525999999999996</v>
      </c>
      <c r="BH52" s="82">
        <v>25.289000000000001</v>
      </c>
      <c r="BI52" s="76" t="s">
        <v>363</v>
      </c>
      <c r="BJ52" s="83">
        <v>3.7642817874270198E-5</v>
      </c>
      <c r="BK52" s="76" t="s">
        <v>416</v>
      </c>
      <c r="BL52" s="83">
        <v>1E-4</v>
      </c>
      <c r="BM52" s="76" t="s">
        <v>416</v>
      </c>
      <c r="BN52" s="84">
        <v>1E-4</v>
      </c>
      <c r="BP52" s="80" t="s">
        <v>404</v>
      </c>
      <c r="BQ52" s="81">
        <v>0.47</v>
      </c>
      <c r="BR52" s="81"/>
      <c r="BS52" s="81">
        <v>1.3919999999999999</v>
      </c>
      <c r="BT52" s="81"/>
      <c r="BU52" s="81">
        <v>1.343</v>
      </c>
      <c r="BV52" s="81">
        <v>0.99</v>
      </c>
      <c r="BW52" s="81">
        <v>0.93799999999999994</v>
      </c>
      <c r="BX52" s="81">
        <v>0.80400000000000005</v>
      </c>
      <c r="BY52" s="81">
        <v>0.20799999999999999</v>
      </c>
      <c r="BZ52" s="82">
        <v>94.685000000000002</v>
      </c>
      <c r="CA52" s="82">
        <v>56.399000000000001</v>
      </c>
      <c r="CB52" s="82">
        <v>50.759</v>
      </c>
      <c r="CC52" s="82">
        <v>36.225999999999999</v>
      </c>
      <c r="CD52" s="82">
        <v>-55.744999999999997</v>
      </c>
      <c r="CE52" s="76" t="s">
        <v>363</v>
      </c>
      <c r="CF52" s="83">
        <v>1.12778410276841E-6</v>
      </c>
      <c r="CG52" s="76" t="s">
        <v>363</v>
      </c>
      <c r="CH52" s="83">
        <v>2.4767662950967901E-5</v>
      </c>
      <c r="CI52" s="76" t="s">
        <v>363</v>
      </c>
      <c r="CJ52" s="84">
        <v>8.6603343199306306E-5</v>
      </c>
      <c r="CL52" s="80" t="s">
        <v>404</v>
      </c>
      <c r="CM52" s="81">
        <v>0.47</v>
      </c>
      <c r="CN52" s="81"/>
      <c r="CO52" s="81">
        <v>1.3919999999999999</v>
      </c>
      <c r="CP52" s="81"/>
      <c r="CQ52" s="81">
        <v>1.3520000000000001</v>
      </c>
      <c r="CR52" s="81">
        <v>1.355</v>
      </c>
      <c r="CS52" s="81">
        <v>1.353</v>
      </c>
      <c r="CT52" s="81">
        <v>1.1120000000000001</v>
      </c>
      <c r="CU52" s="81">
        <v>0.32600000000000001</v>
      </c>
      <c r="CV52" s="82">
        <v>95.662000000000006</v>
      </c>
      <c r="CW52" s="82">
        <v>95.986999999999995</v>
      </c>
      <c r="CX52" s="82">
        <v>95.77</v>
      </c>
      <c r="CY52" s="82">
        <v>69.631</v>
      </c>
      <c r="CZ52" s="82">
        <v>-30.638000000000002</v>
      </c>
      <c r="DA52" s="76" t="s">
        <v>363</v>
      </c>
      <c r="DB52" s="83">
        <v>1.5695795902737601E-5</v>
      </c>
      <c r="DC52" s="76" t="s">
        <v>363</v>
      </c>
      <c r="DD52" s="83">
        <v>4.9481396847077202E-5</v>
      </c>
      <c r="DE52" s="76" t="s">
        <v>416</v>
      </c>
      <c r="DF52" s="84">
        <v>1E-4</v>
      </c>
      <c r="DH52" s="80" t="s">
        <v>404</v>
      </c>
      <c r="DI52" s="81">
        <v>0.47</v>
      </c>
      <c r="DJ52" s="81"/>
      <c r="DK52" s="81">
        <v>1.35</v>
      </c>
      <c r="DL52" s="81"/>
      <c r="DM52" s="81">
        <v>1.294</v>
      </c>
      <c r="DN52" s="81">
        <v>1.0489999999999999</v>
      </c>
      <c r="DO52" s="81">
        <v>0.94</v>
      </c>
      <c r="DP52" s="81">
        <v>0.84099999999999997</v>
      </c>
      <c r="DQ52" s="81">
        <v>0.26100000000000001</v>
      </c>
      <c r="DR52" s="82">
        <v>93.635999999999996</v>
      </c>
      <c r="DS52" s="82">
        <v>65.795000000000002</v>
      </c>
      <c r="DT52" s="82">
        <v>53.408999999999999</v>
      </c>
      <c r="DU52" s="82">
        <v>42.158999999999999</v>
      </c>
      <c r="DV52" s="82">
        <v>-44.468000000000004</v>
      </c>
      <c r="DW52" s="76" t="s">
        <v>363</v>
      </c>
      <c r="DX52" s="83">
        <v>2.0091956176202401E-6</v>
      </c>
      <c r="DY52" s="76" t="s">
        <v>363</v>
      </c>
      <c r="DZ52" s="83">
        <v>3.0667102614115098E-5</v>
      </c>
      <c r="EA52" s="76" t="s">
        <v>416</v>
      </c>
      <c r="EB52" s="84">
        <v>1E-4</v>
      </c>
      <c r="ED52" s="80" t="s">
        <v>404</v>
      </c>
      <c r="EE52" s="81">
        <v>0.47</v>
      </c>
      <c r="EF52" s="81"/>
      <c r="EG52" s="81">
        <v>1.35</v>
      </c>
      <c r="EH52" s="81"/>
      <c r="EI52" s="81">
        <v>1.3779999999999999</v>
      </c>
      <c r="EJ52" s="81">
        <v>1.371</v>
      </c>
      <c r="EK52" s="81">
        <v>1.37</v>
      </c>
      <c r="EL52" s="81">
        <v>1.1319999999999999</v>
      </c>
      <c r="EM52" s="81">
        <v>0.3</v>
      </c>
      <c r="EN52" s="82">
        <v>103.182</v>
      </c>
      <c r="EO52" s="82">
        <v>102.386</v>
      </c>
      <c r="EP52" s="82">
        <v>102.273</v>
      </c>
      <c r="EQ52" s="82">
        <v>75.227000000000004</v>
      </c>
      <c r="ER52" s="82">
        <v>-36.17</v>
      </c>
      <c r="ES52" s="76" t="s">
        <v>363</v>
      </c>
      <c r="ET52" s="83">
        <v>1.6844585072373599E-5</v>
      </c>
      <c r="EU52" s="76" t="s">
        <v>363</v>
      </c>
      <c r="EV52" s="83">
        <v>4.7348414306461698E-5</v>
      </c>
      <c r="EW52" s="76" t="s">
        <v>416</v>
      </c>
      <c r="EX52" s="84">
        <v>1E-4</v>
      </c>
      <c r="EZ52" s="80" t="s">
        <v>404</v>
      </c>
      <c r="FA52" s="81">
        <v>0.47</v>
      </c>
      <c r="FB52" s="81"/>
      <c r="FC52" s="81">
        <v>1.337</v>
      </c>
      <c r="FD52" s="81"/>
      <c r="FE52" s="81">
        <v>1.3</v>
      </c>
      <c r="FF52" s="81">
        <v>1.3049999999999999</v>
      </c>
      <c r="FG52" s="81">
        <v>1.3160000000000001</v>
      </c>
      <c r="FH52" s="81">
        <v>0.95799999999999996</v>
      </c>
      <c r="FI52" s="81">
        <v>0.65800000000000003</v>
      </c>
      <c r="FJ52" s="82">
        <v>95.731999999999999</v>
      </c>
      <c r="FK52" s="82">
        <v>96.308999999999997</v>
      </c>
      <c r="FL52" s="82">
        <v>97.578000000000003</v>
      </c>
      <c r="FM52" s="82">
        <v>56.286000000000001</v>
      </c>
      <c r="FN52" s="82">
        <v>21.684000000000001</v>
      </c>
      <c r="FO52" s="76" t="s">
        <v>363</v>
      </c>
      <c r="FP52" s="83">
        <v>1.51937788093018E-5</v>
      </c>
      <c r="FQ52" s="76" t="s">
        <v>416</v>
      </c>
      <c r="FR52" s="83">
        <v>1E-4</v>
      </c>
      <c r="FS52" s="76" t="s">
        <v>416</v>
      </c>
      <c r="FT52" s="84">
        <v>1E-4</v>
      </c>
      <c r="FV52" s="80" t="s">
        <v>404</v>
      </c>
      <c r="FW52" s="81">
        <v>0.47</v>
      </c>
      <c r="FX52" s="81"/>
      <c r="FY52" s="81">
        <v>1.337</v>
      </c>
      <c r="FZ52" s="81"/>
      <c r="GA52" s="81">
        <v>1.3560000000000001</v>
      </c>
      <c r="GB52" s="81">
        <v>1.143</v>
      </c>
      <c r="GC52" s="81">
        <v>0.97599999999999998</v>
      </c>
      <c r="GD52" s="81">
        <v>0.90500000000000003</v>
      </c>
      <c r="GE52" s="81">
        <v>0.24199999999999999</v>
      </c>
      <c r="GF52" s="82">
        <v>102.191</v>
      </c>
      <c r="GG52" s="82">
        <v>77.623999999999995</v>
      </c>
      <c r="GH52" s="82">
        <v>58.362000000000002</v>
      </c>
      <c r="GI52" s="82">
        <v>50.173000000000002</v>
      </c>
      <c r="GJ52" s="82">
        <v>-48.511000000000003</v>
      </c>
      <c r="GK52" s="76" t="s">
        <v>363</v>
      </c>
      <c r="GL52" s="83">
        <v>1.0040447518029601E-5</v>
      </c>
      <c r="GM52" s="76" t="s">
        <v>363</v>
      </c>
      <c r="GN52" s="83">
        <v>3.22419142026346E-5</v>
      </c>
      <c r="GO52" s="76" t="s">
        <v>416</v>
      </c>
      <c r="GP52" s="84">
        <v>1E-4</v>
      </c>
      <c r="GR52" s="80" t="s">
        <v>404</v>
      </c>
      <c r="GS52" s="81">
        <v>0.47</v>
      </c>
      <c r="GT52" s="81"/>
      <c r="GU52" s="81">
        <v>1.327</v>
      </c>
      <c r="GV52" s="81"/>
      <c r="GW52" s="81">
        <v>1.302</v>
      </c>
      <c r="GX52" s="81">
        <v>0.94399999999999995</v>
      </c>
      <c r="GY52" s="81">
        <v>0.9</v>
      </c>
      <c r="GZ52" s="81">
        <v>0.84</v>
      </c>
      <c r="HA52" s="81">
        <v>0.23</v>
      </c>
      <c r="HB52" s="82">
        <v>97.082999999999998</v>
      </c>
      <c r="HC52" s="82">
        <v>55.308999999999997</v>
      </c>
      <c r="HD52" s="82">
        <v>50.174999999999997</v>
      </c>
      <c r="HE52" s="82">
        <v>43.173999999999999</v>
      </c>
      <c r="HF52" s="82">
        <v>-51.064</v>
      </c>
      <c r="HG52" s="76" t="s">
        <v>363</v>
      </c>
      <c r="HH52" s="83">
        <v>1.05924501566504E-6</v>
      </c>
      <c r="HI52" s="76" t="s">
        <v>363</v>
      </c>
      <c r="HJ52" s="83">
        <v>2.87169231630826E-5</v>
      </c>
      <c r="HK52" s="76" t="s">
        <v>363</v>
      </c>
      <c r="HL52" s="84">
        <v>9.7433754474286798E-5</v>
      </c>
      <c r="HN52" s="80" t="s">
        <v>404</v>
      </c>
      <c r="HO52" s="81">
        <v>0.47</v>
      </c>
      <c r="HP52" s="81"/>
      <c r="HQ52" s="81">
        <v>1.327</v>
      </c>
      <c r="HR52" s="81"/>
      <c r="HS52" s="81">
        <v>1.3280000000000001</v>
      </c>
      <c r="HT52" s="81">
        <v>1.0329999999999999</v>
      </c>
      <c r="HU52" s="81">
        <v>0.98199999999999998</v>
      </c>
      <c r="HV52" s="81">
        <v>0.83499999999999996</v>
      </c>
      <c r="HW52" s="81">
        <v>0.56299999999999994</v>
      </c>
      <c r="HX52" s="82">
        <v>100.117</v>
      </c>
      <c r="HY52" s="82">
        <v>65.694000000000003</v>
      </c>
      <c r="HZ52" s="82">
        <v>59.743000000000002</v>
      </c>
      <c r="IA52" s="82">
        <v>42.59</v>
      </c>
      <c r="IB52" s="82">
        <v>10.852</v>
      </c>
      <c r="IC52" s="76" t="s">
        <v>363</v>
      </c>
      <c r="ID52" s="83">
        <v>3.6983294573192E-6</v>
      </c>
      <c r="IE52" s="76" t="s">
        <v>416</v>
      </c>
      <c r="IF52" s="83">
        <v>1E-4</v>
      </c>
      <c r="IG52" s="76" t="s">
        <v>416</v>
      </c>
      <c r="IH52" s="84">
        <v>1E-4</v>
      </c>
      <c r="IJ52" s="80" t="s">
        <v>404</v>
      </c>
      <c r="IK52" s="81">
        <v>0.47</v>
      </c>
      <c r="IL52" s="81"/>
      <c r="IM52" s="81">
        <v>1.444</v>
      </c>
      <c r="IN52" s="81"/>
      <c r="IO52" s="81">
        <v>1.377</v>
      </c>
      <c r="IP52" s="81">
        <v>1.0169999999999999</v>
      </c>
      <c r="IQ52" s="81">
        <v>0.93500000000000005</v>
      </c>
      <c r="IR52" s="81">
        <v>0.75600000000000001</v>
      </c>
      <c r="IS52" s="81">
        <v>0.184</v>
      </c>
      <c r="IT52" s="82">
        <v>93.120999999999995</v>
      </c>
      <c r="IU52" s="82">
        <v>56.16</v>
      </c>
      <c r="IV52" s="82">
        <v>47.741</v>
      </c>
      <c r="IW52" s="82">
        <v>29.363</v>
      </c>
      <c r="IX52" s="82">
        <v>-60.850999999999999</v>
      </c>
      <c r="IY52" s="76" t="s">
        <v>363</v>
      </c>
      <c r="IZ52" s="83">
        <v>5.3911119036105001E-7</v>
      </c>
      <c r="JA52" s="76" t="s">
        <v>363</v>
      </c>
      <c r="JB52" s="83">
        <v>2.1158341992454101E-5</v>
      </c>
      <c r="JC52" s="76" t="s">
        <v>363</v>
      </c>
      <c r="JD52" s="84">
        <v>7.5808749712164803E-5</v>
      </c>
      <c r="JF52" s="80" t="s">
        <v>404</v>
      </c>
      <c r="JG52" s="81">
        <v>0.47</v>
      </c>
      <c r="JH52" s="81"/>
      <c r="JI52" s="81">
        <v>1.444</v>
      </c>
      <c r="JJ52" s="81"/>
      <c r="JK52" s="81">
        <v>1.36</v>
      </c>
      <c r="JL52" s="81">
        <v>1.4470000000000001</v>
      </c>
      <c r="JM52" s="81">
        <v>1.1859999999999999</v>
      </c>
      <c r="JN52" s="81">
        <v>0.88600000000000001</v>
      </c>
      <c r="JO52" s="81">
        <v>0.3</v>
      </c>
      <c r="JP52" s="82">
        <v>91.376000000000005</v>
      </c>
      <c r="JQ52" s="82">
        <v>100.30800000000001</v>
      </c>
      <c r="JR52" s="82">
        <v>73.510999999999996</v>
      </c>
      <c r="JS52" s="82">
        <v>42.71</v>
      </c>
      <c r="JT52" s="82">
        <v>-36.17</v>
      </c>
      <c r="JU52" s="76" t="s">
        <v>363</v>
      </c>
      <c r="JV52" s="83">
        <v>5.7985495511059099E-6</v>
      </c>
      <c r="JW52" s="76" t="s">
        <v>363</v>
      </c>
      <c r="JX52" s="83">
        <v>3.47900758217744E-5</v>
      </c>
      <c r="JY52" s="76" t="s">
        <v>416</v>
      </c>
      <c r="JZ52" s="84">
        <v>1E-4</v>
      </c>
      <c r="KB52" s="80" t="s">
        <v>404</v>
      </c>
      <c r="KC52" s="81">
        <v>0.42608330554018398</v>
      </c>
      <c r="KD52" s="81"/>
      <c r="KE52" s="81">
        <v>1.3360000000000001</v>
      </c>
      <c r="KF52" s="81"/>
      <c r="KG52" s="81">
        <v>1.369</v>
      </c>
      <c r="KH52" s="81">
        <v>0.93500000000000005</v>
      </c>
      <c r="KI52" s="81">
        <v>0.878</v>
      </c>
      <c r="KJ52" s="81">
        <v>0.879</v>
      </c>
      <c r="KK52" s="81">
        <v>0.70499999999999996</v>
      </c>
      <c r="KL52" s="82">
        <v>103.627</v>
      </c>
      <c r="KM52" s="82">
        <v>55.93</v>
      </c>
      <c r="KN52" s="82">
        <v>49.665999999999997</v>
      </c>
      <c r="KO52" s="82">
        <v>49.776000000000003</v>
      </c>
      <c r="KP52" s="82">
        <v>30.652999999999999</v>
      </c>
      <c r="KQ52" s="76" t="s">
        <v>363</v>
      </c>
      <c r="KR52" s="83">
        <v>8.8446252833768806E-8</v>
      </c>
      <c r="KS52" s="76" t="s">
        <v>416</v>
      </c>
      <c r="KT52" s="83">
        <v>1.0000000000000001E-5</v>
      </c>
      <c r="KU52" s="76" t="s">
        <v>416</v>
      </c>
      <c r="KV52" s="84">
        <v>1.0000000000000001E-5</v>
      </c>
      <c r="KX52" s="80" t="s">
        <v>404</v>
      </c>
      <c r="KY52" s="81">
        <v>0.54400000000000004</v>
      </c>
      <c r="KZ52" s="81"/>
      <c r="LA52" s="81">
        <v>1.66</v>
      </c>
      <c r="LB52" s="81"/>
      <c r="LC52" s="81">
        <v>1.599</v>
      </c>
      <c r="LD52" s="81">
        <v>1.6040000000000001</v>
      </c>
      <c r="LE52" s="81">
        <v>0.94</v>
      </c>
      <c r="LF52" s="81">
        <v>0.874</v>
      </c>
      <c r="LG52" s="81">
        <v>0.74199999999999999</v>
      </c>
      <c r="LH52" s="82">
        <v>94.534000000000006</v>
      </c>
      <c r="LI52" s="82">
        <v>94.981999999999999</v>
      </c>
      <c r="LJ52" s="82">
        <v>35.484000000000002</v>
      </c>
      <c r="LK52" s="82">
        <v>29.57</v>
      </c>
      <c r="LL52" s="82">
        <v>17.742000000000001</v>
      </c>
      <c r="LM52" s="76" t="s">
        <v>363</v>
      </c>
      <c r="LN52" s="83">
        <v>5.7019763625818798E-9</v>
      </c>
      <c r="LO52" s="76" t="s">
        <v>416</v>
      </c>
      <c r="LP52" s="83">
        <v>9.9999999999999995E-7</v>
      </c>
      <c r="LQ52" s="76" t="s">
        <v>416</v>
      </c>
      <c r="LR52" s="84">
        <v>9.9999999999999995E-7</v>
      </c>
    </row>
    <row r="53" spans="2:330">
      <c r="B53" s="80" t="s">
        <v>405</v>
      </c>
      <c r="C53" s="81">
        <v>0.65600000000000003</v>
      </c>
      <c r="D53" s="81"/>
      <c r="E53" s="81">
        <v>2.1080000000000001</v>
      </c>
      <c r="F53" s="81"/>
      <c r="G53" s="81">
        <v>2.0590000000000002</v>
      </c>
      <c r="H53" s="81">
        <v>1.524</v>
      </c>
      <c r="I53" s="81">
        <v>1.2410000000000001</v>
      </c>
      <c r="J53" s="81">
        <v>1.1180000000000001</v>
      </c>
      <c r="K53" s="81">
        <v>0.22800000000000001</v>
      </c>
      <c r="L53" s="82">
        <v>96.625</v>
      </c>
      <c r="M53" s="82">
        <v>59.78</v>
      </c>
      <c r="N53" s="82">
        <v>40.289000000000001</v>
      </c>
      <c r="O53" s="82">
        <v>31.818000000000001</v>
      </c>
      <c r="P53" s="82">
        <v>-65.244</v>
      </c>
      <c r="Q53" s="76" t="s">
        <v>363</v>
      </c>
      <c r="R53" s="83">
        <v>3.1751924096655501E-7</v>
      </c>
      <c r="S53" s="76" t="s">
        <v>363</v>
      </c>
      <c r="T53" s="83">
        <v>2.1272135456026301E-5</v>
      </c>
      <c r="U53" s="76" t="s">
        <v>363</v>
      </c>
      <c r="V53" s="84">
        <v>6.9653949388997301E-5</v>
      </c>
      <c r="X53" s="80" t="s">
        <v>405</v>
      </c>
      <c r="Y53" s="81">
        <v>0.65600000000000003</v>
      </c>
      <c r="Z53" s="81"/>
      <c r="AA53" s="81">
        <v>2.137</v>
      </c>
      <c r="AB53" s="81"/>
      <c r="AC53" s="81">
        <v>2.113</v>
      </c>
      <c r="AD53" s="81">
        <v>1.875</v>
      </c>
      <c r="AE53" s="81">
        <v>1.244</v>
      </c>
      <c r="AF53" s="81">
        <v>1.0129999999999999</v>
      </c>
      <c r="AG53" s="81">
        <v>0.248</v>
      </c>
      <c r="AH53" s="82">
        <v>98.379000000000005</v>
      </c>
      <c r="AI53" s="82">
        <v>82.308999999999997</v>
      </c>
      <c r="AJ53" s="82">
        <v>39.703000000000003</v>
      </c>
      <c r="AK53" s="82">
        <v>24.105</v>
      </c>
      <c r="AL53" s="82">
        <v>-62.195</v>
      </c>
      <c r="AM53" s="76" t="s">
        <v>363</v>
      </c>
      <c r="AN53" s="83">
        <v>5.7321879832375905E-7</v>
      </c>
      <c r="AO53" s="76" t="s">
        <v>363</v>
      </c>
      <c r="AP53" s="83">
        <v>1.9024635221404698E-5</v>
      </c>
      <c r="AQ53" s="76" t="s">
        <v>363</v>
      </c>
      <c r="AR53" s="84">
        <v>7.2225509494778703E-5</v>
      </c>
      <c r="AT53" s="80" t="s">
        <v>405</v>
      </c>
      <c r="AU53" s="81">
        <v>0.65600000000000003</v>
      </c>
      <c r="AV53" s="81"/>
      <c r="AW53" s="81">
        <v>2.137</v>
      </c>
      <c r="AX53" s="81"/>
      <c r="AY53" s="81">
        <v>2.0699999999999998</v>
      </c>
      <c r="AZ53" s="81">
        <v>2.097</v>
      </c>
      <c r="BA53" s="81">
        <v>2.1560000000000001</v>
      </c>
      <c r="BB53" s="81">
        <v>1.607</v>
      </c>
      <c r="BC53" s="81">
        <v>0.93300000000000005</v>
      </c>
      <c r="BD53" s="82">
        <v>95.475999999999999</v>
      </c>
      <c r="BE53" s="82">
        <v>97.299000000000007</v>
      </c>
      <c r="BF53" s="82">
        <v>101.283</v>
      </c>
      <c r="BG53" s="82">
        <v>64.212999999999994</v>
      </c>
      <c r="BH53" s="82">
        <v>18.704000000000001</v>
      </c>
      <c r="BI53" s="76" t="s">
        <v>363</v>
      </c>
      <c r="BJ53" s="83">
        <v>2.0526355695556999E-5</v>
      </c>
      <c r="BK53" s="76" t="s">
        <v>416</v>
      </c>
      <c r="BL53" s="83">
        <v>1E-4</v>
      </c>
      <c r="BM53" s="76" t="s">
        <v>416</v>
      </c>
      <c r="BN53" s="84">
        <v>1E-4</v>
      </c>
      <c r="BP53" s="80" t="s">
        <v>405</v>
      </c>
      <c r="BQ53" s="81">
        <v>0.65600000000000003</v>
      </c>
      <c r="BR53" s="81"/>
      <c r="BS53" s="81">
        <v>1.95</v>
      </c>
      <c r="BT53" s="81"/>
      <c r="BU53" s="81">
        <v>1.847</v>
      </c>
      <c r="BV53" s="81">
        <v>1.3380000000000001</v>
      </c>
      <c r="BW53" s="81">
        <v>1.1850000000000001</v>
      </c>
      <c r="BX53" s="81">
        <v>0.99099999999999999</v>
      </c>
      <c r="BY53" s="81">
        <v>0.28999999999999998</v>
      </c>
      <c r="BZ53" s="82">
        <v>92.04</v>
      </c>
      <c r="CA53" s="82">
        <v>52.704999999999998</v>
      </c>
      <c r="CB53" s="82">
        <v>40.881</v>
      </c>
      <c r="CC53" s="82">
        <v>25.888999999999999</v>
      </c>
      <c r="CD53" s="82">
        <v>-55.792999999999999</v>
      </c>
      <c r="CE53" s="76" t="s">
        <v>363</v>
      </c>
      <c r="CF53" s="83">
        <v>1.69344848229894E-7</v>
      </c>
      <c r="CG53" s="76" t="s">
        <v>363</v>
      </c>
      <c r="CH53" s="83">
        <v>2.07466822054383E-5</v>
      </c>
      <c r="CI53" s="76" t="s">
        <v>363</v>
      </c>
      <c r="CJ53" s="84">
        <v>8.4933421930623694E-5</v>
      </c>
      <c r="CL53" s="80" t="s">
        <v>405</v>
      </c>
      <c r="CM53" s="81">
        <v>0.65600000000000003</v>
      </c>
      <c r="CN53" s="81"/>
      <c r="CO53" s="81">
        <v>1.95</v>
      </c>
      <c r="CP53" s="81"/>
      <c r="CQ53" s="81">
        <v>1.694</v>
      </c>
      <c r="CR53" s="81">
        <v>1.8759999999999999</v>
      </c>
      <c r="CS53" s="81">
        <v>1.948</v>
      </c>
      <c r="CT53" s="81">
        <v>1.2529999999999999</v>
      </c>
      <c r="CU53" s="81">
        <v>0.34399999999999997</v>
      </c>
      <c r="CV53" s="82">
        <v>80.215999999999994</v>
      </c>
      <c r="CW53" s="82">
        <v>94.281000000000006</v>
      </c>
      <c r="CX53" s="82">
        <v>99.844999999999999</v>
      </c>
      <c r="CY53" s="82">
        <v>46.136000000000003</v>
      </c>
      <c r="CZ53" s="82">
        <v>-47.561</v>
      </c>
      <c r="DA53" s="76" t="s">
        <v>363</v>
      </c>
      <c r="DB53" s="83">
        <v>8.4733813054171403E-6</v>
      </c>
      <c r="DC53" s="76" t="s">
        <v>363</v>
      </c>
      <c r="DD53" s="83">
        <v>3.1073895510271499E-5</v>
      </c>
      <c r="DE53" s="76" t="s">
        <v>416</v>
      </c>
      <c r="DF53" s="84">
        <v>1E-4</v>
      </c>
      <c r="DH53" s="80" t="s">
        <v>405</v>
      </c>
      <c r="DI53" s="81">
        <v>0.65600000000000003</v>
      </c>
      <c r="DJ53" s="81"/>
      <c r="DK53" s="81">
        <v>2.052</v>
      </c>
      <c r="DL53" s="81"/>
      <c r="DM53" s="81">
        <v>1.998</v>
      </c>
      <c r="DN53" s="81">
        <v>1.53</v>
      </c>
      <c r="DO53" s="81">
        <v>1.2549999999999999</v>
      </c>
      <c r="DP53" s="81">
        <v>1.1240000000000001</v>
      </c>
      <c r="DQ53" s="81">
        <v>0.41399999999999998</v>
      </c>
      <c r="DR53" s="82">
        <v>96.132000000000005</v>
      </c>
      <c r="DS53" s="82">
        <v>62.606999999999999</v>
      </c>
      <c r="DT53" s="82">
        <v>42.908000000000001</v>
      </c>
      <c r="DU53" s="82">
        <v>33.524000000000001</v>
      </c>
      <c r="DV53" s="82">
        <v>-36.89</v>
      </c>
      <c r="DW53" s="76" t="s">
        <v>363</v>
      </c>
      <c r="DX53" s="83">
        <v>4.3649746411323902E-7</v>
      </c>
      <c r="DY53" s="76" t="s">
        <v>363</v>
      </c>
      <c r="DZ53" s="83">
        <v>2.9929433946838499E-5</v>
      </c>
      <c r="EA53" s="76" t="s">
        <v>416</v>
      </c>
      <c r="EB53" s="84">
        <v>1E-4</v>
      </c>
      <c r="ED53" s="80" t="s">
        <v>405</v>
      </c>
      <c r="EE53" s="81">
        <v>0.65600000000000003</v>
      </c>
      <c r="EF53" s="81"/>
      <c r="EG53" s="81">
        <v>2.052</v>
      </c>
      <c r="EH53" s="81"/>
      <c r="EI53" s="81">
        <v>2.052</v>
      </c>
      <c r="EJ53" s="81">
        <v>2.0230000000000001</v>
      </c>
      <c r="EK53" s="81">
        <v>1.99</v>
      </c>
      <c r="EL53" s="81">
        <v>1.5940000000000001</v>
      </c>
      <c r="EM53" s="81">
        <v>0.36299999999999999</v>
      </c>
      <c r="EN53" s="82">
        <v>100</v>
      </c>
      <c r="EO53" s="82">
        <v>97.923000000000002</v>
      </c>
      <c r="EP53" s="82">
        <v>95.558999999999997</v>
      </c>
      <c r="EQ53" s="82">
        <v>67.191999999999993</v>
      </c>
      <c r="ER53" s="82">
        <v>-44.664999999999999</v>
      </c>
      <c r="ES53" s="76" t="s">
        <v>363</v>
      </c>
      <c r="ET53" s="83">
        <v>1.42461081556387E-5</v>
      </c>
      <c r="EU53" s="76" t="s">
        <v>363</v>
      </c>
      <c r="EV53" s="83">
        <v>3.9874525760272502E-5</v>
      </c>
      <c r="EW53" s="76" t="s">
        <v>416</v>
      </c>
      <c r="EX53" s="84">
        <v>1E-4</v>
      </c>
      <c r="EZ53" s="80" t="s">
        <v>405</v>
      </c>
      <c r="FA53" s="81">
        <v>0.65600000000000003</v>
      </c>
      <c r="FB53" s="81"/>
      <c r="FC53" s="81">
        <v>2.0310000000000001</v>
      </c>
      <c r="FD53" s="81"/>
      <c r="FE53" s="81">
        <v>1.9810000000000001</v>
      </c>
      <c r="FF53" s="81">
        <v>1.986</v>
      </c>
      <c r="FG53" s="81">
        <v>2.0019999999999998</v>
      </c>
      <c r="FH53" s="81">
        <v>1.331</v>
      </c>
      <c r="FI53" s="81">
        <v>0.93600000000000005</v>
      </c>
      <c r="FJ53" s="82">
        <v>96.364000000000004</v>
      </c>
      <c r="FK53" s="82">
        <v>96.727000000000004</v>
      </c>
      <c r="FL53" s="82">
        <v>97.891000000000005</v>
      </c>
      <c r="FM53" s="82">
        <v>49.091000000000001</v>
      </c>
      <c r="FN53" s="82">
        <v>20.364000000000001</v>
      </c>
      <c r="FO53" s="76" t="s">
        <v>363</v>
      </c>
      <c r="FP53" s="83">
        <v>9.5801641570265999E-6</v>
      </c>
      <c r="FQ53" s="76" t="s">
        <v>416</v>
      </c>
      <c r="FR53" s="83">
        <v>1E-4</v>
      </c>
      <c r="FS53" s="76" t="s">
        <v>416</v>
      </c>
      <c r="FT53" s="84">
        <v>1E-4</v>
      </c>
      <c r="FV53" s="80" t="s">
        <v>405</v>
      </c>
      <c r="FW53" s="81">
        <v>0.65600000000000003</v>
      </c>
      <c r="FX53" s="81"/>
      <c r="FY53" s="81">
        <v>2.0310000000000001</v>
      </c>
      <c r="FZ53" s="81"/>
      <c r="GA53" s="81">
        <v>1.9730000000000001</v>
      </c>
      <c r="GB53" s="81">
        <v>1.5169999999999999</v>
      </c>
      <c r="GC53" s="81">
        <v>1.2330000000000001</v>
      </c>
      <c r="GD53" s="81">
        <v>1.117</v>
      </c>
      <c r="GE53" s="81">
        <v>0.309</v>
      </c>
      <c r="GF53" s="82">
        <v>95.781999999999996</v>
      </c>
      <c r="GG53" s="82">
        <v>62.618000000000002</v>
      </c>
      <c r="GH53" s="82">
        <v>41.963999999999999</v>
      </c>
      <c r="GI53" s="82">
        <v>33.527000000000001</v>
      </c>
      <c r="GJ53" s="82">
        <v>-52.896000000000001</v>
      </c>
      <c r="GK53" s="76" t="s">
        <v>363</v>
      </c>
      <c r="GL53" s="83">
        <v>4.0824683235193601E-7</v>
      </c>
      <c r="GM53" s="76" t="s">
        <v>363</v>
      </c>
      <c r="GN53" s="83">
        <v>2.44309699894418E-5</v>
      </c>
      <c r="GO53" s="76" t="s">
        <v>363</v>
      </c>
      <c r="GP53" s="84">
        <v>9.2574292548297502E-5</v>
      </c>
      <c r="GR53" s="80" t="s">
        <v>405</v>
      </c>
      <c r="GS53" s="81">
        <v>0.65600000000000003</v>
      </c>
      <c r="GT53" s="81"/>
      <c r="GU53" s="81">
        <v>1.9850000000000001</v>
      </c>
      <c r="GV53" s="81"/>
      <c r="GW53" s="81">
        <v>1.927</v>
      </c>
      <c r="GX53" s="81">
        <v>1.3169999999999999</v>
      </c>
      <c r="GY53" s="81">
        <v>1.2509999999999999</v>
      </c>
      <c r="GZ53" s="81">
        <v>1.1919999999999999</v>
      </c>
      <c r="HA53" s="81">
        <v>0.32400000000000001</v>
      </c>
      <c r="HB53" s="82">
        <v>95.635999999999996</v>
      </c>
      <c r="HC53" s="82">
        <v>49.737000000000002</v>
      </c>
      <c r="HD53" s="82">
        <v>44.771000000000001</v>
      </c>
      <c r="HE53" s="82">
        <v>40.331000000000003</v>
      </c>
      <c r="HF53" s="82">
        <v>-50.61</v>
      </c>
      <c r="HG53" s="76" t="s">
        <v>363</v>
      </c>
      <c r="HH53" s="83">
        <v>9.8689290710865305E-8</v>
      </c>
      <c r="HI53" s="76" t="s">
        <v>363</v>
      </c>
      <c r="HJ53" s="83">
        <v>2.7764211025003099E-5</v>
      </c>
      <c r="HK53" s="76" t="s">
        <v>363</v>
      </c>
      <c r="HL53" s="84">
        <v>9.8467373635603106E-5</v>
      </c>
      <c r="HN53" s="80" t="s">
        <v>405</v>
      </c>
      <c r="HO53" s="81">
        <v>0.65600000000000003</v>
      </c>
      <c r="HP53" s="81"/>
      <c r="HQ53" s="81">
        <v>1.9850000000000001</v>
      </c>
      <c r="HR53" s="81"/>
      <c r="HS53" s="81">
        <v>2.0070000000000001</v>
      </c>
      <c r="HT53" s="81">
        <v>1.3660000000000001</v>
      </c>
      <c r="HU53" s="81">
        <v>1.2729999999999999</v>
      </c>
      <c r="HV53" s="81">
        <v>1.1160000000000001</v>
      </c>
      <c r="HW53" s="81">
        <v>0.72199999999999998</v>
      </c>
      <c r="HX53" s="82">
        <v>101.655</v>
      </c>
      <c r="HY53" s="82">
        <v>53.423999999999999</v>
      </c>
      <c r="HZ53" s="82">
        <v>46.426000000000002</v>
      </c>
      <c r="IA53" s="82">
        <v>34.612000000000002</v>
      </c>
      <c r="IB53" s="82">
        <v>4.9660000000000002</v>
      </c>
      <c r="IC53" s="76" t="s">
        <v>363</v>
      </c>
      <c r="ID53" s="83">
        <v>3.0851952367854499E-7</v>
      </c>
      <c r="IE53" s="76" t="s">
        <v>416</v>
      </c>
      <c r="IF53" s="83">
        <v>1E-4</v>
      </c>
      <c r="IG53" s="76" t="s">
        <v>416</v>
      </c>
      <c r="IH53" s="84">
        <v>1E-4</v>
      </c>
      <c r="IJ53" s="80" t="s">
        <v>405</v>
      </c>
      <c r="IK53" s="81">
        <v>0.65600000000000003</v>
      </c>
      <c r="IL53" s="81"/>
      <c r="IM53" s="81">
        <v>2.1589999999999998</v>
      </c>
      <c r="IN53" s="81"/>
      <c r="IO53" s="81">
        <v>2.1469999999999998</v>
      </c>
      <c r="IP53" s="81">
        <v>1.4550000000000001</v>
      </c>
      <c r="IQ53" s="81">
        <v>1.3089999999999999</v>
      </c>
      <c r="IR53" s="81">
        <v>1.139</v>
      </c>
      <c r="IS53" s="81">
        <v>0.28299999999999997</v>
      </c>
      <c r="IT53" s="82">
        <v>99.201999999999998</v>
      </c>
      <c r="IU53" s="82">
        <v>53.16</v>
      </c>
      <c r="IV53" s="82">
        <v>43.445999999999998</v>
      </c>
      <c r="IW53" s="82">
        <v>32.136000000000003</v>
      </c>
      <c r="IX53" s="82">
        <v>-56.86</v>
      </c>
      <c r="IY53" s="76" t="s">
        <v>363</v>
      </c>
      <c r="IZ53" s="83">
        <v>2.1149674381455201E-7</v>
      </c>
      <c r="JA53" s="76" t="s">
        <v>363</v>
      </c>
      <c r="JB53" s="83">
        <v>2.29665034437661E-5</v>
      </c>
      <c r="JC53" s="76" t="s">
        <v>363</v>
      </c>
      <c r="JD53" s="84">
        <v>8.3737093773639801E-5</v>
      </c>
      <c r="JF53" s="80" t="s">
        <v>405</v>
      </c>
      <c r="JG53" s="81">
        <v>0.65600000000000003</v>
      </c>
      <c r="JH53" s="81"/>
      <c r="JI53" s="81">
        <v>2.1589999999999998</v>
      </c>
      <c r="JJ53" s="81"/>
      <c r="JK53" s="81">
        <v>1.9810000000000001</v>
      </c>
      <c r="JL53" s="81">
        <v>1.845</v>
      </c>
      <c r="JM53" s="81">
        <v>1.639</v>
      </c>
      <c r="JN53" s="81">
        <v>1.222</v>
      </c>
      <c r="JO53" s="81">
        <v>0.36299999999999999</v>
      </c>
      <c r="JP53" s="82">
        <v>88.156999999999996</v>
      </c>
      <c r="JQ53" s="82">
        <v>79.108000000000004</v>
      </c>
      <c r="JR53" s="82">
        <v>65.403000000000006</v>
      </c>
      <c r="JS53" s="82">
        <v>37.658000000000001</v>
      </c>
      <c r="JT53" s="82">
        <v>-44.664999999999999</v>
      </c>
      <c r="JU53" s="76" t="s">
        <v>363</v>
      </c>
      <c r="JV53" s="83">
        <v>3.59056747433514E-6</v>
      </c>
      <c r="JW53" s="76" t="s">
        <v>363</v>
      </c>
      <c r="JX53" s="83">
        <v>2.86709462888468E-5</v>
      </c>
      <c r="JY53" s="76" t="s">
        <v>416</v>
      </c>
      <c r="JZ53" s="84">
        <v>1E-4</v>
      </c>
      <c r="KB53" s="80" t="s">
        <v>405</v>
      </c>
      <c r="KC53" s="81">
        <v>0.61474994725237297</v>
      </c>
      <c r="KD53" s="81"/>
      <c r="KE53" s="81">
        <v>2.0070000000000001</v>
      </c>
      <c r="KF53" s="81"/>
      <c r="KG53" s="81">
        <v>2.024</v>
      </c>
      <c r="KH53" s="81">
        <v>1.494</v>
      </c>
      <c r="KI53" s="81">
        <v>1.411</v>
      </c>
      <c r="KJ53" s="81">
        <v>1.3939999999999999</v>
      </c>
      <c r="KK53" s="81">
        <v>1.119</v>
      </c>
      <c r="KL53" s="82">
        <v>101.221</v>
      </c>
      <c r="KM53" s="82">
        <v>63.152999999999999</v>
      </c>
      <c r="KN53" s="82">
        <v>57.192</v>
      </c>
      <c r="KO53" s="82">
        <v>55.970999999999997</v>
      </c>
      <c r="KP53" s="82">
        <v>36.218000000000004</v>
      </c>
      <c r="KQ53" s="76" t="s">
        <v>363</v>
      </c>
      <c r="KR53" s="83">
        <v>2.0057795424060498E-6</v>
      </c>
      <c r="KS53" s="76" t="s">
        <v>416</v>
      </c>
      <c r="KT53" s="83">
        <v>1.0000000000000001E-5</v>
      </c>
      <c r="KU53" s="76" t="s">
        <v>416</v>
      </c>
      <c r="KV53" s="84">
        <v>1.0000000000000001E-5</v>
      </c>
      <c r="KX53" s="80" t="s">
        <v>405</v>
      </c>
      <c r="KY53" s="81">
        <v>0.76100000000000001</v>
      </c>
      <c r="KZ53" s="81"/>
      <c r="LA53" s="81">
        <v>2.4950000000000001</v>
      </c>
      <c r="LB53" s="81"/>
      <c r="LC53" s="81">
        <v>2.4489999999999998</v>
      </c>
      <c r="LD53" s="81">
        <v>2.4409999999999998</v>
      </c>
      <c r="LE53" s="81">
        <v>1.7509999999999999</v>
      </c>
      <c r="LF53" s="81">
        <v>1.581</v>
      </c>
      <c r="LG53" s="81">
        <v>1.3149999999999999</v>
      </c>
      <c r="LH53" s="82">
        <v>97.346999999999994</v>
      </c>
      <c r="LI53" s="82">
        <v>96.885999999999996</v>
      </c>
      <c r="LJ53" s="82">
        <v>57.093000000000004</v>
      </c>
      <c r="LK53" s="82">
        <v>47.29</v>
      </c>
      <c r="LL53" s="82">
        <v>31.949000000000002</v>
      </c>
      <c r="LM53" s="76" t="s">
        <v>363</v>
      </c>
      <c r="LN53" s="83">
        <v>5.2911980081019798E-8</v>
      </c>
      <c r="LO53" s="76" t="s">
        <v>416</v>
      </c>
      <c r="LP53" s="83">
        <v>9.9999999999999995E-7</v>
      </c>
      <c r="LQ53" s="76" t="s">
        <v>416</v>
      </c>
      <c r="LR53" s="84">
        <v>9.9999999999999995E-7</v>
      </c>
    </row>
    <row r="54" spans="2:330">
      <c r="B54" s="80" t="s">
        <v>406</v>
      </c>
      <c r="C54" s="81">
        <v>0.60299999999999998</v>
      </c>
      <c r="D54" s="81"/>
      <c r="E54" s="81">
        <v>2.16</v>
      </c>
      <c r="F54" s="81"/>
      <c r="G54" s="81">
        <v>2.1309999999999998</v>
      </c>
      <c r="H54" s="81">
        <v>1.9019999999999999</v>
      </c>
      <c r="I54" s="81">
        <v>1.7470000000000001</v>
      </c>
      <c r="J54" s="81">
        <v>1.474</v>
      </c>
      <c r="K54" s="81">
        <v>0.14199999999999999</v>
      </c>
      <c r="L54" s="82">
        <v>98.137</v>
      </c>
      <c r="M54" s="82">
        <v>83.43</v>
      </c>
      <c r="N54" s="82">
        <v>73.474999999999994</v>
      </c>
      <c r="O54" s="82">
        <v>55.941000000000003</v>
      </c>
      <c r="P54" s="82">
        <v>-76.450999999999993</v>
      </c>
      <c r="Q54" s="76" t="s">
        <v>363</v>
      </c>
      <c r="R54" s="83">
        <v>1.10885386005561E-5</v>
      </c>
      <c r="S54" s="76" t="s">
        <v>363</v>
      </c>
      <c r="T54" s="83">
        <v>2.64570024108137E-5</v>
      </c>
      <c r="U54" s="76" t="s">
        <v>363</v>
      </c>
      <c r="V54" s="84">
        <v>6.31258096112591E-5</v>
      </c>
      <c r="X54" s="80" t="s">
        <v>406</v>
      </c>
      <c r="Y54" s="81">
        <v>0.60299999999999998</v>
      </c>
      <c r="Z54" s="81"/>
      <c r="AA54" s="81">
        <v>2.113</v>
      </c>
      <c r="AB54" s="81"/>
      <c r="AC54" s="81">
        <v>2.133</v>
      </c>
      <c r="AD54" s="81">
        <v>2.073</v>
      </c>
      <c r="AE54" s="81">
        <v>1.7030000000000001</v>
      </c>
      <c r="AF54" s="81">
        <v>1.3440000000000001</v>
      </c>
      <c r="AG54" s="81">
        <v>0.156</v>
      </c>
      <c r="AH54" s="82">
        <v>101.325</v>
      </c>
      <c r="AI54" s="82">
        <v>97.350999999999999</v>
      </c>
      <c r="AJ54" s="82">
        <v>72.847999999999999</v>
      </c>
      <c r="AK54" s="82">
        <v>49.073</v>
      </c>
      <c r="AL54" s="82">
        <v>-74.129000000000005</v>
      </c>
      <c r="AM54" s="76" t="s">
        <v>363</v>
      </c>
      <c r="AN54" s="83">
        <v>9.14133161152804E-6</v>
      </c>
      <c r="AO54" s="76" t="s">
        <v>363</v>
      </c>
      <c r="AP54" s="83">
        <v>2.50214998647668E-5</v>
      </c>
      <c r="AQ54" s="76" t="s">
        <v>363</v>
      </c>
      <c r="AR54" s="84">
        <v>6.3701683012250902E-5</v>
      </c>
      <c r="AT54" s="80" t="s">
        <v>406</v>
      </c>
      <c r="AU54" s="81">
        <v>0.60299999999999998</v>
      </c>
      <c r="AV54" s="81"/>
      <c r="AW54" s="81">
        <v>2.113</v>
      </c>
      <c r="AX54" s="81"/>
      <c r="AY54" s="81">
        <v>2.089</v>
      </c>
      <c r="AZ54" s="81">
        <v>2.1320000000000001</v>
      </c>
      <c r="BA54" s="81">
        <v>2.1520000000000001</v>
      </c>
      <c r="BB54" s="81">
        <v>1.827</v>
      </c>
      <c r="BC54" s="81">
        <v>1.109</v>
      </c>
      <c r="BD54" s="82">
        <v>98.411000000000001</v>
      </c>
      <c r="BE54" s="82">
        <v>101.258</v>
      </c>
      <c r="BF54" s="82">
        <v>102.583</v>
      </c>
      <c r="BG54" s="82">
        <v>81.06</v>
      </c>
      <c r="BH54" s="82">
        <v>33.51</v>
      </c>
      <c r="BI54" s="76" t="s">
        <v>363</v>
      </c>
      <c r="BJ54" s="83">
        <v>4.4999444266854201E-5</v>
      </c>
      <c r="BK54" s="76" t="s">
        <v>416</v>
      </c>
      <c r="BL54" s="83">
        <v>1E-4</v>
      </c>
      <c r="BM54" s="76" t="s">
        <v>416</v>
      </c>
      <c r="BN54" s="84">
        <v>1E-4</v>
      </c>
      <c r="BP54" s="80" t="s">
        <v>406</v>
      </c>
      <c r="BQ54" s="81">
        <v>0.60299999999999998</v>
      </c>
      <c r="BR54" s="81"/>
      <c r="BS54" s="81">
        <v>1.8420000000000001</v>
      </c>
      <c r="BT54" s="81"/>
      <c r="BU54" s="81">
        <v>1.923</v>
      </c>
      <c r="BV54" s="81">
        <v>1.756</v>
      </c>
      <c r="BW54" s="81">
        <v>1.665</v>
      </c>
      <c r="BX54" s="81">
        <v>1.4510000000000001</v>
      </c>
      <c r="BY54" s="81">
        <v>0.14299999999999999</v>
      </c>
      <c r="BZ54" s="82">
        <v>106.538</v>
      </c>
      <c r="CA54" s="82">
        <v>93.058999999999997</v>
      </c>
      <c r="CB54" s="82">
        <v>85.713999999999999</v>
      </c>
      <c r="CC54" s="82">
        <v>68.441999999999993</v>
      </c>
      <c r="CD54" s="82">
        <v>-76.284999999999997</v>
      </c>
      <c r="CE54" s="76" t="s">
        <v>363</v>
      </c>
      <c r="CF54" s="83">
        <v>1.3409917917224601E-5</v>
      </c>
      <c r="CG54" s="76" t="s">
        <v>363</v>
      </c>
      <c r="CH54" s="83">
        <v>2.9710103003385601E-5</v>
      </c>
      <c r="CI54" s="76" t="s">
        <v>363</v>
      </c>
      <c r="CJ54" s="84">
        <v>6.5823685567679405E-5</v>
      </c>
      <c r="CL54" s="80" t="s">
        <v>406</v>
      </c>
      <c r="CM54" s="81">
        <v>0.60299999999999998</v>
      </c>
      <c r="CN54" s="81"/>
      <c r="CO54" s="81">
        <v>1.8420000000000001</v>
      </c>
      <c r="CP54" s="81"/>
      <c r="CQ54" s="81">
        <v>1.9159999999999999</v>
      </c>
      <c r="CR54" s="81">
        <v>1.9419999999999999</v>
      </c>
      <c r="CS54" s="81">
        <v>2.0139999999999998</v>
      </c>
      <c r="CT54" s="81">
        <v>1.6519999999999999</v>
      </c>
      <c r="CU54" s="81">
        <v>0.18099999999999999</v>
      </c>
      <c r="CV54" s="82">
        <v>105.973</v>
      </c>
      <c r="CW54" s="82">
        <v>108.071</v>
      </c>
      <c r="CX54" s="82">
        <v>113.88200000000001</v>
      </c>
      <c r="CY54" s="82">
        <v>84.665000000000006</v>
      </c>
      <c r="CZ54" s="82">
        <v>-69.983000000000004</v>
      </c>
      <c r="DA54" s="76" t="s">
        <v>363</v>
      </c>
      <c r="DB54" s="83">
        <v>1.6755377164172901E-5</v>
      </c>
      <c r="DC54" s="76" t="s">
        <v>363</v>
      </c>
      <c r="DD54" s="83">
        <v>3.5275168025475502E-5</v>
      </c>
      <c r="DE54" s="76" t="s">
        <v>363</v>
      </c>
      <c r="DF54" s="84">
        <v>7.4264963840158895E-5</v>
      </c>
      <c r="DH54" s="80" t="s">
        <v>406</v>
      </c>
      <c r="DI54" s="81">
        <v>0.60299999999999998</v>
      </c>
      <c r="DJ54" s="81"/>
      <c r="DK54" s="81">
        <v>2.12</v>
      </c>
      <c r="DL54" s="81"/>
      <c r="DM54" s="81">
        <v>1.992</v>
      </c>
      <c r="DN54" s="81">
        <v>1.885</v>
      </c>
      <c r="DO54" s="81">
        <v>1.7090000000000001</v>
      </c>
      <c r="DP54" s="81">
        <v>1.58</v>
      </c>
      <c r="DQ54" s="81">
        <v>0.22600000000000001</v>
      </c>
      <c r="DR54" s="82">
        <v>91.561999999999998</v>
      </c>
      <c r="DS54" s="82">
        <v>84.509</v>
      </c>
      <c r="DT54" s="82">
        <v>72.906999999999996</v>
      </c>
      <c r="DU54" s="82">
        <v>64.403000000000006</v>
      </c>
      <c r="DV54" s="82">
        <v>-62.521000000000001</v>
      </c>
      <c r="DW54" s="76" t="s">
        <v>363</v>
      </c>
      <c r="DX54" s="83">
        <v>1.2986058546762699E-5</v>
      </c>
      <c r="DY54" s="76" t="s">
        <v>363</v>
      </c>
      <c r="DZ54" s="83">
        <v>3.2167246379222998E-5</v>
      </c>
      <c r="EA54" s="76" t="s">
        <v>363</v>
      </c>
      <c r="EB54" s="84">
        <v>7.9680199800083904E-5</v>
      </c>
      <c r="ED54" s="80" t="s">
        <v>406</v>
      </c>
      <c r="EE54" s="81">
        <v>0.60299999999999998</v>
      </c>
      <c r="EF54" s="81"/>
      <c r="EG54" s="81">
        <v>2.12</v>
      </c>
      <c r="EH54" s="81"/>
      <c r="EI54" s="81">
        <v>2.1360000000000001</v>
      </c>
      <c r="EJ54" s="81">
        <v>2.12</v>
      </c>
      <c r="EK54" s="81">
        <v>2.109</v>
      </c>
      <c r="EL54" s="81">
        <v>1.871</v>
      </c>
      <c r="EM54" s="81">
        <v>0.14000000000000001</v>
      </c>
      <c r="EN54" s="82">
        <v>101.05500000000001</v>
      </c>
      <c r="EO54" s="82">
        <v>100</v>
      </c>
      <c r="EP54" s="82">
        <v>99.275000000000006</v>
      </c>
      <c r="EQ54" s="82">
        <v>83.585999999999999</v>
      </c>
      <c r="ER54" s="82">
        <v>-76.783000000000001</v>
      </c>
      <c r="ES54" s="76" t="s">
        <v>363</v>
      </c>
      <c r="ET54" s="83">
        <v>1.61968105805972E-5</v>
      </c>
      <c r="EU54" s="76" t="s">
        <v>363</v>
      </c>
      <c r="EV54" s="83">
        <v>3.3205533202885197E-5</v>
      </c>
      <c r="EW54" s="76" t="s">
        <v>363</v>
      </c>
      <c r="EX54" s="84">
        <v>6.8075589931808496E-5</v>
      </c>
      <c r="EZ54" s="80" t="s">
        <v>406</v>
      </c>
      <c r="FA54" s="81">
        <v>0.60299999999999998</v>
      </c>
      <c r="FB54" s="81"/>
      <c r="FC54" s="81">
        <v>2.0960000000000001</v>
      </c>
      <c r="FD54" s="81"/>
      <c r="FE54" s="81">
        <v>2.093</v>
      </c>
      <c r="FF54" s="81">
        <v>2.113</v>
      </c>
      <c r="FG54" s="81">
        <v>2.0489999999999999</v>
      </c>
      <c r="FH54" s="81">
        <v>1.7609999999999999</v>
      </c>
      <c r="FI54" s="81">
        <v>1.2969999999999999</v>
      </c>
      <c r="FJ54" s="82">
        <v>99.799000000000007</v>
      </c>
      <c r="FK54" s="82">
        <v>101.139</v>
      </c>
      <c r="FL54" s="82">
        <v>96.852000000000004</v>
      </c>
      <c r="FM54" s="82">
        <v>77.561999999999998</v>
      </c>
      <c r="FN54" s="82">
        <v>46.484000000000002</v>
      </c>
      <c r="FO54" s="76" t="s">
        <v>363</v>
      </c>
      <c r="FP54" s="83">
        <v>7.7066441589535497E-5</v>
      </c>
      <c r="FQ54" s="76" t="s">
        <v>416</v>
      </c>
      <c r="FR54" s="83">
        <v>1E-4</v>
      </c>
      <c r="FS54" s="76" t="s">
        <v>416</v>
      </c>
      <c r="FT54" s="84">
        <v>1E-4</v>
      </c>
      <c r="FV54" s="80" t="s">
        <v>406</v>
      </c>
      <c r="FW54" s="81">
        <v>0.60299999999999998</v>
      </c>
      <c r="FX54" s="81"/>
      <c r="FY54" s="81">
        <v>2.0960000000000001</v>
      </c>
      <c r="FZ54" s="81"/>
      <c r="GA54" s="81">
        <v>2.0859999999999999</v>
      </c>
      <c r="GB54" s="81">
        <v>1.859</v>
      </c>
      <c r="GC54" s="81">
        <v>1.7450000000000001</v>
      </c>
      <c r="GD54" s="81">
        <v>1.6519999999999999</v>
      </c>
      <c r="GE54" s="81">
        <v>0.186</v>
      </c>
      <c r="GF54" s="82">
        <v>99.33</v>
      </c>
      <c r="GG54" s="82">
        <v>84.126000000000005</v>
      </c>
      <c r="GH54" s="82">
        <v>76.489999999999995</v>
      </c>
      <c r="GI54" s="82">
        <v>70.260999999999996</v>
      </c>
      <c r="GJ54" s="82">
        <v>-69.153999999999996</v>
      </c>
      <c r="GK54" s="76" t="s">
        <v>363</v>
      </c>
      <c r="GL54" s="83">
        <v>1.39742559967089E-5</v>
      </c>
      <c r="GM54" s="76" t="s">
        <v>363</v>
      </c>
      <c r="GN54" s="83">
        <v>3.1913185823843303E-5</v>
      </c>
      <c r="GO54" s="76" t="s">
        <v>363</v>
      </c>
      <c r="GP54" s="84">
        <v>7.2880547606041194E-5</v>
      </c>
      <c r="GR54" s="80" t="s">
        <v>406</v>
      </c>
      <c r="GS54" s="81">
        <v>0.60299999999999998</v>
      </c>
      <c r="GT54" s="81"/>
      <c r="GU54" s="81">
        <v>2.09</v>
      </c>
      <c r="GV54" s="81"/>
      <c r="GW54" s="81">
        <v>2</v>
      </c>
      <c r="GX54" s="81">
        <v>1.7689999999999999</v>
      </c>
      <c r="GY54" s="81">
        <v>1.754</v>
      </c>
      <c r="GZ54" s="81">
        <v>1.7110000000000001</v>
      </c>
      <c r="HA54" s="81">
        <v>0.14099999999999999</v>
      </c>
      <c r="HB54" s="82">
        <v>93.947999999999993</v>
      </c>
      <c r="HC54" s="82">
        <v>78.412999999999997</v>
      </c>
      <c r="HD54" s="82">
        <v>77.403999999999996</v>
      </c>
      <c r="HE54" s="82">
        <v>74.512</v>
      </c>
      <c r="HF54" s="82">
        <v>-76.617000000000004</v>
      </c>
      <c r="HG54" s="76" t="s">
        <v>363</v>
      </c>
      <c r="HH54" s="83">
        <v>1.4527556192701601E-5</v>
      </c>
      <c r="HI54" s="76" t="s">
        <v>363</v>
      </c>
      <c r="HJ54" s="83">
        <v>3.1119725026555297E-5</v>
      </c>
      <c r="HK54" s="76" t="s">
        <v>363</v>
      </c>
      <c r="HL54" s="84">
        <v>6.6662091881285505E-5</v>
      </c>
      <c r="HN54" s="80" t="s">
        <v>406</v>
      </c>
      <c r="HO54" s="81">
        <v>0.60299999999999998</v>
      </c>
      <c r="HP54" s="81"/>
      <c r="HQ54" s="81">
        <v>2.09</v>
      </c>
      <c r="HR54" s="81"/>
      <c r="HS54" s="81">
        <v>2.0779999999999998</v>
      </c>
      <c r="HT54" s="81">
        <v>1.837</v>
      </c>
      <c r="HU54" s="81">
        <v>1.734</v>
      </c>
      <c r="HV54" s="81">
        <v>1.524</v>
      </c>
      <c r="HW54" s="81">
        <v>0.86299999999999999</v>
      </c>
      <c r="HX54" s="82">
        <v>99.192999999999998</v>
      </c>
      <c r="HY54" s="82">
        <v>82.986000000000004</v>
      </c>
      <c r="HZ54" s="82">
        <v>76.058999999999997</v>
      </c>
      <c r="IA54" s="82">
        <v>61.936999999999998</v>
      </c>
      <c r="IB54" s="82">
        <v>17.484999999999999</v>
      </c>
      <c r="IC54" s="76" t="s">
        <v>363</v>
      </c>
      <c r="ID54" s="83">
        <v>1.85582426452374E-5</v>
      </c>
      <c r="IE54" s="76" t="s">
        <v>416</v>
      </c>
      <c r="IF54" s="83">
        <v>1E-4</v>
      </c>
      <c r="IG54" s="76" t="s">
        <v>416</v>
      </c>
      <c r="IH54" s="84">
        <v>1E-4</v>
      </c>
      <c r="IJ54" s="80" t="s">
        <v>406</v>
      </c>
      <c r="IK54" s="81">
        <v>0.60299999999999998</v>
      </c>
      <c r="IL54" s="81"/>
      <c r="IM54" s="81">
        <v>2.2000000000000002</v>
      </c>
      <c r="IN54" s="81"/>
      <c r="IO54" s="81">
        <v>2.2029999999999998</v>
      </c>
      <c r="IP54" s="81">
        <v>1.9319999999999999</v>
      </c>
      <c r="IQ54" s="81">
        <v>1.8109999999999999</v>
      </c>
      <c r="IR54" s="81">
        <v>1.4319999999999999</v>
      </c>
      <c r="IS54" s="81">
        <v>0.158</v>
      </c>
      <c r="IT54" s="82">
        <v>100.188</v>
      </c>
      <c r="IU54" s="82">
        <v>83.218999999999994</v>
      </c>
      <c r="IV54" s="82">
        <v>75.641999999999996</v>
      </c>
      <c r="IW54" s="82">
        <v>51.91</v>
      </c>
      <c r="IX54" s="82">
        <v>-73.798000000000002</v>
      </c>
      <c r="IY54" s="76" t="s">
        <v>363</v>
      </c>
      <c r="IZ54" s="83">
        <v>1.03560453007808E-5</v>
      </c>
      <c r="JA54" s="76" t="s">
        <v>363</v>
      </c>
      <c r="JB54" s="83">
        <v>2.58786192920222E-5</v>
      </c>
      <c r="JC54" s="76" t="s">
        <v>363</v>
      </c>
      <c r="JD54" s="84">
        <v>6.4667826087138795E-5</v>
      </c>
      <c r="JF54" s="80" t="s">
        <v>406</v>
      </c>
      <c r="JG54" s="81">
        <v>0.60299999999999998</v>
      </c>
      <c r="JH54" s="81"/>
      <c r="JI54" s="81">
        <v>2.2000000000000002</v>
      </c>
      <c r="JJ54" s="81"/>
      <c r="JK54" s="81">
        <v>2.1309999999999998</v>
      </c>
      <c r="JL54" s="81">
        <v>2.1920000000000002</v>
      </c>
      <c r="JM54" s="81">
        <v>1.9550000000000001</v>
      </c>
      <c r="JN54" s="81">
        <v>1.6890000000000001</v>
      </c>
      <c r="JO54" s="81">
        <v>0.27500000000000002</v>
      </c>
      <c r="JP54" s="82">
        <v>95.679000000000002</v>
      </c>
      <c r="JQ54" s="82">
        <v>99.498999999999995</v>
      </c>
      <c r="JR54" s="82">
        <v>84.659000000000006</v>
      </c>
      <c r="JS54" s="82">
        <v>68.003</v>
      </c>
      <c r="JT54" s="82">
        <v>-54.395000000000003</v>
      </c>
      <c r="JU54" s="76" t="s">
        <v>363</v>
      </c>
      <c r="JV54" s="83">
        <v>1.4030906698204599E-5</v>
      </c>
      <c r="JW54" s="76" t="s">
        <v>363</v>
      </c>
      <c r="JX54" s="83">
        <v>3.5940916178067302E-5</v>
      </c>
      <c r="JY54" s="76" t="s">
        <v>363</v>
      </c>
      <c r="JZ54" s="84">
        <v>9.2064574549851399E-5</v>
      </c>
      <c r="KB54" s="80" t="s">
        <v>406</v>
      </c>
      <c r="KC54" s="81">
        <v>0.67558340138445305</v>
      </c>
      <c r="KD54" s="81"/>
      <c r="KE54" s="81">
        <v>2.4449999999999998</v>
      </c>
      <c r="KF54" s="81"/>
      <c r="KG54" s="81">
        <v>2.4319999999999999</v>
      </c>
      <c r="KH54" s="81">
        <v>2.1850000000000001</v>
      </c>
      <c r="KI54" s="81">
        <v>2.1779999999999999</v>
      </c>
      <c r="KJ54" s="81">
        <v>2.1469999999999998</v>
      </c>
      <c r="KK54" s="81">
        <v>2.0059999999999998</v>
      </c>
      <c r="KL54" s="82">
        <v>99.265000000000001</v>
      </c>
      <c r="KM54" s="82">
        <v>85.305999999999997</v>
      </c>
      <c r="KN54" s="82">
        <v>84.91</v>
      </c>
      <c r="KO54" s="82">
        <v>83.158000000000001</v>
      </c>
      <c r="KP54" s="82">
        <v>75.19</v>
      </c>
      <c r="KQ54" s="76" t="s">
        <v>416</v>
      </c>
      <c r="KR54" s="83">
        <v>1.0000000000000001E-5</v>
      </c>
      <c r="KS54" s="76" t="s">
        <v>416</v>
      </c>
      <c r="KT54" s="83">
        <v>1.0000000000000001E-5</v>
      </c>
      <c r="KU54" s="76" t="s">
        <v>416</v>
      </c>
      <c r="KV54" s="84">
        <v>1.0000000000000001E-5</v>
      </c>
      <c r="KX54" s="80" t="s">
        <v>406</v>
      </c>
      <c r="KY54" s="81">
        <v>0.628</v>
      </c>
      <c r="KZ54" s="81"/>
      <c r="LA54" s="81">
        <v>2.2970000000000002</v>
      </c>
      <c r="LB54" s="81"/>
      <c r="LC54" s="81">
        <v>2.2839999999999998</v>
      </c>
      <c r="LD54" s="81">
        <v>2.3260000000000001</v>
      </c>
      <c r="LE54" s="81">
        <v>2.1779999999999999</v>
      </c>
      <c r="LF54" s="81">
        <v>1.8959999999999999</v>
      </c>
      <c r="LG54" s="81">
        <v>1.452</v>
      </c>
      <c r="LH54" s="82">
        <v>99.221000000000004</v>
      </c>
      <c r="LI54" s="82">
        <v>101.738</v>
      </c>
      <c r="LJ54" s="82">
        <v>92.87</v>
      </c>
      <c r="LK54" s="82">
        <v>75.974000000000004</v>
      </c>
      <c r="LL54" s="82">
        <v>49.371000000000002</v>
      </c>
      <c r="LM54" s="76" t="s">
        <v>363</v>
      </c>
      <c r="LN54" s="83">
        <v>9.4701323834444103E-7</v>
      </c>
      <c r="LO54" s="76" t="s">
        <v>416</v>
      </c>
      <c r="LP54" s="83">
        <v>9.9999999999999995E-7</v>
      </c>
      <c r="LQ54" s="76" t="s">
        <v>416</v>
      </c>
      <c r="LR54" s="84">
        <v>9.9999999999999995E-7</v>
      </c>
    </row>
    <row r="55" spans="2:330">
      <c r="B55" s="80" t="s">
        <v>407</v>
      </c>
      <c r="C55" s="81">
        <v>0.81899999999999995</v>
      </c>
      <c r="D55" s="81"/>
      <c r="E55" s="81">
        <v>2.1160000000000001</v>
      </c>
      <c r="F55" s="81"/>
      <c r="G55" s="81">
        <v>2.1139999999999999</v>
      </c>
      <c r="H55" s="81">
        <v>1.901</v>
      </c>
      <c r="I55" s="81">
        <v>1.645</v>
      </c>
      <c r="J55" s="81">
        <v>1.361</v>
      </c>
      <c r="K55" s="81">
        <v>0.26200000000000001</v>
      </c>
      <c r="L55" s="82">
        <v>99.846000000000004</v>
      </c>
      <c r="M55" s="82">
        <v>83.423000000000002</v>
      </c>
      <c r="N55" s="82">
        <v>63.685000000000002</v>
      </c>
      <c r="O55" s="82">
        <v>41.789000000000001</v>
      </c>
      <c r="P55" s="82">
        <v>-68.010000000000005</v>
      </c>
      <c r="Q55" s="76" t="s">
        <v>363</v>
      </c>
      <c r="R55" s="83">
        <v>4.2169650342858199E-6</v>
      </c>
      <c r="S55" s="76" t="s">
        <v>363</v>
      </c>
      <c r="T55" s="83">
        <v>2.4021241622589601E-5</v>
      </c>
      <c r="U55" s="76" t="s">
        <v>363</v>
      </c>
      <c r="V55" s="84">
        <v>6.8544561934967606E-5</v>
      </c>
      <c r="X55" s="80" t="s">
        <v>407</v>
      </c>
      <c r="Y55" s="81">
        <v>0.81899999999999995</v>
      </c>
      <c r="Z55" s="81"/>
      <c r="AA55" s="81">
        <v>2.141</v>
      </c>
      <c r="AB55" s="81"/>
      <c r="AC55" s="81">
        <v>2.1819999999999999</v>
      </c>
      <c r="AD55" s="81">
        <v>2.0259999999999998</v>
      </c>
      <c r="AE55" s="81">
        <v>1.702</v>
      </c>
      <c r="AF55" s="81">
        <v>1.3129999999999999</v>
      </c>
      <c r="AG55" s="81">
        <v>0.26900000000000002</v>
      </c>
      <c r="AH55" s="82">
        <v>103.101</v>
      </c>
      <c r="AI55" s="82">
        <v>91.301000000000002</v>
      </c>
      <c r="AJ55" s="82">
        <v>66.793000000000006</v>
      </c>
      <c r="AK55" s="82">
        <v>37.368000000000002</v>
      </c>
      <c r="AL55" s="82">
        <v>-67.155000000000001</v>
      </c>
      <c r="AM55" s="76" t="s">
        <v>363</v>
      </c>
      <c r="AN55" s="83">
        <v>3.72138996910604E-6</v>
      </c>
      <c r="AO55" s="76" t="s">
        <v>363</v>
      </c>
      <c r="AP55" s="83">
        <v>2.2777697992050899E-5</v>
      </c>
      <c r="AQ55" s="76" t="s">
        <v>363</v>
      </c>
      <c r="AR55" s="84">
        <v>6.85288500393807E-5</v>
      </c>
      <c r="AT55" s="80" t="s">
        <v>407</v>
      </c>
      <c r="AU55" s="81">
        <v>0.81899999999999995</v>
      </c>
      <c r="AV55" s="81"/>
      <c r="AW55" s="81">
        <v>2.141</v>
      </c>
      <c r="AX55" s="81"/>
      <c r="AY55" s="81">
        <v>2.1120000000000001</v>
      </c>
      <c r="AZ55" s="81">
        <v>2.12</v>
      </c>
      <c r="BA55" s="81">
        <v>2.0760000000000001</v>
      </c>
      <c r="BB55" s="81">
        <v>1.915</v>
      </c>
      <c r="BC55" s="81">
        <v>1.212</v>
      </c>
      <c r="BD55" s="82">
        <v>97.805999999999997</v>
      </c>
      <c r="BE55" s="82">
        <v>98.411000000000001</v>
      </c>
      <c r="BF55" s="82">
        <v>95.082999999999998</v>
      </c>
      <c r="BG55" s="82">
        <v>82.905000000000001</v>
      </c>
      <c r="BH55" s="82">
        <v>29.728000000000002</v>
      </c>
      <c r="BI55" s="76" t="s">
        <v>363</v>
      </c>
      <c r="BJ55" s="83">
        <v>4.1570242346657299E-5</v>
      </c>
      <c r="BK55" s="76" t="s">
        <v>416</v>
      </c>
      <c r="BL55" s="83">
        <v>1E-4</v>
      </c>
      <c r="BM55" s="76" t="s">
        <v>416</v>
      </c>
      <c r="BN55" s="84">
        <v>1E-4</v>
      </c>
      <c r="BP55" s="80" t="s">
        <v>407</v>
      </c>
      <c r="BQ55" s="81">
        <v>0.81899999999999995</v>
      </c>
      <c r="BR55" s="81"/>
      <c r="BS55" s="81">
        <v>2.0249999999999999</v>
      </c>
      <c r="BT55" s="81"/>
      <c r="BU55" s="81">
        <v>2.0059999999999998</v>
      </c>
      <c r="BV55" s="81">
        <v>1.7330000000000001</v>
      </c>
      <c r="BW55" s="81">
        <v>1.5860000000000001</v>
      </c>
      <c r="BX55" s="81">
        <v>1.321</v>
      </c>
      <c r="BY55" s="81">
        <v>0.29099999999999998</v>
      </c>
      <c r="BZ55" s="82">
        <v>98.424999999999997</v>
      </c>
      <c r="CA55" s="82">
        <v>75.787999999999997</v>
      </c>
      <c r="CB55" s="82">
        <v>63.598999999999997</v>
      </c>
      <c r="CC55" s="82">
        <v>41.625</v>
      </c>
      <c r="CD55" s="82">
        <v>-64.468999999999994</v>
      </c>
      <c r="CE55" s="76" t="s">
        <v>363</v>
      </c>
      <c r="CF55" s="83">
        <v>4.1578398065447997E-6</v>
      </c>
      <c r="CG55" s="76" t="s">
        <v>363</v>
      </c>
      <c r="CH55" s="83">
        <v>2.4679749905762499E-5</v>
      </c>
      <c r="CI55" s="76" t="s">
        <v>363</v>
      </c>
      <c r="CJ55" s="84">
        <v>7.3050121048143501E-5</v>
      </c>
      <c r="CL55" s="80" t="s">
        <v>407</v>
      </c>
      <c r="CM55" s="81">
        <v>0.81899999999999995</v>
      </c>
      <c r="CN55" s="81"/>
      <c r="CO55" s="81">
        <v>2.0249999999999999</v>
      </c>
      <c r="CP55" s="81"/>
      <c r="CQ55" s="81">
        <v>2.0670000000000002</v>
      </c>
      <c r="CR55" s="81">
        <v>2.0059999999999998</v>
      </c>
      <c r="CS55" s="81">
        <v>1.988</v>
      </c>
      <c r="CT55" s="81">
        <v>1.661</v>
      </c>
      <c r="CU55" s="81">
        <v>0.441</v>
      </c>
      <c r="CV55" s="82">
        <v>103.483</v>
      </c>
      <c r="CW55" s="82">
        <v>98.424999999999997</v>
      </c>
      <c r="CX55" s="82">
        <v>96.932000000000002</v>
      </c>
      <c r="CY55" s="82">
        <v>69.817999999999998</v>
      </c>
      <c r="CZ55" s="82">
        <v>-46.154000000000003</v>
      </c>
      <c r="DA55" s="76" t="s">
        <v>363</v>
      </c>
      <c r="DB55" s="83">
        <v>1.4821292422704701E-5</v>
      </c>
      <c r="DC55" s="76" t="s">
        <v>363</v>
      </c>
      <c r="DD55" s="83">
        <v>3.9996742923929903E-5</v>
      </c>
      <c r="DE55" s="76" t="s">
        <v>416</v>
      </c>
      <c r="DF55" s="84">
        <v>1E-4</v>
      </c>
      <c r="DH55" s="80" t="s">
        <v>407</v>
      </c>
      <c r="DI55" s="81">
        <v>0.81899999999999995</v>
      </c>
      <c r="DJ55" s="81"/>
      <c r="DK55" s="81">
        <v>2.0350000000000001</v>
      </c>
      <c r="DL55" s="81"/>
      <c r="DM55" s="81">
        <v>2.012</v>
      </c>
      <c r="DN55" s="81">
        <v>1.859</v>
      </c>
      <c r="DO55" s="81">
        <v>1.623</v>
      </c>
      <c r="DP55" s="81">
        <v>1.474</v>
      </c>
      <c r="DQ55" s="81">
        <v>0.30199999999999999</v>
      </c>
      <c r="DR55" s="82">
        <v>98.108999999999995</v>
      </c>
      <c r="DS55" s="82">
        <v>85.525999999999996</v>
      </c>
      <c r="DT55" s="82">
        <v>66.117999999999995</v>
      </c>
      <c r="DU55" s="82">
        <v>53.865000000000002</v>
      </c>
      <c r="DV55" s="82">
        <v>-63.125999999999998</v>
      </c>
      <c r="DW55" s="76" t="s">
        <v>363</v>
      </c>
      <c r="DX55" s="83">
        <v>1.07903797518842E-5</v>
      </c>
      <c r="DY55" s="76" t="s">
        <v>363</v>
      </c>
      <c r="DZ55" s="83">
        <v>2.8868221727220299E-5</v>
      </c>
      <c r="EA55" s="76" t="s">
        <v>363</v>
      </c>
      <c r="EB55" s="84">
        <v>7.7233076578832696E-5</v>
      </c>
      <c r="ED55" s="80" t="s">
        <v>407</v>
      </c>
      <c r="EE55" s="81">
        <v>0.81899999999999995</v>
      </c>
      <c r="EF55" s="81"/>
      <c r="EG55" s="81">
        <v>2.0350000000000001</v>
      </c>
      <c r="EH55" s="81"/>
      <c r="EI55" s="81">
        <v>2.0489999999999999</v>
      </c>
      <c r="EJ55" s="81">
        <v>2.1040000000000001</v>
      </c>
      <c r="EK55" s="81">
        <v>2.0859999999999999</v>
      </c>
      <c r="EL55" s="81">
        <v>1.915</v>
      </c>
      <c r="EM55" s="81">
        <v>0.44900000000000001</v>
      </c>
      <c r="EN55" s="82">
        <v>101.151</v>
      </c>
      <c r="EO55" s="82">
        <v>105.67400000000001</v>
      </c>
      <c r="EP55" s="82">
        <v>104.194</v>
      </c>
      <c r="EQ55" s="82">
        <v>90.132000000000005</v>
      </c>
      <c r="ER55" s="82">
        <v>-45.177</v>
      </c>
      <c r="ES55" s="76" t="s">
        <v>363</v>
      </c>
      <c r="ET55" s="83">
        <v>1.9796809346188201E-5</v>
      </c>
      <c r="EU55" s="76" t="s">
        <v>363</v>
      </c>
      <c r="EV55" s="83">
        <v>4.6357474736289603E-5</v>
      </c>
      <c r="EW55" s="76" t="s">
        <v>416</v>
      </c>
      <c r="EX55" s="84">
        <v>1E-4</v>
      </c>
      <c r="EZ55" s="80" t="s">
        <v>407</v>
      </c>
      <c r="FA55" s="81">
        <v>0.81899999999999995</v>
      </c>
      <c r="FB55" s="81"/>
      <c r="FC55" s="81">
        <v>2.048</v>
      </c>
      <c r="FD55" s="81"/>
      <c r="FE55" s="81">
        <v>2.0720000000000001</v>
      </c>
      <c r="FF55" s="81">
        <v>2.09</v>
      </c>
      <c r="FG55" s="81">
        <v>1.9650000000000001</v>
      </c>
      <c r="FH55" s="81">
        <v>1.7190000000000001</v>
      </c>
      <c r="FI55" s="81">
        <v>1.1379999999999999</v>
      </c>
      <c r="FJ55" s="82">
        <v>101.953</v>
      </c>
      <c r="FK55" s="82">
        <v>103.417</v>
      </c>
      <c r="FL55" s="82">
        <v>93.247</v>
      </c>
      <c r="FM55" s="82">
        <v>73.23</v>
      </c>
      <c r="FN55" s="82">
        <v>25.956</v>
      </c>
      <c r="FO55" s="76" t="s">
        <v>363</v>
      </c>
      <c r="FP55" s="83">
        <v>3.1002064565937997E-5</v>
      </c>
      <c r="FQ55" s="76" t="s">
        <v>416</v>
      </c>
      <c r="FR55" s="83">
        <v>1E-4</v>
      </c>
      <c r="FS55" s="76" t="s">
        <v>416</v>
      </c>
      <c r="FT55" s="84">
        <v>1E-4</v>
      </c>
      <c r="FV55" s="80" t="s">
        <v>407</v>
      </c>
      <c r="FW55" s="81">
        <v>0.81899999999999995</v>
      </c>
      <c r="FX55" s="81"/>
      <c r="FY55" s="81">
        <v>2.048</v>
      </c>
      <c r="FZ55" s="81"/>
      <c r="GA55" s="81">
        <v>2.0409999999999999</v>
      </c>
      <c r="GB55" s="81">
        <v>1.897</v>
      </c>
      <c r="GC55" s="81">
        <v>1.677</v>
      </c>
      <c r="GD55" s="81">
        <v>1.6080000000000001</v>
      </c>
      <c r="GE55" s="81">
        <v>0.32500000000000001</v>
      </c>
      <c r="GF55" s="82">
        <v>99.43</v>
      </c>
      <c r="GG55" s="82">
        <v>87.713999999999999</v>
      </c>
      <c r="GH55" s="82">
        <v>69.813000000000002</v>
      </c>
      <c r="GI55" s="82">
        <v>64.198999999999998</v>
      </c>
      <c r="GJ55" s="82">
        <v>-60.317</v>
      </c>
      <c r="GK55" s="76" t="s">
        <v>363</v>
      </c>
      <c r="GL55" s="83">
        <v>1.30026998591084E-5</v>
      </c>
      <c r="GM55" s="76" t="s">
        <v>363</v>
      </c>
      <c r="GN55" s="83">
        <v>3.2778445845681002E-5</v>
      </c>
      <c r="GO55" s="76" t="s">
        <v>363</v>
      </c>
      <c r="GP55" s="84">
        <v>8.2631032301003806E-5</v>
      </c>
      <c r="GR55" s="80" t="s">
        <v>407</v>
      </c>
      <c r="GS55" s="81">
        <v>0.81899999999999995</v>
      </c>
      <c r="GT55" s="81"/>
      <c r="GU55" s="81">
        <v>2.028</v>
      </c>
      <c r="GV55" s="81"/>
      <c r="GW55" s="81">
        <v>1.992</v>
      </c>
      <c r="GX55" s="81">
        <v>1.764</v>
      </c>
      <c r="GY55" s="81">
        <v>1.6819999999999999</v>
      </c>
      <c r="GZ55" s="81">
        <v>1.591</v>
      </c>
      <c r="HA55" s="81">
        <v>0.307</v>
      </c>
      <c r="HB55" s="82">
        <v>97.022000000000006</v>
      </c>
      <c r="HC55" s="82">
        <v>78.164000000000001</v>
      </c>
      <c r="HD55" s="82">
        <v>71.381</v>
      </c>
      <c r="HE55" s="82">
        <v>63.853999999999999</v>
      </c>
      <c r="HF55" s="82">
        <v>-62.515000000000001</v>
      </c>
      <c r="HG55" s="76" t="s">
        <v>363</v>
      </c>
      <c r="HH55" s="83">
        <v>1.2871563922208799E-5</v>
      </c>
      <c r="HI55" s="76" t="s">
        <v>363</v>
      </c>
      <c r="HJ55" s="83">
        <v>3.2010906771669199E-5</v>
      </c>
      <c r="HK55" s="76" t="s">
        <v>363</v>
      </c>
      <c r="HL55" s="84">
        <v>7.9609452164275602E-5</v>
      </c>
      <c r="HN55" s="80" t="s">
        <v>407</v>
      </c>
      <c r="HO55" s="81">
        <v>0.81899999999999995</v>
      </c>
      <c r="HP55" s="81"/>
      <c r="HQ55" s="81">
        <v>2.028</v>
      </c>
      <c r="HR55" s="81"/>
      <c r="HS55" s="81">
        <v>2.0169999999999999</v>
      </c>
      <c r="HT55" s="81">
        <v>1.7629999999999999</v>
      </c>
      <c r="HU55" s="81">
        <v>1.66</v>
      </c>
      <c r="HV55" s="81">
        <v>1.3109999999999999</v>
      </c>
      <c r="HW55" s="81">
        <v>0.80500000000000005</v>
      </c>
      <c r="HX55" s="82">
        <v>99.09</v>
      </c>
      <c r="HY55" s="82">
        <v>78.081000000000003</v>
      </c>
      <c r="HZ55" s="82">
        <v>69.561999999999998</v>
      </c>
      <c r="IA55" s="82">
        <v>40.695</v>
      </c>
      <c r="IB55" s="82">
        <v>-1.7090000000000001</v>
      </c>
      <c r="IC55" s="76" t="s">
        <v>363</v>
      </c>
      <c r="ID55" s="83">
        <v>4.7605771893150801E-6</v>
      </c>
      <c r="IE55" s="76" t="s">
        <v>363</v>
      </c>
      <c r="IF55" s="83">
        <v>9.1137518285255999E-5</v>
      </c>
      <c r="IG55" s="76" t="s">
        <v>416</v>
      </c>
      <c r="IH55" s="84">
        <v>1E-4</v>
      </c>
      <c r="IJ55" s="80" t="s">
        <v>407</v>
      </c>
      <c r="IK55" s="81">
        <v>0.81899999999999995</v>
      </c>
      <c r="IL55" s="81"/>
      <c r="IM55" s="81">
        <v>2.157</v>
      </c>
      <c r="IN55" s="81"/>
      <c r="IO55" s="81">
        <v>2.1659999999999999</v>
      </c>
      <c r="IP55" s="81">
        <v>1.9059999999999999</v>
      </c>
      <c r="IQ55" s="81">
        <v>1.7410000000000001</v>
      </c>
      <c r="IR55" s="81">
        <v>1.2569999999999999</v>
      </c>
      <c r="IS55" s="81">
        <v>0.312</v>
      </c>
      <c r="IT55" s="82">
        <v>100.673</v>
      </c>
      <c r="IU55" s="82">
        <v>81.241</v>
      </c>
      <c r="IV55" s="82">
        <v>68.909000000000006</v>
      </c>
      <c r="IW55" s="82">
        <v>32.734999999999999</v>
      </c>
      <c r="IX55" s="82">
        <v>-61.905000000000001</v>
      </c>
      <c r="IY55" s="76" t="s">
        <v>363</v>
      </c>
      <c r="IZ55" s="83">
        <v>3.3321420182595499E-6</v>
      </c>
      <c r="JA55" s="76" t="s">
        <v>363</v>
      </c>
      <c r="JB55" s="83">
        <v>2.2176330594203999E-5</v>
      </c>
      <c r="JC55" s="76" t="s">
        <v>363</v>
      </c>
      <c r="JD55" s="84">
        <v>7.4852709120364595E-5</v>
      </c>
      <c r="JF55" s="80" t="s">
        <v>407</v>
      </c>
      <c r="JG55" s="81">
        <v>0.81899999999999995</v>
      </c>
      <c r="JH55" s="81"/>
      <c r="JI55" s="81">
        <v>2.157</v>
      </c>
      <c r="JJ55" s="81"/>
      <c r="JK55" s="81">
        <v>2.0369999999999999</v>
      </c>
      <c r="JL55" s="81">
        <v>2.1240000000000001</v>
      </c>
      <c r="JM55" s="81">
        <v>1.929</v>
      </c>
      <c r="JN55" s="81">
        <v>1.4950000000000001</v>
      </c>
      <c r="JO55" s="81">
        <v>0.37</v>
      </c>
      <c r="JP55" s="82">
        <v>91.031000000000006</v>
      </c>
      <c r="JQ55" s="82">
        <v>97.534000000000006</v>
      </c>
      <c r="JR55" s="82">
        <v>82.96</v>
      </c>
      <c r="JS55" s="82">
        <v>50.523000000000003</v>
      </c>
      <c r="JT55" s="82">
        <v>-54.823</v>
      </c>
      <c r="JU55" s="76" t="s">
        <v>363</v>
      </c>
      <c r="JV55" s="83">
        <v>1.01149698563236E-5</v>
      </c>
      <c r="JW55" s="76" t="s">
        <v>363</v>
      </c>
      <c r="JX55" s="83">
        <v>3.01710942717455E-5</v>
      </c>
      <c r="JY55" s="76" t="s">
        <v>363</v>
      </c>
      <c r="JZ55" s="84">
        <v>8.9994823759703699E-5</v>
      </c>
      <c r="KB55" s="80" t="s">
        <v>407</v>
      </c>
      <c r="KC55" s="81">
        <v>0.44383330053339398</v>
      </c>
      <c r="KD55" s="81"/>
      <c r="KE55" s="81">
        <v>1.1930000000000001</v>
      </c>
      <c r="KF55" s="81"/>
      <c r="KG55" s="81">
        <v>1.21</v>
      </c>
      <c r="KH55" s="81">
        <v>1.024</v>
      </c>
      <c r="KI55" s="81">
        <v>0.93200000000000005</v>
      </c>
      <c r="KJ55" s="81">
        <v>0.93</v>
      </c>
      <c r="KK55" s="81">
        <v>0.78700000000000003</v>
      </c>
      <c r="KL55" s="82">
        <v>102.26900000000001</v>
      </c>
      <c r="KM55" s="82">
        <v>77.441999999999993</v>
      </c>
      <c r="KN55" s="82">
        <v>65.161000000000001</v>
      </c>
      <c r="KO55" s="82">
        <v>64.894000000000005</v>
      </c>
      <c r="KP55" s="82">
        <v>45.805999999999997</v>
      </c>
      <c r="KQ55" s="76" t="s">
        <v>363</v>
      </c>
      <c r="KR55" s="83">
        <v>6.0294931304522901E-6</v>
      </c>
      <c r="KS55" s="76" t="s">
        <v>416</v>
      </c>
      <c r="KT55" s="83">
        <v>1.0000000000000001E-5</v>
      </c>
      <c r="KU55" s="76" t="s">
        <v>416</v>
      </c>
      <c r="KV55" s="84">
        <v>1.0000000000000001E-5</v>
      </c>
      <c r="KX55" s="80" t="s">
        <v>407</v>
      </c>
      <c r="KY55" s="81">
        <v>0.96099999999999997</v>
      </c>
      <c r="KZ55" s="81"/>
      <c r="LA55" s="81">
        <v>2.278</v>
      </c>
      <c r="LB55" s="81"/>
      <c r="LC55" s="81">
        <v>2.2549999999999999</v>
      </c>
      <c r="LD55" s="81">
        <v>2.3090000000000002</v>
      </c>
      <c r="LE55" s="81">
        <v>2.0430000000000001</v>
      </c>
      <c r="LF55" s="81">
        <v>1.794</v>
      </c>
      <c r="LG55" s="81">
        <v>1.39</v>
      </c>
      <c r="LH55" s="82">
        <v>98.254000000000005</v>
      </c>
      <c r="LI55" s="82">
        <v>102.354</v>
      </c>
      <c r="LJ55" s="82">
        <v>82.156000000000006</v>
      </c>
      <c r="LK55" s="82">
        <v>63.25</v>
      </c>
      <c r="LL55" s="82">
        <v>32.573999999999998</v>
      </c>
      <c r="LM55" s="76" t="s">
        <v>363</v>
      </c>
      <c r="LN55" s="83">
        <v>2.7035459746617701E-7</v>
      </c>
      <c r="LO55" s="76" t="s">
        <v>416</v>
      </c>
      <c r="LP55" s="83">
        <v>9.9999999999999995E-7</v>
      </c>
      <c r="LQ55" s="76" t="s">
        <v>416</v>
      </c>
      <c r="LR55" s="84">
        <v>9.9999999999999995E-7</v>
      </c>
    </row>
    <row r="56" spans="2:330">
      <c r="B56" s="80" t="s">
        <v>408</v>
      </c>
      <c r="C56" s="81" t="s">
        <v>361</v>
      </c>
      <c r="D56" s="81"/>
      <c r="E56" s="81"/>
      <c r="F56" s="81"/>
      <c r="G56" s="81"/>
      <c r="H56" s="81"/>
      <c r="I56" s="81"/>
      <c r="J56" s="81"/>
      <c r="K56" s="81"/>
      <c r="L56" s="82"/>
      <c r="M56" s="82"/>
      <c r="N56" s="82"/>
      <c r="O56" s="82"/>
      <c r="P56" s="82"/>
      <c r="Q56" s="77"/>
      <c r="R56" s="83"/>
      <c r="S56" s="77"/>
      <c r="T56" s="83"/>
      <c r="U56" s="77"/>
      <c r="V56" s="84"/>
      <c r="X56" s="80" t="s">
        <v>408</v>
      </c>
      <c r="Y56" s="81" t="s">
        <v>361</v>
      </c>
      <c r="Z56" s="81"/>
      <c r="AA56" s="81"/>
      <c r="AB56" s="81"/>
      <c r="AC56" s="81"/>
      <c r="AD56" s="81"/>
      <c r="AE56" s="81"/>
      <c r="AF56" s="81"/>
      <c r="AG56" s="81"/>
      <c r="AH56" s="82"/>
      <c r="AI56" s="82"/>
      <c r="AJ56" s="82"/>
      <c r="AK56" s="82"/>
      <c r="AL56" s="82"/>
      <c r="AM56" s="77"/>
      <c r="AN56" s="83"/>
      <c r="AO56" s="77"/>
      <c r="AP56" s="83"/>
      <c r="AQ56" s="77"/>
      <c r="AR56" s="84"/>
      <c r="AT56" s="80" t="s">
        <v>408</v>
      </c>
      <c r="AU56" s="81" t="s">
        <v>361</v>
      </c>
      <c r="AV56" s="81"/>
      <c r="AW56" s="81"/>
      <c r="AX56" s="81"/>
      <c r="AY56" s="81"/>
      <c r="AZ56" s="81"/>
      <c r="BA56" s="81"/>
      <c r="BB56" s="81"/>
      <c r="BC56" s="81"/>
      <c r="BD56" s="82"/>
      <c r="BE56" s="82"/>
      <c r="BF56" s="82"/>
      <c r="BG56" s="82"/>
      <c r="BH56" s="82"/>
      <c r="BI56" s="77"/>
      <c r="BJ56" s="83"/>
      <c r="BK56" s="77"/>
      <c r="BL56" s="83"/>
      <c r="BM56" s="77"/>
      <c r="BN56" s="84"/>
      <c r="BP56" s="80" t="s">
        <v>408</v>
      </c>
      <c r="BQ56" s="81" t="s">
        <v>361</v>
      </c>
      <c r="BR56" s="81"/>
      <c r="BS56" s="81"/>
      <c r="BT56" s="81"/>
      <c r="BU56" s="81"/>
      <c r="BV56" s="81"/>
      <c r="BW56" s="81"/>
      <c r="BX56" s="81"/>
      <c r="BY56" s="81"/>
      <c r="BZ56" s="82"/>
      <c r="CA56" s="82"/>
      <c r="CB56" s="82"/>
      <c r="CC56" s="82"/>
      <c r="CD56" s="82"/>
      <c r="CE56" s="77"/>
      <c r="CF56" s="83"/>
      <c r="CG56" s="77"/>
      <c r="CH56" s="83"/>
      <c r="CI56" s="77"/>
      <c r="CJ56" s="84"/>
      <c r="CL56" s="80" t="s">
        <v>408</v>
      </c>
      <c r="CM56" s="81" t="s">
        <v>361</v>
      </c>
      <c r="CN56" s="81"/>
      <c r="CO56" s="81"/>
      <c r="CP56" s="81"/>
      <c r="CQ56" s="81"/>
      <c r="CR56" s="81"/>
      <c r="CS56" s="81"/>
      <c r="CT56" s="81"/>
      <c r="CU56" s="81"/>
      <c r="CV56" s="82"/>
      <c r="CW56" s="82"/>
      <c r="CX56" s="82"/>
      <c r="CY56" s="82"/>
      <c r="CZ56" s="82"/>
      <c r="DA56" s="77"/>
      <c r="DB56" s="83"/>
      <c r="DC56" s="77"/>
      <c r="DD56" s="83"/>
      <c r="DE56" s="77"/>
      <c r="DF56" s="84"/>
      <c r="DH56" s="80" t="s">
        <v>408</v>
      </c>
      <c r="DI56" s="81" t="s">
        <v>361</v>
      </c>
      <c r="DJ56" s="81"/>
      <c r="DK56" s="81"/>
      <c r="DL56" s="81"/>
      <c r="DM56" s="81"/>
      <c r="DN56" s="81"/>
      <c r="DO56" s="81"/>
      <c r="DP56" s="81"/>
      <c r="DQ56" s="81"/>
      <c r="DR56" s="82"/>
      <c r="DS56" s="82"/>
      <c r="DT56" s="82"/>
      <c r="DU56" s="82"/>
      <c r="DV56" s="82"/>
      <c r="DW56" s="77"/>
      <c r="DX56" s="83"/>
      <c r="DY56" s="77"/>
      <c r="DZ56" s="83"/>
      <c r="EA56" s="77"/>
      <c r="EB56" s="84"/>
      <c r="ED56" s="80" t="s">
        <v>408</v>
      </c>
      <c r="EE56" s="81" t="s">
        <v>361</v>
      </c>
      <c r="EF56" s="81"/>
      <c r="EG56" s="81"/>
      <c r="EH56" s="81"/>
      <c r="EI56" s="81"/>
      <c r="EJ56" s="81"/>
      <c r="EK56" s="81"/>
      <c r="EL56" s="81"/>
      <c r="EM56" s="81"/>
      <c r="EN56" s="82"/>
      <c r="EO56" s="82"/>
      <c r="EP56" s="82"/>
      <c r="EQ56" s="82"/>
      <c r="ER56" s="82"/>
      <c r="ES56" s="77"/>
      <c r="ET56" s="83"/>
      <c r="EU56" s="77"/>
      <c r="EV56" s="83"/>
      <c r="EW56" s="77"/>
      <c r="EX56" s="84"/>
      <c r="EZ56" s="80" t="s">
        <v>408</v>
      </c>
      <c r="FA56" s="81" t="s">
        <v>361</v>
      </c>
      <c r="FB56" s="81"/>
      <c r="FC56" s="81"/>
      <c r="FD56" s="81"/>
      <c r="FE56" s="81"/>
      <c r="FF56" s="81"/>
      <c r="FG56" s="81"/>
      <c r="FH56" s="81"/>
      <c r="FI56" s="81"/>
      <c r="FJ56" s="82"/>
      <c r="FK56" s="82"/>
      <c r="FL56" s="82"/>
      <c r="FM56" s="82"/>
      <c r="FN56" s="82"/>
      <c r="FO56" s="77"/>
      <c r="FP56" s="83"/>
      <c r="FQ56" s="77"/>
      <c r="FR56" s="83"/>
      <c r="FS56" s="77"/>
      <c r="FT56" s="84"/>
      <c r="FV56" s="80" t="s">
        <v>408</v>
      </c>
      <c r="FW56" s="81" t="s">
        <v>361</v>
      </c>
      <c r="FX56" s="81"/>
      <c r="FY56" s="81"/>
      <c r="FZ56" s="81"/>
      <c r="GA56" s="81"/>
      <c r="GB56" s="81"/>
      <c r="GC56" s="81"/>
      <c r="GD56" s="81"/>
      <c r="GE56" s="81"/>
      <c r="GF56" s="82"/>
      <c r="GG56" s="82"/>
      <c r="GH56" s="82"/>
      <c r="GI56" s="82"/>
      <c r="GJ56" s="82"/>
      <c r="GK56" s="77"/>
      <c r="GL56" s="83"/>
      <c r="GM56" s="77"/>
      <c r="GN56" s="83"/>
      <c r="GO56" s="77"/>
      <c r="GP56" s="84"/>
      <c r="GR56" s="80" t="s">
        <v>408</v>
      </c>
      <c r="GS56" s="81" t="s">
        <v>361</v>
      </c>
      <c r="GT56" s="81"/>
      <c r="GU56" s="81"/>
      <c r="GV56" s="81"/>
      <c r="GW56" s="81"/>
      <c r="GX56" s="81"/>
      <c r="GY56" s="81"/>
      <c r="GZ56" s="81"/>
      <c r="HA56" s="81"/>
      <c r="HB56" s="82"/>
      <c r="HC56" s="82"/>
      <c r="HD56" s="82"/>
      <c r="HE56" s="82"/>
      <c r="HF56" s="82"/>
      <c r="HG56" s="77"/>
      <c r="HH56" s="83"/>
      <c r="HI56" s="77"/>
      <c r="HJ56" s="83"/>
      <c r="HK56" s="77"/>
      <c r="HL56" s="84"/>
      <c r="HN56" s="80" t="s">
        <v>408</v>
      </c>
      <c r="HO56" s="81" t="s">
        <v>361</v>
      </c>
      <c r="HP56" s="81"/>
      <c r="HQ56" s="81"/>
      <c r="HR56" s="81"/>
      <c r="HS56" s="81"/>
      <c r="HT56" s="81"/>
      <c r="HU56" s="81"/>
      <c r="HV56" s="81"/>
      <c r="HW56" s="81"/>
      <c r="HX56" s="82"/>
      <c r="HY56" s="82"/>
      <c r="HZ56" s="82"/>
      <c r="IA56" s="82"/>
      <c r="IB56" s="82"/>
      <c r="IC56" s="77"/>
      <c r="ID56" s="83"/>
      <c r="IE56" s="77"/>
      <c r="IF56" s="83"/>
      <c r="IG56" s="77"/>
      <c r="IH56" s="84"/>
      <c r="IJ56" s="80" t="s">
        <v>408</v>
      </c>
      <c r="IK56" s="81" t="s">
        <v>361</v>
      </c>
      <c r="IL56" s="81"/>
      <c r="IM56" s="81"/>
      <c r="IN56" s="81"/>
      <c r="IO56" s="81"/>
      <c r="IP56" s="81"/>
      <c r="IQ56" s="81"/>
      <c r="IR56" s="81"/>
      <c r="IS56" s="81"/>
      <c r="IT56" s="82"/>
      <c r="IU56" s="82"/>
      <c r="IV56" s="82"/>
      <c r="IW56" s="82"/>
      <c r="IX56" s="82"/>
      <c r="IY56" s="77"/>
      <c r="IZ56" s="83"/>
      <c r="JA56" s="77"/>
      <c r="JB56" s="83"/>
      <c r="JC56" s="77"/>
      <c r="JD56" s="84"/>
      <c r="JF56" s="80" t="s">
        <v>408</v>
      </c>
      <c r="JG56" s="81" t="s">
        <v>361</v>
      </c>
      <c r="JH56" s="81"/>
      <c r="JI56" s="81"/>
      <c r="JJ56" s="81"/>
      <c r="JK56" s="81"/>
      <c r="JL56" s="81"/>
      <c r="JM56" s="81"/>
      <c r="JN56" s="81"/>
      <c r="JO56" s="81"/>
      <c r="JP56" s="82"/>
      <c r="JQ56" s="82"/>
      <c r="JR56" s="82"/>
      <c r="JS56" s="82"/>
      <c r="JT56" s="82"/>
      <c r="JU56" s="77"/>
      <c r="JV56" s="83"/>
      <c r="JW56" s="77"/>
      <c r="JX56" s="83"/>
      <c r="JY56" s="77"/>
      <c r="JZ56" s="84"/>
      <c r="KB56" s="80" t="s">
        <v>408</v>
      </c>
      <c r="KC56" s="81" t="s">
        <v>361</v>
      </c>
      <c r="KD56" s="81"/>
      <c r="KE56" s="81"/>
      <c r="KF56" s="81"/>
      <c r="KG56" s="81"/>
      <c r="KH56" s="81"/>
      <c r="KI56" s="81"/>
      <c r="KJ56" s="81"/>
      <c r="KK56" s="81"/>
      <c r="KL56" s="82"/>
      <c r="KM56" s="82"/>
      <c r="KN56" s="82"/>
      <c r="KO56" s="82"/>
      <c r="KP56" s="82"/>
      <c r="KQ56" s="77"/>
      <c r="KR56" s="83"/>
      <c r="KS56" s="77"/>
      <c r="KT56" s="83"/>
      <c r="KU56" s="77"/>
      <c r="KV56" s="84"/>
      <c r="KX56" s="80" t="s">
        <v>408</v>
      </c>
      <c r="KY56" s="81" t="s">
        <v>361</v>
      </c>
      <c r="KZ56" s="81"/>
      <c r="LA56" s="81"/>
      <c r="LB56" s="81"/>
      <c r="LC56" s="81"/>
      <c r="LD56" s="81"/>
      <c r="LE56" s="81"/>
      <c r="LF56" s="81"/>
      <c r="LG56" s="81"/>
      <c r="LH56" s="82"/>
      <c r="LI56" s="82"/>
      <c r="LJ56" s="82"/>
      <c r="LK56" s="82"/>
      <c r="LL56" s="82"/>
      <c r="LM56" s="77"/>
      <c r="LN56" s="83"/>
      <c r="LO56" s="77"/>
      <c r="LP56" s="83"/>
      <c r="LQ56" s="77"/>
      <c r="LR56" s="84"/>
    </row>
    <row r="57" spans="2:330">
      <c r="B57" s="80" t="s">
        <v>409</v>
      </c>
      <c r="C57" s="81">
        <v>0.81954163778573297</v>
      </c>
      <c r="D57" s="81"/>
      <c r="E57" s="81">
        <v>2.552</v>
      </c>
      <c r="F57" s="81"/>
      <c r="G57" s="81">
        <v>2.5019999999999998</v>
      </c>
      <c r="H57" s="81">
        <v>2.105</v>
      </c>
      <c r="I57" s="81">
        <v>2.0670000000000002</v>
      </c>
      <c r="J57" s="81">
        <v>1.9219999999999999</v>
      </c>
      <c r="K57" s="81">
        <v>0.107</v>
      </c>
      <c r="L57" s="82">
        <v>97.114000000000004</v>
      </c>
      <c r="M57" s="82">
        <v>74.198999999999998</v>
      </c>
      <c r="N57" s="82">
        <v>72.004999999999995</v>
      </c>
      <c r="O57" s="82">
        <v>63.634999999999998</v>
      </c>
      <c r="P57" s="82">
        <v>-86.944000000000003</v>
      </c>
      <c r="Q57" s="76" t="s">
        <v>363</v>
      </c>
      <c r="R57" s="83">
        <v>1.23182914474464E-5</v>
      </c>
      <c r="S57" s="76" t="s">
        <v>363</v>
      </c>
      <c r="T57" s="83">
        <v>2.64607463234408E-5</v>
      </c>
      <c r="U57" s="76" t="s">
        <v>363</v>
      </c>
      <c r="V57" s="84">
        <v>5.6839952113540199E-5</v>
      </c>
      <c r="X57" s="80" t="s">
        <v>409</v>
      </c>
      <c r="Y57" s="81">
        <v>0.81954163778573297</v>
      </c>
      <c r="Z57" s="81"/>
      <c r="AA57" s="81">
        <v>2.6739999999999999</v>
      </c>
      <c r="AB57" s="81"/>
      <c r="AC57" s="81">
        <v>2.661</v>
      </c>
      <c r="AD57" s="81">
        <v>2.3540000000000001</v>
      </c>
      <c r="AE57" s="81">
        <v>2.2040000000000002</v>
      </c>
      <c r="AF57" s="81">
        <v>1.9930000000000001</v>
      </c>
      <c r="AG57" s="81">
        <v>0.1</v>
      </c>
      <c r="AH57" s="82">
        <v>99.299000000000007</v>
      </c>
      <c r="AI57" s="82">
        <v>82.744</v>
      </c>
      <c r="AJ57" s="82">
        <v>74.656000000000006</v>
      </c>
      <c r="AK57" s="82">
        <v>63.277999999999999</v>
      </c>
      <c r="AL57" s="82">
        <v>-87.798000000000002</v>
      </c>
      <c r="AM57" s="76" t="s">
        <v>363</v>
      </c>
      <c r="AN57" s="83">
        <v>1.22430476293512E-5</v>
      </c>
      <c r="AO57" s="76" t="s">
        <v>363</v>
      </c>
      <c r="AP57" s="83">
        <v>2.6233050261178799E-5</v>
      </c>
      <c r="AQ57" s="76" t="s">
        <v>363</v>
      </c>
      <c r="AR57" s="84">
        <v>5.6209282756992899E-5</v>
      </c>
      <c r="AT57" s="80" t="s">
        <v>409</v>
      </c>
      <c r="AU57" s="81">
        <v>0.81954163778573297</v>
      </c>
      <c r="AV57" s="81"/>
      <c r="AW57" s="81">
        <v>2.6739999999999999</v>
      </c>
      <c r="AX57" s="81"/>
      <c r="AY57" s="81">
        <v>2.6779999999999999</v>
      </c>
      <c r="AZ57" s="81">
        <v>2.6720000000000002</v>
      </c>
      <c r="BA57" s="81">
        <v>2.6840000000000002</v>
      </c>
      <c r="BB57" s="81">
        <v>2.41</v>
      </c>
      <c r="BC57" s="81">
        <v>1.865</v>
      </c>
      <c r="BD57" s="82">
        <v>100.21599999999999</v>
      </c>
      <c r="BE57" s="82">
        <v>99.891999999999996</v>
      </c>
      <c r="BF57" s="82">
        <v>100.539</v>
      </c>
      <c r="BG57" s="82">
        <v>85.763999999999996</v>
      </c>
      <c r="BH57" s="82">
        <v>56.375</v>
      </c>
      <c r="BI57" s="76" t="s">
        <v>416</v>
      </c>
      <c r="BJ57" s="83">
        <v>1E-4</v>
      </c>
      <c r="BK57" s="76" t="s">
        <v>416</v>
      </c>
      <c r="BL57" s="83">
        <v>1E-4</v>
      </c>
      <c r="BM57" s="76" t="s">
        <v>416</v>
      </c>
      <c r="BN57" s="84">
        <v>1E-4</v>
      </c>
      <c r="BP57" s="80" t="s">
        <v>409</v>
      </c>
      <c r="BQ57" s="81">
        <v>0.81954163778573297</v>
      </c>
      <c r="BR57" s="81"/>
      <c r="BS57" s="81">
        <v>2.492</v>
      </c>
      <c r="BT57" s="81"/>
      <c r="BU57" s="81">
        <v>2.4079999999999999</v>
      </c>
      <c r="BV57" s="81">
        <v>2.0179999999999998</v>
      </c>
      <c r="BW57" s="81">
        <v>1.9530000000000001</v>
      </c>
      <c r="BX57" s="81">
        <v>1.835</v>
      </c>
      <c r="BY57" s="81">
        <v>8.1000000000000003E-2</v>
      </c>
      <c r="BZ57" s="82">
        <v>94.977000000000004</v>
      </c>
      <c r="CA57" s="82">
        <v>71.658000000000001</v>
      </c>
      <c r="CB57" s="82">
        <v>67.772000000000006</v>
      </c>
      <c r="CC57" s="82">
        <v>60.716999999999999</v>
      </c>
      <c r="CD57" s="82">
        <v>-90.116</v>
      </c>
      <c r="CE57" s="76" t="s">
        <v>363</v>
      </c>
      <c r="CF57" s="83">
        <v>1.17774722796428E-5</v>
      </c>
      <c r="CG57" s="76" t="s">
        <v>363</v>
      </c>
      <c r="CH57" s="83">
        <v>2.5266467993038099E-5</v>
      </c>
      <c r="CI57" s="76" t="s">
        <v>363</v>
      </c>
      <c r="CJ57" s="84">
        <v>5.4204704514284799E-5</v>
      </c>
      <c r="CL57" s="80" t="s">
        <v>409</v>
      </c>
      <c r="CM57" s="81">
        <v>0.81954163778573297</v>
      </c>
      <c r="CN57" s="81"/>
      <c r="CO57" s="81">
        <v>2.492</v>
      </c>
      <c r="CP57" s="81"/>
      <c r="CQ57" s="81">
        <v>2.4700000000000002</v>
      </c>
      <c r="CR57" s="81">
        <v>2.48</v>
      </c>
      <c r="CS57" s="81">
        <v>2.4620000000000002</v>
      </c>
      <c r="CT57" s="81">
        <v>2.0990000000000002</v>
      </c>
      <c r="CU57" s="81">
        <v>0.247</v>
      </c>
      <c r="CV57" s="82">
        <v>98.685000000000002</v>
      </c>
      <c r="CW57" s="82">
        <v>99.281999999999996</v>
      </c>
      <c r="CX57" s="82">
        <v>98.206000000000003</v>
      </c>
      <c r="CY57" s="82">
        <v>76.501999999999995</v>
      </c>
      <c r="CZ57" s="82">
        <v>-69.861000000000004</v>
      </c>
      <c r="DA57" s="76" t="s">
        <v>363</v>
      </c>
      <c r="DB57" s="83">
        <v>1.51729613825503E-5</v>
      </c>
      <c r="DC57" s="76" t="s">
        <v>363</v>
      </c>
      <c r="DD57" s="83">
        <v>3.3318599993607303E-5</v>
      </c>
      <c r="DE57" s="76" t="s">
        <v>363</v>
      </c>
      <c r="DF57" s="84">
        <v>7.3164959531942203E-5</v>
      </c>
      <c r="DH57" s="80" t="s">
        <v>409</v>
      </c>
      <c r="DI57" s="81">
        <v>0.81954163778573297</v>
      </c>
      <c r="DJ57" s="81"/>
      <c r="DK57" s="81">
        <v>2.42</v>
      </c>
      <c r="DL57" s="81"/>
      <c r="DM57" s="81">
        <v>2.3380000000000001</v>
      </c>
      <c r="DN57" s="81">
        <v>2.0030000000000001</v>
      </c>
      <c r="DO57" s="81">
        <v>1.948</v>
      </c>
      <c r="DP57" s="81">
        <v>1.7949999999999999</v>
      </c>
      <c r="DQ57" s="81">
        <v>6.4000000000000001E-2</v>
      </c>
      <c r="DR57" s="82">
        <v>94.876000000000005</v>
      </c>
      <c r="DS57" s="82">
        <v>73.944999999999993</v>
      </c>
      <c r="DT57" s="82">
        <v>70.507999999999996</v>
      </c>
      <c r="DU57" s="82">
        <v>60.948999999999998</v>
      </c>
      <c r="DV57" s="82">
        <v>-92.191000000000003</v>
      </c>
      <c r="DW57" s="76" t="s">
        <v>363</v>
      </c>
      <c r="DX57" s="83">
        <v>1.17895348267912E-5</v>
      </c>
      <c r="DY57" s="76" t="s">
        <v>363</v>
      </c>
      <c r="DZ57" s="83">
        <v>2.5003182936326201E-5</v>
      </c>
      <c r="EA57" s="76" t="s">
        <v>363</v>
      </c>
      <c r="EB57" s="84">
        <v>5.30266177700877E-5</v>
      </c>
      <c r="ED57" s="80" t="s">
        <v>409</v>
      </c>
      <c r="EE57" s="81">
        <v>0.81954163778573297</v>
      </c>
      <c r="EF57" s="81"/>
      <c r="EG57" s="81">
        <v>2.42</v>
      </c>
      <c r="EH57" s="81"/>
      <c r="EI57" s="81">
        <v>2.4239999999999999</v>
      </c>
      <c r="EJ57" s="81">
        <v>2.452</v>
      </c>
      <c r="EK57" s="81">
        <v>2.4769999999999999</v>
      </c>
      <c r="EL57" s="81">
        <v>2.1709999999999998</v>
      </c>
      <c r="EM57" s="81">
        <v>6.7000000000000004E-2</v>
      </c>
      <c r="EN57" s="82">
        <v>100.25</v>
      </c>
      <c r="EO57" s="82">
        <v>101.999</v>
      </c>
      <c r="EP57" s="82">
        <v>103.56100000000001</v>
      </c>
      <c r="EQ57" s="82">
        <v>84.441999999999993</v>
      </c>
      <c r="ER57" s="82">
        <v>-91.825000000000003</v>
      </c>
      <c r="ES57" s="76" t="s">
        <v>363</v>
      </c>
      <c r="ET57" s="83">
        <v>1.5681830524018601E-5</v>
      </c>
      <c r="EU57" s="76" t="s">
        <v>363</v>
      </c>
      <c r="EV57" s="83">
        <v>3.0134038524286801E-5</v>
      </c>
      <c r="EW57" s="76" t="s">
        <v>363</v>
      </c>
      <c r="EX57" s="84">
        <v>5.7905247502349699E-5</v>
      </c>
      <c r="EZ57" s="80" t="s">
        <v>409</v>
      </c>
      <c r="FA57" s="81">
        <v>0.81954163778573297</v>
      </c>
      <c r="FB57" s="81"/>
      <c r="FC57" s="81">
        <v>2.33</v>
      </c>
      <c r="FD57" s="81"/>
      <c r="FE57" s="81">
        <v>2.339</v>
      </c>
      <c r="FF57" s="81">
        <v>2.3279999999999998</v>
      </c>
      <c r="FG57" s="81">
        <v>2.2170000000000001</v>
      </c>
      <c r="FH57" s="81">
        <v>1.9279999999999999</v>
      </c>
      <c r="FI57" s="81">
        <v>1.369</v>
      </c>
      <c r="FJ57" s="82">
        <v>100.596</v>
      </c>
      <c r="FK57" s="82">
        <v>99.867999999999995</v>
      </c>
      <c r="FL57" s="82">
        <v>92.519000000000005</v>
      </c>
      <c r="FM57" s="82">
        <v>73.385999999999996</v>
      </c>
      <c r="FN57" s="82">
        <v>36.377000000000002</v>
      </c>
      <c r="FO57" s="76" t="s">
        <v>363</v>
      </c>
      <c r="FP57" s="83">
        <v>4.2845019868681699E-5</v>
      </c>
      <c r="FQ57" s="76" t="s">
        <v>416</v>
      </c>
      <c r="FR57" s="83">
        <v>1E-4</v>
      </c>
      <c r="FS57" s="76" t="s">
        <v>416</v>
      </c>
      <c r="FT57" s="84">
        <v>1E-4</v>
      </c>
      <c r="FV57" s="80" t="s">
        <v>409</v>
      </c>
      <c r="FW57" s="81">
        <v>0.81954163778573297</v>
      </c>
      <c r="FX57" s="81"/>
      <c r="FY57" s="81">
        <v>2.33</v>
      </c>
      <c r="FZ57" s="81"/>
      <c r="GA57" s="81">
        <v>2.2949999999999999</v>
      </c>
      <c r="GB57" s="81">
        <v>1.919</v>
      </c>
      <c r="GC57" s="81">
        <v>1.877</v>
      </c>
      <c r="GD57" s="81">
        <v>1.87</v>
      </c>
      <c r="GE57" s="81">
        <v>5.8999999999999997E-2</v>
      </c>
      <c r="GF57" s="82">
        <v>97.683000000000007</v>
      </c>
      <c r="GG57" s="82">
        <v>72.790000000000006</v>
      </c>
      <c r="GH57" s="82">
        <v>70.009</v>
      </c>
      <c r="GI57" s="82">
        <v>69.546000000000006</v>
      </c>
      <c r="GJ57" s="82">
        <v>-92.801000000000002</v>
      </c>
      <c r="GK57" s="76" t="s">
        <v>363</v>
      </c>
      <c r="GL57" s="83">
        <v>1.3194606254567701E-5</v>
      </c>
      <c r="GM57" s="76" t="s">
        <v>363</v>
      </c>
      <c r="GN57" s="83">
        <v>2.68150567029261E-5</v>
      </c>
      <c r="GO57" s="76" t="s">
        <v>363</v>
      </c>
      <c r="GP57" s="84">
        <v>5.4495545536436303E-5</v>
      </c>
      <c r="GR57" s="80" t="s">
        <v>409</v>
      </c>
      <c r="GS57" s="81">
        <v>0.81954163778573297</v>
      </c>
      <c r="GT57" s="81"/>
      <c r="GU57" s="81">
        <v>2.4319999999999999</v>
      </c>
      <c r="GV57" s="81"/>
      <c r="GW57" s="81">
        <v>2.2999999999999998</v>
      </c>
      <c r="GX57" s="81">
        <v>1.9750000000000001</v>
      </c>
      <c r="GY57" s="81">
        <v>1.9470000000000001</v>
      </c>
      <c r="GZ57" s="81">
        <v>1.897</v>
      </c>
      <c r="HA57" s="81">
        <v>4.1000000000000002E-2</v>
      </c>
      <c r="HB57" s="82">
        <v>91.813999999999993</v>
      </c>
      <c r="HC57" s="82">
        <v>71.658000000000001</v>
      </c>
      <c r="HD57" s="82">
        <v>69.921999999999997</v>
      </c>
      <c r="HE57" s="82">
        <v>66.820999999999998</v>
      </c>
      <c r="HF57" s="82">
        <v>-94.997</v>
      </c>
      <c r="HG57" s="76" t="s">
        <v>363</v>
      </c>
      <c r="HH57" s="83">
        <v>1.27042817504426E-5</v>
      </c>
      <c r="HI57" s="76" t="s">
        <v>363</v>
      </c>
      <c r="HJ57" s="83">
        <v>2.5878507649960699E-5</v>
      </c>
      <c r="HK57" s="76" t="s">
        <v>363</v>
      </c>
      <c r="HL57" s="84">
        <v>5.27142873044156E-5</v>
      </c>
      <c r="HN57" s="80" t="s">
        <v>409</v>
      </c>
      <c r="HO57" s="81">
        <v>0.81954163778573297</v>
      </c>
      <c r="HP57" s="81"/>
      <c r="HQ57" s="81">
        <v>2.4319999999999999</v>
      </c>
      <c r="HR57" s="81"/>
      <c r="HS57" s="81">
        <v>2.33</v>
      </c>
      <c r="HT57" s="81">
        <v>1.972</v>
      </c>
      <c r="HU57" s="81">
        <v>1.9219999999999999</v>
      </c>
      <c r="HV57" s="81">
        <v>1.748</v>
      </c>
      <c r="HW57" s="81">
        <v>1.1879999999999999</v>
      </c>
      <c r="HX57" s="82">
        <v>93.674000000000007</v>
      </c>
      <c r="HY57" s="82">
        <v>71.471999999999994</v>
      </c>
      <c r="HZ57" s="82">
        <v>68.370999999999995</v>
      </c>
      <c r="IA57" s="82">
        <v>57.58</v>
      </c>
      <c r="IB57" s="82">
        <v>22.850999999999999</v>
      </c>
      <c r="IC57" s="76" t="s">
        <v>363</v>
      </c>
      <c r="ID57" s="83">
        <v>1.6529563886979201E-5</v>
      </c>
      <c r="IE57" s="76" t="s">
        <v>416</v>
      </c>
      <c r="IF57" s="83">
        <v>1E-4</v>
      </c>
      <c r="IG57" s="76" t="s">
        <v>416</v>
      </c>
      <c r="IH57" s="84">
        <v>1E-4</v>
      </c>
      <c r="IJ57" s="80" t="s">
        <v>409</v>
      </c>
      <c r="IK57" s="81">
        <v>0.81954163778573297</v>
      </c>
      <c r="IL57" s="81"/>
      <c r="IM57" s="81">
        <v>2.4969999999999999</v>
      </c>
      <c r="IN57" s="81"/>
      <c r="IO57" s="81">
        <v>2.4889999999999999</v>
      </c>
      <c r="IP57" s="81">
        <v>2.048</v>
      </c>
      <c r="IQ57" s="81">
        <v>1.9179999999999999</v>
      </c>
      <c r="IR57" s="81">
        <v>1.554</v>
      </c>
      <c r="IS57" s="81">
        <v>4.1000000000000002E-2</v>
      </c>
      <c r="IT57" s="82">
        <v>99.522999999999996</v>
      </c>
      <c r="IU57" s="82">
        <v>73.233000000000004</v>
      </c>
      <c r="IV57" s="82">
        <v>65.483000000000004</v>
      </c>
      <c r="IW57" s="82">
        <v>43.783999999999999</v>
      </c>
      <c r="IX57" s="82">
        <v>-94.997</v>
      </c>
      <c r="IY57" s="76" t="s">
        <v>363</v>
      </c>
      <c r="IZ57" s="83">
        <v>5.1705314722045997E-6</v>
      </c>
      <c r="JA57" s="76" t="s">
        <v>363</v>
      </c>
      <c r="JB57" s="83">
        <v>2.0677111636674401E-5</v>
      </c>
      <c r="JC57" s="76" t="s">
        <v>363</v>
      </c>
      <c r="JD57" s="84">
        <v>4.7399060975140001E-5</v>
      </c>
      <c r="JF57" s="80" t="s">
        <v>409</v>
      </c>
      <c r="JG57" s="81">
        <v>0.81954163778573297</v>
      </c>
      <c r="JH57" s="81"/>
      <c r="JI57" s="81">
        <v>2.4969999999999999</v>
      </c>
      <c r="JJ57" s="81"/>
      <c r="JK57" s="81">
        <v>2.0499999999999998</v>
      </c>
      <c r="JL57" s="81">
        <v>2.3570000000000002</v>
      </c>
      <c r="JM57" s="81">
        <v>2.0350000000000001</v>
      </c>
      <c r="JN57" s="81">
        <v>1.756</v>
      </c>
      <c r="JO57" s="81">
        <v>2.3E-2</v>
      </c>
      <c r="JP57" s="82">
        <v>73.352999999999994</v>
      </c>
      <c r="JQ57" s="82">
        <v>91.653999999999996</v>
      </c>
      <c r="JR57" s="82">
        <v>72.457999999999998</v>
      </c>
      <c r="JS57" s="82">
        <v>55.826000000000001</v>
      </c>
      <c r="JT57" s="82">
        <v>-97.194000000000003</v>
      </c>
      <c r="JU57" s="76" t="s">
        <v>363</v>
      </c>
      <c r="JV57" s="83">
        <v>1.09162495295589E-5</v>
      </c>
      <c r="JW57" s="76" t="s">
        <v>363</v>
      </c>
      <c r="JX57" s="83">
        <v>2.31647771759587E-5</v>
      </c>
      <c r="JY57" s="76" t="s">
        <v>363</v>
      </c>
      <c r="JZ57" s="84">
        <v>4.91567090106172E-5</v>
      </c>
      <c r="KB57" s="80" t="s">
        <v>409</v>
      </c>
      <c r="KC57" s="81">
        <v>0.68400000000000005</v>
      </c>
      <c r="KD57" s="81"/>
      <c r="KE57" s="81">
        <v>2.0110000000000001</v>
      </c>
      <c r="KF57" s="81"/>
      <c r="KG57" s="81">
        <v>1.9219999999999999</v>
      </c>
      <c r="KH57" s="81">
        <v>1.585</v>
      </c>
      <c r="KI57" s="81">
        <v>1.6559999999999999</v>
      </c>
      <c r="KJ57" s="81">
        <v>1.62</v>
      </c>
      <c r="KK57" s="81">
        <v>1.48</v>
      </c>
      <c r="KL57" s="82">
        <v>93.293000000000006</v>
      </c>
      <c r="KM57" s="82">
        <v>67.897999999999996</v>
      </c>
      <c r="KN57" s="82">
        <v>73.248000000000005</v>
      </c>
      <c r="KO57" s="82">
        <v>70.534999999999997</v>
      </c>
      <c r="KP57" s="82">
        <v>59.984999999999999</v>
      </c>
      <c r="KQ57" s="76" t="s">
        <v>416</v>
      </c>
      <c r="KR57" s="83">
        <v>1.0000000000000001E-5</v>
      </c>
      <c r="KS57" s="76" t="s">
        <v>416</v>
      </c>
      <c r="KT57" s="83">
        <v>1.0000000000000001E-5</v>
      </c>
      <c r="KU57" s="76" t="s">
        <v>416</v>
      </c>
      <c r="KV57" s="84">
        <v>1.0000000000000001E-5</v>
      </c>
      <c r="KX57" s="80" t="s">
        <v>409</v>
      </c>
      <c r="KY57" s="81">
        <v>0.75600000000000001</v>
      </c>
      <c r="KZ57" s="81"/>
      <c r="LA57" s="81">
        <v>2.5630000000000002</v>
      </c>
      <c r="LB57" s="81"/>
      <c r="LC57" s="81">
        <v>2.5550000000000002</v>
      </c>
      <c r="LD57" s="81">
        <v>2.5219999999999998</v>
      </c>
      <c r="LE57" s="81">
        <v>2.1030000000000002</v>
      </c>
      <c r="LF57" s="81">
        <v>1.7270000000000001</v>
      </c>
      <c r="LG57" s="81">
        <v>1.6479999999999999</v>
      </c>
      <c r="LH57" s="82">
        <v>99.557000000000002</v>
      </c>
      <c r="LI57" s="82">
        <v>97.730999999999995</v>
      </c>
      <c r="LJ57" s="82">
        <v>74.543000000000006</v>
      </c>
      <c r="LK57" s="82">
        <v>53.734999999999999</v>
      </c>
      <c r="LL57" s="82">
        <v>49.363999999999997</v>
      </c>
      <c r="LM57" s="76" t="s">
        <v>363</v>
      </c>
      <c r="LN57" s="83">
        <v>7.1531204610722296E-7</v>
      </c>
      <c r="LO57" s="76" t="s">
        <v>416</v>
      </c>
      <c r="LP57" s="83">
        <v>9.9999999999999995E-7</v>
      </c>
      <c r="LQ57" s="76" t="s">
        <v>416</v>
      </c>
      <c r="LR57" s="84">
        <v>9.9999999999999995E-7</v>
      </c>
    </row>
    <row r="58" spans="2:330">
      <c r="B58" s="85" t="s">
        <v>410</v>
      </c>
      <c r="C58" s="86">
        <v>1.08312511909753</v>
      </c>
      <c r="D58" s="86" t="s">
        <v>368</v>
      </c>
      <c r="E58" s="86">
        <v>2.7240000000000002</v>
      </c>
      <c r="F58" s="86"/>
      <c r="G58" s="86">
        <v>2.6819999999999999</v>
      </c>
      <c r="H58" s="86">
        <v>2.3319999999999999</v>
      </c>
      <c r="I58" s="86">
        <v>2.157</v>
      </c>
      <c r="J58" s="86">
        <v>1.9870000000000001</v>
      </c>
      <c r="K58" s="86">
        <v>0.23899999999999999</v>
      </c>
      <c r="L58" s="87">
        <v>97.44</v>
      </c>
      <c r="M58" s="87">
        <v>76.11</v>
      </c>
      <c r="N58" s="87">
        <v>65.444999999999993</v>
      </c>
      <c r="O58" s="87">
        <v>55.085000000000001</v>
      </c>
      <c r="P58" s="87">
        <v>-77.933999999999997</v>
      </c>
      <c r="Q58" s="88" t="s">
        <v>363</v>
      </c>
      <c r="R58" s="89">
        <v>1.09201253006801E-5</v>
      </c>
      <c r="S58" s="88" t="s">
        <v>363</v>
      </c>
      <c r="T58" s="89">
        <v>2.5948590548532699E-5</v>
      </c>
      <c r="U58" s="88" t="s">
        <v>363</v>
      </c>
      <c r="V58" s="90">
        <v>6.1659489512768306E-5</v>
      </c>
      <c r="X58" s="85" t="s">
        <v>410</v>
      </c>
      <c r="Y58" s="86">
        <v>1.08312511909753</v>
      </c>
      <c r="Z58" s="86" t="s">
        <v>368</v>
      </c>
      <c r="AA58" s="86">
        <v>2.786</v>
      </c>
      <c r="AB58" s="86"/>
      <c r="AC58" s="86">
        <v>2.79</v>
      </c>
      <c r="AD58" s="86">
        <v>2.6720000000000002</v>
      </c>
      <c r="AE58" s="86">
        <v>2.3380000000000001</v>
      </c>
      <c r="AF58" s="86">
        <v>2.097</v>
      </c>
      <c r="AG58" s="86">
        <v>0.28399999999999997</v>
      </c>
      <c r="AH58" s="87">
        <v>100.235</v>
      </c>
      <c r="AI58" s="87">
        <v>93.305000000000007</v>
      </c>
      <c r="AJ58" s="87">
        <v>73.691999999999993</v>
      </c>
      <c r="AK58" s="87">
        <v>59.539000000000001</v>
      </c>
      <c r="AL58" s="87">
        <v>-73.78</v>
      </c>
      <c r="AM58" s="88" t="s">
        <v>363</v>
      </c>
      <c r="AN58" s="89">
        <v>1.17909878444703E-5</v>
      </c>
      <c r="AO58" s="88" t="s">
        <v>363</v>
      </c>
      <c r="AP58" s="89">
        <v>2.7963434345516601E-5</v>
      </c>
      <c r="AQ58" s="88" t="s">
        <v>363</v>
      </c>
      <c r="AR58" s="90">
        <v>6.6317909127752594E-5</v>
      </c>
      <c r="AT58" s="85" t="s">
        <v>410</v>
      </c>
      <c r="AU58" s="86">
        <v>1.08312511909753</v>
      </c>
      <c r="AV58" s="86" t="s">
        <v>368</v>
      </c>
      <c r="AW58" s="86">
        <v>2.786</v>
      </c>
      <c r="AX58" s="86"/>
      <c r="AY58" s="86">
        <v>2.79</v>
      </c>
      <c r="AZ58" s="86">
        <v>2.786</v>
      </c>
      <c r="BA58" s="86">
        <v>2.7690000000000001</v>
      </c>
      <c r="BB58" s="86">
        <v>2.4260000000000002</v>
      </c>
      <c r="BC58" s="86">
        <v>1.891</v>
      </c>
      <c r="BD58" s="87">
        <v>100.235</v>
      </c>
      <c r="BE58" s="87">
        <v>100</v>
      </c>
      <c r="BF58" s="87">
        <v>99.001999999999995</v>
      </c>
      <c r="BG58" s="87">
        <v>78.858999999999995</v>
      </c>
      <c r="BH58" s="87">
        <v>47.442</v>
      </c>
      <c r="BI58" s="88" t="s">
        <v>363</v>
      </c>
      <c r="BJ58" s="89">
        <v>8.2904692578414599E-5</v>
      </c>
      <c r="BK58" s="88" t="s">
        <v>416</v>
      </c>
      <c r="BL58" s="89">
        <v>1E-4</v>
      </c>
      <c r="BM58" s="88" t="s">
        <v>416</v>
      </c>
      <c r="BN58" s="90">
        <v>1E-4</v>
      </c>
      <c r="BP58" s="85" t="s">
        <v>410</v>
      </c>
      <c r="BQ58" s="86">
        <v>1.08312511909753</v>
      </c>
      <c r="BR58" s="86" t="s">
        <v>368</v>
      </c>
      <c r="BS58" s="86">
        <v>2.633</v>
      </c>
      <c r="BT58" s="86"/>
      <c r="BU58" s="86">
        <v>2.56</v>
      </c>
      <c r="BV58" s="86">
        <v>2.2429999999999999</v>
      </c>
      <c r="BW58" s="86">
        <v>2.1190000000000002</v>
      </c>
      <c r="BX58" s="86">
        <v>1.742</v>
      </c>
      <c r="BY58" s="86">
        <v>0.13700000000000001</v>
      </c>
      <c r="BZ58" s="87">
        <v>95.29</v>
      </c>
      <c r="CA58" s="87">
        <v>74.837000000000003</v>
      </c>
      <c r="CB58" s="87">
        <v>66.835999999999999</v>
      </c>
      <c r="CC58" s="87">
        <v>42.511000000000003</v>
      </c>
      <c r="CD58" s="87">
        <v>-87.350999999999999</v>
      </c>
      <c r="CE58" s="88" t="s">
        <v>363</v>
      </c>
      <c r="CF58" s="89">
        <v>4.92183942684718E-6</v>
      </c>
      <c r="CG58" s="88" t="s">
        <v>363</v>
      </c>
      <c r="CH58" s="89">
        <v>2.1249816907362301E-5</v>
      </c>
      <c r="CI58" s="88" t="s">
        <v>363</v>
      </c>
      <c r="CJ58" s="90">
        <v>5.1567882064960002E-5</v>
      </c>
      <c r="CL58" s="85" t="s">
        <v>410</v>
      </c>
      <c r="CM58" s="86">
        <v>1.08312511909753</v>
      </c>
      <c r="CN58" s="86" t="s">
        <v>368</v>
      </c>
      <c r="CO58" s="86">
        <v>2.633</v>
      </c>
      <c r="CP58" s="86"/>
      <c r="CQ58" s="86">
        <v>2.5979999999999999</v>
      </c>
      <c r="CR58" s="86">
        <v>2.6059999999999999</v>
      </c>
      <c r="CS58" s="86">
        <v>2.5390000000000001</v>
      </c>
      <c r="CT58" s="86">
        <v>2.2599999999999998</v>
      </c>
      <c r="CU58" s="86">
        <v>0.26500000000000001</v>
      </c>
      <c r="CV58" s="87">
        <v>97.742000000000004</v>
      </c>
      <c r="CW58" s="87">
        <v>98.257999999999996</v>
      </c>
      <c r="CX58" s="87">
        <v>93.935000000000002</v>
      </c>
      <c r="CY58" s="87">
        <v>75.933999999999997</v>
      </c>
      <c r="CZ58" s="87">
        <v>-75.534000000000006</v>
      </c>
      <c r="DA58" s="88" t="s">
        <v>363</v>
      </c>
      <c r="DB58" s="89">
        <v>1.4832613591350301E-5</v>
      </c>
      <c r="DC58" s="88" t="s">
        <v>363</v>
      </c>
      <c r="DD58" s="89">
        <v>3.1719067483984999E-5</v>
      </c>
      <c r="DE58" s="88" t="s">
        <v>363</v>
      </c>
      <c r="DF58" s="90">
        <v>6.7830206447251105E-5</v>
      </c>
      <c r="DH58" s="85" t="s">
        <v>410</v>
      </c>
      <c r="DI58" s="86">
        <v>1.08312511909753</v>
      </c>
      <c r="DJ58" s="86" t="s">
        <v>368</v>
      </c>
      <c r="DK58" s="86">
        <v>2.585</v>
      </c>
      <c r="DL58" s="86"/>
      <c r="DM58" s="86">
        <v>2.5059999999999998</v>
      </c>
      <c r="DN58" s="86">
        <v>2.2890000000000001</v>
      </c>
      <c r="DO58" s="86">
        <v>2.1309999999999998</v>
      </c>
      <c r="DP58" s="86">
        <v>1.843</v>
      </c>
      <c r="DQ58" s="86">
        <v>0.255</v>
      </c>
      <c r="DR58" s="87">
        <v>94.74</v>
      </c>
      <c r="DS58" s="87">
        <v>80.290999999999997</v>
      </c>
      <c r="DT58" s="87">
        <v>69.771000000000001</v>
      </c>
      <c r="DU58" s="87">
        <v>50.594999999999999</v>
      </c>
      <c r="DV58" s="87">
        <v>-76.456999999999994</v>
      </c>
      <c r="DW58" s="88" t="s">
        <v>363</v>
      </c>
      <c r="DX58" s="89">
        <v>1.01084163578809E-5</v>
      </c>
      <c r="DY58" s="88" t="s">
        <v>363</v>
      </c>
      <c r="DZ58" s="89">
        <v>2.5016282634257899E-5</v>
      </c>
      <c r="EA58" s="88" t="s">
        <v>363</v>
      </c>
      <c r="EB58" s="90">
        <v>6.1910231502203998E-5</v>
      </c>
      <c r="ED58" s="85" t="s">
        <v>410</v>
      </c>
      <c r="EE58" s="86">
        <v>1.08312511909753</v>
      </c>
      <c r="EF58" s="86" t="s">
        <v>368</v>
      </c>
      <c r="EG58" s="86">
        <v>2.585</v>
      </c>
      <c r="EH58" s="86"/>
      <c r="EI58" s="86">
        <v>2.5739999999999998</v>
      </c>
      <c r="EJ58" s="86">
        <v>2.54</v>
      </c>
      <c r="EK58" s="86">
        <v>2.5139999999999998</v>
      </c>
      <c r="EL58" s="86">
        <v>2.2450000000000001</v>
      </c>
      <c r="EM58" s="86">
        <v>0.13600000000000001</v>
      </c>
      <c r="EN58" s="87">
        <v>99.268000000000001</v>
      </c>
      <c r="EO58" s="87">
        <v>97.004000000000005</v>
      </c>
      <c r="EP58" s="87">
        <v>95.272999999999996</v>
      </c>
      <c r="EQ58" s="87">
        <v>77.361999999999995</v>
      </c>
      <c r="ER58" s="87">
        <v>-87.444000000000003</v>
      </c>
      <c r="ES58" s="88" t="s">
        <v>363</v>
      </c>
      <c r="ET58" s="89">
        <v>1.4656339241021799E-5</v>
      </c>
      <c r="EU58" s="88" t="s">
        <v>363</v>
      </c>
      <c r="EV58" s="89">
        <v>2.9472197673366599E-5</v>
      </c>
      <c r="EW58" s="88" t="s">
        <v>363</v>
      </c>
      <c r="EX58" s="90">
        <v>5.9265169931849797E-5</v>
      </c>
      <c r="EZ58" s="85" t="s">
        <v>410</v>
      </c>
      <c r="FA58" s="86">
        <v>1.08312511909753</v>
      </c>
      <c r="FB58" s="86" t="s">
        <v>368</v>
      </c>
      <c r="FC58" s="86">
        <v>2.4860000000000002</v>
      </c>
      <c r="FD58" s="86"/>
      <c r="FE58" s="86">
        <v>2.4990000000000001</v>
      </c>
      <c r="FF58" s="86">
        <v>2.54</v>
      </c>
      <c r="FG58" s="86">
        <v>2.44</v>
      </c>
      <c r="FH58" s="86">
        <v>2.06</v>
      </c>
      <c r="FI58" s="86">
        <v>1.339</v>
      </c>
      <c r="FJ58" s="87">
        <v>100.92700000000001</v>
      </c>
      <c r="FK58" s="87">
        <v>103.849</v>
      </c>
      <c r="FL58" s="87">
        <v>96.721000000000004</v>
      </c>
      <c r="FM58" s="87">
        <v>69.634</v>
      </c>
      <c r="FN58" s="87">
        <v>18.239000000000001</v>
      </c>
      <c r="FO58" s="88" t="s">
        <v>363</v>
      </c>
      <c r="FP58" s="89">
        <v>2.4100252760808201E-5</v>
      </c>
      <c r="FQ58" s="88" t="s">
        <v>416</v>
      </c>
      <c r="FR58" s="89">
        <v>1E-4</v>
      </c>
      <c r="FS58" s="88" t="s">
        <v>416</v>
      </c>
      <c r="FT58" s="90">
        <v>1E-4</v>
      </c>
      <c r="FV58" s="85" t="s">
        <v>410</v>
      </c>
      <c r="FW58" s="86">
        <v>1.08312511909753</v>
      </c>
      <c r="FX58" s="86" t="s">
        <v>368</v>
      </c>
      <c r="FY58" s="86">
        <v>2.4860000000000002</v>
      </c>
      <c r="FZ58" s="86"/>
      <c r="GA58" s="86">
        <v>2.4769999999999999</v>
      </c>
      <c r="GB58" s="86">
        <v>2.1819999999999999</v>
      </c>
      <c r="GC58" s="86">
        <v>2.0259999999999998</v>
      </c>
      <c r="GD58" s="86">
        <v>1.869</v>
      </c>
      <c r="GE58" s="86">
        <v>0.316</v>
      </c>
      <c r="GF58" s="87">
        <v>99.358000000000004</v>
      </c>
      <c r="GG58" s="87">
        <v>78.33</v>
      </c>
      <c r="GH58" s="87">
        <v>67.209999999999994</v>
      </c>
      <c r="GI58" s="87">
        <v>56.018999999999998</v>
      </c>
      <c r="GJ58" s="87">
        <v>-70.825000000000003</v>
      </c>
      <c r="GK58" s="88" t="s">
        <v>363</v>
      </c>
      <c r="GL58" s="89">
        <v>1.11545482978038E-5</v>
      </c>
      <c r="GM58" s="88" t="s">
        <v>363</v>
      </c>
      <c r="GN58" s="89">
        <v>2.7646297135491399E-5</v>
      </c>
      <c r="GO58" s="88" t="s">
        <v>363</v>
      </c>
      <c r="GP58" s="90">
        <v>6.8520725797060596E-5</v>
      </c>
      <c r="GR58" s="85" t="s">
        <v>410</v>
      </c>
      <c r="GS58" s="86">
        <v>1.08312511909753</v>
      </c>
      <c r="GT58" s="86" t="s">
        <v>368</v>
      </c>
      <c r="GU58" s="86">
        <v>2.5649999999999999</v>
      </c>
      <c r="GV58" s="86"/>
      <c r="GW58" s="86">
        <v>2.4980000000000002</v>
      </c>
      <c r="GX58" s="86">
        <v>2.2090000000000001</v>
      </c>
      <c r="GY58" s="86">
        <v>2.129</v>
      </c>
      <c r="GZ58" s="86">
        <v>1.9259999999999999</v>
      </c>
      <c r="HA58" s="86">
        <v>0.374</v>
      </c>
      <c r="HB58" s="87">
        <v>95.478999999999999</v>
      </c>
      <c r="HC58" s="87">
        <v>75.975999999999999</v>
      </c>
      <c r="HD58" s="87">
        <v>70.578000000000003</v>
      </c>
      <c r="HE58" s="87">
        <v>56.878999999999998</v>
      </c>
      <c r="HF58" s="87">
        <v>-65.47</v>
      </c>
      <c r="HG58" s="88" t="s">
        <v>363</v>
      </c>
      <c r="HH58" s="89">
        <v>1.13821526878212E-5</v>
      </c>
      <c r="HI58" s="88" t="s">
        <v>363</v>
      </c>
      <c r="HJ58" s="89">
        <v>2.91669768659566E-5</v>
      </c>
      <c r="HK58" s="88" t="s">
        <v>363</v>
      </c>
      <c r="HL58" s="90">
        <v>7.4740917894161103E-5</v>
      </c>
      <c r="HN58" s="85" t="s">
        <v>410</v>
      </c>
      <c r="HO58" s="86">
        <v>1.08312511909753</v>
      </c>
      <c r="HP58" s="86" t="s">
        <v>368</v>
      </c>
      <c r="HQ58" s="86">
        <v>2.5649999999999999</v>
      </c>
      <c r="HR58" s="86"/>
      <c r="HS58" s="86">
        <v>2.528</v>
      </c>
      <c r="HT58" s="86">
        <v>2.2490000000000001</v>
      </c>
      <c r="HU58" s="86">
        <v>2.1059999999999999</v>
      </c>
      <c r="HV58" s="86">
        <v>1.744</v>
      </c>
      <c r="HW58" s="86">
        <v>1.07</v>
      </c>
      <c r="HX58" s="87">
        <v>97.503</v>
      </c>
      <c r="HY58" s="87">
        <v>78.676000000000002</v>
      </c>
      <c r="HZ58" s="87">
        <v>69.025999999999996</v>
      </c>
      <c r="IA58" s="87">
        <v>44.597000000000001</v>
      </c>
      <c r="IB58" s="87">
        <v>-1.212</v>
      </c>
      <c r="IC58" s="88" t="s">
        <v>363</v>
      </c>
      <c r="ID58" s="89">
        <v>6.0093630404387099E-6</v>
      </c>
      <c r="IE58" s="88" t="s">
        <v>363</v>
      </c>
      <c r="IF58" s="89">
        <v>9.4089750523137494E-5</v>
      </c>
      <c r="IG58" s="88" t="s">
        <v>416</v>
      </c>
      <c r="IH58" s="90">
        <v>1E-4</v>
      </c>
      <c r="IJ58" s="85" t="s">
        <v>410</v>
      </c>
      <c r="IK58" s="86">
        <v>1.08312511909753</v>
      </c>
      <c r="IL58" s="86" t="s">
        <v>368</v>
      </c>
      <c r="IM58" s="86">
        <v>2.556</v>
      </c>
      <c r="IN58" s="86"/>
      <c r="IO58" s="86">
        <v>2.59</v>
      </c>
      <c r="IP58" s="86">
        <v>2.2570000000000001</v>
      </c>
      <c r="IQ58" s="86">
        <v>2.028</v>
      </c>
      <c r="IR58" s="86">
        <v>1.601</v>
      </c>
      <c r="IS58" s="86">
        <v>0.13200000000000001</v>
      </c>
      <c r="IT58" s="87">
        <v>102.30800000000001</v>
      </c>
      <c r="IU58" s="87">
        <v>79.7</v>
      </c>
      <c r="IV58" s="87">
        <v>64.152000000000001</v>
      </c>
      <c r="IW58" s="87">
        <v>35.161000000000001</v>
      </c>
      <c r="IX58" s="87">
        <v>-87.813000000000002</v>
      </c>
      <c r="IY58" s="88" t="s">
        <v>363</v>
      </c>
      <c r="IZ58" s="89">
        <v>3.07717003923007E-6</v>
      </c>
      <c r="JA58" s="88" t="s">
        <v>363</v>
      </c>
      <c r="JB58" s="89">
        <v>1.9316223751930202E-5</v>
      </c>
      <c r="JC58" s="88" t="s">
        <v>363</v>
      </c>
      <c r="JD58" s="90">
        <v>4.9262022512480802E-5</v>
      </c>
      <c r="JF58" s="85" t="s">
        <v>410</v>
      </c>
      <c r="JG58" s="86">
        <v>1.08312511909753</v>
      </c>
      <c r="JH58" s="86" t="s">
        <v>368</v>
      </c>
      <c r="JI58" s="86">
        <v>2.556</v>
      </c>
      <c r="JJ58" s="86"/>
      <c r="JK58" s="86">
        <v>2.274</v>
      </c>
      <c r="JL58" s="86">
        <v>2.5230000000000001</v>
      </c>
      <c r="JM58" s="86">
        <v>2.2469999999999999</v>
      </c>
      <c r="JN58" s="86">
        <v>1.7050000000000001</v>
      </c>
      <c r="JO58" s="86">
        <v>0.219</v>
      </c>
      <c r="JP58" s="87">
        <v>80.853999999999999</v>
      </c>
      <c r="JQ58" s="87">
        <v>97.759</v>
      </c>
      <c r="JR58" s="87">
        <v>79.021000000000001</v>
      </c>
      <c r="JS58" s="87">
        <v>42.222000000000001</v>
      </c>
      <c r="JT58" s="87">
        <v>-79.781000000000006</v>
      </c>
      <c r="JU58" s="88" t="s">
        <v>363</v>
      </c>
      <c r="JV58" s="89">
        <v>6.14660862104872E-6</v>
      </c>
      <c r="JW58" s="88" t="s">
        <v>363</v>
      </c>
      <c r="JX58" s="89">
        <v>2.2185716405504701E-5</v>
      </c>
      <c r="JY58" s="88" t="s">
        <v>363</v>
      </c>
      <c r="JZ58" s="90">
        <v>5.7003227387995297E-5</v>
      </c>
      <c r="KB58" s="85" t="s">
        <v>410</v>
      </c>
      <c r="KC58" s="86">
        <v>1.0960000000000001</v>
      </c>
      <c r="KD58" s="86" t="s">
        <v>368</v>
      </c>
      <c r="KE58" s="86">
        <v>2.3359999999999999</v>
      </c>
      <c r="KF58" s="86"/>
      <c r="KG58" s="86">
        <v>2.371</v>
      </c>
      <c r="KH58" s="86">
        <v>1.9430000000000001</v>
      </c>
      <c r="KI58" s="86">
        <v>1.905</v>
      </c>
      <c r="KJ58" s="86">
        <v>1.8640000000000001</v>
      </c>
      <c r="KK58" s="86">
        <v>1.573</v>
      </c>
      <c r="KL58" s="87">
        <v>102.82299999999999</v>
      </c>
      <c r="KM58" s="87">
        <v>68.305999999999997</v>
      </c>
      <c r="KN58" s="87">
        <v>65.242000000000004</v>
      </c>
      <c r="KO58" s="87">
        <v>61.935000000000002</v>
      </c>
      <c r="KP58" s="87">
        <v>38.468000000000004</v>
      </c>
      <c r="KQ58" s="88" t="s">
        <v>363</v>
      </c>
      <c r="KR58" s="89">
        <v>3.225421865536E-6</v>
      </c>
      <c r="KS58" s="88" t="s">
        <v>416</v>
      </c>
      <c r="KT58" s="89">
        <v>1.0000000000000001E-5</v>
      </c>
      <c r="KU58" s="88" t="s">
        <v>416</v>
      </c>
      <c r="KV58" s="90">
        <v>1.0000000000000001E-5</v>
      </c>
      <c r="KX58" s="85" t="s">
        <v>410</v>
      </c>
      <c r="KY58" s="86">
        <v>1.8819999999999999</v>
      </c>
      <c r="KZ58" s="86" t="s">
        <v>368</v>
      </c>
      <c r="LA58" s="86">
        <v>2.9239999999999999</v>
      </c>
      <c r="LB58" s="86"/>
      <c r="LC58" s="86">
        <v>2.9319999999999999</v>
      </c>
      <c r="LD58" s="86">
        <v>3.0009999999999999</v>
      </c>
      <c r="LE58" s="86">
        <v>2.782</v>
      </c>
      <c r="LF58" s="86">
        <v>2.6549999999999998</v>
      </c>
      <c r="LG58" s="86">
        <v>2.456</v>
      </c>
      <c r="LH58" s="87">
        <v>100.768</v>
      </c>
      <c r="LI58" s="87">
        <v>107.39</v>
      </c>
      <c r="LJ58" s="87">
        <v>86.372</v>
      </c>
      <c r="LK58" s="87">
        <v>74.183999999999997</v>
      </c>
      <c r="LL58" s="87">
        <v>55.085999999999999</v>
      </c>
      <c r="LM58" s="88" t="s">
        <v>416</v>
      </c>
      <c r="LN58" s="89">
        <v>9.9999999999999995E-7</v>
      </c>
      <c r="LO58" s="88" t="s">
        <v>416</v>
      </c>
      <c r="LP58" s="89">
        <v>9.9999999999999995E-7</v>
      </c>
      <c r="LQ58" s="88" t="s">
        <v>416</v>
      </c>
      <c r="LR58" s="90">
        <v>9.9999999999999995E-7</v>
      </c>
    </row>
  </sheetData>
  <phoneticPr fontId="1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AL23"/>
  <sheetViews>
    <sheetView workbookViewId="0">
      <selection activeCell="A3" sqref="A3"/>
    </sheetView>
  </sheetViews>
  <sheetFormatPr defaultColWidth="8.77734375" defaultRowHeight="14.4"/>
  <cols>
    <col min="1" max="1" width="26.109375" style="7" bestFit="1" customWidth="1"/>
    <col min="2" max="2" width="20.77734375" style="7" bestFit="1" customWidth="1"/>
    <col min="3" max="3" width="7" style="7" bestFit="1" customWidth="1"/>
    <col min="4" max="5" width="6" style="7" bestFit="1" customWidth="1"/>
    <col min="6" max="38" width="14.44140625" style="7" customWidth="1"/>
    <col min="39" max="16384" width="8.77734375" style="7"/>
  </cols>
  <sheetData>
    <row r="3" spans="1:38">
      <c r="A3" s="5" t="s">
        <v>539</v>
      </c>
      <c r="B3" s="6"/>
    </row>
    <row r="4" spans="1:38">
      <c r="A4" s="5"/>
    </row>
    <row r="5" spans="1:38">
      <c r="B5" s="6" t="s">
        <v>38</v>
      </c>
      <c r="C5" s="139" t="s">
        <v>39</v>
      </c>
      <c r="D5" s="139"/>
      <c r="E5" s="139"/>
      <c r="F5" s="139">
        <v>23</v>
      </c>
      <c r="G5" s="139"/>
      <c r="H5" s="139"/>
      <c r="I5" s="139">
        <v>24</v>
      </c>
      <c r="J5" s="139"/>
      <c r="K5" s="139"/>
      <c r="L5" s="139">
        <v>25</v>
      </c>
      <c r="M5" s="139"/>
      <c r="N5" s="139"/>
      <c r="O5" s="139">
        <v>7</v>
      </c>
      <c r="P5" s="139"/>
      <c r="Q5" s="139"/>
      <c r="R5" s="139">
        <v>5</v>
      </c>
      <c r="S5" s="139"/>
      <c r="T5" s="139"/>
      <c r="U5" s="139">
        <v>6</v>
      </c>
      <c r="V5" s="139"/>
      <c r="W5" s="139"/>
      <c r="X5" s="139">
        <v>10</v>
      </c>
      <c r="Y5" s="139"/>
      <c r="Z5" s="139"/>
      <c r="AA5" s="139">
        <v>12</v>
      </c>
      <c r="AB5" s="139"/>
      <c r="AC5" s="139"/>
      <c r="AD5" s="139">
        <v>13</v>
      </c>
      <c r="AE5" s="139"/>
      <c r="AF5" s="139"/>
      <c r="AG5" s="139">
        <v>14</v>
      </c>
      <c r="AH5" s="139"/>
      <c r="AI5" s="139"/>
      <c r="AJ5" s="139">
        <v>21</v>
      </c>
      <c r="AK5" s="139"/>
      <c r="AL5" s="139"/>
    </row>
    <row r="6" spans="1:38" ht="28.8">
      <c r="B6" s="7" t="s">
        <v>40</v>
      </c>
      <c r="C6" s="8">
        <v>2.0000000000000002E-5</v>
      </c>
      <c r="D6" s="9">
        <v>2.0000000000000001E-4</v>
      </c>
      <c r="E6" s="10">
        <v>2E-3</v>
      </c>
      <c r="F6" s="11" t="s">
        <v>41</v>
      </c>
      <c r="G6" s="11" t="s">
        <v>42</v>
      </c>
      <c r="H6" s="11" t="s">
        <v>43</v>
      </c>
      <c r="I6" s="11" t="s">
        <v>41</v>
      </c>
      <c r="J6" s="11" t="s">
        <v>42</v>
      </c>
      <c r="K6" s="11" t="s">
        <v>43</v>
      </c>
      <c r="L6" s="11" t="s">
        <v>41</v>
      </c>
      <c r="M6" s="11" t="s">
        <v>42</v>
      </c>
      <c r="N6" s="11" t="s">
        <v>43</v>
      </c>
      <c r="O6" s="11" t="s">
        <v>41</v>
      </c>
      <c r="P6" s="11" t="s">
        <v>42</v>
      </c>
      <c r="Q6" s="11" t="s">
        <v>43</v>
      </c>
      <c r="R6" s="11" t="s">
        <v>41</v>
      </c>
      <c r="S6" s="11" t="s">
        <v>42</v>
      </c>
      <c r="T6" s="11" t="s">
        <v>43</v>
      </c>
      <c r="U6" s="11" t="s">
        <v>41</v>
      </c>
      <c r="V6" s="11" t="s">
        <v>42</v>
      </c>
      <c r="W6" s="11" t="s">
        <v>43</v>
      </c>
      <c r="X6" s="11" t="s">
        <v>41</v>
      </c>
      <c r="Y6" s="11" t="s">
        <v>42</v>
      </c>
      <c r="Z6" s="11" t="s">
        <v>43</v>
      </c>
      <c r="AA6" s="11" t="s">
        <v>41</v>
      </c>
      <c r="AB6" s="11" t="s">
        <v>42</v>
      </c>
      <c r="AC6" s="11" t="s">
        <v>43</v>
      </c>
      <c r="AD6" s="11" t="s">
        <v>41</v>
      </c>
      <c r="AE6" s="11" t="s">
        <v>42</v>
      </c>
      <c r="AF6" s="11" t="s">
        <v>43</v>
      </c>
      <c r="AG6" s="11" t="s">
        <v>41</v>
      </c>
      <c r="AH6" s="11" t="s">
        <v>42</v>
      </c>
      <c r="AI6" s="11" t="s">
        <v>43</v>
      </c>
      <c r="AJ6" s="11" t="s">
        <v>41</v>
      </c>
      <c r="AK6" s="11" t="s">
        <v>42</v>
      </c>
      <c r="AL6" s="11" t="s">
        <v>43</v>
      </c>
    </row>
    <row r="7" spans="1:38">
      <c r="B7" s="7" t="s">
        <v>44</v>
      </c>
      <c r="C7" s="12">
        <v>0.94733333333333336</v>
      </c>
      <c r="D7" s="12">
        <v>1.1806666666666668</v>
      </c>
      <c r="E7" s="12">
        <v>1.0290000000000001</v>
      </c>
      <c r="F7" s="12">
        <v>0.55033333333333334</v>
      </c>
      <c r="G7" s="12">
        <v>0.18366666666666664</v>
      </c>
      <c r="H7" s="12">
        <v>0.11899999999999997</v>
      </c>
      <c r="I7" s="12">
        <v>0.56433333333333335</v>
      </c>
      <c r="J7" s="12">
        <v>0.93866666666666654</v>
      </c>
      <c r="K7" s="12">
        <v>0.15799999999999995</v>
      </c>
      <c r="L7" s="12">
        <v>0.86033333333333339</v>
      </c>
      <c r="M7" s="12">
        <v>1.2026666666666666</v>
      </c>
      <c r="N7" s="7">
        <v>1.1600000000000001</v>
      </c>
      <c r="O7" s="12">
        <v>0.70933333333333337</v>
      </c>
      <c r="P7" s="12">
        <v>1.0656666666666665</v>
      </c>
      <c r="Q7" s="12">
        <v>1.028</v>
      </c>
      <c r="R7" s="12">
        <v>0.48433333333333328</v>
      </c>
      <c r="S7" s="12">
        <v>0.57766666666666666</v>
      </c>
      <c r="T7" s="12">
        <v>8.9999999999999941E-2</v>
      </c>
      <c r="U7" s="12">
        <v>0.61633333333333329</v>
      </c>
      <c r="V7" s="12">
        <v>1.1596666666666666</v>
      </c>
      <c r="W7" s="12">
        <v>0.24799999999999997</v>
      </c>
      <c r="X7" s="12">
        <v>0.89733333333333332</v>
      </c>
      <c r="Y7" s="12">
        <v>0.77466666666666661</v>
      </c>
      <c r="Z7" s="12">
        <v>0.17899999999999996</v>
      </c>
      <c r="AA7" s="12">
        <v>0.88033333333333341</v>
      </c>
      <c r="AB7" s="12">
        <v>0.19166666666666665</v>
      </c>
      <c r="AC7" s="12">
        <v>0.16599999999999995</v>
      </c>
      <c r="AD7" s="12">
        <v>1.1103333333333334</v>
      </c>
      <c r="AE7" s="12">
        <v>1.0866666666666667</v>
      </c>
      <c r="AF7" s="12">
        <v>0.7579999999999999</v>
      </c>
      <c r="AG7" s="12">
        <v>1.0383333333333333</v>
      </c>
      <c r="AH7" s="12">
        <v>0.80866666666666664</v>
      </c>
      <c r="AI7" s="12">
        <v>0.19499999999999998</v>
      </c>
      <c r="AJ7" s="12">
        <v>1.3543333333333334</v>
      </c>
      <c r="AK7" s="12">
        <v>1.2176666666666667</v>
      </c>
      <c r="AL7" s="7">
        <v>1.095</v>
      </c>
    </row>
    <row r="8" spans="1:38">
      <c r="C8" s="12">
        <v>1.0843333333333334</v>
      </c>
      <c r="D8" s="12">
        <v>1.1046666666666667</v>
      </c>
      <c r="E8" s="12">
        <v>1.03</v>
      </c>
      <c r="F8" s="12">
        <v>0.68433333333333335</v>
      </c>
      <c r="G8" s="12">
        <v>0.31166666666666665</v>
      </c>
      <c r="H8" s="12">
        <v>0.16399999999999995</v>
      </c>
      <c r="I8" s="12">
        <v>0.58333333333333337</v>
      </c>
      <c r="J8" s="12">
        <v>0.90666666666666673</v>
      </c>
      <c r="K8" s="12">
        <v>9.3999999999999945E-2</v>
      </c>
      <c r="L8" s="12">
        <v>0.8683333333333334</v>
      </c>
      <c r="M8" s="12">
        <v>1.1516666666666666</v>
      </c>
      <c r="N8" s="7">
        <v>1.2350000000000001</v>
      </c>
      <c r="O8" s="12">
        <v>1.0233333333333334</v>
      </c>
      <c r="P8" s="12">
        <v>1.0636666666666665</v>
      </c>
      <c r="Q8" s="12">
        <v>1.1220000000000001</v>
      </c>
      <c r="R8" s="12">
        <v>0.60133333333333328</v>
      </c>
      <c r="S8" s="12">
        <v>0.48466666666666669</v>
      </c>
      <c r="T8" s="12">
        <v>8.5999999999999938E-2</v>
      </c>
      <c r="U8" s="12">
        <v>0.54633333333333334</v>
      </c>
      <c r="V8" s="12">
        <v>1.2636666666666667</v>
      </c>
      <c r="W8" s="12">
        <v>0.17999999999999997</v>
      </c>
      <c r="X8" s="12">
        <v>0.61133333333333328</v>
      </c>
      <c r="Y8" s="12">
        <v>1.2546666666666666</v>
      </c>
      <c r="Z8" s="12">
        <v>0.22299999999999995</v>
      </c>
      <c r="AA8" s="12">
        <v>0.87633333333333341</v>
      </c>
      <c r="AB8" s="12">
        <v>0.28466666666666662</v>
      </c>
      <c r="AC8" s="12">
        <v>0.24699999999999997</v>
      </c>
      <c r="AD8" s="12">
        <v>0.82133333333333325</v>
      </c>
      <c r="AE8" s="12">
        <v>1.2506666666666666</v>
      </c>
      <c r="AF8" s="12">
        <v>1.1819999999999999</v>
      </c>
      <c r="AG8" s="12">
        <v>0.70833333333333337</v>
      </c>
      <c r="AH8" s="12">
        <v>0.84066666666666667</v>
      </c>
      <c r="AI8" s="12">
        <v>0.24199999999999997</v>
      </c>
      <c r="AJ8" s="12">
        <v>1.1553333333333333</v>
      </c>
      <c r="AK8" s="12">
        <v>1.3036666666666668</v>
      </c>
      <c r="AL8" s="7">
        <v>1.0720000000000001</v>
      </c>
    </row>
    <row r="9" spans="1:38">
      <c r="C9" s="12">
        <v>1.1593333333333333</v>
      </c>
      <c r="D9" s="12">
        <v>1.0276666666666667</v>
      </c>
      <c r="E9" s="12">
        <v>1.0880000000000001</v>
      </c>
      <c r="F9" s="12">
        <v>0.7583333333333333</v>
      </c>
      <c r="G9" s="12">
        <v>0.22166666666666662</v>
      </c>
      <c r="H9" s="12">
        <v>0.18299999999999997</v>
      </c>
      <c r="I9" s="12">
        <v>0.89333333333333331</v>
      </c>
      <c r="J9" s="12">
        <v>0.68366666666666664</v>
      </c>
      <c r="K9" s="12">
        <v>0.14399999999999993</v>
      </c>
      <c r="L9" s="12">
        <v>0.78833333333333333</v>
      </c>
      <c r="M9" s="12">
        <v>1.0686666666666667</v>
      </c>
      <c r="N9" s="7">
        <v>1.1180000000000001</v>
      </c>
      <c r="O9" s="12">
        <v>0.85233333333333339</v>
      </c>
      <c r="P9" s="12">
        <v>0.93266666666666675</v>
      </c>
      <c r="Q9" s="12">
        <v>1.1360000000000001</v>
      </c>
      <c r="R9" s="12">
        <v>0.3803333333333333</v>
      </c>
      <c r="S9" s="12">
        <v>0.44666666666666666</v>
      </c>
      <c r="T9" s="12">
        <v>8.7999999999999939E-2</v>
      </c>
      <c r="U9" s="12">
        <v>0.62233333333333329</v>
      </c>
      <c r="V9" s="12">
        <v>1.1966666666666665</v>
      </c>
      <c r="W9" s="12">
        <v>0.27599999999999991</v>
      </c>
      <c r="X9" s="12">
        <v>0.4993333333333333</v>
      </c>
      <c r="Y9" s="12">
        <v>1.0956666666666666</v>
      </c>
      <c r="Z9" s="12">
        <v>0.16099999999999995</v>
      </c>
      <c r="AA9" s="12">
        <v>0.54333333333333333</v>
      </c>
      <c r="AB9" s="12">
        <v>0.31966666666666665</v>
      </c>
      <c r="AC9" s="12">
        <v>0.15399999999999994</v>
      </c>
      <c r="AD9" s="12">
        <v>0.91133333333333333</v>
      </c>
      <c r="AE9" s="12">
        <v>1.1896666666666667</v>
      </c>
      <c r="AF9" s="12">
        <v>1.1620000000000001</v>
      </c>
      <c r="AG9" s="12">
        <v>0.64033333333333331</v>
      </c>
      <c r="AH9" s="12">
        <v>0.85366666666666657</v>
      </c>
      <c r="AI9" s="12">
        <v>0.18299999999999997</v>
      </c>
      <c r="AJ9" s="12">
        <v>1.1303333333333334</v>
      </c>
      <c r="AK9" s="12">
        <v>1.3726666666666667</v>
      </c>
      <c r="AL9" s="7">
        <v>1.081</v>
      </c>
    </row>
    <row r="10" spans="1:38">
      <c r="B10" s="7" t="s">
        <v>45</v>
      </c>
      <c r="C10" s="12">
        <f>AVERAGE(C7:C9)</f>
        <v>1.0636666666666665</v>
      </c>
      <c r="D10" s="12">
        <f t="shared" ref="D10:AL10" si="0">AVERAGE(D7:D9)</f>
        <v>1.1043333333333334</v>
      </c>
      <c r="E10" s="12">
        <f t="shared" si="0"/>
        <v>1.0490000000000002</v>
      </c>
      <c r="F10" s="12">
        <f t="shared" si="0"/>
        <v>0.66433333333333333</v>
      </c>
      <c r="G10" s="12">
        <f t="shared" si="0"/>
        <v>0.23899999999999996</v>
      </c>
      <c r="H10" s="12">
        <f t="shared" si="0"/>
        <v>0.1553333333333333</v>
      </c>
      <c r="I10" s="12">
        <f t="shared" si="0"/>
        <v>0.68033333333333346</v>
      </c>
      <c r="J10" s="12">
        <f t="shared" si="0"/>
        <v>0.84299999999999997</v>
      </c>
      <c r="K10" s="12">
        <f t="shared" si="0"/>
        <v>0.13199999999999992</v>
      </c>
      <c r="L10" s="12">
        <f t="shared" si="0"/>
        <v>0.83900000000000008</v>
      </c>
      <c r="M10" s="12">
        <f t="shared" si="0"/>
        <v>1.1409999999999998</v>
      </c>
      <c r="N10" s="12">
        <f t="shared" si="0"/>
        <v>1.1710000000000003</v>
      </c>
      <c r="O10" s="12">
        <f t="shared" si="0"/>
        <v>0.86166666666666669</v>
      </c>
      <c r="P10" s="12">
        <f t="shared" si="0"/>
        <v>1.0206666666666668</v>
      </c>
      <c r="Q10" s="12">
        <f t="shared" si="0"/>
        <v>1.0953333333333335</v>
      </c>
      <c r="R10" s="12">
        <f t="shared" si="0"/>
        <v>0.48866666666666658</v>
      </c>
      <c r="S10" s="12">
        <f t="shared" si="0"/>
        <v>0.503</v>
      </c>
      <c r="T10" s="12">
        <f t="shared" si="0"/>
        <v>8.7999999999999926E-2</v>
      </c>
      <c r="U10" s="12">
        <f t="shared" si="0"/>
        <v>0.59499999999999986</v>
      </c>
      <c r="V10" s="12">
        <f t="shared" si="0"/>
        <v>1.2066666666666668</v>
      </c>
      <c r="W10" s="12">
        <f t="shared" si="0"/>
        <v>0.23466666666666661</v>
      </c>
      <c r="X10" s="12">
        <f t="shared" si="0"/>
        <v>0.66933333333333334</v>
      </c>
      <c r="Y10" s="12">
        <f t="shared" si="0"/>
        <v>1.0416666666666667</v>
      </c>
      <c r="Z10" s="12">
        <f t="shared" si="0"/>
        <v>0.18766666666666662</v>
      </c>
      <c r="AA10" s="12">
        <f t="shared" si="0"/>
        <v>0.76666666666666672</v>
      </c>
      <c r="AB10" s="12">
        <f t="shared" si="0"/>
        <v>0.26533333333333331</v>
      </c>
      <c r="AC10" s="12">
        <f t="shared" si="0"/>
        <v>0.18899999999999995</v>
      </c>
      <c r="AD10" s="12">
        <f t="shared" si="0"/>
        <v>0.94766666666666666</v>
      </c>
      <c r="AE10" s="12">
        <f t="shared" si="0"/>
        <v>1.1756666666666666</v>
      </c>
      <c r="AF10" s="12">
        <f t="shared" si="0"/>
        <v>1.034</v>
      </c>
      <c r="AG10" s="12">
        <f t="shared" si="0"/>
        <v>0.79566666666666663</v>
      </c>
      <c r="AH10" s="12">
        <f t="shared" si="0"/>
        <v>0.83433333333333337</v>
      </c>
      <c r="AI10" s="12">
        <f t="shared" si="0"/>
        <v>0.20666666666666664</v>
      </c>
      <c r="AJ10" s="12">
        <f t="shared" si="0"/>
        <v>1.2133333333333336</v>
      </c>
      <c r="AK10" s="12">
        <f t="shared" si="0"/>
        <v>1.298</v>
      </c>
      <c r="AL10" s="12">
        <f t="shared" si="0"/>
        <v>1.0826666666666667</v>
      </c>
    </row>
    <row r="11" spans="1:38">
      <c r="B11" s="7" t="s">
        <v>46</v>
      </c>
      <c r="C11" s="12">
        <f>STDEV(C7:C9)</f>
        <v>0.10750038759620047</v>
      </c>
      <c r="D11" s="12">
        <f t="shared" ref="D11:AL11" si="1">STDEV(D7:D9)</f>
        <v>7.6500544660370456E-2</v>
      </c>
      <c r="E11" s="12">
        <f t="shared" si="1"/>
        <v>3.3778691508109068E-2</v>
      </c>
      <c r="F11" s="12">
        <f t="shared" si="1"/>
        <v>0.10543244282477768</v>
      </c>
      <c r="G11" s="12">
        <f t="shared" si="1"/>
        <v>6.5736849128425257E-2</v>
      </c>
      <c r="H11" s="12">
        <f t="shared" si="1"/>
        <v>3.2868424564212732E-2</v>
      </c>
      <c r="I11" s="12">
        <f t="shared" si="1"/>
        <v>0.18470787747142742</v>
      </c>
      <c r="J11" s="12">
        <f t="shared" si="1"/>
        <v>0.13891124264555896</v>
      </c>
      <c r="K11" s="12">
        <f t="shared" si="1"/>
        <v>3.3645207682521411E-2</v>
      </c>
      <c r="L11" s="12">
        <f t="shared" si="1"/>
        <v>4.4060564378288855E-2</v>
      </c>
      <c r="M11" s="12">
        <f t="shared" si="1"/>
        <v>6.7633817970992341E-2</v>
      </c>
      <c r="N11" s="12">
        <f t="shared" si="1"/>
        <v>5.9270566050949769E-2</v>
      </c>
      <c r="O11" s="12">
        <f t="shared" si="1"/>
        <v>0.15720793024950588</v>
      </c>
      <c r="P11" s="12">
        <f t="shared" si="1"/>
        <v>7.6216796049164787E-2</v>
      </c>
      <c r="Q11" s="12">
        <f t="shared" si="1"/>
        <v>5.8731025304632131E-2</v>
      </c>
      <c r="R11" s="12">
        <f t="shared" si="1"/>
        <v>0.11056370712549998</v>
      </c>
      <c r="S11" s="12">
        <f t="shared" si="1"/>
        <v>6.7396834742688885E-2</v>
      </c>
      <c r="T11" s="12">
        <f t="shared" si="1"/>
        <v>2.0000000000000018E-3</v>
      </c>
      <c r="U11" s="12">
        <f t="shared" si="1"/>
        <v>4.2253205006642168E-2</v>
      </c>
      <c r="V11" s="12">
        <f t="shared" si="1"/>
        <v>5.2716221412388867E-2</v>
      </c>
      <c r="W11" s="12">
        <f t="shared" si="1"/>
        <v>4.9369356217529504E-2</v>
      </c>
      <c r="X11" s="12">
        <f t="shared" si="1"/>
        <v>0.2052413213755942</v>
      </c>
      <c r="Y11" s="12">
        <f t="shared" si="1"/>
        <v>0.24451380329134756</v>
      </c>
      <c r="Z11" s="12">
        <f t="shared" si="1"/>
        <v>3.1895663237081755E-2</v>
      </c>
      <c r="AA11" s="12">
        <f t="shared" si="1"/>
        <v>0.19342268050395067</v>
      </c>
      <c r="AB11" s="12">
        <f t="shared" si="1"/>
        <v>6.6153861061417601E-2</v>
      </c>
      <c r="AC11" s="12">
        <f t="shared" si="1"/>
        <v>5.0586559479767083E-2</v>
      </c>
      <c r="AD11" s="12">
        <f t="shared" si="1"/>
        <v>0.14788621752324729</v>
      </c>
      <c r="AE11" s="12">
        <f t="shared" si="1"/>
        <v>8.2891495341802068E-2</v>
      </c>
      <c r="AF11" s="12">
        <f t="shared" si="1"/>
        <v>0.23923210486889077</v>
      </c>
      <c r="AG11" s="12">
        <f t="shared" si="1"/>
        <v>0.21288807701074602</v>
      </c>
      <c r="AH11" s="12">
        <f t="shared" si="1"/>
        <v>2.3158871590242304E-2</v>
      </c>
      <c r="AI11" s="12">
        <f t="shared" si="1"/>
        <v>3.1182259913825023E-2</v>
      </c>
      <c r="AJ11" s="12">
        <f t="shared" si="1"/>
        <v>0.122747708736253</v>
      </c>
      <c r="AK11" s="12">
        <f t="shared" si="1"/>
        <v>7.7655220901967276E-2</v>
      </c>
      <c r="AL11" s="12">
        <f t="shared" si="1"/>
        <v>1.1590225767142432E-2</v>
      </c>
    </row>
    <row r="12" spans="1:38">
      <c r="B12" s="7" t="s">
        <v>47</v>
      </c>
      <c r="C12" s="13">
        <f>C10/$C$10</f>
        <v>1</v>
      </c>
      <c r="D12" s="13">
        <f>D10/$D$10</f>
        <v>1</v>
      </c>
      <c r="E12" s="13">
        <f>E10/$E$10</f>
        <v>1</v>
      </c>
      <c r="F12" s="12">
        <f>F10/$C$10</f>
        <v>0.6245691005954247</v>
      </c>
      <c r="G12" s="12">
        <f>G10/$D$10</f>
        <v>0.21642016299426498</v>
      </c>
      <c r="H12" s="12">
        <f>H10/$E$10</f>
        <v>0.14807753415951694</v>
      </c>
      <c r="I12" s="12">
        <f>I10/$C$10</f>
        <v>0.63961140708241948</v>
      </c>
      <c r="J12" s="12">
        <f>J10/$D$10</f>
        <v>0.7633564744944159</v>
      </c>
      <c r="K12" s="12">
        <f>K10/$E$10</f>
        <v>0.12583412774070535</v>
      </c>
      <c r="L12" s="12">
        <f>L10/$C$10</f>
        <v>0.78878094641178331</v>
      </c>
      <c r="M12" s="12">
        <f>M10/$D$10</f>
        <v>1.0332025354663446</v>
      </c>
      <c r="N12" s="12">
        <f>N10/$E$10</f>
        <v>1.1163012392755005</v>
      </c>
      <c r="O12" s="12">
        <f>O10/$C$10</f>
        <v>0.81009088060169243</v>
      </c>
      <c r="P12" s="12">
        <f>P10/$D$10</f>
        <v>0.92423785089043176</v>
      </c>
      <c r="Q12" s="12">
        <f>Q10/$E$10</f>
        <v>1.044169049888783</v>
      </c>
      <c r="R12" s="12">
        <f>R10/$C$10</f>
        <v>0.45941711062362894</v>
      </c>
      <c r="S12" s="12">
        <f>S10/$D$10</f>
        <v>0.45547841835194686</v>
      </c>
      <c r="T12" s="12">
        <f>T10/$E$10</f>
        <v>8.3889418493803533E-2</v>
      </c>
      <c r="U12" s="12">
        <f>U10/$C$10</f>
        <v>0.55938577248511434</v>
      </c>
      <c r="V12" s="12">
        <f>V10/$D$10</f>
        <v>1.0926652580742531</v>
      </c>
      <c r="W12" s="12">
        <f>W10/$E$10</f>
        <v>0.22370511598347623</v>
      </c>
      <c r="X12" s="12">
        <f>X10/$C$10</f>
        <v>0.62926982137261056</v>
      </c>
      <c r="Y12" s="12">
        <f>Y10/$D$10</f>
        <v>0.94325384847570182</v>
      </c>
      <c r="Z12" s="12">
        <f>Z10/$E$10</f>
        <v>0.17890054019701296</v>
      </c>
      <c r="AA12" s="12">
        <f>AA10/$C$10</f>
        <v>0.72077718583516148</v>
      </c>
      <c r="AB12" s="12">
        <f>AB10/$D$10</f>
        <v>0.24026562028373072</v>
      </c>
      <c r="AC12" s="12">
        <f>AC10/$E$10</f>
        <v>0.18017159199237362</v>
      </c>
      <c r="AD12" s="12">
        <f>AD10/$C$10</f>
        <v>0.89094327796928874</v>
      </c>
      <c r="AE12" s="12">
        <f>AE10/$D$10</f>
        <v>1.064594023543616</v>
      </c>
      <c r="AF12" s="12">
        <f>AF10/$E$10</f>
        <v>0.98570066730219241</v>
      </c>
      <c r="AG12" s="12">
        <f>AG10/$C$10</f>
        <v>0.74804136634283924</v>
      </c>
      <c r="AH12" s="12">
        <f>AH10/$D$10</f>
        <v>0.7555086024750981</v>
      </c>
      <c r="AI12" s="12">
        <f>AI10/$E$10</f>
        <v>0.19701302828090239</v>
      </c>
      <c r="AJ12" s="12">
        <f>AJ10/$C$10</f>
        <v>1.1407082419304297</v>
      </c>
      <c r="AK12" s="12">
        <f>AK10/$D$10</f>
        <v>1.1753697555086025</v>
      </c>
      <c r="AL12" s="12">
        <f>AL10/$E$10</f>
        <v>1.0320940578328566</v>
      </c>
    </row>
    <row r="13" spans="1:38">
      <c r="B13" s="7" t="s">
        <v>48</v>
      </c>
      <c r="C13" s="12">
        <f>C11/$C$10</f>
        <v>0.101065861105798</v>
      </c>
      <c r="D13" s="12">
        <f>D11/$D$10</f>
        <v>6.9273055834926461E-2</v>
      </c>
      <c r="E13" s="12">
        <f>E11/$E$10</f>
        <v>3.2200849864736952E-2</v>
      </c>
      <c r="F13" s="12">
        <f>F11/$C$10</f>
        <v>9.9121694915178027E-2</v>
      </c>
      <c r="G13" s="12">
        <f>G11/$D$10</f>
        <v>5.9526274489971553E-2</v>
      </c>
      <c r="H13" s="12">
        <f>H11/$E$10</f>
        <v>3.1333102539764277E-2</v>
      </c>
      <c r="I13" s="12">
        <f>I11/$C$10</f>
        <v>0.17365203146796687</v>
      </c>
      <c r="J13" s="12">
        <f>J11/$D$10</f>
        <v>0.12578742165308687</v>
      </c>
      <c r="K13" s="12">
        <f>K11/$E$10</f>
        <v>3.2073601222613352E-2</v>
      </c>
      <c r="L13" s="12">
        <f>L11/$C$10</f>
        <v>4.1423282085511305E-2</v>
      </c>
      <c r="M13" s="12">
        <f>M11/$D$10</f>
        <v>6.1244024724713859E-2</v>
      </c>
      <c r="N13" s="12">
        <f>N11/$E$10</f>
        <v>5.6501969543326751E-2</v>
      </c>
      <c r="O13" s="12">
        <f>O11/$C$10</f>
        <v>0.14779811681244678</v>
      </c>
      <c r="P13" s="12">
        <f>P11/$D$10</f>
        <v>6.9016114744187854E-2</v>
      </c>
      <c r="Q13" s="12">
        <f>Q11/$E$10</f>
        <v>5.5987631367618799E-2</v>
      </c>
      <c r="R13" s="12">
        <f>R11/$C$10</f>
        <v>0.10394582305750548</v>
      </c>
      <c r="S13" s="12">
        <f>S11/$D$10</f>
        <v>6.1029430796277283E-2</v>
      </c>
      <c r="T13" s="12">
        <f>T11/$E$10</f>
        <v>1.9065776930409929E-3</v>
      </c>
      <c r="U13" s="12">
        <f>U11/$C$10</f>
        <v>3.9724103735483081E-2</v>
      </c>
      <c r="V13" s="12">
        <f>V11/$D$10</f>
        <v>4.7735787575359671E-2</v>
      </c>
      <c r="W13" s="12">
        <f>W11/$E$10</f>
        <v>4.706325664206816E-2</v>
      </c>
      <c r="X13" s="12">
        <f>X11/$C$10</f>
        <v>0.1929564287454662</v>
      </c>
      <c r="Y13" s="12">
        <f>Y11/$D$10</f>
        <v>0.22141304252159452</v>
      </c>
      <c r="Z13" s="12">
        <f>Z11/$E$10</f>
        <v>3.0405780016283843E-2</v>
      </c>
      <c r="AA13" s="12">
        <f>AA11/$C$10</f>
        <v>0.18184520260477971</v>
      </c>
      <c r="AB13" s="12">
        <f>AB11/$D$10</f>
        <v>5.990388867620066E-2</v>
      </c>
      <c r="AC13" s="12">
        <f>AC11/$E$10</f>
        <v>4.8223602935907606E-2</v>
      </c>
      <c r="AD13" s="12">
        <f>AD11/$C$10</f>
        <v>0.13903436307419051</v>
      </c>
      <c r="AE13" s="12">
        <f>AE11/$D$10</f>
        <v>7.5060213107578086E-2</v>
      </c>
      <c r="AF13" s="12">
        <f>AF11/$E$10</f>
        <v>0.22805729730113511</v>
      </c>
      <c r="AG13" s="12">
        <f>AG11/$C$10</f>
        <v>0.20014548136391042</v>
      </c>
      <c r="AH13" s="12">
        <f>AH11/$D$10</f>
        <v>2.0970906963696623E-2</v>
      </c>
      <c r="AI13" s="12">
        <f>AI11/$E$10</f>
        <v>2.9725700585152545E-2</v>
      </c>
      <c r="AJ13" s="12">
        <f>AJ11/$C$10</f>
        <v>0.11540054096169196</v>
      </c>
      <c r="AK13" s="12">
        <f>AK11/$D$10</f>
        <v>7.0318642531210937E-2</v>
      </c>
      <c r="AL13" s="12">
        <f>AL11/$E$10</f>
        <v>1.1048832952471334E-2</v>
      </c>
    </row>
    <row r="15" spans="1:38">
      <c r="B15" s="6" t="s">
        <v>38</v>
      </c>
      <c r="C15" s="6"/>
      <c r="D15" s="6"/>
      <c r="E15" s="6"/>
      <c r="F15" s="139">
        <v>19</v>
      </c>
      <c r="G15" s="139"/>
      <c r="H15" s="139"/>
      <c r="I15" s="139">
        <v>18</v>
      </c>
      <c r="J15" s="139"/>
      <c r="K15" s="139"/>
      <c r="L15" s="139">
        <v>17</v>
      </c>
      <c r="M15" s="139"/>
      <c r="N15" s="139"/>
      <c r="O15" s="139">
        <v>20</v>
      </c>
      <c r="P15" s="139"/>
      <c r="Q15" s="139"/>
      <c r="R15" s="139">
        <v>11</v>
      </c>
      <c r="S15" s="139"/>
      <c r="T15" s="139"/>
      <c r="U15" s="139">
        <v>9</v>
      </c>
      <c r="V15" s="139"/>
      <c r="W15" s="139"/>
      <c r="X15" s="139">
        <v>15</v>
      </c>
      <c r="Y15" s="139"/>
      <c r="Z15" s="139"/>
      <c r="AA15" s="139">
        <v>22</v>
      </c>
      <c r="AB15" s="139"/>
      <c r="AC15" s="139"/>
      <c r="AD15" s="139">
        <v>16</v>
      </c>
      <c r="AE15" s="139"/>
      <c r="AF15" s="139"/>
      <c r="AG15" s="139" t="s">
        <v>49</v>
      </c>
      <c r="AH15" s="139"/>
      <c r="AI15" s="139"/>
      <c r="AJ15" s="139" t="s">
        <v>50</v>
      </c>
      <c r="AK15" s="139"/>
      <c r="AL15" s="139"/>
    </row>
    <row r="16" spans="1:38" ht="28.8">
      <c r="B16" s="7" t="s">
        <v>51</v>
      </c>
      <c r="F16" s="11" t="s">
        <v>41</v>
      </c>
      <c r="G16" s="11" t="s">
        <v>42</v>
      </c>
      <c r="H16" s="11" t="s">
        <v>43</v>
      </c>
      <c r="I16" s="11" t="s">
        <v>41</v>
      </c>
      <c r="J16" s="11" t="s">
        <v>42</v>
      </c>
      <c r="K16" s="11" t="s">
        <v>43</v>
      </c>
      <c r="L16" s="11" t="s">
        <v>41</v>
      </c>
      <c r="M16" s="11" t="s">
        <v>42</v>
      </c>
      <c r="N16" s="11" t="s">
        <v>43</v>
      </c>
      <c r="O16" s="11" t="s">
        <v>41</v>
      </c>
      <c r="P16" s="11" t="s">
        <v>42</v>
      </c>
      <c r="Q16" s="11" t="s">
        <v>43</v>
      </c>
      <c r="R16" s="11" t="s">
        <v>41</v>
      </c>
      <c r="S16" s="11" t="s">
        <v>42</v>
      </c>
      <c r="T16" s="11" t="s">
        <v>43</v>
      </c>
      <c r="U16" s="11" t="s">
        <v>41</v>
      </c>
      <c r="V16" s="11" t="s">
        <v>42</v>
      </c>
      <c r="W16" s="11" t="s">
        <v>43</v>
      </c>
      <c r="X16" s="11" t="s">
        <v>41</v>
      </c>
      <c r="Y16" s="11" t="s">
        <v>42</v>
      </c>
      <c r="Z16" s="11" t="s">
        <v>43</v>
      </c>
      <c r="AA16" s="11" t="s">
        <v>41</v>
      </c>
      <c r="AB16" s="11" t="s">
        <v>42</v>
      </c>
      <c r="AC16" s="11" t="s">
        <v>43</v>
      </c>
      <c r="AD16" s="11" t="s">
        <v>41</v>
      </c>
      <c r="AE16" s="11" t="s">
        <v>42</v>
      </c>
      <c r="AF16" s="11" t="s">
        <v>43</v>
      </c>
      <c r="AG16" s="11" t="s">
        <v>41</v>
      </c>
      <c r="AH16" s="11" t="s">
        <v>42</v>
      </c>
      <c r="AI16" s="11" t="s">
        <v>43</v>
      </c>
      <c r="AJ16" s="11" t="s">
        <v>41</v>
      </c>
      <c r="AK16" s="11" t="s">
        <v>42</v>
      </c>
      <c r="AL16" s="11" t="s">
        <v>43</v>
      </c>
    </row>
    <row r="17" spans="2:38">
      <c r="B17" s="7" t="s">
        <v>44</v>
      </c>
      <c r="C17" s="14"/>
      <c r="D17" s="14"/>
      <c r="E17" s="14"/>
      <c r="F17" s="12">
        <v>0.72733333333333328</v>
      </c>
      <c r="G17" s="12">
        <v>1.0246666666666666</v>
      </c>
      <c r="H17" s="7">
        <v>1.1420000000000001</v>
      </c>
      <c r="I17" s="15">
        <v>0.89533333333333331</v>
      </c>
      <c r="J17" s="15">
        <v>0.34666666666666668</v>
      </c>
      <c r="K17" s="14">
        <v>0.16799999999999995</v>
      </c>
      <c r="L17" s="15">
        <v>0.83933333333333326</v>
      </c>
      <c r="M17" s="15">
        <v>0.45866666666666667</v>
      </c>
      <c r="N17" s="15">
        <v>0.53099999999999992</v>
      </c>
      <c r="O17" s="12">
        <v>0.92733333333333334</v>
      </c>
      <c r="P17" s="12">
        <v>0.64566666666666661</v>
      </c>
      <c r="Q17" s="7">
        <v>0.28499999999999992</v>
      </c>
      <c r="R17" s="12">
        <v>1.0743333333333334</v>
      </c>
      <c r="S17" s="12">
        <v>0.46166666666666667</v>
      </c>
      <c r="T17" s="12">
        <v>0.19299999999999998</v>
      </c>
      <c r="U17" s="12">
        <v>0.67533333333333334</v>
      </c>
      <c r="V17" s="12">
        <v>1.1246666666666667</v>
      </c>
      <c r="W17" s="12">
        <v>0.33599999999999997</v>
      </c>
      <c r="X17" s="12">
        <v>0.90233333333333343</v>
      </c>
      <c r="Y17" s="12">
        <v>1.2336666666666667</v>
      </c>
      <c r="Z17" s="12">
        <v>0.62499999999999989</v>
      </c>
      <c r="AA17" s="12">
        <v>0.86933333333333329</v>
      </c>
      <c r="AB17" s="12">
        <v>0.67366666666666664</v>
      </c>
      <c r="AC17" s="7">
        <v>0.253</v>
      </c>
      <c r="AD17" s="12">
        <v>0.84433333333333338</v>
      </c>
      <c r="AE17" s="12">
        <v>1.0566666666666666</v>
      </c>
      <c r="AF17" s="12">
        <v>0.73899999999999988</v>
      </c>
      <c r="AG17" s="12">
        <v>0.7219824079723407</v>
      </c>
      <c r="AH17" s="12">
        <v>0.62325096603620089</v>
      </c>
      <c r="AI17" s="12">
        <v>0.60450305064063448</v>
      </c>
      <c r="AJ17" s="12">
        <v>0.83393024201749011</v>
      </c>
      <c r="AK17" s="12">
        <v>0.43324364449867797</v>
      </c>
      <c r="AL17" s="12">
        <v>0.27617053081147036</v>
      </c>
    </row>
    <row r="18" spans="2:38">
      <c r="C18" s="14"/>
      <c r="D18" s="14"/>
      <c r="E18" s="14"/>
      <c r="F18" s="12">
        <v>0.68033333333333335</v>
      </c>
      <c r="G18" s="12">
        <v>1.2436666666666667</v>
      </c>
      <c r="H18" s="7">
        <v>1.032</v>
      </c>
      <c r="I18" s="15">
        <v>0.71233333333333337</v>
      </c>
      <c r="J18" s="15">
        <v>0.29566666666666663</v>
      </c>
      <c r="K18" s="14">
        <v>0.10799999999999996</v>
      </c>
      <c r="L18" s="15">
        <v>0.83133333333333326</v>
      </c>
      <c r="M18" s="15">
        <v>0.40066666666666662</v>
      </c>
      <c r="N18" s="15">
        <v>0.20199999999999999</v>
      </c>
      <c r="O18" s="12">
        <v>0.93033333333333323</v>
      </c>
      <c r="P18" s="12">
        <v>0.30666666666666664</v>
      </c>
      <c r="Q18" s="7">
        <v>0.35099999999999998</v>
      </c>
      <c r="R18" s="12">
        <v>1.0293333333333334</v>
      </c>
      <c r="S18" s="12">
        <v>0.32466666666666666</v>
      </c>
      <c r="T18" s="12">
        <v>0.21699999999999994</v>
      </c>
      <c r="U18" s="12">
        <v>0.6343333333333333</v>
      </c>
      <c r="V18" s="12">
        <v>1.0016666666666667</v>
      </c>
      <c r="W18" s="12">
        <v>0.37199999999999989</v>
      </c>
      <c r="X18" s="12">
        <v>0.90433333333333343</v>
      </c>
      <c r="Y18" s="12">
        <v>1.3046666666666666</v>
      </c>
      <c r="Z18" s="12">
        <v>0.6419999999999999</v>
      </c>
      <c r="AA18" s="12">
        <v>0.84733333333333327</v>
      </c>
      <c r="AB18" s="12">
        <v>0.45166666666666666</v>
      </c>
      <c r="AC18" s="7">
        <v>0.31599999999999995</v>
      </c>
      <c r="AD18" s="12">
        <v>0.92333333333333334</v>
      </c>
      <c r="AE18" s="12">
        <v>1.0316666666666667</v>
      </c>
      <c r="AF18" s="12">
        <v>0.68499999999999994</v>
      </c>
      <c r="AG18" s="12">
        <v>0.76286770388448211</v>
      </c>
      <c r="AH18" s="12">
        <v>0.80416219239373588</v>
      </c>
      <c r="AI18" s="12">
        <v>0.64770469798657715</v>
      </c>
      <c r="AJ18" s="12">
        <v>0.92154159040065042</v>
      </c>
      <c r="AK18" s="12">
        <v>0.48377750660972135</v>
      </c>
      <c r="AL18" s="12">
        <v>0.19264734594264793</v>
      </c>
    </row>
    <row r="19" spans="2:38">
      <c r="C19" s="14"/>
      <c r="D19" s="14"/>
      <c r="E19" s="14"/>
      <c r="F19" s="12">
        <v>0.66533333333333333</v>
      </c>
      <c r="G19" s="12">
        <v>1.3586666666666667</v>
      </c>
      <c r="H19" s="7">
        <v>1.1060000000000001</v>
      </c>
      <c r="I19" s="15">
        <v>0.48933333333333329</v>
      </c>
      <c r="J19" s="15">
        <v>0.22766666666666663</v>
      </c>
      <c r="K19" s="14">
        <v>0.19699999999999998</v>
      </c>
      <c r="L19" s="15">
        <v>1.0313333333333334</v>
      </c>
      <c r="M19" s="15">
        <v>0.73366666666666669</v>
      </c>
      <c r="N19" s="15">
        <v>0.19299999999999998</v>
      </c>
      <c r="O19" s="12">
        <v>1.0153333333333334</v>
      </c>
      <c r="P19" s="12">
        <v>0.54766666666666663</v>
      </c>
      <c r="Q19" s="7">
        <v>0.28799999999999992</v>
      </c>
      <c r="R19" s="12">
        <v>0.83833333333333337</v>
      </c>
      <c r="S19" s="12">
        <v>0.35066666666666668</v>
      </c>
      <c r="T19" s="12">
        <v>0.26300000000000001</v>
      </c>
      <c r="U19" s="12">
        <v>0.38533333333333331</v>
      </c>
      <c r="V19" s="12">
        <v>1.0386666666666666</v>
      </c>
      <c r="W19" s="12">
        <v>0.15099999999999994</v>
      </c>
      <c r="X19" s="12">
        <v>0.81133333333333324</v>
      </c>
      <c r="Y19" s="12">
        <v>1.4616666666666667</v>
      </c>
      <c r="Z19" s="12">
        <v>0.67899999999999994</v>
      </c>
      <c r="AA19" s="12">
        <v>0.8813333333333333</v>
      </c>
      <c r="AB19" s="12">
        <v>0.46366666666666667</v>
      </c>
      <c r="AC19" s="7">
        <v>0.37899999999999989</v>
      </c>
      <c r="AD19" s="12">
        <v>0.65533333333333332</v>
      </c>
      <c r="AE19" s="12">
        <v>1.4446666666666665</v>
      </c>
      <c r="AF19" s="12">
        <v>0.7669999999999999</v>
      </c>
      <c r="AG19" s="12">
        <v>0.92543542810656865</v>
      </c>
      <c r="AH19" s="12">
        <v>0.80315151515151506</v>
      </c>
      <c r="AI19" s="12">
        <v>0.4940988407565588</v>
      </c>
      <c r="AJ19" s="12">
        <v>0.89039088875330463</v>
      </c>
      <c r="AK19" s="12">
        <v>0.65256060606060595</v>
      </c>
      <c r="AL19" s="12">
        <v>0.19264734594264793</v>
      </c>
    </row>
    <row r="20" spans="2:38">
      <c r="B20" s="7" t="s">
        <v>45</v>
      </c>
      <c r="C20" s="14"/>
      <c r="D20" s="14"/>
      <c r="E20" s="14"/>
      <c r="F20" s="12">
        <f t="shared" ref="F20:AL20" si="2">AVERAGE(F17:F19)</f>
        <v>0.69099999999999995</v>
      </c>
      <c r="G20" s="12">
        <f t="shared" si="2"/>
        <v>1.2090000000000001</v>
      </c>
      <c r="H20" s="12">
        <f t="shared" si="2"/>
        <v>1.0933333333333335</v>
      </c>
      <c r="I20" s="12">
        <f t="shared" si="2"/>
        <v>0.69899999999999995</v>
      </c>
      <c r="J20" s="12">
        <f t="shared" si="2"/>
        <v>0.28999999999999998</v>
      </c>
      <c r="K20" s="12">
        <f t="shared" si="2"/>
        <v>0.15766666666666662</v>
      </c>
      <c r="L20" s="12">
        <f t="shared" si="2"/>
        <v>0.90066666666666662</v>
      </c>
      <c r="M20" s="12">
        <f t="shared" si="2"/>
        <v>0.53100000000000003</v>
      </c>
      <c r="N20" s="12">
        <f t="shared" si="2"/>
        <v>0.30866666666666659</v>
      </c>
      <c r="O20" s="12">
        <f t="shared" si="2"/>
        <v>0.95766666666666678</v>
      </c>
      <c r="P20" s="12">
        <f t="shared" si="2"/>
        <v>0.5</v>
      </c>
      <c r="Q20" s="12">
        <f t="shared" si="2"/>
        <v>0.30799999999999994</v>
      </c>
      <c r="R20" s="12">
        <f t="shared" si="2"/>
        <v>0.98066666666666669</v>
      </c>
      <c r="S20" s="12">
        <f t="shared" si="2"/>
        <v>0.379</v>
      </c>
      <c r="T20" s="12">
        <f t="shared" si="2"/>
        <v>0.2243333333333333</v>
      </c>
      <c r="U20" s="12">
        <f t="shared" si="2"/>
        <v>0.56500000000000006</v>
      </c>
      <c r="V20" s="12">
        <f t="shared" si="2"/>
        <v>1.0549999999999999</v>
      </c>
      <c r="W20" s="12">
        <f t="shared" si="2"/>
        <v>0.28633333333333327</v>
      </c>
      <c r="X20" s="12">
        <f t="shared" si="2"/>
        <v>0.87266666666666681</v>
      </c>
      <c r="Y20" s="12">
        <f t="shared" si="2"/>
        <v>1.3333333333333333</v>
      </c>
      <c r="Z20" s="12">
        <f t="shared" si="2"/>
        <v>0.64866666666666661</v>
      </c>
      <c r="AA20" s="12">
        <f t="shared" si="2"/>
        <v>0.86599999999999999</v>
      </c>
      <c r="AB20" s="12">
        <f t="shared" si="2"/>
        <v>0.52966666666666662</v>
      </c>
      <c r="AC20" s="12">
        <f t="shared" si="2"/>
        <v>0.31599999999999995</v>
      </c>
      <c r="AD20" s="12">
        <f t="shared" si="2"/>
        <v>0.80766666666666664</v>
      </c>
      <c r="AE20" s="12">
        <f t="shared" si="2"/>
        <v>1.1776666666666666</v>
      </c>
      <c r="AF20" s="12">
        <f t="shared" si="2"/>
        <v>0.73033333333333328</v>
      </c>
      <c r="AG20" s="12">
        <f t="shared" si="2"/>
        <v>0.80342851332113041</v>
      </c>
      <c r="AH20" s="12">
        <f t="shared" si="2"/>
        <v>0.74352155786048391</v>
      </c>
      <c r="AI20" s="12">
        <f t="shared" si="2"/>
        <v>0.58210219646125683</v>
      </c>
      <c r="AJ20" s="12">
        <f t="shared" si="2"/>
        <v>0.88195424039048176</v>
      </c>
      <c r="AK20" s="12">
        <f t="shared" si="2"/>
        <v>0.52319391905633506</v>
      </c>
      <c r="AL20" s="12">
        <f t="shared" si="2"/>
        <v>0.22048840756558874</v>
      </c>
    </row>
    <row r="21" spans="2:38">
      <c r="B21" s="7" t="s">
        <v>46</v>
      </c>
      <c r="F21" s="12">
        <f t="shared" ref="F21:K21" si="3">STDEV(F17:F19)</f>
        <v>3.2347076117221651E-2</v>
      </c>
      <c r="G21" s="12">
        <f t="shared" si="3"/>
        <v>0.16967714440469819</v>
      </c>
      <c r="H21" s="12">
        <f t="shared" si="3"/>
        <v>5.6083271421461668E-2</v>
      </c>
      <c r="I21" s="12">
        <f t="shared" si="3"/>
        <v>0.203328142010233</v>
      </c>
      <c r="J21" s="12">
        <f t="shared" si="3"/>
        <v>5.9702037932832443E-2</v>
      </c>
      <c r="K21" s="12">
        <f t="shared" si="3"/>
        <v>4.5390894828515306E-2</v>
      </c>
      <c r="L21" s="12">
        <f>STDEV(L17:L19)</f>
        <v>0.11323132664299819</v>
      </c>
      <c r="M21" s="12">
        <f t="shared" ref="M21:AL21" si="4">STDEV(M17:M19)</f>
        <v>0.17789416329192276</v>
      </c>
      <c r="N21" s="12">
        <f t="shared" si="4"/>
        <v>0.19259889234710914</v>
      </c>
      <c r="O21" s="12">
        <f t="shared" si="4"/>
        <v>4.9963319879020661E-2</v>
      </c>
      <c r="P21" s="12">
        <f t="shared" si="4"/>
        <v>0.17445438754394579</v>
      </c>
      <c r="Q21" s="12">
        <f t="shared" si="4"/>
        <v>3.7269290307168482E-2</v>
      </c>
      <c r="R21" s="12">
        <f t="shared" si="4"/>
        <v>0.12530097099916346</v>
      </c>
      <c r="S21" s="12">
        <f t="shared" si="4"/>
        <v>7.276216965795719E-2</v>
      </c>
      <c r="T21" s="12">
        <f t="shared" si="4"/>
        <v>3.5571524191877701E-2</v>
      </c>
      <c r="U21" s="12">
        <f t="shared" si="4"/>
        <v>0.15694054075774466</v>
      </c>
      <c r="V21" s="12">
        <f t="shared" si="4"/>
        <v>6.3105731382603711E-2</v>
      </c>
      <c r="W21" s="12">
        <f t="shared" si="4"/>
        <v>0.11857627643560632</v>
      </c>
      <c r="X21" s="12">
        <f t="shared" si="4"/>
        <v>5.3125637251080056E-2</v>
      </c>
      <c r="Y21" s="12">
        <f t="shared" si="4"/>
        <v>0.11667190464432015</v>
      </c>
      <c r="Z21" s="12">
        <f t="shared" si="4"/>
        <v>2.7610384519838448E-2</v>
      </c>
      <c r="AA21" s="12">
        <f t="shared" si="4"/>
        <v>1.7243356208503431E-2</v>
      </c>
      <c r="AB21" s="12">
        <f t="shared" si="4"/>
        <v>0.12485191228010883</v>
      </c>
      <c r="AC21" s="12">
        <f t="shared" si="4"/>
        <v>6.3E-2</v>
      </c>
      <c r="AD21" s="12">
        <f t="shared" si="4"/>
        <v>0.13771105014970061</v>
      </c>
      <c r="AE21" s="12">
        <f t="shared" si="4"/>
        <v>0.23156640516275234</v>
      </c>
      <c r="AF21" s="12">
        <f t="shared" si="4"/>
        <v>4.1681330752908204E-2</v>
      </c>
      <c r="AG21" s="12">
        <f t="shared" si="4"/>
        <v>0.10762047805623123</v>
      </c>
      <c r="AH21" s="12">
        <f t="shared" si="4"/>
        <v>0.104158613712187</v>
      </c>
      <c r="AI21" s="12">
        <f t="shared" si="4"/>
        <v>7.9215140881124996E-2</v>
      </c>
      <c r="AJ21" s="12">
        <f t="shared" si="4"/>
        <v>4.4410808009732426E-2</v>
      </c>
      <c r="AK21" s="12">
        <f t="shared" si="4"/>
        <v>0.11484869431042864</v>
      </c>
      <c r="AL21" s="12">
        <f t="shared" si="4"/>
        <v>4.8222133267589409E-2</v>
      </c>
    </row>
    <row r="22" spans="2:38">
      <c r="B22" s="7" t="s">
        <v>47</v>
      </c>
      <c r="F22" s="12">
        <f>F20/$C$10</f>
        <v>0.64963961140708248</v>
      </c>
      <c r="G22" s="12">
        <f>G20/$D$10</f>
        <v>1.0947781466948385</v>
      </c>
      <c r="H22" s="12">
        <f>H20/$E$10</f>
        <v>1.0422624721957419</v>
      </c>
      <c r="I22" s="12">
        <f>I20/$C$10</f>
        <v>0.65716076465057982</v>
      </c>
      <c r="J22" s="12">
        <f>J20/$D$10</f>
        <v>0.26260187141563535</v>
      </c>
      <c r="K22" s="12">
        <f>K20/$E$10</f>
        <v>0.15030187480139809</v>
      </c>
      <c r="L22" s="12">
        <f>L20/$C$10</f>
        <v>0.84675650266374181</v>
      </c>
      <c r="M22" s="12">
        <f>M20/$D$10</f>
        <v>0.48083308179897372</v>
      </c>
      <c r="N22" s="12">
        <f>N20/$E$10</f>
        <v>0.2942484906259929</v>
      </c>
      <c r="O22" s="12">
        <f>O20/$C$10</f>
        <v>0.90034471952366046</v>
      </c>
      <c r="P22" s="12">
        <f>P20/$D$10</f>
        <v>0.45276184726833685</v>
      </c>
      <c r="Q22" s="12">
        <f>Q20/$E$10</f>
        <v>0.29361296472831255</v>
      </c>
      <c r="R22" s="12">
        <f>R20/$C$10</f>
        <v>0.92196803509871528</v>
      </c>
      <c r="S22" s="12">
        <f>S20/$D$10</f>
        <v>0.34319348022939933</v>
      </c>
      <c r="T22" s="12">
        <f>T20/$E$10</f>
        <v>0.21385446456943114</v>
      </c>
      <c r="U22" s="12">
        <f>U20/$C$10</f>
        <v>0.5311814478219995</v>
      </c>
      <c r="V22" s="12">
        <f>V20/$D$10</f>
        <v>0.95532749773619063</v>
      </c>
      <c r="W22" s="12">
        <f>W20/$E$10</f>
        <v>0.27295837305370185</v>
      </c>
      <c r="X22" s="12">
        <f>X20/$C$10</f>
        <v>0.82043246631150135</v>
      </c>
      <c r="Y22" s="12">
        <f>Y20/$D$10</f>
        <v>1.2073649260488981</v>
      </c>
      <c r="Z22" s="12">
        <f>Z20/$E$10</f>
        <v>0.61836669844296144</v>
      </c>
      <c r="AA22" s="12">
        <f>AA20/$C$10</f>
        <v>0.81416483860858679</v>
      </c>
      <c r="AB22" s="12">
        <f>AB20/$D$10</f>
        <v>0.47962571687292477</v>
      </c>
      <c r="AC22" s="12">
        <f>AC20/$E$10</f>
        <v>0.30123927550047658</v>
      </c>
      <c r="AD22" s="12">
        <f>AD20/$C$10</f>
        <v>0.75932309620808536</v>
      </c>
      <c r="AE22" s="12">
        <f>AE20/$D$10</f>
        <v>1.0664050709326893</v>
      </c>
      <c r="AF22" s="12">
        <f>AF20/$E$10</f>
        <v>0.69621862090880193</v>
      </c>
      <c r="AG22" s="12">
        <f>AG20/$C$10</f>
        <v>0.75533862111043293</v>
      </c>
      <c r="AH22" s="12">
        <f>AH20/$D$10</f>
        <v>0.67327638804148859</v>
      </c>
      <c r="AI22" s="12">
        <f>AI20/$E$10</f>
        <v>0.55491153142159844</v>
      </c>
      <c r="AJ22" s="12">
        <f>AJ20/$C$10</f>
        <v>0.82916412446613774</v>
      </c>
      <c r="AK22" s="12">
        <f>AK20/$D$10</f>
        <v>0.47376449054301389</v>
      </c>
      <c r="AL22" s="12">
        <f>AL20/$E$10</f>
        <v>0.210189139719341</v>
      </c>
    </row>
    <row r="23" spans="2:38">
      <c r="B23" s="7" t="s">
        <v>48</v>
      </c>
      <c r="F23" s="12">
        <f>F21/$C$10</f>
        <v>3.041091455708711E-2</v>
      </c>
      <c r="G23" s="12">
        <f>G21/$D$10</f>
        <v>0.153646674679775</v>
      </c>
      <c r="H23" s="12">
        <f>H21/$E$10</f>
        <v>5.3463557122461071E-2</v>
      </c>
      <c r="I23" s="12">
        <f>I21/$C$10</f>
        <v>0.19115776434681889</v>
      </c>
      <c r="J23" s="12">
        <f>J21/$D$10</f>
        <v>5.4061609960307067E-2</v>
      </c>
      <c r="K23" s="12">
        <f>K21/$E$10</f>
        <v>4.3270633773608486E-2</v>
      </c>
      <c r="L23" s="12">
        <f>L21/$C$10</f>
        <v>0.10645376995581153</v>
      </c>
      <c r="M23" s="12">
        <f>M21/$D$10</f>
        <v>0.16108737998061221</v>
      </c>
      <c r="N23" s="12">
        <f>N21/$E$10</f>
        <v>0.18360237592670078</v>
      </c>
      <c r="O23" s="12">
        <f>O21/$C$10</f>
        <v>4.6972723170498901E-2</v>
      </c>
      <c r="P23" s="12">
        <f>P21/$D$10</f>
        <v>0.15797258153692645</v>
      </c>
      <c r="Q23" s="12">
        <f>Q21/$E$10</f>
        <v>3.5528398767558131E-2</v>
      </c>
      <c r="R23" s="12">
        <f>R21/$C$10</f>
        <v>0.11780097555546551</v>
      </c>
      <c r="S23" s="12">
        <f>S21/$D$10</f>
        <v>6.5887868691177645E-2</v>
      </c>
      <c r="T23" s="12">
        <f>T21/$E$10</f>
        <v>3.3909937265850995E-2</v>
      </c>
      <c r="U23" s="12">
        <f>U21/$C$10</f>
        <v>0.14754673214454217</v>
      </c>
      <c r="V23" s="12">
        <f>V21/$D$10</f>
        <v>5.7143735028014224E-2</v>
      </c>
      <c r="W23" s="12">
        <f>W21/$E$10</f>
        <v>0.11303744178799457</v>
      </c>
      <c r="X23" s="12">
        <f>X21/$C$10</f>
        <v>4.9945757365477968E-2</v>
      </c>
      <c r="Y23" s="12">
        <f>Y21/$D$10</f>
        <v>0.10564917414215527</v>
      </c>
      <c r="Z23" s="12">
        <f>Z21/$E$10</f>
        <v>2.632067161090414E-2</v>
      </c>
      <c r="AA23" s="12">
        <f>AA21/$C$10</f>
        <v>1.6211240559545689E-2</v>
      </c>
      <c r="AB23" s="12">
        <f>AB21/$D$10</f>
        <v>0.11305636487785285</v>
      </c>
      <c r="AC23" s="12">
        <f>AC21/$E$10</f>
        <v>6.005719733079122E-2</v>
      </c>
      <c r="AD23" s="12">
        <f>AD21/$C$10</f>
        <v>0.12946823893735565</v>
      </c>
      <c r="AE23" s="12">
        <f>AE21/$D$10</f>
        <v>0.20968886673355178</v>
      </c>
      <c r="AF23" s="12">
        <f>AF21/$E$10</f>
        <v>3.9734347714879117E-2</v>
      </c>
      <c r="AG23" s="12">
        <f>AG21/$C$10</f>
        <v>0.10117876344991969</v>
      </c>
      <c r="AH23" s="12">
        <f>AH21/$D$10</f>
        <v>9.4318092706477813E-2</v>
      </c>
      <c r="AI23" s="12">
        <f>AI21/$E$10</f>
        <v>7.5514910277526201E-2</v>
      </c>
      <c r="AJ23" s="12">
        <f>AJ21/$C$10</f>
        <v>4.1752561588592071E-2</v>
      </c>
      <c r="AK23" s="12">
        <f>AK21/$D$10</f>
        <v>0.1039982139846924</v>
      </c>
      <c r="AL23" s="12">
        <f>AL21/$E$10</f>
        <v>4.5969621799417923E-2</v>
      </c>
    </row>
  </sheetData>
  <mergeCells count="23">
    <mergeCell ref="AG5:AI5"/>
    <mergeCell ref="AJ5:AL5"/>
    <mergeCell ref="C5:E5"/>
    <mergeCell ref="F5:H5"/>
    <mergeCell ref="I5:K5"/>
    <mergeCell ref="L5:N5"/>
    <mergeCell ref="O5:Q5"/>
    <mergeCell ref="R5:T5"/>
    <mergeCell ref="U5:W5"/>
    <mergeCell ref="X5:Z5"/>
    <mergeCell ref="AA5:AC5"/>
    <mergeCell ref="AD5:AF5"/>
    <mergeCell ref="X15:Z15"/>
    <mergeCell ref="AA15:AC15"/>
    <mergeCell ref="AD15:AF15"/>
    <mergeCell ref="AG15:AI15"/>
    <mergeCell ref="AJ15:AL15"/>
    <mergeCell ref="F15:H15"/>
    <mergeCell ref="I15:K15"/>
    <mergeCell ref="L15:N15"/>
    <mergeCell ref="O15:Q15"/>
    <mergeCell ref="R15:T15"/>
    <mergeCell ref="U15:W15"/>
  </mergeCells>
  <phoneticPr fontId="1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CO148"/>
  <sheetViews>
    <sheetView workbookViewId="0">
      <selection activeCell="CO3" sqref="CO3"/>
    </sheetView>
  </sheetViews>
  <sheetFormatPr defaultColWidth="11.5546875" defaultRowHeight="14.4"/>
  <sheetData>
    <row r="3" spans="1:93">
      <c r="A3" s="7"/>
      <c r="B3" s="7" t="s">
        <v>88</v>
      </c>
      <c r="C3" s="7" t="s">
        <v>89</v>
      </c>
      <c r="D3" s="7" t="s">
        <v>90</v>
      </c>
      <c r="E3" s="59" t="s">
        <v>304</v>
      </c>
      <c r="F3" s="7" t="s">
        <v>91</v>
      </c>
      <c r="G3" s="7" t="s">
        <v>92</v>
      </c>
      <c r="H3" s="7" t="s">
        <v>93</v>
      </c>
      <c r="I3" s="59" t="s">
        <v>305</v>
      </c>
      <c r="J3" s="7" t="s">
        <v>94</v>
      </c>
      <c r="K3" s="7" t="s">
        <v>95</v>
      </c>
      <c r="L3" s="7" t="s">
        <v>96</v>
      </c>
      <c r="M3" s="59" t="s">
        <v>306</v>
      </c>
      <c r="N3" s="7" t="s">
        <v>97</v>
      </c>
      <c r="O3" s="7" t="s">
        <v>98</v>
      </c>
      <c r="P3" s="7" t="s">
        <v>99</v>
      </c>
      <c r="Q3" s="59" t="s">
        <v>307</v>
      </c>
      <c r="R3" s="7" t="s">
        <v>100</v>
      </c>
      <c r="S3" s="7" t="s">
        <v>101</v>
      </c>
      <c r="T3" s="7" t="s">
        <v>102</v>
      </c>
      <c r="U3" s="59" t="s">
        <v>308</v>
      </c>
      <c r="V3" s="7" t="s">
        <v>103</v>
      </c>
      <c r="W3" s="7" t="s">
        <v>104</v>
      </c>
      <c r="X3" s="7" t="s">
        <v>105</v>
      </c>
      <c r="Y3" s="59" t="s">
        <v>309</v>
      </c>
      <c r="Z3" s="7" t="s">
        <v>106</v>
      </c>
      <c r="AA3" s="7" t="s">
        <v>107</v>
      </c>
      <c r="AB3" s="7" t="s">
        <v>108</v>
      </c>
      <c r="AC3" s="59" t="s">
        <v>310</v>
      </c>
      <c r="AD3" s="7" t="s">
        <v>109</v>
      </c>
      <c r="AE3" s="7" t="s">
        <v>110</v>
      </c>
      <c r="AF3" s="7" t="s">
        <v>111</v>
      </c>
      <c r="AG3" s="59" t="s">
        <v>312</v>
      </c>
      <c r="AH3" s="7" t="s">
        <v>112</v>
      </c>
      <c r="AI3" s="7" t="s">
        <v>113</v>
      </c>
      <c r="AJ3" s="7" t="s">
        <v>114</v>
      </c>
      <c r="AK3" s="59" t="s">
        <v>313</v>
      </c>
      <c r="AL3" s="7" t="s">
        <v>115</v>
      </c>
      <c r="AM3" s="7" t="s">
        <v>116</v>
      </c>
      <c r="AN3" s="7" t="s">
        <v>117</v>
      </c>
      <c r="AO3" s="59" t="s">
        <v>314</v>
      </c>
      <c r="AP3" s="7" t="s">
        <v>118</v>
      </c>
      <c r="AQ3" s="7" t="s">
        <v>119</v>
      </c>
      <c r="AR3" s="7" t="s">
        <v>120</v>
      </c>
      <c r="AS3" s="59" t="s">
        <v>315</v>
      </c>
      <c r="AT3" s="7" t="s">
        <v>121</v>
      </c>
      <c r="AU3" s="7" t="s">
        <v>122</v>
      </c>
      <c r="AV3" s="7" t="s">
        <v>123</v>
      </c>
      <c r="AW3" s="59" t="s">
        <v>316</v>
      </c>
      <c r="AX3" s="7" t="s">
        <v>124</v>
      </c>
      <c r="AY3" s="7" t="s">
        <v>125</v>
      </c>
      <c r="AZ3" s="7" t="s">
        <v>126</v>
      </c>
      <c r="BA3" s="59" t="s">
        <v>317</v>
      </c>
      <c r="BB3" s="7" t="s">
        <v>127</v>
      </c>
      <c r="BC3" s="7" t="s">
        <v>128</v>
      </c>
      <c r="BD3" s="7" t="s">
        <v>129</v>
      </c>
      <c r="BE3" s="59" t="s">
        <v>318</v>
      </c>
      <c r="BF3" s="7" t="s">
        <v>130</v>
      </c>
      <c r="BG3" s="7" t="s">
        <v>131</v>
      </c>
      <c r="BH3" s="7" t="s">
        <v>132</v>
      </c>
      <c r="BI3" s="59" t="s">
        <v>319</v>
      </c>
      <c r="BJ3" s="7" t="s">
        <v>133</v>
      </c>
      <c r="BK3" s="7" t="s">
        <v>134</v>
      </c>
      <c r="BL3" s="7" t="s">
        <v>135</v>
      </c>
      <c r="BM3" s="59" t="s">
        <v>320</v>
      </c>
      <c r="BN3" s="7" t="s">
        <v>136</v>
      </c>
      <c r="BO3" s="7" t="s">
        <v>137</v>
      </c>
      <c r="BP3" s="7" t="s">
        <v>138</v>
      </c>
      <c r="BQ3" s="59" t="s">
        <v>321</v>
      </c>
      <c r="BR3" s="7" t="s">
        <v>139</v>
      </c>
      <c r="BS3" s="7" t="s">
        <v>140</v>
      </c>
      <c r="BT3" s="7" t="s">
        <v>141</v>
      </c>
      <c r="BU3" s="59" t="s">
        <v>322</v>
      </c>
      <c r="BV3" s="7" t="s">
        <v>142</v>
      </c>
      <c r="BW3" s="7" t="s">
        <v>143</v>
      </c>
      <c r="BX3" s="7" t="s">
        <v>144</v>
      </c>
      <c r="BY3" s="59" t="s">
        <v>323</v>
      </c>
      <c r="BZ3" s="7" t="s">
        <v>145</v>
      </c>
      <c r="CA3" s="7" t="s">
        <v>146</v>
      </c>
      <c r="CB3" s="7" t="s">
        <v>147</v>
      </c>
      <c r="CC3" s="59" t="s">
        <v>148</v>
      </c>
      <c r="CD3" s="7" t="s">
        <v>149</v>
      </c>
      <c r="CE3" s="7" t="s">
        <v>150</v>
      </c>
      <c r="CF3" s="7" t="s">
        <v>151</v>
      </c>
      <c r="CG3" s="59" t="s">
        <v>324</v>
      </c>
      <c r="CH3" s="7" t="s">
        <v>152</v>
      </c>
      <c r="CI3" s="7" t="s">
        <v>153</v>
      </c>
      <c r="CJ3" s="7" t="s">
        <v>154</v>
      </c>
      <c r="CK3" s="59" t="s">
        <v>155</v>
      </c>
      <c r="CL3" s="7" t="s">
        <v>156</v>
      </c>
      <c r="CM3" s="7" t="s">
        <v>157</v>
      </c>
      <c r="CN3" s="7" t="s">
        <v>158</v>
      </c>
      <c r="CO3" s="59" t="s">
        <v>325</v>
      </c>
    </row>
    <row r="4" spans="1:93">
      <c r="A4" s="7" t="s">
        <v>159</v>
      </c>
      <c r="B4" s="7">
        <v>0.182777</v>
      </c>
      <c r="C4" s="7">
        <v>0.19046099999999999</v>
      </c>
      <c r="D4" s="7">
        <v>0.20181499999999999</v>
      </c>
      <c r="E4" s="7">
        <f>AVERAGE(B4:D4)</f>
        <v>0.19168433333333332</v>
      </c>
      <c r="F4" s="7">
        <v>0.20395199999999999</v>
      </c>
      <c r="G4" s="7">
        <v>0.201349</v>
      </c>
      <c r="H4" s="7">
        <v>0.20292299999999999</v>
      </c>
      <c r="I4" s="7">
        <f>AVERAGE(F4:H4)</f>
        <v>0.20274133333333333</v>
      </c>
      <c r="J4" s="7">
        <v>0.16364500000000001</v>
      </c>
      <c r="K4" s="7">
        <v>0.16258500000000001</v>
      </c>
      <c r="L4" s="7">
        <v>0.17789099999999999</v>
      </c>
      <c r="M4" s="7">
        <f>AVERAGE(J4:L4)</f>
        <v>0.16804033333333335</v>
      </c>
      <c r="N4" s="7">
        <v>0.24494299999999999</v>
      </c>
      <c r="O4" s="7">
        <v>0.247951</v>
      </c>
      <c r="P4" s="7">
        <v>0.26206099999999999</v>
      </c>
      <c r="Q4" s="7">
        <f>AVERAGE(N4:P4)</f>
        <v>0.25165166666666666</v>
      </c>
      <c r="R4" s="7">
        <v>0.21732599999999999</v>
      </c>
      <c r="S4" s="7">
        <v>0.20679500000000001</v>
      </c>
      <c r="T4" s="7">
        <v>0.22062499999999999</v>
      </c>
      <c r="U4" s="7">
        <f>AVERAGE(R4:T4)</f>
        <v>0.21491533333333332</v>
      </c>
      <c r="V4" s="7">
        <v>0.20195399999999999</v>
      </c>
      <c r="W4" s="7">
        <v>0.20389599999999999</v>
      </c>
      <c r="X4" s="7">
        <v>0.28184199999999998</v>
      </c>
      <c r="Y4" s="7">
        <f>AVERAGE(V4:X4)</f>
        <v>0.22923066666666667</v>
      </c>
      <c r="Z4" s="7">
        <v>0.28975699999999999</v>
      </c>
      <c r="AA4" s="7">
        <v>0.28523799999999999</v>
      </c>
      <c r="AB4" s="7">
        <v>0.29803400000000002</v>
      </c>
      <c r="AC4" s="7">
        <f>AVERAGE(Z4:AB4)</f>
        <v>0.29100966666666667</v>
      </c>
      <c r="AD4" s="7">
        <v>0.27473500000000001</v>
      </c>
      <c r="AE4" s="7">
        <v>0.29541699999999999</v>
      </c>
      <c r="AF4" s="7">
        <v>0.28555700000000001</v>
      </c>
      <c r="AG4" s="7">
        <f>AVERAGE(AD4:AF4)</f>
        <v>0.28523633333333337</v>
      </c>
      <c r="AH4" s="7">
        <v>0.27399000000000001</v>
      </c>
      <c r="AI4" s="7">
        <v>0.28152199999999999</v>
      </c>
      <c r="AJ4" s="7">
        <v>0.28437200000000001</v>
      </c>
      <c r="AK4" s="7">
        <f>AVERAGE(AH4:AJ4)</f>
        <v>0.27996133333333334</v>
      </c>
      <c r="AL4" s="7">
        <v>0.296933</v>
      </c>
      <c r="AM4" s="7">
        <v>0.28166799999999997</v>
      </c>
      <c r="AN4" s="7">
        <v>3.4265999999999998E-2</v>
      </c>
      <c r="AO4" s="7">
        <f>AVERAGE(AL4:AN4)</f>
        <v>0.20428899999999997</v>
      </c>
      <c r="AP4" s="7">
        <v>0.29742000000000002</v>
      </c>
      <c r="AQ4" s="7">
        <v>0.31000100000000003</v>
      </c>
      <c r="AR4" s="7">
        <v>0.32436100000000001</v>
      </c>
      <c r="AS4" s="7">
        <f>AVERAGE(AP4:AR4)</f>
        <v>0.31059399999999998</v>
      </c>
      <c r="AT4" s="7">
        <v>0.236677</v>
      </c>
      <c r="AU4" s="7">
        <v>0.24626100000000001</v>
      </c>
      <c r="AV4" s="7">
        <v>0.23949699999999999</v>
      </c>
      <c r="AW4" s="7">
        <f>AVERAGE(AT4:AV4)</f>
        <v>0.24081166666666665</v>
      </c>
      <c r="AX4" s="7">
        <v>0.29227500000000001</v>
      </c>
      <c r="AY4" s="7">
        <v>0.29598799999999997</v>
      </c>
      <c r="AZ4" s="7">
        <v>0.306396</v>
      </c>
      <c r="BA4" s="7">
        <f>AVERAGE(AX4:AZ4)</f>
        <v>0.29821966666666666</v>
      </c>
      <c r="BB4" s="7">
        <v>0.23088700000000001</v>
      </c>
      <c r="BC4" s="7">
        <v>0.22834099999999999</v>
      </c>
      <c r="BD4" s="7">
        <v>0.223576</v>
      </c>
      <c r="BE4" s="7">
        <f>AVERAGE(BB4:BD4)</f>
        <v>0.22760133333333332</v>
      </c>
      <c r="BF4" s="7">
        <v>0.30563499999999999</v>
      </c>
      <c r="BG4" s="7">
        <v>0.31239600000000001</v>
      </c>
      <c r="BH4" s="7">
        <v>0.263214</v>
      </c>
      <c r="BI4" s="7">
        <f>AVERAGE(BF4:BH4)</f>
        <v>0.29374833333333333</v>
      </c>
      <c r="BJ4" s="7">
        <v>0.31174099999999999</v>
      </c>
      <c r="BK4" s="7">
        <v>0.330737</v>
      </c>
      <c r="BL4" s="7">
        <v>0.31333</v>
      </c>
      <c r="BM4" s="7">
        <f>AVERAGE(BJ4:BL4)</f>
        <v>0.31860266666666665</v>
      </c>
      <c r="BN4" s="7">
        <v>0.24934899999999999</v>
      </c>
      <c r="BO4" s="7">
        <v>0.26973399999999997</v>
      </c>
      <c r="BP4" s="7">
        <v>0.25628899999999999</v>
      </c>
      <c r="BQ4" s="7">
        <f>AVERAGE(BN4:BP4)</f>
        <v>0.25845733333333332</v>
      </c>
      <c r="BR4" s="7">
        <v>0.52427800000000002</v>
      </c>
      <c r="BS4" s="7">
        <v>0.51024099999999994</v>
      </c>
      <c r="BT4" s="7">
        <v>0.50863999999999998</v>
      </c>
      <c r="BU4" s="7">
        <f>AVERAGE(BR4:BT4)</f>
        <v>0.51438633333333328</v>
      </c>
      <c r="BV4" s="7">
        <v>0.26475700000000002</v>
      </c>
      <c r="BW4" s="7">
        <v>0.27611400000000003</v>
      </c>
      <c r="BX4" s="7">
        <v>0.30388599999999999</v>
      </c>
      <c r="BY4" s="7">
        <f>AVERAGE(BV4:BX4)</f>
        <v>0.28158566666666668</v>
      </c>
      <c r="BZ4" s="7">
        <v>0.31883099999999998</v>
      </c>
      <c r="CA4" s="7">
        <v>0.31145200000000001</v>
      </c>
      <c r="CB4" s="7">
        <v>0.31217800000000001</v>
      </c>
      <c r="CC4" s="7">
        <f>AVERAGE(BZ4:CB4)</f>
        <v>0.31415366666666666</v>
      </c>
      <c r="CD4" s="7">
        <v>0.214249</v>
      </c>
      <c r="CE4" s="7">
        <v>0.22073499999999999</v>
      </c>
      <c r="CF4" s="7">
        <v>0.228128</v>
      </c>
      <c r="CG4" s="7">
        <f>AVERAGE(CD4:CF4)</f>
        <v>0.22103733333333331</v>
      </c>
      <c r="CH4" s="7">
        <v>0.112119</v>
      </c>
      <c r="CI4" s="7">
        <v>0.12842899999999999</v>
      </c>
      <c r="CJ4" s="7">
        <v>0.111362</v>
      </c>
      <c r="CK4" s="7">
        <f>AVERAGE(CH4:CJ4)</f>
        <v>0.11730333333333333</v>
      </c>
      <c r="CL4" s="7">
        <v>0.25697700000000001</v>
      </c>
      <c r="CM4" s="7">
        <v>0.267563</v>
      </c>
      <c r="CN4" s="7">
        <v>0.27294499999999999</v>
      </c>
      <c r="CO4" s="7">
        <f>AVERAGE(CL4:CN4)</f>
        <v>0.26582833333333333</v>
      </c>
    </row>
    <row r="5" spans="1:93">
      <c r="A5" s="7" t="s">
        <v>160</v>
      </c>
      <c r="B5" s="7">
        <v>0.18304300000000001</v>
      </c>
      <c r="C5" s="7">
        <v>0.190885</v>
      </c>
      <c r="D5" s="7">
        <v>0.187668</v>
      </c>
      <c r="E5" s="7">
        <f t="shared" ref="E5:E68" si="0">AVERAGE(B5:D5)</f>
        <v>0.18719866666666665</v>
      </c>
      <c r="F5" s="7">
        <v>0.22104499999999999</v>
      </c>
      <c r="G5" s="7">
        <v>0.21485699999999999</v>
      </c>
      <c r="H5" s="7">
        <v>0.21468200000000001</v>
      </c>
      <c r="I5" s="7">
        <f t="shared" ref="I5:I68" si="1">AVERAGE(F5:H5)</f>
        <v>0.21686133333333335</v>
      </c>
      <c r="J5" s="7">
        <v>0.16512199999999999</v>
      </c>
      <c r="K5" s="7">
        <v>0.16559699999999999</v>
      </c>
      <c r="L5" s="7">
        <v>0.17522399999999999</v>
      </c>
      <c r="M5" s="7">
        <f t="shared" ref="M5:M68" si="2">AVERAGE(J5:L5)</f>
        <v>0.16864766666666667</v>
      </c>
      <c r="N5" s="7">
        <v>0.24646799999999999</v>
      </c>
      <c r="O5" s="7">
        <v>0.25112200000000001</v>
      </c>
      <c r="P5" s="7">
        <v>0.26092700000000002</v>
      </c>
      <c r="Q5" s="7">
        <f t="shared" ref="Q5:Q68" si="3">AVERAGE(N5:P5)</f>
        <v>0.25283899999999998</v>
      </c>
      <c r="R5" s="7">
        <v>0.226937</v>
      </c>
      <c r="S5" s="7">
        <v>0.222109</v>
      </c>
      <c r="T5" s="7">
        <v>0.23366000000000001</v>
      </c>
      <c r="U5" s="7">
        <f t="shared" ref="U5:U68" si="4">AVERAGE(R5:T5)</f>
        <v>0.22756866666666667</v>
      </c>
      <c r="V5" s="7">
        <v>0.21256900000000001</v>
      </c>
      <c r="W5" s="7">
        <v>0.212758</v>
      </c>
      <c r="X5" s="7">
        <v>0.24607999999999999</v>
      </c>
      <c r="Y5" s="7">
        <f t="shared" ref="Y5:Y68" si="5">AVERAGE(V5:X5)</f>
        <v>0.22380233333333333</v>
      </c>
      <c r="Z5" s="7">
        <v>0.30898900000000001</v>
      </c>
      <c r="AA5" s="7">
        <v>0.31264500000000001</v>
      </c>
      <c r="AB5" s="7">
        <v>0.30910300000000002</v>
      </c>
      <c r="AC5" s="7">
        <f t="shared" ref="AC5:AC68" si="6">AVERAGE(Z5:AB5)</f>
        <v>0.3102456666666667</v>
      </c>
      <c r="AD5" s="7">
        <v>0.25751400000000002</v>
      </c>
      <c r="AE5" s="7">
        <v>0.34641100000000002</v>
      </c>
      <c r="AF5" s="7">
        <v>0.25080799999999998</v>
      </c>
      <c r="AG5" s="7">
        <f t="shared" ref="AG5:AG68" si="7">AVERAGE(AD5:AF5)</f>
        <v>0.28491099999999997</v>
      </c>
      <c r="AH5" s="7">
        <v>0.28956500000000002</v>
      </c>
      <c r="AI5" s="7">
        <v>0.28787800000000002</v>
      </c>
      <c r="AJ5" s="7">
        <v>0.28816799999999998</v>
      </c>
      <c r="AK5" s="7">
        <f t="shared" ref="AK5:AK68" si="8">AVERAGE(AH5:AJ5)</f>
        <v>0.28853699999999999</v>
      </c>
      <c r="AL5" s="7">
        <v>0.29584300000000002</v>
      </c>
      <c r="AM5" s="7">
        <v>0.29595700000000003</v>
      </c>
      <c r="AN5" s="7">
        <v>3.6792999999999999E-2</v>
      </c>
      <c r="AO5" s="7">
        <f t="shared" ref="AO5:AO68" si="9">AVERAGE(AL5:AN5)</f>
        <v>0.20953100000000002</v>
      </c>
      <c r="AP5" s="7">
        <v>0.30019800000000002</v>
      </c>
      <c r="AQ5" s="7">
        <v>0.31005899999999997</v>
      </c>
      <c r="AR5" s="7">
        <v>0.31281100000000001</v>
      </c>
      <c r="AS5" s="7">
        <f t="shared" ref="AS5:AS68" si="10">AVERAGE(AP5:AR5)</f>
        <v>0.30768933333333331</v>
      </c>
      <c r="AT5" s="7">
        <v>0.234486</v>
      </c>
      <c r="AU5" s="7">
        <v>0.23738999999999999</v>
      </c>
      <c r="AV5" s="7">
        <v>0.23969599999999999</v>
      </c>
      <c r="AW5" s="7">
        <f t="shared" ref="AW5:AW68" si="11">AVERAGE(AT5:AV5)</f>
        <v>0.23719066666666666</v>
      </c>
      <c r="AX5" s="7">
        <v>0.29547899999999999</v>
      </c>
      <c r="AY5" s="7">
        <v>0.295705</v>
      </c>
      <c r="AZ5" s="7">
        <v>0.29861599999999999</v>
      </c>
      <c r="BA5" s="7">
        <f t="shared" ref="BA5:BA68" si="12">AVERAGE(AX5:AZ5)</f>
        <v>0.29659999999999997</v>
      </c>
      <c r="BB5" s="7">
        <v>0.207065</v>
      </c>
      <c r="BC5" s="7">
        <v>0.20319699999999999</v>
      </c>
      <c r="BD5" s="7">
        <v>0.198293</v>
      </c>
      <c r="BE5" s="7">
        <f t="shared" ref="BE5:BE68" si="13">AVERAGE(BB5:BD5)</f>
        <v>0.20285166666666665</v>
      </c>
      <c r="BF5" s="7">
        <v>0.27476099999999998</v>
      </c>
      <c r="BG5" s="7">
        <v>0.246338</v>
      </c>
      <c r="BH5" s="7">
        <v>0.228244</v>
      </c>
      <c r="BI5" s="7">
        <f t="shared" ref="BI5:BI68" si="14">AVERAGE(BF5:BH5)</f>
        <v>0.249781</v>
      </c>
      <c r="BJ5" s="7">
        <v>0.31242300000000001</v>
      </c>
      <c r="BK5" s="7">
        <v>0.31572600000000001</v>
      </c>
      <c r="BL5" s="7">
        <v>0.31965399999999999</v>
      </c>
      <c r="BM5" s="7">
        <f t="shared" ref="BM5:BM68" si="15">AVERAGE(BJ5:BL5)</f>
        <v>0.31593433333333337</v>
      </c>
      <c r="BN5" s="7">
        <v>0.235989</v>
      </c>
      <c r="BO5" s="7">
        <v>0.24609500000000001</v>
      </c>
      <c r="BP5" s="7">
        <v>0.23566899999999999</v>
      </c>
      <c r="BQ5" s="7">
        <f t="shared" ref="BQ5:BQ68" si="16">AVERAGE(BN5:BP5)</f>
        <v>0.23925099999999999</v>
      </c>
      <c r="BR5" s="7">
        <v>0.426703</v>
      </c>
      <c r="BS5" s="7">
        <v>0.44878400000000002</v>
      </c>
      <c r="BT5" s="7">
        <v>0.42567700000000003</v>
      </c>
      <c r="BU5" s="7">
        <f t="shared" ref="BU5:BU68" si="17">AVERAGE(BR5:BT5)</f>
        <v>0.43372133333333335</v>
      </c>
      <c r="BV5" s="7">
        <v>0.23811499999999999</v>
      </c>
      <c r="BW5" s="7">
        <v>0.24363199999999999</v>
      </c>
      <c r="BX5" s="7">
        <v>0.24540000000000001</v>
      </c>
      <c r="BY5" s="7">
        <f t="shared" ref="BY5:BY68" si="18">AVERAGE(BV5:BX5)</f>
        <v>0.24238233333333334</v>
      </c>
      <c r="BZ5" s="7">
        <v>0.32730900000000002</v>
      </c>
      <c r="CA5" s="7">
        <v>0.31390000000000001</v>
      </c>
      <c r="CB5" s="7">
        <v>0.32648700000000003</v>
      </c>
      <c r="CC5" s="7">
        <f t="shared" ref="CC5:CC68" si="19">AVERAGE(BZ5:CB5)</f>
        <v>0.32256533333333337</v>
      </c>
      <c r="CD5" s="7">
        <v>0.216562</v>
      </c>
      <c r="CE5" s="7">
        <v>0.224741</v>
      </c>
      <c r="CF5" s="7">
        <v>0.22706999999999999</v>
      </c>
      <c r="CG5" s="7">
        <f t="shared" ref="CG5:CG68" si="20">AVERAGE(CD5:CF5)</f>
        <v>0.22279099999999999</v>
      </c>
      <c r="CH5" s="7">
        <v>0.11089499999999999</v>
      </c>
      <c r="CI5" s="7">
        <v>0.12636900000000001</v>
      </c>
      <c r="CJ5" s="7">
        <v>0.17422899999999999</v>
      </c>
      <c r="CK5" s="7">
        <f t="shared" ref="CK5:CK68" si="21">AVERAGE(CH5:CJ5)</f>
        <v>0.13716433333333333</v>
      </c>
      <c r="CL5" s="7">
        <v>0.27607300000000001</v>
      </c>
      <c r="CM5" s="7">
        <v>0.285717</v>
      </c>
      <c r="CN5" s="7">
        <v>0.28525899999999998</v>
      </c>
      <c r="CO5" s="7">
        <f t="shared" ref="CO5:CO68" si="22">AVERAGE(CL5:CN5)</f>
        <v>0.28234966666666667</v>
      </c>
    </row>
    <row r="6" spans="1:93">
      <c r="A6" s="7" t="s">
        <v>161</v>
      </c>
      <c r="B6" s="7">
        <v>0.200575</v>
      </c>
      <c r="C6" s="7">
        <v>0.19947799999999999</v>
      </c>
      <c r="D6" s="7">
        <v>0.20518500000000001</v>
      </c>
      <c r="E6" s="7">
        <f t="shared" si="0"/>
        <v>0.20174599999999998</v>
      </c>
      <c r="F6" s="7">
        <v>0.25703399999999998</v>
      </c>
      <c r="G6" s="7">
        <v>0.24836900000000001</v>
      </c>
      <c r="H6" s="7">
        <v>0.26461200000000001</v>
      </c>
      <c r="I6" s="7">
        <f t="shared" si="1"/>
        <v>0.25667166666666669</v>
      </c>
      <c r="J6" s="7">
        <v>0.175099</v>
      </c>
      <c r="K6" s="7">
        <v>0.17429800000000001</v>
      </c>
      <c r="L6" s="7">
        <v>0.19305700000000001</v>
      </c>
      <c r="M6" s="7">
        <f t="shared" si="2"/>
        <v>0.18081800000000001</v>
      </c>
      <c r="N6" s="7">
        <v>0.29103400000000001</v>
      </c>
      <c r="O6" s="7">
        <v>0.28641699999999998</v>
      </c>
      <c r="P6" s="7">
        <v>0.310865</v>
      </c>
      <c r="Q6" s="7">
        <f t="shared" si="3"/>
        <v>0.29610533333333328</v>
      </c>
      <c r="R6" s="7">
        <v>0.28954999999999997</v>
      </c>
      <c r="S6" s="7">
        <v>0.26733800000000002</v>
      </c>
      <c r="T6" s="7">
        <v>0.30270200000000003</v>
      </c>
      <c r="U6" s="7">
        <f t="shared" si="4"/>
        <v>0.28653000000000001</v>
      </c>
      <c r="V6" s="7">
        <v>0.23852100000000001</v>
      </c>
      <c r="W6" s="7">
        <v>0.23761599999999999</v>
      </c>
      <c r="X6" s="7">
        <v>0.248839</v>
      </c>
      <c r="Y6" s="7">
        <f t="shared" si="5"/>
        <v>0.24165866666666669</v>
      </c>
      <c r="Z6" s="7">
        <v>0.33022299999999999</v>
      </c>
      <c r="AA6" s="7">
        <v>0.37378499999999998</v>
      </c>
      <c r="AB6" s="7">
        <v>0.33453899999999998</v>
      </c>
      <c r="AC6" s="7">
        <f t="shared" si="6"/>
        <v>0.34618233333333331</v>
      </c>
      <c r="AD6" s="7">
        <v>0.258019</v>
      </c>
      <c r="AE6" s="7">
        <v>0.360379</v>
      </c>
      <c r="AF6" s="7">
        <v>0.25622400000000001</v>
      </c>
      <c r="AG6" s="7">
        <f t="shared" si="7"/>
        <v>0.29154066666666667</v>
      </c>
      <c r="AH6" s="7">
        <v>0.30917299999999998</v>
      </c>
      <c r="AI6" s="7">
        <v>0.31803300000000001</v>
      </c>
      <c r="AJ6" s="7">
        <v>0.31633</v>
      </c>
      <c r="AK6" s="7">
        <f t="shared" si="8"/>
        <v>0.31451199999999996</v>
      </c>
      <c r="AL6" s="7">
        <v>0.31512400000000002</v>
      </c>
      <c r="AM6" s="7">
        <v>0.34664699999999998</v>
      </c>
      <c r="AN6" s="7">
        <v>3.5325000000000002E-2</v>
      </c>
      <c r="AO6" s="7">
        <f t="shared" si="9"/>
        <v>0.23236533333333334</v>
      </c>
      <c r="AP6" s="7">
        <v>0.31970799999999999</v>
      </c>
      <c r="AQ6" s="7">
        <v>0.341146</v>
      </c>
      <c r="AR6" s="7">
        <v>0.33313700000000002</v>
      </c>
      <c r="AS6" s="7">
        <f t="shared" si="10"/>
        <v>0.33133033333333334</v>
      </c>
      <c r="AT6" s="7">
        <v>0.24814</v>
      </c>
      <c r="AU6" s="7">
        <v>0.24915599999999999</v>
      </c>
      <c r="AV6" s="7">
        <v>0.248029</v>
      </c>
      <c r="AW6" s="7">
        <f t="shared" si="11"/>
        <v>0.24844166666666667</v>
      </c>
      <c r="AX6" s="7">
        <v>0.31234499999999998</v>
      </c>
      <c r="AY6" s="7">
        <v>0.30564599999999997</v>
      </c>
      <c r="AZ6" s="7">
        <v>0.31558399999999998</v>
      </c>
      <c r="BA6" s="7">
        <f t="shared" si="12"/>
        <v>0.31119166666666664</v>
      </c>
      <c r="BB6" s="7">
        <v>0.20868400000000001</v>
      </c>
      <c r="BC6" s="7">
        <v>0.20436000000000001</v>
      </c>
      <c r="BD6" s="7">
        <v>0.207401</v>
      </c>
      <c r="BE6" s="7">
        <f t="shared" si="13"/>
        <v>0.206815</v>
      </c>
      <c r="BF6" s="7">
        <v>0.28285300000000002</v>
      </c>
      <c r="BG6" s="7">
        <v>0.26615499999999997</v>
      </c>
      <c r="BH6" s="7">
        <v>0.234483</v>
      </c>
      <c r="BI6" s="7">
        <f t="shared" si="14"/>
        <v>0.26116366666666663</v>
      </c>
      <c r="BJ6" s="7">
        <v>0.32151400000000002</v>
      </c>
      <c r="BK6" s="7">
        <v>0.40314499999999998</v>
      </c>
      <c r="BL6" s="7">
        <v>0.34140100000000001</v>
      </c>
      <c r="BM6" s="7">
        <f t="shared" si="15"/>
        <v>0.35535333333333335</v>
      </c>
      <c r="BN6" s="7">
        <v>0.230768</v>
      </c>
      <c r="BO6" s="7">
        <v>0.23728399999999999</v>
      </c>
      <c r="BP6" s="7">
        <v>0.23038900000000001</v>
      </c>
      <c r="BQ6" s="7">
        <f t="shared" si="16"/>
        <v>0.2328136666666667</v>
      </c>
      <c r="BR6" s="7">
        <v>0.437884</v>
      </c>
      <c r="BS6" s="7">
        <v>0.443496</v>
      </c>
      <c r="BT6" s="7">
        <v>0.43152699999999999</v>
      </c>
      <c r="BU6" s="7">
        <f t="shared" si="17"/>
        <v>0.4376356666666667</v>
      </c>
      <c r="BV6" s="7">
        <v>0.242481</v>
      </c>
      <c r="BW6" s="7">
        <v>0.24371999999999999</v>
      </c>
      <c r="BX6" s="7">
        <v>0.23389499999999999</v>
      </c>
      <c r="BY6" s="7">
        <f t="shared" si="18"/>
        <v>0.240032</v>
      </c>
      <c r="BZ6" s="7">
        <v>0.35247000000000001</v>
      </c>
      <c r="CA6" s="7">
        <v>0.34315099999999998</v>
      </c>
      <c r="CB6" s="7">
        <v>0.348717</v>
      </c>
      <c r="CC6" s="7">
        <f t="shared" si="19"/>
        <v>0.34811266666666668</v>
      </c>
      <c r="CD6" s="7">
        <v>0.21892900000000001</v>
      </c>
      <c r="CE6" s="7">
        <v>0.22187399999999999</v>
      </c>
      <c r="CF6" s="7">
        <v>0.225605</v>
      </c>
      <c r="CG6" s="7">
        <f t="shared" si="20"/>
        <v>0.222136</v>
      </c>
      <c r="CH6" s="7">
        <v>0.12289600000000001</v>
      </c>
      <c r="CI6" s="7">
        <v>0.122035</v>
      </c>
      <c r="CJ6" s="7">
        <v>0.124597</v>
      </c>
      <c r="CK6" s="7">
        <f t="shared" si="21"/>
        <v>0.12317600000000001</v>
      </c>
      <c r="CL6" s="7">
        <v>0.30175999999999997</v>
      </c>
      <c r="CM6" s="7">
        <v>0.319967</v>
      </c>
      <c r="CN6" s="7">
        <v>0.33019799999999999</v>
      </c>
      <c r="CO6" s="7">
        <f t="shared" si="22"/>
        <v>0.3173083333333333</v>
      </c>
    </row>
    <row r="7" spans="1:93">
      <c r="A7" s="7" t="s">
        <v>162</v>
      </c>
      <c r="B7" s="7">
        <v>0.24282799999999999</v>
      </c>
      <c r="C7" s="7">
        <v>0.21875600000000001</v>
      </c>
      <c r="D7" s="7">
        <v>0.221826</v>
      </c>
      <c r="E7" s="7">
        <f t="shared" si="0"/>
        <v>0.22780333333333333</v>
      </c>
      <c r="F7" s="7">
        <v>0.28806599999999999</v>
      </c>
      <c r="G7" s="7">
        <v>0.29461700000000002</v>
      </c>
      <c r="H7" s="7">
        <v>0.27780500000000002</v>
      </c>
      <c r="I7" s="7">
        <f t="shared" si="1"/>
        <v>0.28682933333333338</v>
      </c>
      <c r="J7" s="7">
        <v>0.19028700000000001</v>
      </c>
      <c r="K7" s="7">
        <v>0.19501499999999999</v>
      </c>
      <c r="L7" s="7">
        <v>0.197604</v>
      </c>
      <c r="M7" s="7">
        <f t="shared" si="2"/>
        <v>0.194302</v>
      </c>
      <c r="N7" s="7">
        <v>0.35036400000000001</v>
      </c>
      <c r="O7" s="7">
        <v>0.36081299999999999</v>
      </c>
      <c r="P7" s="7">
        <v>0.344777</v>
      </c>
      <c r="Q7" s="7">
        <f t="shared" si="3"/>
        <v>0.35198466666666661</v>
      </c>
      <c r="R7" s="7">
        <v>0.380666</v>
      </c>
      <c r="S7" s="7">
        <v>0.27772000000000002</v>
      </c>
      <c r="T7" s="7">
        <v>0.37487100000000001</v>
      </c>
      <c r="U7" s="7">
        <f t="shared" si="4"/>
        <v>0.34441900000000003</v>
      </c>
      <c r="V7" s="7">
        <v>0.323407</v>
      </c>
      <c r="W7" s="7">
        <v>0.26763599999999999</v>
      </c>
      <c r="X7" s="7">
        <v>0.27428900000000001</v>
      </c>
      <c r="Y7" s="7">
        <f t="shared" si="5"/>
        <v>0.28844399999999998</v>
      </c>
      <c r="Z7" s="7">
        <v>0.37919900000000001</v>
      </c>
      <c r="AA7" s="7">
        <v>0.42000900000000002</v>
      </c>
      <c r="AB7" s="7">
        <v>0.35502699999999998</v>
      </c>
      <c r="AC7" s="7">
        <f t="shared" si="6"/>
        <v>0.38474499999999995</v>
      </c>
      <c r="AD7" s="7">
        <v>0.268235</v>
      </c>
      <c r="AE7" s="7">
        <v>0.28865200000000002</v>
      </c>
      <c r="AF7" s="7">
        <v>0.263075</v>
      </c>
      <c r="AG7" s="7">
        <f t="shared" si="7"/>
        <v>0.27332066666666671</v>
      </c>
      <c r="AH7" s="7">
        <v>0.349549</v>
      </c>
      <c r="AI7" s="7">
        <v>0.34945300000000001</v>
      </c>
      <c r="AJ7" s="7">
        <v>0.36980000000000002</v>
      </c>
      <c r="AK7" s="7">
        <f t="shared" si="8"/>
        <v>0.35626733333333332</v>
      </c>
      <c r="AL7" s="7">
        <v>0.33155899999999999</v>
      </c>
      <c r="AM7" s="7">
        <v>0.43946400000000002</v>
      </c>
      <c r="AN7" s="7">
        <v>3.4021000000000003E-2</v>
      </c>
      <c r="AO7" s="7">
        <f t="shared" si="9"/>
        <v>0.26834799999999998</v>
      </c>
      <c r="AP7" s="7">
        <v>0.35243600000000003</v>
      </c>
      <c r="AQ7" s="7">
        <v>0.40112199999999998</v>
      </c>
      <c r="AR7" s="7">
        <v>0.345746</v>
      </c>
      <c r="AS7" s="7">
        <f t="shared" si="10"/>
        <v>0.36643466666666669</v>
      </c>
      <c r="AT7" s="7">
        <v>0.26358900000000002</v>
      </c>
      <c r="AU7" s="7">
        <v>0.28966500000000001</v>
      </c>
      <c r="AV7" s="7">
        <v>0.27603299999999997</v>
      </c>
      <c r="AW7" s="7">
        <f t="shared" si="11"/>
        <v>0.27642899999999998</v>
      </c>
      <c r="AX7" s="7">
        <v>0.32290099999999999</v>
      </c>
      <c r="AY7" s="7">
        <v>0.32705200000000001</v>
      </c>
      <c r="AZ7" s="7">
        <v>0.33637699999999998</v>
      </c>
      <c r="BA7" s="7">
        <f t="shared" si="12"/>
        <v>0.32877666666666666</v>
      </c>
      <c r="BB7" s="7">
        <v>0.21260999999999999</v>
      </c>
      <c r="BC7" s="7">
        <v>0.20551700000000001</v>
      </c>
      <c r="BD7" s="7">
        <v>0.21274599999999999</v>
      </c>
      <c r="BE7" s="7">
        <f t="shared" si="13"/>
        <v>0.21029100000000001</v>
      </c>
      <c r="BF7" s="7">
        <v>0.29081299999999999</v>
      </c>
      <c r="BG7" s="7">
        <v>0.26599600000000001</v>
      </c>
      <c r="BH7" s="7">
        <v>0.24313299999999999</v>
      </c>
      <c r="BI7" s="7">
        <f t="shared" si="14"/>
        <v>0.26664733333333329</v>
      </c>
      <c r="BJ7" s="7">
        <v>0.35594700000000001</v>
      </c>
      <c r="BK7" s="7">
        <v>0.47670499999999999</v>
      </c>
      <c r="BL7" s="7">
        <v>0.39313100000000001</v>
      </c>
      <c r="BM7" s="7">
        <f>AVERAGE(BJ7:BL7)</f>
        <v>0.40859433333333328</v>
      </c>
      <c r="BN7" s="7">
        <v>0.225193</v>
      </c>
      <c r="BO7" s="7">
        <v>0.22789699999999999</v>
      </c>
      <c r="BP7" s="7">
        <v>0.22291</v>
      </c>
      <c r="BQ7" s="7">
        <f>AVERAGE(BN7:BP7)</f>
        <v>0.2253333333333333</v>
      </c>
      <c r="BR7" s="7">
        <v>0.453683</v>
      </c>
      <c r="BS7" s="7">
        <v>0.46226800000000001</v>
      </c>
      <c r="BT7" s="7">
        <v>0.46452500000000002</v>
      </c>
      <c r="BU7" s="7">
        <f>AVERAGE(BR7:BT7)</f>
        <v>0.46015866666666666</v>
      </c>
      <c r="BV7" s="7">
        <v>0.247613</v>
      </c>
      <c r="BW7" s="7">
        <v>0.250386</v>
      </c>
      <c r="BX7" s="7">
        <v>0.26311499999999999</v>
      </c>
      <c r="BY7" s="7">
        <f>AVERAGE(BV7:BX7)</f>
        <v>0.25370466666666663</v>
      </c>
      <c r="BZ7" s="7">
        <v>0.36896299999999999</v>
      </c>
      <c r="CA7" s="7">
        <v>0.36461700000000002</v>
      </c>
      <c r="CB7" s="7">
        <v>0.37214700000000001</v>
      </c>
      <c r="CC7" s="7">
        <f>AVERAGE(BZ7:CB7)</f>
        <v>0.36857566666666663</v>
      </c>
      <c r="CD7" s="7">
        <v>0.215396</v>
      </c>
      <c r="CE7" s="7">
        <v>0.225379</v>
      </c>
      <c r="CF7" s="7">
        <v>0.22523000000000001</v>
      </c>
      <c r="CG7" s="7">
        <f>AVERAGE(CD7:CF7)</f>
        <v>0.22200166666666668</v>
      </c>
      <c r="CH7" s="7">
        <v>0.150535</v>
      </c>
      <c r="CI7" s="7">
        <v>0.111154</v>
      </c>
      <c r="CJ7" s="7">
        <v>0.10982699999999999</v>
      </c>
      <c r="CK7" s="7">
        <f>AVERAGE(CH7:CJ7)</f>
        <v>0.12383866666666667</v>
      </c>
      <c r="CL7" s="7">
        <v>0.32291799999999998</v>
      </c>
      <c r="CM7" s="7">
        <v>0.36458400000000002</v>
      </c>
      <c r="CN7" s="7">
        <v>0.47932200000000003</v>
      </c>
      <c r="CO7" s="7">
        <f>AVERAGE(CL7:CN7)</f>
        <v>0.38894133333333336</v>
      </c>
    </row>
    <row r="8" spans="1:93">
      <c r="A8" s="7" t="s">
        <v>163</v>
      </c>
      <c r="B8" s="7">
        <v>0.230549</v>
      </c>
      <c r="C8" s="7">
        <v>0.25313799999999997</v>
      </c>
      <c r="D8" s="7">
        <v>0.22662299999999999</v>
      </c>
      <c r="E8" s="7">
        <f t="shared" si="0"/>
        <v>0.23677000000000001</v>
      </c>
      <c r="F8" s="7">
        <v>0.31642500000000001</v>
      </c>
      <c r="G8" s="7">
        <v>0.40936099999999997</v>
      </c>
      <c r="H8" s="7">
        <v>0.36326399999999998</v>
      </c>
      <c r="I8" s="7">
        <f t="shared" si="1"/>
        <v>0.36301666666666671</v>
      </c>
      <c r="J8" s="7">
        <v>0.202741</v>
      </c>
      <c r="K8" s="7">
        <v>0.22353100000000001</v>
      </c>
      <c r="L8" s="7">
        <v>0.21285599999999999</v>
      </c>
      <c r="M8" s="7">
        <f t="shared" si="2"/>
        <v>0.21304266666666663</v>
      </c>
      <c r="N8" s="7">
        <v>0.41371999999999998</v>
      </c>
      <c r="O8" s="7">
        <v>0.42168699999999998</v>
      </c>
      <c r="P8" s="7">
        <v>0.43824000000000002</v>
      </c>
      <c r="Q8" s="7">
        <f t="shared" si="3"/>
        <v>0.42454900000000001</v>
      </c>
      <c r="R8" s="7">
        <v>0.38401999999999997</v>
      </c>
      <c r="S8" s="7">
        <v>0.41086299999999998</v>
      </c>
      <c r="T8" s="7">
        <v>0.43774200000000002</v>
      </c>
      <c r="U8" s="7">
        <f t="shared" si="4"/>
        <v>0.41087500000000005</v>
      </c>
      <c r="V8" s="7">
        <v>0.40271800000000002</v>
      </c>
      <c r="W8" s="7">
        <v>0.38126500000000002</v>
      </c>
      <c r="X8" s="7">
        <v>0.34235700000000002</v>
      </c>
      <c r="Y8" s="7">
        <f t="shared" si="5"/>
        <v>0.37544666666666671</v>
      </c>
      <c r="Z8" s="7">
        <v>0.40556300000000001</v>
      </c>
      <c r="AA8" s="7">
        <v>0.42398200000000003</v>
      </c>
      <c r="AB8" s="7">
        <v>0.37835099999999999</v>
      </c>
      <c r="AC8" s="7">
        <f t="shared" si="6"/>
        <v>0.40263199999999993</v>
      </c>
      <c r="AD8" s="7">
        <v>0.26717400000000002</v>
      </c>
      <c r="AE8" s="7">
        <v>0.28806500000000002</v>
      </c>
      <c r="AF8" s="7">
        <v>0.27797899999999998</v>
      </c>
      <c r="AG8" s="7">
        <f t="shared" si="7"/>
        <v>0.27773933333333334</v>
      </c>
      <c r="AH8" s="7">
        <v>0.43734699999999999</v>
      </c>
      <c r="AI8" s="7">
        <v>0.41269899999999998</v>
      </c>
      <c r="AJ8" s="7">
        <v>0.44280399999999998</v>
      </c>
      <c r="AK8" s="7">
        <f t="shared" si="8"/>
        <v>0.43095</v>
      </c>
      <c r="AL8" s="7">
        <v>0.36133399999999999</v>
      </c>
      <c r="AM8" s="7">
        <v>0.47509899999999999</v>
      </c>
      <c r="AN8" s="7">
        <v>3.7376E-2</v>
      </c>
      <c r="AO8" s="7">
        <f t="shared" si="9"/>
        <v>0.29126966666666665</v>
      </c>
      <c r="AP8" s="7">
        <v>0.44159599999999999</v>
      </c>
      <c r="AQ8" s="7">
        <v>0.53125699999999998</v>
      </c>
      <c r="AR8" s="7">
        <v>0.381494</v>
      </c>
      <c r="AS8" s="7">
        <f t="shared" si="10"/>
        <v>0.45144899999999999</v>
      </c>
      <c r="AT8" s="7">
        <v>0.27943499999999999</v>
      </c>
      <c r="AU8" s="7">
        <v>0.33843800000000002</v>
      </c>
      <c r="AV8" s="7">
        <v>0.345329</v>
      </c>
      <c r="AW8" s="7">
        <f t="shared" si="11"/>
        <v>0.32106733333333332</v>
      </c>
      <c r="AX8" s="7">
        <v>0.36794500000000002</v>
      </c>
      <c r="AY8" s="7">
        <v>0.40230399999999999</v>
      </c>
      <c r="AZ8" s="7">
        <v>0.36693900000000002</v>
      </c>
      <c r="BA8" s="7">
        <f t="shared" si="12"/>
        <v>0.37906266666666671</v>
      </c>
      <c r="BB8" s="7">
        <v>0.21854499999999999</v>
      </c>
      <c r="BC8" s="7">
        <v>0.21054600000000001</v>
      </c>
      <c r="BD8" s="7">
        <v>0.21551899999999999</v>
      </c>
      <c r="BE8" s="7">
        <f t="shared" si="13"/>
        <v>0.21487000000000001</v>
      </c>
      <c r="BF8" s="7">
        <v>0.31608599999999998</v>
      </c>
      <c r="BG8" s="7">
        <v>0.28526899999999999</v>
      </c>
      <c r="BH8" s="7">
        <v>0.26608700000000002</v>
      </c>
      <c r="BI8" s="7">
        <f t="shared" si="14"/>
        <v>0.28914733333333337</v>
      </c>
      <c r="BJ8" s="7">
        <v>0.40794200000000003</v>
      </c>
      <c r="BK8" s="7">
        <v>0.54963399999999996</v>
      </c>
      <c r="BL8" s="7">
        <v>0.439691</v>
      </c>
      <c r="BM8" s="7">
        <f t="shared" si="15"/>
        <v>0.46575566666666668</v>
      </c>
      <c r="BN8" s="7">
        <v>0.21181800000000001</v>
      </c>
      <c r="BO8" s="7">
        <v>0.212895</v>
      </c>
      <c r="BP8" s="7">
        <v>0.21160000000000001</v>
      </c>
      <c r="BQ8" s="7">
        <f t="shared" si="16"/>
        <v>0.21210433333333334</v>
      </c>
      <c r="BR8" s="7">
        <v>0.495145</v>
      </c>
      <c r="BS8" s="7">
        <v>0.51099000000000006</v>
      </c>
      <c r="BT8" s="7">
        <v>0.50798299999999996</v>
      </c>
      <c r="BU8" s="7">
        <f t="shared" si="17"/>
        <v>0.50470599999999999</v>
      </c>
      <c r="BV8" s="7">
        <v>0.26152700000000001</v>
      </c>
      <c r="BW8" s="7">
        <v>0.262019</v>
      </c>
      <c r="BX8" s="7">
        <v>0.262216</v>
      </c>
      <c r="BY8" s="7">
        <f t="shared" si="18"/>
        <v>0.26192066666666669</v>
      </c>
      <c r="BZ8" s="7">
        <v>0.39264900000000003</v>
      </c>
      <c r="CA8" s="7">
        <v>0.38552700000000001</v>
      </c>
      <c r="CB8" s="7">
        <v>0.39666699999999999</v>
      </c>
      <c r="CC8" s="7">
        <f t="shared" si="19"/>
        <v>0.39161433333333334</v>
      </c>
      <c r="CD8" s="7">
        <v>0.206681</v>
      </c>
      <c r="CE8" s="7">
        <v>0.21038299999999999</v>
      </c>
      <c r="CF8" s="7">
        <v>0.215306</v>
      </c>
      <c r="CG8" s="7">
        <f t="shared" si="20"/>
        <v>0.21079000000000001</v>
      </c>
      <c r="CH8" s="7">
        <v>0.107875</v>
      </c>
      <c r="CI8" s="7">
        <v>0.109484</v>
      </c>
      <c r="CJ8" s="7">
        <v>0.109982</v>
      </c>
      <c r="CK8" s="7">
        <f t="shared" si="21"/>
        <v>0.10911366666666666</v>
      </c>
      <c r="CL8" s="7">
        <v>0.35911199999999999</v>
      </c>
      <c r="CM8" s="7">
        <v>0.48140100000000002</v>
      </c>
      <c r="CN8" s="7">
        <v>0.550458</v>
      </c>
      <c r="CO8" s="7">
        <f t="shared" si="22"/>
        <v>0.46365699999999999</v>
      </c>
    </row>
    <row r="9" spans="1:93">
      <c r="A9" s="7" t="s">
        <v>164</v>
      </c>
      <c r="B9" s="7">
        <v>0.26132300000000003</v>
      </c>
      <c r="C9" s="7">
        <v>0.29416599999999998</v>
      </c>
      <c r="D9" s="7">
        <v>0.32020300000000002</v>
      </c>
      <c r="E9" s="7">
        <f t="shared" si="0"/>
        <v>0.29189733333333334</v>
      </c>
      <c r="F9" s="7">
        <v>0.34548600000000002</v>
      </c>
      <c r="G9" s="7">
        <v>0.38331599999999999</v>
      </c>
      <c r="H9" s="7">
        <v>0.37068699999999999</v>
      </c>
      <c r="I9" s="7">
        <f t="shared" si="1"/>
        <v>0.36649633333333331</v>
      </c>
      <c r="J9" s="7">
        <v>0.213473</v>
      </c>
      <c r="K9" s="7">
        <v>0.28175699999999998</v>
      </c>
      <c r="L9" s="7">
        <v>0.22641</v>
      </c>
      <c r="M9" s="7">
        <f t="shared" si="2"/>
        <v>0.24054666666666666</v>
      </c>
      <c r="N9" s="7">
        <v>0.478796</v>
      </c>
      <c r="O9" s="7">
        <v>0.49107499999999998</v>
      </c>
      <c r="P9" s="7">
        <v>0.51249800000000001</v>
      </c>
      <c r="Q9" s="7">
        <f t="shared" si="3"/>
        <v>0.49412299999999992</v>
      </c>
      <c r="R9" s="7">
        <v>0.43366300000000002</v>
      </c>
      <c r="S9" s="7">
        <v>0.40283400000000003</v>
      </c>
      <c r="T9" s="7">
        <v>0.471551</v>
      </c>
      <c r="U9" s="7">
        <f t="shared" si="4"/>
        <v>0.43601600000000001</v>
      </c>
      <c r="V9" s="7">
        <v>0.432979</v>
      </c>
      <c r="W9" s="7">
        <v>0.361149</v>
      </c>
      <c r="X9" s="7">
        <v>0.356124</v>
      </c>
      <c r="Y9" s="7">
        <f t="shared" si="5"/>
        <v>0.38341733333333333</v>
      </c>
      <c r="Z9" s="7">
        <v>0.52385599999999999</v>
      </c>
      <c r="AA9" s="7">
        <v>0.493834</v>
      </c>
      <c r="AB9" s="7">
        <v>0.41581699999999999</v>
      </c>
      <c r="AC9" s="7">
        <f t="shared" si="6"/>
        <v>0.47783566666666671</v>
      </c>
      <c r="AD9" s="7">
        <v>0.27012700000000001</v>
      </c>
      <c r="AE9" s="7">
        <v>0.27935300000000002</v>
      </c>
      <c r="AF9" s="7">
        <v>0.278999</v>
      </c>
      <c r="AG9" s="7">
        <f t="shared" si="7"/>
        <v>0.27615966666666664</v>
      </c>
      <c r="AH9" s="7">
        <v>0.53077099999999999</v>
      </c>
      <c r="AI9" s="7">
        <v>0.50133300000000003</v>
      </c>
      <c r="AJ9" s="7">
        <v>0.51994099999999999</v>
      </c>
      <c r="AK9" s="7">
        <f t="shared" si="8"/>
        <v>0.5173483333333333</v>
      </c>
      <c r="AL9" s="7">
        <v>0.452513</v>
      </c>
      <c r="AM9" s="7">
        <v>0.50030799999999997</v>
      </c>
      <c r="AN9" s="7">
        <v>3.5513000000000003E-2</v>
      </c>
      <c r="AO9" s="7">
        <f t="shared" si="9"/>
        <v>0.32944466666666666</v>
      </c>
      <c r="AP9" s="7">
        <v>0.49111900000000003</v>
      </c>
      <c r="AQ9" s="7">
        <v>0.546041</v>
      </c>
      <c r="AR9" s="7">
        <v>0.41652899999999998</v>
      </c>
      <c r="AS9" s="7">
        <f t="shared" si="10"/>
        <v>0.48456300000000002</v>
      </c>
      <c r="AT9" s="7">
        <v>0.30149700000000001</v>
      </c>
      <c r="AU9" s="7">
        <v>0.42941299999999999</v>
      </c>
      <c r="AV9" s="7">
        <v>0.414379</v>
      </c>
      <c r="AW9" s="7">
        <f t="shared" si="11"/>
        <v>0.38176300000000002</v>
      </c>
      <c r="AX9" s="7">
        <v>0.41202699999999998</v>
      </c>
      <c r="AY9" s="7">
        <v>0.42020200000000002</v>
      </c>
      <c r="AZ9" s="7">
        <v>0.42296600000000001</v>
      </c>
      <c r="BA9" s="7">
        <f t="shared" si="12"/>
        <v>0.41839833333333337</v>
      </c>
      <c r="BB9" s="7">
        <v>0.238067</v>
      </c>
      <c r="BC9" s="7">
        <v>0.21553800000000001</v>
      </c>
      <c r="BD9" s="7">
        <v>0.22545299999999999</v>
      </c>
      <c r="BE9" s="7">
        <f t="shared" si="13"/>
        <v>0.22635266666666667</v>
      </c>
      <c r="BF9" s="7">
        <v>0.36721799999999999</v>
      </c>
      <c r="BG9" s="7">
        <v>0.31870700000000002</v>
      </c>
      <c r="BH9" s="7">
        <v>0.28596500000000002</v>
      </c>
      <c r="BI9" s="7">
        <f t="shared" si="14"/>
        <v>0.32396333333333333</v>
      </c>
      <c r="BJ9" s="7">
        <v>0.51443700000000003</v>
      </c>
      <c r="BK9" s="7">
        <v>0.59933800000000004</v>
      </c>
      <c r="BL9" s="7">
        <v>0.51772399999999996</v>
      </c>
      <c r="BM9" s="7">
        <f t="shared" si="15"/>
        <v>0.5438329999999999</v>
      </c>
      <c r="BN9" s="7">
        <v>0.199514</v>
      </c>
      <c r="BO9" s="7">
        <v>0.202735</v>
      </c>
      <c r="BP9" s="7">
        <v>0.198933</v>
      </c>
      <c r="BQ9" s="7">
        <f t="shared" si="16"/>
        <v>0.20039399999999999</v>
      </c>
      <c r="BR9" s="7">
        <v>0.56143200000000004</v>
      </c>
      <c r="BS9" s="7">
        <v>0.56708999999999998</v>
      </c>
      <c r="BT9" s="7">
        <v>0.56696599999999997</v>
      </c>
      <c r="BU9" s="7">
        <f t="shared" si="17"/>
        <v>0.5651626666666667</v>
      </c>
      <c r="BV9" s="7">
        <v>0.27737299999999998</v>
      </c>
      <c r="BW9" s="7">
        <v>0.27707399999999999</v>
      </c>
      <c r="BX9" s="7">
        <v>0.29230699999999998</v>
      </c>
      <c r="BY9" s="7">
        <f t="shared" si="18"/>
        <v>0.2822513333333333</v>
      </c>
      <c r="BZ9" s="7">
        <v>0.41443400000000002</v>
      </c>
      <c r="CA9" s="7">
        <v>0.41947699999999999</v>
      </c>
      <c r="CB9" s="7">
        <v>0.42647099999999999</v>
      </c>
      <c r="CC9" s="7">
        <f t="shared" si="19"/>
        <v>0.42012733333333335</v>
      </c>
      <c r="CD9" s="7">
        <v>0.202546</v>
      </c>
      <c r="CE9" s="7">
        <v>0.207263</v>
      </c>
      <c r="CF9" s="7">
        <v>0.20880699999999999</v>
      </c>
      <c r="CG9" s="7">
        <f t="shared" si="20"/>
        <v>0.20620533333333332</v>
      </c>
      <c r="CH9" s="7">
        <v>0.106659</v>
      </c>
      <c r="CI9" s="7">
        <v>0.112386</v>
      </c>
      <c r="CJ9" s="7">
        <v>0.14818300000000001</v>
      </c>
      <c r="CK9" s="7">
        <f t="shared" si="21"/>
        <v>0.12240933333333333</v>
      </c>
      <c r="CL9" s="7">
        <v>0.47731699999999999</v>
      </c>
      <c r="CM9" s="7">
        <v>0.62929100000000004</v>
      </c>
      <c r="CN9" s="7">
        <v>0.59628300000000001</v>
      </c>
      <c r="CO9" s="7">
        <f t="shared" si="22"/>
        <v>0.56763033333333335</v>
      </c>
    </row>
    <row r="10" spans="1:93">
      <c r="A10" s="7" t="s">
        <v>165</v>
      </c>
      <c r="B10" s="7">
        <v>0.35227999999999998</v>
      </c>
      <c r="C10" s="7">
        <v>0.38248599999999999</v>
      </c>
      <c r="D10" s="7">
        <v>0.37896299999999999</v>
      </c>
      <c r="E10" s="7">
        <f t="shared" si="0"/>
        <v>0.37124299999999999</v>
      </c>
      <c r="F10" s="7">
        <v>0.40666600000000003</v>
      </c>
      <c r="G10" s="7">
        <v>0.46289000000000002</v>
      </c>
      <c r="H10" s="7">
        <v>0.42037200000000002</v>
      </c>
      <c r="I10" s="7">
        <f t="shared" si="1"/>
        <v>0.42997599999999997</v>
      </c>
      <c r="J10" s="7">
        <v>0.30917899999999998</v>
      </c>
      <c r="K10" s="7">
        <v>0.26165899999999997</v>
      </c>
      <c r="L10" s="7">
        <v>0.39949099999999999</v>
      </c>
      <c r="M10" s="7">
        <f t="shared" si="2"/>
        <v>0.32344299999999998</v>
      </c>
      <c r="N10" s="7">
        <v>0.53747999999999996</v>
      </c>
      <c r="O10" s="7">
        <v>0.55147900000000005</v>
      </c>
      <c r="P10" s="7">
        <v>0.56627400000000006</v>
      </c>
      <c r="Q10" s="7">
        <f t="shared" si="3"/>
        <v>0.55174433333333328</v>
      </c>
      <c r="R10" s="7">
        <v>0.49162800000000001</v>
      </c>
      <c r="S10" s="7">
        <v>0.46160200000000001</v>
      </c>
      <c r="T10" s="7">
        <v>0.48812</v>
      </c>
      <c r="U10" s="7">
        <f t="shared" si="4"/>
        <v>0.48044999999999999</v>
      </c>
      <c r="V10" s="7">
        <v>0.51285499999999995</v>
      </c>
      <c r="W10" s="7">
        <v>0.43146600000000002</v>
      </c>
      <c r="X10" s="7">
        <v>0.436193</v>
      </c>
      <c r="Y10" s="7">
        <f t="shared" si="5"/>
        <v>0.46017133333333332</v>
      </c>
      <c r="Z10" s="7">
        <v>0.54053899999999999</v>
      </c>
      <c r="AA10" s="7">
        <v>0.52913900000000003</v>
      </c>
      <c r="AB10" s="7">
        <v>0.46829399999999999</v>
      </c>
      <c r="AC10" s="7">
        <f t="shared" si="6"/>
        <v>0.51265733333333341</v>
      </c>
      <c r="AD10" s="7">
        <v>0.28976299999999999</v>
      </c>
      <c r="AE10" s="7">
        <v>0.36175400000000002</v>
      </c>
      <c r="AF10" s="7">
        <v>0.30236800000000003</v>
      </c>
      <c r="AG10" s="7">
        <f t="shared" si="7"/>
        <v>0.3179616666666667</v>
      </c>
      <c r="AH10" s="7">
        <v>0.59625899999999998</v>
      </c>
      <c r="AI10" s="7">
        <v>0.60414199999999996</v>
      </c>
      <c r="AJ10" s="7">
        <v>0.56032499999999996</v>
      </c>
      <c r="AK10" s="7">
        <f t="shared" si="8"/>
        <v>0.58690866666666663</v>
      </c>
      <c r="AL10" s="7">
        <v>0.51738300000000004</v>
      </c>
      <c r="AM10" s="7">
        <v>0.53249800000000003</v>
      </c>
      <c r="AN10" s="7">
        <v>3.4347000000000003E-2</v>
      </c>
      <c r="AO10" s="7">
        <f t="shared" si="9"/>
        <v>0.3614093333333333</v>
      </c>
      <c r="AP10" s="7">
        <v>0.48322900000000002</v>
      </c>
      <c r="AQ10" s="7">
        <v>0.570438</v>
      </c>
      <c r="AR10" s="7">
        <v>0.48243799999999998</v>
      </c>
      <c r="AS10" s="7">
        <f t="shared" si="10"/>
        <v>0.51203499999999991</v>
      </c>
      <c r="AT10" s="7">
        <v>0.33201000000000003</v>
      </c>
      <c r="AU10" s="7">
        <v>0.420935</v>
      </c>
      <c r="AV10" s="7">
        <v>0.405115</v>
      </c>
      <c r="AW10" s="7">
        <f t="shared" si="11"/>
        <v>0.38601999999999997</v>
      </c>
      <c r="AX10" s="7">
        <v>0.47349200000000002</v>
      </c>
      <c r="AY10" s="7">
        <v>0.51831700000000003</v>
      </c>
      <c r="AZ10" s="7">
        <v>0.49189899999999998</v>
      </c>
      <c r="BA10" s="7">
        <f t="shared" si="12"/>
        <v>0.49456933333333336</v>
      </c>
      <c r="BB10" s="7">
        <v>0.24914500000000001</v>
      </c>
      <c r="BC10" s="7">
        <v>0.24060599999999999</v>
      </c>
      <c r="BD10" s="7">
        <v>0.23663000000000001</v>
      </c>
      <c r="BE10" s="7">
        <f t="shared" si="13"/>
        <v>0.24212699999999998</v>
      </c>
      <c r="BF10" s="7">
        <v>0.99277199999999999</v>
      </c>
      <c r="BG10" s="7">
        <v>0.55276400000000003</v>
      </c>
      <c r="BH10" s="7">
        <v>0.32599899999999998</v>
      </c>
      <c r="BI10" s="7">
        <f t="shared" si="14"/>
        <v>0.62384499999999998</v>
      </c>
      <c r="BJ10" s="7">
        <v>0.60673299999999997</v>
      </c>
      <c r="BK10" s="7">
        <v>0.62417400000000001</v>
      </c>
      <c r="BL10" s="7">
        <v>0.60525300000000004</v>
      </c>
      <c r="BM10" s="7">
        <f t="shared" si="15"/>
        <v>0.61205333333333334</v>
      </c>
      <c r="BN10" s="7">
        <v>0.194332</v>
      </c>
      <c r="BO10" s="7">
        <v>0.196357</v>
      </c>
      <c r="BP10" s="7">
        <v>0.19076499999999999</v>
      </c>
      <c r="BQ10" s="7">
        <f t="shared" si="16"/>
        <v>0.19381800000000002</v>
      </c>
      <c r="BR10" s="7">
        <v>0.59571200000000002</v>
      </c>
      <c r="BS10" s="7">
        <v>0.61318700000000004</v>
      </c>
      <c r="BT10" s="7">
        <v>0.63488599999999995</v>
      </c>
      <c r="BU10" s="7">
        <f t="shared" si="17"/>
        <v>0.614595</v>
      </c>
      <c r="BV10" s="7">
        <v>0.29132599999999997</v>
      </c>
      <c r="BW10" s="7">
        <v>0.29241699999999998</v>
      </c>
      <c r="BX10" s="7">
        <v>0.30609999999999998</v>
      </c>
      <c r="BY10" s="7">
        <f t="shared" si="18"/>
        <v>0.29661433333333331</v>
      </c>
      <c r="BZ10" s="7">
        <v>0.44454199999999999</v>
      </c>
      <c r="CA10" s="7">
        <v>0.46821000000000002</v>
      </c>
      <c r="CB10" s="7">
        <v>0.46035900000000002</v>
      </c>
      <c r="CC10" s="7">
        <f t="shared" si="19"/>
        <v>0.45770366666666668</v>
      </c>
      <c r="CD10" s="7">
        <v>0.193684</v>
      </c>
      <c r="CE10" s="7">
        <v>0.19855900000000001</v>
      </c>
      <c r="CF10" s="7">
        <v>0.20671500000000001</v>
      </c>
      <c r="CG10" s="7">
        <f t="shared" si="20"/>
        <v>0.19965266666666667</v>
      </c>
      <c r="CH10" s="7">
        <v>0.107807</v>
      </c>
      <c r="CI10" s="7">
        <v>0.115787</v>
      </c>
      <c r="CJ10" s="7">
        <v>0.108727</v>
      </c>
      <c r="CK10" s="7">
        <f t="shared" si="21"/>
        <v>0.11077366666666667</v>
      </c>
      <c r="CL10" s="7">
        <v>0.47842299999999999</v>
      </c>
      <c r="CM10" s="7">
        <v>0.659914</v>
      </c>
      <c r="CN10" s="7">
        <v>0.61121199999999998</v>
      </c>
      <c r="CO10" s="7">
        <f t="shared" si="22"/>
        <v>0.58318300000000001</v>
      </c>
    </row>
    <row r="11" spans="1:93">
      <c r="A11" s="7" t="s">
        <v>166</v>
      </c>
      <c r="B11" s="7">
        <v>0.352823</v>
      </c>
      <c r="C11" s="7">
        <v>0.41798000000000002</v>
      </c>
      <c r="D11" s="7">
        <v>0.44739800000000002</v>
      </c>
      <c r="E11" s="7">
        <f t="shared" si="0"/>
        <v>0.40606700000000001</v>
      </c>
      <c r="F11" s="7">
        <v>0.46422600000000003</v>
      </c>
      <c r="G11" s="7">
        <v>0.491568</v>
      </c>
      <c r="H11" s="7">
        <v>0.45384200000000002</v>
      </c>
      <c r="I11" s="7">
        <f t="shared" si="1"/>
        <v>0.46987866666666672</v>
      </c>
      <c r="J11" s="7">
        <v>0.33261099999999999</v>
      </c>
      <c r="K11" s="7">
        <v>0.33346500000000001</v>
      </c>
      <c r="L11" s="7">
        <v>0.47093600000000002</v>
      </c>
      <c r="M11" s="7">
        <f t="shared" si="2"/>
        <v>0.37900399999999995</v>
      </c>
      <c r="N11" s="7">
        <v>0.603051</v>
      </c>
      <c r="O11" s="7">
        <v>0.62858599999999998</v>
      </c>
      <c r="P11" s="7">
        <v>0.62038499999999996</v>
      </c>
      <c r="Q11" s="7">
        <f t="shared" si="3"/>
        <v>0.61734066666666665</v>
      </c>
      <c r="R11" s="7">
        <v>0.54112300000000002</v>
      </c>
      <c r="S11" s="7">
        <v>0.528505</v>
      </c>
      <c r="T11" s="7">
        <v>0.52590800000000004</v>
      </c>
      <c r="U11" s="7">
        <f t="shared" si="4"/>
        <v>0.53184533333333339</v>
      </c>
      <c r="V11" s="7">
        <v>0.51668099999999995</v>
      </c>
      <c r="W11" s="7">
        <v>0.45951799999999998</v>
      </c>
      <c r="X11" s="7">
        <v>0.47939199999999998</v>
      </c>
      <c r="Y11" s="7">
        <f t="shared" si="5"/>
        <v>0.48519699999999993</v>
      </c>
      <c r="Z11" s="7">
        <v>0.57219699999999996</v>
      </c>
      <c r="AA11" s="7">
        <v>0.56054700000000002</v>
      </c>
      <c r="AB11" s="7">
        <v>0.59740599999999999</v>
      </c>
      <c r="AC11" s="7">
        <f t="shared" si="6"/>
        <v>0.57671666666666666</v>
      </c>
      <c r="AD11" s="7">
        <v>0.28830099999999997</v>
      </c>
      <c r="AE11" s="7">
        <v>0.30680499999999999</v>
      </c>
      <c r="AF11" s="7">
        <v>0.34817599999999999</v>
      </c>
      <c r="AG11" s="7">
        <f t="shared" si="7"/>
        <v>0.31442733333333334</v>
      </c>
      <c r="AH11" s="7">
        <v>0.66289500000000001</v>
      </c>
      <c r="AI11" s="7">
        <v>0.66403699999999999</v>
      </c>
      <c r="AJ11" s="7">
        <v>0.60269600000000001</v>
      </c>
      <c r="AK11" s="7">
        <f t="shared" si="8"/>
        <v>0.64320933333333341</v>
      </c>
      <c r="AL11" s="7">
        <v>0.58814699999999998</v>
      </c>
      <c r="AM11" s="7">
        <v>0.58432200000000001</v>
      </c>
      <c r="AN11" s="7">
        <v>3.5698000000000001E-2</v>
      </c>
      <c r="AO11" s="7">
        <f t="shared" si="9"/>
        <v>0.40272233333333335</v>
      </c>
      <c r="AP11" s="7">
        <v>0.574326</v>
      </c>
      <c r="AQ11" s="7">
        <v>0.62312299999999998</v>
      </c>
      <c r="AR11" s="7">
        <v>0.597001</v>
      </c>
      <c r="AS11" s="7">
        <f t="shared" si="10"/>
        <v>0.59814999999999996</v>
      </c>
      <c r="AT11" s="7">
        <v>0.38414799999999999</v>
      </c>
      <c r="AU11" s="7">
        <v>0.44381999999999999</v>
      </c>
      <c r="AV11" s="7">
        <v>0.44420900000000002</v>
      </c>
      <c r="AW11" s="7">
        <f t="shared" si="11"/>
        <v>0.42405900000000002</v>
      </c>
      <c r="AX11" s="7">
        <v>0.57485799999999998</v>
      </c>
      <c r="AY11" s="7">
        <v>0.58038900000000004</v>
      </c>
      <c r="AZ11" s="7">
        <v>0.56445199999999995</v>
      </c>
      <c r="BA11" s="7">
        <f t="shared" si="12"/>
        <v>0.57323299999999999</v>
      </c>
      <c r="BB11" s="7">
        <v>0.38919799999999999</v>
      </c>
      <c r="BC11" s="7">
        <v>0.30214600000000003</v>
      </c>
      <c r="BD11" s="7">
        <v>0.35390899999999997</v>
      </c>
      <c r="BE11" s="7">
        <f t="shared" si="13"/>
        <v>0.34841766666666668</v>
      </c>
      <c r="BF11" s="7">
        <v>1.8846000000000001</v>
      </c>
      <c r="BG11" s="7">
        <v>1.5828100000000001</v>
      </c>
      <c r="BH11" s="7">
        <v>0.55735100000000004</v>
      </c>
      <c r="BI11" s="7">
        <f t="shared" si="14"/>
        <v>1.3415869999999999</v>
      </c>
      <c r="BJ11" s="7">
        <v>0.64446400000000004</v>
      </c>
      <c r="BK11" s="7">
        <v>0.67644599999999999</v>
      </c>
      <c r="BL11" s="7">
        <v>0.68206299999999997</v>
      </c>
      <c r="BM11" s="7">
        <f t="shared" si="15"/>
        <v>0.66765766666666659</v>
      </c>
      <c r="BN11" s="7">
        <v>0.186637</v>
      </c>
      <c r="BO11" s="7">
        <v>0.18554899999999999</v>
      </c>
      <c r="BP11" s="7">
        <v>0.18341499999999999</v>
      </c>
      <c r="BQ11" s="7">
        <f t="shared" si="16"/>
        <v>0.18520033333333333</v>
      </c>
      <c r="BR11" s="7">
        <v>0.66025400000000001</v>
      </c>
      <c r="BS11" s="7">
        <v>0.68526600000000004</v>
      </c>
      <c r="BT11" s="7">
        <v>0.68404799999999999</v>
      </c>
      <c r="BU11" s="7">
        <f t="shared" si="17"/>
        <v>0.67652266666666672</v>
      </c>
      <c r="BV11" s="7">
        <v>0.30308000000000002</v>
      </c>
      <c r="BW11" s="7">
        <v>0.30886400000000003</v>
      </c>
      <c r="BX11" s="7">
        <v>0.31153599999999998</v>
      </c>
      <c r="BY11" s="7">
        <f t="shared" si="18"/>
        <v>0.30782666666666669</v>
      </c>
      <c r="BZ11" s="7">
        <v>0.50219100000000005</v>
      </c>
      <c r="CA11" s="7">
        <v>0.46640799999999999</v>
      </c>
      <c r="CB11" s="7">
        <v>0.50126499999999996</v>
      </c>
      <c r="CC11" s="7">
        <f t="shared" si="19"/>
        <v>0.48995466666666659</v>
      </c>
      <c r="CD11" s="7">
        <v>0.194045</v>
      </c>
      <c r="CE11" s="7">
        <v>0.198766</v>
      </c>
      <c r="CF11" s="7">
        <v>0.19475899999999999</v>
      </c>
      <c r="CG11" s="7">
        <f t="shared" si="20"/>
        <v>0.19585666666666668</v>
      </c>
      <c r="CH11" s="7">
        <v>0.112793</v>
      </c>
      <c r="CI11" s="7">
        <v>0.12801399999999999</v>
      </c>
      <c r="CJ11" s="7">
        <v>0.108191</v>
      </c>
      <c r="CK11" s="7">
        <f t="shared" si="21"/>
        <v>0.11633266666666665</v>
      </c>
      <c r="CL11" s="7">
        <v>0.59405799999999997</v>
      </c>
      <c r="CM11" s="7">
        <v>0.68296400000000002</v>
      </c>
      <c r="CN11" s="7">
        <v>0.67220599999999997</v>
      </c>
      <c r="CO11" s="7">
        <f>AVERAGE(CL11:CN11)</f>
        <v>0.64974266666666669</v>
      </c>
    </row>
    <row r="12" spans="1:93">
      <c r="A12" s="7" t="s">
        <v>167</v>
      </c>
      <c r="B12" s="7">
        <v>0.48299799999999998</v>
      </c>
      <c r="C12" s="7">
        <v>0.42963000000000001</v>
      </c>
      <c r="D12" s="7">
        <v>0.45622499999999999</v>
      </c>
      <c r="E12" s="7">
        <f t="shared" si="0"/>
        <v>0.45628433333333335</v>
      </c>
      <c r="F12" s="7">
        <v>0.51950099999999999</v>
      </c>
      <c r="G12" s="7">
        <v>0.53914799999999996</v>
      </c>
      <c r="H12" s="7">
        <v>0.51412100000000005</v>
      </c>
      <c r="I12" s="7">
        <f t="shared" si="1"/>
        <v>0.5242566666666667</v>
      </c>
      <c r="J12" s="7">
        <v>0.38577299999999998</v>
      </c>
      <c r="K12" s="7">
        <v>0.39800600000000003</v>
      </c>
      <c r="L12" s="7">
        <v>0.53285300000000002</v>
      </c>
      <c r="M12" s="7">
        <f t="shared" si="2"/>
        <v>0.43887733333333334</v>
      </c>
      <c r="N12" s="7">
        <v>0.69240299999999999</v>
      </c>
      <c r="O12" s="7">
        <v>0.70333699999999999</v>
      </c>
      <c r="P12" s="7">
        <v>0.69766700000000004</v>
      </c>
      <c r="Q12" s="7">
        <f t="shared" si="3"/>
        <v>0.6978023333333333</v>
      </c>
      <c r="R12" s="7">
        <v>0.59231900000000004</v>
      </c>
      <c r="S12" s="7">
        <v>0.58588600000000002</v>
      </c>
      <c r="T12" s="7">
        <v>0.58206800000000003</v>
      </c>
      <c r="U12" s="7">
        <f t="shared" si="4"/>
        <v>0.58675766666666673</v>
      </c>
      <c r="V12" s="7">
        <v>0.55676800000000004</v>
      </c>
      <c r="W12" s="7">
        <v>0.49934899999999999</v>
      </c>
      <c r="X12" s="7">
        <v>0.50070999999999999</v>
      </c>
      <c r="Y12" s="7">
        <f t="shared" si="5"/>
        <v>0.51894233333333328</v>
      </c>
      <c r="Z12" s="7">
        <v>0.65768700000000002</v>
      </c>
      <c r="AA12" s="7">
        <v>0.61934100000000003</v>
      </c>
      <c r="AB12" s="7">
        <v>0.68327000000000004</v>
      </c>
      <c r="AC12" s="7">
        <f t="shared" si="6"/>
        <v>0.65343266666666666</v>
      </c>
      <c r="AD12" s="7">
        <v>0.37310399999999999</v>
      </c>
      <c r="AE12" s="7">
        <v>0.45604099999999997</v>
      </c>
      <c r="AF12" s="7">
        <v>0.38287500000000002</v>
      </c>
      <c r="AG12" s="7">
        <f t="shared" si="7"/>
        <v>0.40400666666666668</v>
      </c>
      <c r="AH12" s="7">
        <v>0.71721699999999999</v>
      </c>
      <c r="AI12" s="7">
        <v>0.69101000000000001</v>
      </c>
      <c r="AJ12" s="7">
        <v>0.64334000000000002</v>
      </c>
      <c r="AK12" s="7">
        <f t="shared" si="8"/>
        <v>0.68385566666666675</v>
      </c>
      <c r="AL12" s="7">
        <v>0.66722599999999999</v>
      </c>
      <c r="AM12" s="7">
        <v>0.63006099999999998</v>
      </c>
      <c r="AN12" s="7">
        <v>3.4795E-2</v>
      </c>
      <c r="AO12" s="7">
        <f t="shared" si="9"/>
        <v>0.44402733333333327</v>
      </c>
      <c r="AP12" s="7">
        <v>0.61459900000000001</v>
      </c>
      <c r="AQ12" s="7">
        <v>0.66080899999999998</v>
      </c>
      <c r="AR12" s="7">
        <v>0.66127800000000003</v>
      </c>
      <c r="AS12" s="7">
        <f t="shared" si="10"/>
        <v>0.64556200000000008</v>
      </c>
      <c r="AT12" s="7">
        <v>0.44165599999999999</v>
      </c>
      <c r="AU12" s="7">
        <v>0.47848200000000002</v>
      </c>
      <c r="AV12" s="7">
        <v>0.50605599999999995</v>
      </c>
      <c r="AW12" s="7">
        <f t="shared" si="11"/>
        <v>0.47539799999999999</v>
      </c>
      <c r="AX12" s="7">
        <v>0.66666599999999998</v>
      </c>
      <c r="AY12" s="7">
        <v>0.66151199999999999</v>
      </c>
      <c r="AZ12" s="7">
        <v>0.63794300000000004</v>
      </c>
      <c r="BA12" s="7">
        <f t="shared" si="12"/>
        <v>0.65537366666666663</v>
      </c>
      <c r="BB12" s="7">
        <v>0.42316599999999999</v>
      </c>
      <c r="BC12" s="7">
        <v>0.47424500000000003</v>
      </c>
      <c r="BD12" s="7">
        <v>0.48935499999999998</v>
      </c>
      <c r="BE12" s="7">
        <f t="shared" si="13"/>
        <v>0.4622553333333333</v>
      </c>
      <c r="BF12" s="7">
        <v>2.2205729999999999</v>
      </c>
      <c r="BG12" s="7">
        <v>2.0522200000000002</v>
      </c>
      <c r="BH12" s="7">
        <v>1.57823</v>
      </c>
      <c r="BI12" s="7">
        <f t="shared" si="14"/>
        <v>1.9503409999999999</v>
      </c>
      <c r="BJ12" s="7">
        <v>0.679234</v>
      </c>
      <c r="BK12" s="7">
        <v>0.708511</v>
      </c>
      <c r="BL12" s="7">
        <v>0.70395099999999999</v>
      </c>
      <c r="BM12" s="7">
        <f t="shared" si="15"/>
        <v>0.69723199999999996</v>
      </c>
      <c r="BN12" s="7">
        <v>0.18168400000000001</v>
      </c>
      <c r="BO12" s="7">
        <v>0.17988599999999999</v>
      </c>
      <c r="BP12" s="7">
        <v>0.18105199999999999</v>
      </c>
      <c r="BQ12" s="7">
        <f t="shared" si="16"/>
        <v>0.18087399999999998</v>
      </c>
      <c r="BR12" s="7">
        <v>0.86142099999999999</v>
      </c>
      <c r="BS12" s="7">
        <v>0.84631100000000004</v>
      </c>
      <c r="BT12" s="7">
        <v>0.77488699999999999</v>
      </c>
      <c r="BU12" s="7">
        <f t="shared" si="17"/>
        <v>0.82753966666666667</v>
      </c>
      <c r="BV12" s="7">
        <v>0.31920700000000002</v>
      </c>
      <c r="BW12" s="7">
        <v>0.32775599999999999</v>
      </c>
      <c r="BX12" s="7">
        <v>0.32044699999999998</v>
      </c>
      <c r="BY12" s="7">
        <f t="shared" si="18"/>
        <v>0.32246999999999998</v>
      </c>
      <c r="BZ12" s="7">
        <v>0.51732900000000004</v>
      </c>
      <c r="CA12" s="7">
        <v>0.51902199999999998</v>
      </c>
      <c r="CB12" s="7">
        <v>0.52460300000000004</v>
      </c>
      <c r="CC12" s="7">
        <f t="shared" si="19"/>
        <v>0.52031800000000006</v>
      </c>
      <c r="CD12" s="7">
        <v>0.189579</v>
      </c>
      <c r="CE12" s="7">
        <v>0.19134300000000001</v>
      </c>
      <c r="CF12" s="7">
        <v>0.19803399999999999</v>
      </c>
      <c r="CG12" s="7">
        <f t="shared" si="20"/>
        <v>0.19298533333333334</v>
      </c>
      <c r="CH12" s="7">
        <v>0.110195</v>
      </c>
      <c r="CI12" s="7">
        <v>0.104987</v>
      </c>
      <c r="CJ12" s="7">
        <v>0.10841199999999999</v>
      </c>
      <c r="CK12" s="7">
        <f t="shared" si="21"/>
        <v>0.10786466666666666</v>
      </c>
      <c r="CL12" s="7">
        <v>0.64534499999999995</v>
      </c>
      <c r="CM12" s="7">
        <v>0.70201100000000005</v>
      </c>
      <c r="CN12" s="7">
        <v>0.67919700000000005</v>
      </c>
      <c r="CO12" s="7">
        <f t="shared" si="22"/>
        <v>0.67551766666666657</v>
      </c>
    </row>
    <row r="13" spans="1:93">
      <c r="A13" s="7" t="s">
        <v>168</v>
      </c>
      <c r="B13" s="7">
        <v>0.58309999999999995</v>
      </c>
      <c r="C13" s="7">
        <v>0.58886099999999997</v>
      </c>
      <c r="D13" s="7">
        <v>0.59892400000000001</v>
      </c>
      <c r="E13" s="7">
        <f t="shared" si="0"/>
        <v>0.59029500000000001</v>
      </c>
      <c r="F13" s="7">
        <v>0.60980199999999996</v>
      </c>
      <c r="G13" s="7">
        <v>0.60947600000000002</v>
      </c>
      <c r="H13" s="7">
        <v>0.56759099999999996</v>
      </c>
      <c r="I13" s="7">
        <f t="shared" si="1"/>
        <v>0.59562300000000001</v>
      </c>
      <c r="J13" s="7">
        <v>0.75361</v>
      </c>
      <c r="K13" s="7">
        <v>0.81664099999999995</v>
      </c>
      <c r="L13" s="7">
        <v>0.70555699999999999</v>
      </c>
      <c r="M13" s="7">
        <f t="shared" si="2"/>
        <v>0.75860266666666654</v>
      </c>
      <c r="N13" s="7">
        <v>0.93507300000000004</v>
      </c>
      <c r="O13" s="7">
        <v>0.963453</v>
      </c>
      <c r="P13" s="7">
        <v>0.84621999999999997</v>
      </c>
      <c r="Q13" s="7">
        <f t="shared" si="3"/>
        <v>0.91491533333333341</v>
      </c>
      <c r="R13" s="7">
        <v>0.63895800000000003</v>
      </c>
      <c r="S13" s="7">
        <v>0.64998599999999995</v>
      </c>
      <c r="T13" s="7">
        <v>0.62043099999999995</v>
      </c>
      <c r="U13" s="7">
        <f t="shared" si="4"/>
        <v>0.63645833333333324</v>
      </c>
      <c r="V13" s="7">
        <v>0.58998600000000001</v>
      </c>
      <c r="W13" s="7">
        <v>0.55481000000000003</v>
      </c>
      <c r="X13" s="7">
        <v>0.57926599999999995</v>
      </c>
      <c r="Y13" s="7">
        <f t="shared" si="5"/>
        <v>0.57468733333333333</v>
      </c>
      <c r="Z13" s="7">
        <v>0.71428599999999998</v>
      </c>
      <c r="AA13" s="7">
        <v>0.68504900000000002</v>
      </c>
      <c r="AB13" s="7">
        <v>0.72061399999999998</v>
      </c>
      <c r="AC13" s="7">
        <f t="shared" si="6"/>
        <v>0.70664966666666673</v>
      </c>
      <c r="AD13" s="7">
        <v>0.43240299999999998</v>
      </c>
      <c r="AE13" s="7">
        <v>0.53981599999999996</v>
      </c>
      <c r="AF13" s="7">
        <v>0.40085300000000001</v>
      </c>
      <c r="AG13" s="7">
        <f t="shared" si="7"/>
        <v>0.45769066666666669</v>
      </c>
      <c r="AH13" s="7">
        <v>0.74276500000000001</v>
      </c>
      <c r="AI13" s="7">
        <v>0.74130099999999999</v>
      </c>
      <c r="AJ13" s="7">
        <v>0.67983400000000005</v>
      </c>
      <c r="AK13" s="7">
        <f t="shared" si="8"/>
        <v>0.72129999999999994</v>
      </c>
      <c r="AL13" s="7">
        <v>0.70755699999999999</v>
      </c>
      <c r="AM13" s="7">
        <v>0.66774900000000004</v>
      </c>
      <c r="AN13" s="7">
        <v>3.5374999999999997E-2</v>
      </c>
      <c r="AO13" s="7">
        <f t="shared" si="9"/>
        <v>0.47022700000000001</v>
      </c>
      <c r="AP13" s="7">
        <v>0.68470699999999995</v>
      </c>
      <c r="AQ13" s="7">
        <v>0.68600899999999998</v>
      </c>
      <c r="AR13" s="7">
        <v>0.69365200000000005</v>
      </c>
      <c r="AS13" s="7">
        <f t="shared" si="10"/>
        <v>0.68812266666666666</v>
      </c>
      <c r="AT13" s="7">
        <v>0.49320199999999997</v>
      </c>
      <c r="AU13" s="7">
        <v>0.52781900000000004</v>
      </c>
      <c r="AV13" s="7">
        <v>0.545458</v>
      </c>
      <c r="AW13" s="7">
        <f t="shared" si="11"/>
        <v>0.52215966666666669</v>
      </c>
      <c r="AX13" s="7">
        <v>0.71524699999999997</v>
      </c>
      <c r="AY13" s="7">
        <v>0.70302200000000004</v>
      </c>
      <c r="AZ13" s="7">
        <v>0.68118500000000004</v>
      </c>
      <c r="BA13" s="7">
        <f t="shared" si="12"/>
        <v>0.69981800000000005</v>
      </c>
      <c r="BB13" s="7">
        <v>0.77619099999999996</v>
      </c>
      <c r="BC13" s="7">
        <v>1.0111810000000001</v>
      </c>
      <c r="BD13" s="7">
        <v>0.88374200000000003</v>
      </c>
      <c r="BE13" s="7">
        <f t="shared" si="13"/>
        <v>0.8903713333333334</v>
      </c>
      <c r="BF13" s="7">
        <v>2.3409529999999998</v>
      </c>
      <c r="BG13" s="7">
        <v>2.2806299999999999</v>
      </c>
      <c r="BH13" s="7">
        <v>2.02054</v>
      </c>
      <c r="BI13" s="7">
        <f t="shared" si="14"/>
        <v>2.2140409999999999</v>
      </c>
      <c r="BJ13" s="7">
        <v>0.69688799999999995</v>
      </c>
      <c r="BK13" s="7">
        <v>0.78244599999999997</v>
      </c>
      <c r="BL13" s="7">
        <v>0.73920200000000003</v>
      </c>
      <c r="BM13" s="7">
        <f t="shared" si="15"/>
        <v>0.73951199999999995</v>
      </c>
      <c r="BN13" s="7">
        <v>0.17308399999999999</v>
      </c>
      <c r="BO13" s="7">
        <v>0.17851500000000001</v>
      </c>
      <c r="BP13" s="7">
        <v>0.17135500000000001</v>
      </c>
      <c r="BQ13" s="7">
        <f t="shared" si="16"/>
        <v>0.174318</v>
      </c>
      <c r="BR13" s="7">
        <v>1.13723</v>
      </c>
      <c r="BS13" s="7">
        <v>1.0839030000000001</v>
      </c>
      <c r="BT13" s="7">
        <v>0.98072199999999998</v>
      </c>
      <c r="BU13" s="7">
        <f t="shared" si="17"/>
        <v>1.067285</v>
      </c>
      <c r="BV13" s="7">
        <v>0.342445</v>
      </c>
      <c r="BW13" s="7">
        <v>0.352935</v>
      </c>
      <c r="BX13" s="7">
        <v>0.34633399999999998</v>
      </c>
      <c r="BY13" s="7">
        <f t="shared" si="18"/>
        <v>0.34723799999999999</v>
      </c>
      <c r="BZ13" s="7">
        <v>0.53390599999999999</v>
      </c>
      <c r="CA13" s="7">
        <v>0.50956100000000004</v>
      </c>
      <c r="CB13" s="7">
        <v>0.50606799999999996</v>
      </c>
      <c r="CC13" s="7">
        <f t="shared" si="19"/>
        <v>0.5165116666666667</v>
      </c>
      <c r="CD13" s="7">
        <v>0.186807</v>
      </c>
      <c r="CE13" s="7">
        <v>0.19523699999999999</v>
      </c>
      <c r="CF13" s="7">
        <v>0.19728200000000001</v>
      </c>
      <c r="CG13" s="7">
        <f t="shared" si="20"/>
        <v>0.19310866666666668</v>
      </c>
      <c r="CH13" s="7">
        <v>0.117326</v>
      </c>
      <c r="CI13" s="7">
        <v>0.109649</v>
      </c>
      <c r="CJ13" s="7">
        <v>0.177813</v>
      </c>
      <c r="CK13" s="7">
        <f t="shared" si="21"/>
        <v>0.13492933333333332</v>
      </c>
      <c r="CL13" s="7">
        <v>0.71067100000000005</v>
      </c>
      <c r="CM13" s="7">
        <v>0.74900299999999997</v>
      </c>
      <c r="CN13" s="7">
        <v>0.70612799999999998</v>
      </c>
      <c r="CO13" s="7">
        <f t="shared" si="22"/>
        <v>0.72193400000000008</v>
      </c>
    </row>
    <row r="14" spans="1:93">
      <c r="A14" s="7" t="s">
        <v>169</v>
      </c>
      <c r="B14" s="7">
        <v>0.99539299999999997</v>
      </c>
      <c r="C14" s="7">
        <v>1.0363599999999999</v>
      </c>
      <c r="D14" s="7">
        <v>0.95254099999999997</v>
      </c>
      <c r="E14" s="7">
        <f t="shared" si="0"/>
        <v>0.99476466666666674</v>
      </c>
      <c r="F14" s="7">
        <v>0.72214500000000004</v>
      </c>
      <c r="G14" s="7">
        <v>0.88282000000000005</v>
      </c>
      <c r="H14" s="7">
        <v>0.66952500000000004</v>
      </c>
      <c r="I14" s="7">
        <f t="shared" si="1"/>
        <v>0.75816333333333341</v>
      </c>
      <c r="J14" s="7">
        <v>1.5586599999999999</v>
      </c>
      <c r="K14" s="7">
        <v>1.6505920000000001</v>
      </c>
      <c r="L14" s="7">
        <v>1.4218139999999999</v>
      </c>
      <c r="M14" s="7">
        <f t="shared" si="2"/>
        <v>1.5436886666666669</v>
      </c>
      <c r="N14" s="7">
        <v>1.42363</v>
      </c>
      <c r="O14" s="7">
        <v>1.4494899999999999</v>
      </c>
      <c r="P14" s="7">
        <v>1.2694300000000001</v>
      </c>
      <c r="Q14" s="7">
        <f t="shared" si="3"/>
        <v>1.3808499999999999</v>
      </c>
      <c r="R14" s="7">
        <v>0.71430899999999997</v>
      </c>
      <c r="S14" s="7">
        <v>0.70689199999999996</v>
      </c>
      <c r="T14" s="7">
        <v>0.69609500000000002</v>
      </c>
      <c r="U14" s="7">
        <f t="shared" si="4"/>
        <v>0.70576533333333336</v>
      </c>
      <c r="V14" s="7">
        <v>0.64669200000000004</v>
      </c>
      <c r="W14" s="7">
        <v>0.62743199999999999</v>
      </c>
      <c r="X14" s="7">
        <v>0.64048899999999998</v>
      </c>
      <c r="Y14" s="7">
        <f t="shared" si="5"/>
        <v>0.63820433333333337</v>
      </c>
      <c r="Z14" s="7">
        <v>0.74509800000000004</v>
      </c>
      <c r="AA14" s="7">
        <v>0.71017200000000003</v>
      </c>
      <c r="AB14" s="7">
        <v>0.74210399999999999</v>
      </c>
      <c r="AC14" s="7">
        <f t="shared" si="6"/>
        <v>0.73245799999999994</v>
      </c>
      <c r="AD14" s="7">
        <v>0.474408</v>
      </c>
      <c r="AE14" s="7">
        <v>0.69679599999999997</v>
      </c>
      <c r="AF14" s="7">
        <v>0.48984100000000003</v>
      </c>
      <c r="AG14" s="7">
        <f t="shared" si="7"/>
        <v>0.55368166666666663</v>
      </c>
      <c r="AH14" s="7">
        <v>0.78664800000000001</v>
      </c>
      <c r="AI14" s="7">
        <v>0.78942500000000004</v>
      </c>
      <c r="AJ14" s="7">
        <v>0.72516899999999995</v>
      </c>
      <c r="AK14" s="7">
        <f t="shared" si="8"/>
        <v>0.76708066666666674</v>
      </c>
      <c r="AL14" s="7">
        <v>0.73967899999999998</v>
      </c>
      <c r="AM14" s="7">
        <v>0.724055</v>
      </c>
      <c r="AN14" s="7">
        <v>3.7865000000000003E-2</v>
      </c>
      <c r="AO14" s="7">
        <f t="shared" si="9"/>
        <v>0.50053300000000001</v>
      </c>
      <c r="AP14" s="7">
        <v>0.73787999999999998</v>
      </c>
      <c r="AQ14" s="7">
        <v>0.71346799999999999</v>
      </c>
      <c r="AR14" s="7">
        <v>0.73105500000000001</v>
      </c>
      <c r="AS14" s="7">
        <f t="shared" si="10"/>
        <v>0.72746766666666662</v>
      </c>
      <c r="AT14" s="7">
        <v>0.58932499999999999</v>
      </c>
      <c r="AU14" s="7">
        <v>0.55557900000000005</v>
      </c>
      <c r="AV14" s="7">
        <v>0.577457</v>
      </c>
      <c r="AW14" s="7">
        <f t="shared" si="11"/>
        <v>0.57412033333333323</v>
      </c>
      <c r="AX14" s="7">
        <v>0.74578800000000001</v>
      </c>
      <c r="AY14" s="7">
        <v>0.74170899999999995</v>
      </c>
      <c r="AZ14" s="7">
        <v>0.72893699999999995</v>
      </c>
      <c r="BA14" s="7">
        <f t="shared" si="12"/>
        <v>0.73881133333333315</v>
      </c>
      <c r="BB14" s="7">
        <v>1.356012</v>
      </c>
      <c r="BC14" s="7">
        <v>1.46149</v>
      </c>
      <c r="BD14" s="7">
        <v>1.4739100000000001</v>
      </c>
      <c r="BE14" s="7">
        <f t="shared" si="13"/>
        <v>1.4304706666666667</v>
      </c>
      <c r="BF14" s="7">
        <v>2.3540420000000002</v>
      </c>
      <c r="BG14" s="7">
        <v>2.3504999999999998</v>
      </c>
      <c r="BH14" s="7">
        <v>2.2349199999999998</v>
      </c>
      <c r="BI14" s="7">
        <f t="shared" si="14"/>
        <v>2.3131539999999999</v>
      </c>
      <c r="BJ14" s="7">
        <v>0.74098399999999998</v>
      </c>
      <c r="BK14" s="7">
        <v>0.86177700000000002</v>
      </c>
      <c r="BL14" s="7">
        <v>0.777335</v>
      </c>
      <c r="BM14" s="7">
        <f t="shared" si="15"/>
        <v>0.79336533333333337</v>
      </c>
      <c r="BN14" s="7">
        <v>0.17180699999999999</v>
      </c>
      <c r="BO14" s="7">
        <v>0.176373</v>
      </c>
      <c r="BP14" s="7">
        <v>0.16961799999999999</v>
      </c>
      <c r="BQ14" s="7">
        <f t="shared" si="16"/>
        <v>0.17259933333333333</v>
      </c>
      <c r="BR14" s="7">
        <v>1.4957800000000001</v>
      </c>
      <c r="BS14" s="7">
        <v>1.4080299999999999</v>
      </c>
      <c r="BT14" s="7">
        <v>1.2817499999999999</v>
      </c>
      <c r="BU14" s="7">
        <f t="shared" si="17"/>
        <v>1.3951866666666666</v>
      </c>
      <c r="BV14" s="7">
        <v>0.380797</v>
      </c>
      <c r="BW14" s="7">
        <v>0.40321099999999999</v>
      </c>
      <c r="BX14" s="7">
        <v>0.37264199999999997</v>
      </c>
      <c r="BY14" s="7">
        <f t="shared" si="18"/>
        <v>0.38555</v>
      </c>
      <c r="BZ14" s="7">
        <v>0.52284699999999995</v>
      </c>
      <c r="CA14" s="7">
        <v>0.50627500000000003</v>
      </c>
      <c r="CB14" s="7">
        <v>0.53372900000000001</v>
      </c>
      <c r="CC14" s="7">
        <f t="shared" si="19"/>
        <v>0.5209503333333334</v>
      </c>
      <c r="CD14" s="7">
        <v>0.188385</v>
      </c>
      <c r="CE14" s="7">
        <v>0.19107499999999999</v>
      </c>
      <c r="CF14" s="7">
        <v>0.19586200000000001</v>
      </c>
      <c r="CG14" s="7">
        <f t="shared" si="20"/>
        <v>0.191774</v>
      </c>
      <c r="CH14" s="7">
        <v>0.15503700000000001</v>
      </c>
      <c r="CI14" s="7">
        <v>0.105693</v>
      </c>
      <c r="CJ14" s="7">
        <v>0.18315400000000001</v>
      </c>
      <c r="CK14" s="7">
        <f t="shared" si="21"/>
        <v>0.14796133333333336</v>
      </c>
      <c r="CL14" s="7">
        <v>0.75298900000000002</v>
      </c>
      <c r="CM14" s="7">
        <v>0.75225500000000001</v>
      </c>
      <c r="CN14" s="7">
        <v>0.74338099999999996</v>
      </c>
      <c r="CO14" s="7">
        <f t="shared" si="22"/>
        <v>0.74954166666666666</v>
      </c>
    </row>
    <row r="15" spans="1:93">
      <c r="A15" s="7" t="s">
        <v>170</v>
      </c>
      <c r="B15" s="7">
        <v>1.7420439999999999</v>
      </c>
      <c r="C15" s="7">
        <v>1.822762</v>
      </c>
      <c r="D15" s="7">
        <v>1.7377720000000001</v>
      </c>
      <c r="E15" s="7">
        <f t="shared" si="0"/>
        <v>1.7675260000000002</v>
      </c>
      <c r="F15" s="7">
        <v>1.0905100000000001</v>
      </c>
      <c r="G15" s="7">
        <v>1.4997609999999999</v>
      </c>
      <c r="H15" s="7">
        <v>0.91557100000000002</v>
      </c>
      <c r="I15" s="7">
        <f t="shared" si="1"/>
        <v>1.168614</v>
      </c>
      <c r="J15" s="7">
        <v>2.3284600000000002</v>
      </c>
      <c r="K15" s="7">
        <v>2.4697399999999998</v>
      </c>
      <c r="L15" s="7">
        <v>2.2945899999999999</v>
      </c>
      <c r="M15" s="7">
        <f t="shared" si="2"/>
        <v>2.3642633333333332</v>
      </c>
      <c r="N15" s="7">
        <v>1.9014200000000001</v>
      </c>
      <c r="O15" s="7">
        <v>1.933991</v>
      </c>
      <c r="P15" s="7">
        <v>1.75743</v>
      </c>
      <c r="Q15" s="7">
        <f t="shared" si="3"/>
        <v>1.8642803333333333</v>
      </c>
      <c r="R15" s="7">
        <v>0.79049599999999998</v>
      </c>
      <c r="S15" s="7">
        <v>0.86806700000000003</v>
      </c>
      <c r="T15" s="7">
        <v>0.81966399999999995</v>
      </c>
      <c r="U15" s="7">
        <f t="shared" si="4"/>
        <v>0.82607566666666665</v>
      </c>
      <c r="V15" s="7">
        <v>0.73091099999999998</v>
      </c>
      <c r="W15" s="7">
        <v>0.97737300000000005</v>
      </c>
      <c r="X15" s="7">
        <v>1.152644</v>
      </c>
      <c r="Y15" s="7">
        <f t="shared" si="5"/>
        <v>0.95364266666666664</v>
      </c>
      <c r="Z15" s="7">
        <v>0.78144999999999998</v>
      </c>
      <c r="AA15" s="7">
        <v>0.73944799999999999</v>
      </c>
      <c r="AB15" s="7">
        <v>0.76954699999999998</v>
      </c>
      <c r="AC15" s="7">
        <f t="shared" si="6"/>
        <v>0.76348166666666673</v>
      </c>
      <c r="AD15" s="7">
        <v>0.57298800000000005</v>
      </c>
      <c r="AE15" s="7">
        <v>1.246821</v>
      </c>
      <c r="AF15" s="7">
        <v>0.61261500000000002</v>
      </c>
      <c r="AG15" s="7">
        <f t="shared" si="7"/>
        <v>0.81080800000000008</v>
      </c>
      <c r="AH15" s="7">
        <v>0.85150499999999996</v>
      </c>
      <c r="AI15" s="7">
        <v>0.84453999999999996</v>
      </c>
      <c r="AJ15" s="7">
        <v>0.78048600000000001</v>
      </c>
      <c r="AK15" s="7">
        <f t="shared" si="8"/>
        <v>0.82551033333333323</v>
      </c>
      <c r="AL15" s="7">
        <v>0.77456100000000006</v>
      </c>
      <c r="AM15" s="7">
        <v>0.75141800000000003</v>
      </c>
      <c r="AN15" s="7">
        <v>3.5506000000000003E-2</v>
      </c>
      <c r="AO15" s="7">
        <f t="shared" si="9"/>
        <v>0.52049500000000004</v>
      </c>
      <c r="AP15" s="7">
        <v>0.77198</v>
      </c>
      <c r="AQ15" s="7">
        <v>0.74638899999999997</v>
      </c>
      <c r="AR15" s="7">
        <v>0.751799</v>
      </c>
      <c r="AS15" s="7">
        <f t="shared" si="10"/>
        <v>0.75672266666666665</v>
      </c>
      <c r="AT15" s="7">
        <v>0.638432</v>
      </c>
      <c r="AU15" s="7">
        <v>0.61199499999999996</v>
      </c>
      <c r="AV15" s="7">
        <v>0.60342399999999996</v>
      </c>
      <c r="AW15" s="7">
        <f t="shared" si="11"/>
        <v>0.61795033333333327</v>
      </c>
      <c r="AX15" s="7">
        <v>0.80475699999999994</v>
      </c>
      <c r="AY15" s="7">
        <v>0.77283199999999996</v>
      </c>
      <c r="AZ15" s="7">
        <v>0.77399200000000001</v>
      </c>
      <c r="BA15" s="7">
        <f t="shared" si="12"/>
        <v>0.78386033333333327</v>
      </c>
      <c r="BB15" s="7">
        <v>1.70373</v>
      </c>
      <c r="BC15" s="7">
        <v>1.7387600000000001</v>
      </c>
      <c r="BD15" s="7">
        <v>1.802314</v>
      </c>
      <c r="BE15" s="7">
        <f t="shared" si="13"/>
        <v>1.7482680000000002</v>
      </c>
      <c r="BF15" s="7">
        <v>2.3223699999999998</v>
      </c>
      <c r="BG15" s="7">
        <v>2.3216220000000001</v>
      </c>
      <c r="BH15" s="7">
        <v>2.2900510000000001</v>
      </c>
      <c r="BI15" s="7">
        <f t="shared" si="14"/>
        <v>2.3113476666666668</v>
      </c>
      <c r="BJ15" s="7">
        <v>0.78292799999999996</v>
      </c>
      <c r="BK15" s="7">
        <v>0.96269199999999999</v>
      </c>
      <c r="BL15" s="7">
        <v>0.83180500000000002</v>
      </c>
      <c r="BM15" s="7">
        <f t="shared" si="15"/>
        <v>0.85914166666666658</v>
      </c>
      <c r="BN15" s="7">
        <v>0.16964499999999999</v>
      </c>
      <c r="BO15" s="7">
        <v>0.172204</v>
      </c>
      <c r="BP15" s="7">
        <v>0.16372400000000001</v>
      </c>
      <c r="BQ15" s="7">
        <f t="shared" si="16"/>
        <v>0.1685243333333333</v>
      </c>
      <c r="BR15" s="7">
        <v>1.84999</v>
      </c>
      <c r="BS15" s="7">
        <v>1.76474</v>
      </c>
      <c r="BT15" s="7">
        <v>1.6358999999999999</v>
      </c>
      <c r="BU15" s="7">
        <f t="shared" si="17"/>
        <v>1.7502099999999998</v>
      </c>
      <c r="BV15" s="7">
        <v>0.444523</v>
      </c>
      <c r="BW15" s="7">
        <v>0.47365000000000002</v>
      </c>
      <c r="BX15" s="7">
        <v>0.45058900000000002</v>
      </c>
      <c r="BY15" s="7">
        <f t="shared" si="18"/>
        <v>0.45625399999999999</v>
      </c>
      <c r="BZ15" s="7">
        <v>0.52076599999999995</v>
      </c>
      <c r="CA15" s="7">
        <v>0.54077799999999998</v>
      </c>
      <c r="CB15" s="7">
        <v>0.57492100000000002</v>
      </c>
      <c r="CC15" s="7">
        <f t="shared" si="19"/>
        <v>0.54548833333333335</v>
      </c>
      <c r="CD15" s="7">
        <v>0.18484700000000001</v>
      </c>
      <c r="CE15" s="7">
        <v>0.19279099999999999</v>
      </c>
      <c r="CF15" s="7">
        <v>0.19989799999999999</v>
      </c>
      <c r="CG15" s="7">
        <f t="shared" si="20"/>
        <v>0.19251200000000002</v>
      </c>
      <c r="CH15" s="7">
        <v>0.111264</v>
      </c>
      <c r="CI15" s="7">
        <v>0.10700999999999999</v>
      </c>
      <c r="CJ15" s="7">
        <v>0.106361</v>
      </c>
      <c r="CK15" s="7">
        <f t="shared" si="21"/>
        <v>0.10821166666666666</v>
      </c>
      <c r="CL15" s="7">
        <v>0.78570899999999999</v>
      </c>
      <c r="CM15" s="7">
        <v>0.78126499999999999</v>
      </c>
      <c r="CN15" s="7">
        <v>0.79150399999999999</v>
      </c>
      <c r="CO15" s="7">
        <f t="shared" si="22"/>
        <v>0.78615933333333332</v>
      </c>
    </row>
    <row r="16" spans="1:93">
      <c r="A16" s="7" t="s">
        <v>171</v>
      </c>
      <c r="B16" s="7">
        <v>2.3384299999999998</v>
      </c>
      <c r="C16" s="7">
        <v>2.4376199999999999</v>
      </c>
      <c r="D16" s="7">
        <v>2.4540700000000002</v>
      </c>
      <c r="E16" s="7">
        <f t="shared" si="0"/>
        <v>2.41004</v>
      </c>
      <c r="F16" s="7">
        <v>1.99207</v>
      </c>
      <c r="G16" s="7">
        <v>2.14723</v>
      </c>
      <c r="H16" s="7">
        <v>1.6846699999999999</v>
      </c>
      <c r="I16" s="7">
        <f t="shared" si="1"/>
        <v>1.9413233333333333</v>
      </c>
      <c r="J16" s="7">
        <v>2.852554</v>
      </c>
      <c r="K16" s="7">
        <v>3.0097399999999999</v>
      </c>
      <c r="L16" s="7">
        <v>3.013722</v>
      </c>
      <c r="M16" s="7">
        <f t="shared" si="2"/>
        <v>2.958672</v>
      </c>
      <c r="N16" s="7">
        <v>2.2534700000000001</v>
      </c>
      <c r="O16" s="7">
        <v>2.261431</v>
      </c>
      <c r="P16" s="7">
        <v>2.1655820000000001</v>
      </c>
      <c r="Q16" s="7">
        <f t="shared" si="3"/>
        <v>2.2268276666666669</v>
      </c>
      <c r="R16" s="7">
        <v>0.95099900000000004</v>
      </c>
      <c r="S16" s="7">
        <v>1.3250900000000001</v>
      </c>
      <c r="T16" s="7">
        <v>1.1589320000000001</v>
      </c>
      <c r="U16" s="7">
        <f t="shared" si="4"/>
        <v>1.1450070000000001</v>
      </c>
      <c r="V16" s="7">
        <v>1.186771</v>
      </c>
      <c r="W16" s="7">
        <v>2.0484800000000001</v>
      </c>
      <c r="X16" s="7">
        <v>2.1185399999999999</v>
      </c>
      <c r="Y16" s="7">
        <f t="shared" si="5"/>
        <v>1.7845969999999998</v>
      </c>
      <c r="Z16" s="7">
        <v>0.79579800000000001</v>
      </c>
      <c r="AA16" s="7">
        <v>0.78211399999999998</v>
      </c>
      <c r="AB16" s="7">
        <v>0.78958899999999999</v>
      </c>
      <c r="AC16" s="7">
        <f t="shared" si="6"/>
        <v>0.78916699999999995</v>
      </c>
      <c r="AD16" s="7">
        <v>1.126061</v>
      </c>
      <c r="AE16" s="7">
        <v>1.85178</v>
      </c>
      <c r="AF16" s="7">
        <v>1.185713</v>
      </c>
      <c r="AG16" s="7">
        <f t="shared" si="7"/>
        <v>1.3878513333333331</v>
      </c>
      <c r="AH16" s="7">
        <v>0.94313800000000003</v>
      </c>
      <c r="AI16" s="7">
        <v>0.94859700000000002</v>
      </c>
      <c r="AJ16" s="7">
        <v>0.849607</v>
      </c>
      <c r="AK16" s="7">
        <f t="shared" si="8"/>
        <v>0.9137806666666668</v>
      </c>
      <c r="AL16" s="7">
        <v>0.83268200000000003</v>
      </c>
      <c r="AM16" s="7">
        <v>0.78956899999999997</v>
      </c>
      <c r="AN16" s="7">
        <v>3.6738E-2</v>
      </c>
      <c r="AO16" s="7">
        <f t="shared" si="9"/>
        <v>0.55299633333333331</v>
      </c>
      <c r="AP16" s="7">
        <v>0.81364599999999998</v>
      </c>
      <c r="AQ16" s="7">
        <v>0.77803800000000001</v>
      </c>
      <c r="AR16" s="7">
        <v>0.76984699999999995</v>
      </c>
      <c r="AS16" s="7">
        <f t="shared" si="10"/>
        <v>0.7871769999999999</v>
      </c>
      <c r="AT16" s="7">
        <v>0.66036899999999998</v>
      </c>
      <c r="AU16" s="7">
        <v>0.63541400000000003</v>
      </c>
      <c r="AV16" s="7">
        <v>0.637185</v>
      </c>
      <c r="AW16" s="7">
        <f t="shared" si="11"/>
        <v>0.64432266666666671</v>
      </c>
      <c r="AX16" s="7">
        <v>0.87091200000000002</v>
      </c>
      <c r="AY16" s="7">
        <v>0.84212399999999998</v>
      </c>
      <c r="AZ16" s="7">
        <v>0.84401700000000002</v>
      </c>
      <c r="BA16" s="7">
        <f t="shared" si="12"/>
        <v>0.85235099999999997</v>
      </c>
      <c r="BB16" s="7">
        <v>1.89367</v>
      </c>
      <c r="BC16" s="7">
        <v>1.857172</v>
      </c>
      <c r="BD16" s="7">
        <v>1.966961</v>
      </c>
      <c r="BE16" s="7">
        <f t="shared" si="13"/>
        <v>1.9059343333333334</v>
      </c>
      <c r="BF16" s="7">
        <v>2.3279999999999998</v>
      </c>
      <c r="BG16" s="7">
        <v>2.2989299999999999</v>
      </c>
      <c r="BH16" s="7">
        <v>2.277933</v>
      </c>
      <c r="BI16" s="7">
        <f t="shared" si="14"/>
        <v>2.3016209999999999</v>
      </c>
      <c r="BJ16" s="7">
        <v>0.85602</v>
      </c>
      <c r="BK16" s="7">
        <v>1.1688799999999999</v>
      </c>
      <c r="BL16" s="7">
        <v>0.88585899999999995</v>
      </c>
      <c r="BM16" s="7">
        <f t="shared" si="15"/>
        <v>0.97025299999999992</v>
      </c>
      <c r="BN16" s="7">
        <v>0.17058499999999999</v>
      </c>
      <c r="BO16" s="7">
        <v>0.170046</v>
      </c>
      <c r="BP16" s="7">
        <v>0.169181</v>
      </c>
      <c r="BQ16" s="7">
        <f t="shared" si="16"/>
        <v>0.16993733333333336</v>
      </c>
      <c r="BR16" s="7">
        <v>2.14324</v>
      </c>
      <c r="BS16" s="7">
        <v>2.1221610000000002</v>
      </c>
      <c r="BT16" s="7">
        <v>2.0744500000000001</v>
      </c>
      <c r="BU16" s="7">
        <f t="shared" si="17"/>
        <v>2.1132836666666672</v>
      </c>
      <c r="BV16" s="7">
        <v>0.55713699999999999</v>
      </c>
      <c r="BW16" s="7">
        <v>0.59097200000000005</v>
      </c>
      <c r="BX16" s="7">
        <v>0.51973100000000005</v>
      </c>
      <c r="BY16" s="7">
        <f t="shared" si="18"/>
        <v>0.5559466666666667</v>
      </c>
      <c r="BZ16" s="7">
        <v>0.52510900000000005</v>
      </c>
      <c r="CA16" s="7">
        <v>0.52527800000000002</v>
      </c>
      <c r="CB16" s="7">
        <v>0.59695299999999996</v>
      </c>
      <c r="CC16" s="7">
        <f t="shared" si="19"/>
        <v>0.54911333333333345</v>
      </c>
      <c r="CD16" s="7">
        <v>0.18898000000000001</v>
      </c>
      <c r="CE16" s="7">
        <v>0.19383400000000001</v>
      </c>
      <c r="CF16" s="7">
        <v>0.19598699999999999</v>
      </c>
      <c r="CG16" s="7">
        <f t="shared" si="20"/>
        <v>0.19293366666666667</v>
      </c>
      <c r="CH16" s="7">
        <v>0.13683999999999999</v>
      </c>
      <c r="CI16" s="7">
        <v>0.11514099999999999</v>
      </c>
      <c r="CJ16" s="7">
        <v>0.108671</v>
      </c>
      <c r="CK16" s="7">
        <f t="shared" si="21"/>
        <v>0.12021733333333334</v>
      </c>
      <c r="CL16" s="7">
        <v>0.83042300000000002</v>
      </c>
      <c r="CM16" s="7">
        <v>0.83086700000000002</v>
      </c>
      <c r="CN16" s="7">
        <v>0.83540499999999995</v>
      </c>
      <c r="CO16" s="7">
        <f t="shared" si="22"/>
        <v>0.83223166666666659</v>
      </c>
    </row>
    <row r="17" spans="1:93">
      <c r="A17" s="7" t="s">
        <v>172</v>
      </c>
      <c r="B17" s="7">
        <v>2.7010399999999999</v>
      </c>
      <c r="C17" s="7">
        <v>2.7711399999999999</v>
      </c>
      <c r="D17" s="7">
        <v>2.8956400000000002</v>
      </c>
      <c r="E17" s="7">
        <f t="shared" si="0"/>
        <v>2.7892733333333335</v>
      </c>
      <c r="F17" s="7">
        <v>2.8736600000000001</v>
      </c>
      <c r="G17" s="7">
        <v>2.6165600000000002</v>
      </c>
      <c r="H17" s="7">
        <v>2.5209130000000002</v>
      </c>
      <c r="I17" s="7">
        <f t="shared" si="1"/>
        <v>2.670377666666667</v>
      </c>
      <c r="J17" s="7">
        <v>3.11496</v>
      </c>
      <c r="K17" s="7">
        <v>3.30016</v>
      </c>
      <c r="L17" s="7">
        <v>3.346104</v>
      </c>
      <c r="M17" s="7">
        <f t="shared" si="2"/>
        <v>3.2537413333333336</v>
      </c>
      <c r="N17" s="7">
        <v>2.4731999999999998</v>
      </c>
      <c r="O17" s="7">
        <v>2.4642629999999999</v>
      </c>
      <c r="P17" s="7">
        <v>2.4461710000000001</v>
      </c>
      <c r="Q17" s="7">
        <f t="shared" si="3"/>
        <v>2.461211333333333</v>
      </c>
      <c r="R17" s="7">
        <v>1.33538</v>
      </c>
      <c r="S17" s="7">
        <v>2.0065210000000002</v>
      </c>
      <c r="T17" s="7">
        <v>1.8257000000000001</v>
      </c>
      <c r="U17" s="7">
        <f t="shared" si="4"/>
        <v>1.7225336666666669</v>
      </c>
      <c r="V17" s="7">
        <v>2.283493</v>
      </c>
      <c r="W17" s="7">
        <v>2.9786839999999999</v>
      </c>
      <c r="X17" s="7">
        <v>2.7760600000000002</v>
      </c>
      <c r="Y17" s="7">
        <f t="shared" si="5"/>
        <v>2.6794123333333331</v>
      </c>
      <c r="Z17" s="7">
        <v>0.83163699999999996</v>
      </c>
      <c r="AA17" s="7">
        <v>0.80405400000000005</v>
      </c>
      <c r="AB17" s="7">
        <v>0.79584600000000005</v>
      </c>
      <c r="AC17" s="7">
        <f t="shared" si="6"/>
        <v>0.81051233333333339</v>
      </c>
      <c r="AD17" s="7">
        <v>1.6574199999999999</v>
      </c>
      <c r="AE17" s="7">
        <v>2.3420519999999998</v>
      </c>
      <c r="AF17" s="7">
        <v>1.78681</v>
      </c>
      <c r="AG17" s="7">
        <f t="shared" si="7"/>
        <v>1.9287606666666666</v>
      </c>
      <c r="AH17" s="7">
        <v>1.08948</v>
      </c>
      <c r="AI17" s="7">
        <v>1.107923</v>
      </c>
      <c r="AJ17" s="7">
        <v>0.94910499999999998</v>
      </c>
      <c r="AK17" s="7">
        <f t="shared" si="8"/>
        <v>1.0488359999999999</v>
      </c>
      <c r="AL17" s="7">
        <v>0.93121200000000004</v>
      </c>
      <c r="AM17" s="7">
        <v>0.84929200000000005</v>
      </c>
      <c r="AN17" s="7">
        <v>3.4615E-2</v>
      </c>
      <c r="AO17" s="7">
        <f t="shared" si="9"/>
        <v>0.60503966666666675</v>
      </c>
      <c r="AP17" s="7">
        <v>0.84613400000000005</v>
      </c>
      <c r="AQ17" s="7">
        <v>0.82062999999999997</v>
      </c>
      <c r="AR17" s="7">
        <v>0.79874000000000001</v>
      </c>
      <c r="AS17" s="7">
        <f t="shared" si="10"/>
        <v>0.82183466666666671</v>
      </c>
      <c r="AT17" s="7">
        <v>0.69335199999999997</v>
      </c>
      <c r="AU17" s="7">
        <v>0.68555200000000005</v>
      </c>
      <c r="AV17" s="7">
        <v>0.70660000000000001</v>
      </c>
      <c r="AW17" s="7">
        <f t="shared" si="11"/>
        <v>0.6951679999999999</v>
      </c>
      <c r="AX17" s="7">
        <v>1.0874010000000001</v>
      </c>
      <c r="AY17" s="7">
        <v>1.006394</v>
      </c>
      <c r="AZ17" s="7">
        <v>0.98129500000000003</v>
      </c>
      <c r="BA17" s="7">
        <f t="shared" si="12"/>
        <v>1.0250300000000001</v>
      </c>
      <c r="BB17" s="7">
        <v>1.96404</v>
      </c>
      <c r="BC17" s="7">
        <v>1.9253640000000001</v>
      </c>
      <c r="BD17" s="7">
        <v>2.0640900000000002</v>
      </c>
      <c r="BE17" s="7">
        <f t="shared" si="13"/>
        <v>1.9844980000000001</v>
      </c>
      <c r="BF17" s="7">
        <v>2.3696229999999998</v>
      </c>
      <c r="BG17" s="7">
        <v>2.3307899999999999</v>
      </c>
      <c r="BH17" s="7">
        <v>2.2846829999999998</v>
      </c>
      <c r="BI17" s="7">
        <f t="shared" si="14"/>
        <v>2.3283653333333327</v>
      </c>
      <c r="BJ17" s="7">
        <v>0.99390800000000001</v>
      </c>
      <c r="BK17" s="7">
        <v>1.4200699999999999</v>
      </c>
      <c r="BL17" s="7">
        <v>0.9798</v>
      </c>
      <c r="BM17" s="7">
        <f t="shared" si="15"/>
        <v>1.1312593333333334</v>
      </c>
      <c r="BN17" s="7">
        <v>0.17056499999999999</v>
      </c>
      <c r="BO17" s="7">
        <v>0.17272599999999999</v>
      </c>
      <c r="BP17" s="7">
        <v>0.165266</v>
      </c>
      <c r="BQ17" s="7">
        <f t="shared" si="16"/>
        <v>0.169519</v>
      </c>
      <c r="BR17" s="7">
        <v>2.2556340000000001</v>
      </c>
      <c r="BS17" s="7">
        <v>2.2993800000000002</v>
      </c>
      <c r="BT17" s="7">
        <v>2.3173010000000001</v>
      </c>
      <c r="BU17" s="7">
        <f t="shared" si="17"/>
        <v>2.2907716666666667</v>
      </c>
      <c r="BV17" s="7">
        <v>0.70306500000000005</v>
      </c>
      <c r="BW17" s="7">
        <v>0.76112899999999994</v>
      </c>
      <c r="BX17" s="7">
        <v>0.62628200000000001</v>
      </c>
      <c r="BY17" s="7">
        <f t="shared" si="18"/>
        <v>0.6968253333333333</v>
      </c>
      <c r="BZ17" s="7">
        <v>0.55127000000000004</v>
      </c>
      <c r="CA17" s="7">
        <v>0.55321399999999998</v>
      </c>
      <c r="CB17" s="7">
        <v>0.60091700000000003</v>
      </c>
      <c r="CC17" s="7">
        <f t="shared" si="19"/>
        <v>0.56846700000000006</v>
      </c>
      <c r="CD17" s="7">
        <v>0.18765899999999999</v>
      </c>
      <c r="CE17" s="7">
        <v>0.19358500000000001</v>
      </c>
      <c r="CF17" s="7">
        <v>0.196329</v>
      </c>
      <c r="CG17" s="7">
        <f t="shared" si="20"/>
        <v>0.19252433333333333</v>
      </c>
      <c r="CH17" s="7">
        <v>0.10630299999999999</v>
      </c>
      <c r="CI17" s="7">
        <v>0.11139499999999999</v>
      </c>
      <c r="CJ17" s="7">
        <v>0.107947</v>
      </c>
      <c r="CK17" s="7">
        <f t="shared" si="21"/>
        <v>0.10854833333333334</v>
      </c>
      <c r="CL17" s="7">
        <v>0.86328199999999999</v>
      </c>
      <c r="CM17" s="7">
        <v>0.85531199999999996</v>
      </c>
      <c r="CN17" s="7">
        <v>0.90147900000000003</v>
      </c>
      <c r="CO17" s="7">
        <f t="shared" si="22"/>
        <v>0.8733576666666667</v>
      </c>
    </row>
    <row r="18" spans="1:93">
      <c r="A18" s="7" t="s">
        <v>173</v>
      </c>
      <c r="B18" s="7">
        <v>2.8651399999999998</v>
      </c>
      <c r="C18" s="7">
        <v>2.9927130000000002</v>
      </c>
      <c r="D18" s="7">
        <v>3.1061899999999998</v>
      </c>
      <c r="E18" s="7">
        <f t="shared" si="0"/>
        <v>2.9880143333333335</v>
      </c>
      <c r="F18" s="7">
        <v>3.381291</v>
      </c>
      <c r="G18" s="7">
        <v>2.8616899999999998</v>
      </c>
      <c r="H18" s="7">
        <v>3.0039400000000001</v>
      </c>
      <c r="I18" s="7">
        <f t="shared" si="1"/>
        <v>3.0823070000000001</v>
      </c>
      <c r="J18" s="7">
        <v>3.2420399999999998</v>
      </c>
      <c r="K18" s="7">
        <v>3.3752499999999999</v>
      </c>
      <c r="L18" s="7">
        <v>3.5714800000000002</v>
      </c>
      <c r="M18" s="7">
        <f t="shared" si="2"/>
        <v>3.3962566666666665</v>
      </c>
      <c r="N18" s="7">
        <v>2.594182</v>
      </c>
      <c r="O18" s="7">
        <v>2.5713210000000002</v>
      </c>
      <c r="P18" s="7">
        <v>2.5597430000000001</v>
      </c>
      <c r="Q18" s="7">
        <f t="shared" si="3"/>
        <v>2.5750820000000001</v>
      </c>
      <c r="R18" s="7">
        <v>1.927932</v>
      </c>
      <c r="S18" s="7">
        <v>2.6334930000000001</v>
      </c>
      <c r="T18" s="7">
        <v>2.49464</v>
      </c>
      <c r="U18" s="7">
        <f t="shared" si="4"/>
        <v>2.3520216666666669</v>
      </c>
      <c r="V18" s="7">
        <v>3.1835200000000001</v>
      </c>
      <c r="W18" s="7">
        <v>3.4363299999999999</v>
      </c>
      <c r="X18" s="7">
        <v>3.1090399999999998</v>
      </c>
      <c r="Y18" s="7">
        <f t="shared" si="5"/>
        <v>3.2429633333333334</v>
      </c>
      <c r="Z18" s="7">
        <v>0.85225700000000004</v>
      </c>
      <c r="AA18" s="7">
        <v>0.83677900000000005</v>
      </c>
      <c r="AB18" s="7">
        <v>0.822542</v>
      </c>
      <c r="AC18" s="7">
        <f t="shared" si="6"/>
        <v>0.8371926666666667</v>
      </c>
      <c r="AD18" s="7">
        <v>2.0661399999999999</v>
      </c>
      <c r="AE18" s="7">
        <v>2.518993</v>
      </c>
      <c r="AF18" s="7">
        <v>2.2247340000000002</v>
      </c>
      <c r="AG18" s="7">
        <f t="shared" si="7"/>
        <v>2.2699556666666667</v>
      </c>
      <c r="AH18" s="7">
        <v>1.3429599999999999</v>
      </c>
      <c r="AI18" s="7">
        <v>1.3689439999999999</v>
      </c>
      <c r="AJ18" s="7">
        <v>1.10788</v>
      </c>
      <c r="AK18" s="7">
        <f t="shared" si="8"/>
        <v>1.2732613333333331</v>
      </c>
      <c r="AL18" s="7">
        <v>1.2122599999999999</v>
      </c>
      <c r="AM18" s="7">
        <v>0.95095300000000005</v>
      </c>
      <c r="AN18" s="7">
        <v>3.5770000000000003E-2</v>
      </c>
      <c r="AO18" s="7">
        <f t="shared" si="9"/>
        <v>0.73299433333333319</v>
      </c>
      <c r="AP18" s="7">
        <v>0.917605</v>
      </c>
      <c r="AQ18" s="7">
        <v>0.89053099999999996</v>
      </c>
      <c r="AR18" s="7">
        <v>0.830816</v>
      </c>
      <c r="AS18" s="7">
        <f t="shared" si="10"/>
        <v>0.87965066666666658</v>
      </c>
      <c r="AT18" s="7">
        <v>0.75695800000000002</v>
      </c>
      <c r="AU18" s="7">
        <v>0.74635399999999996</v>
      </c>
      <c r="AV18" s="7">
        <v>0.82110000000000005</v>
      </c>
      <c r="AW18" s="7">
        <f t="shared" si="11"/>
        <v>0.77480400000000005</v>
      </c>
      <c r="AX18" s="7">
        <v>1.511023</v>
      </c>
      <c r="AY18" s="7">
        <v>1.337831</v>
      </c>
      <c r="AZ18" s="7">
        <v>1.2520039999999999</v>
      </c>
      <c r="BA18" s="7">
        <f t="shared" si="12"/>
        <v>1.3669526666666669</v>
      </c>
      <c r="BB18" s="7">
        <v>1.97956</v>
      </c>
      <c r="BC18" s="7">
        <v>1.9272419999999999</v>
      </c>
      <c r="BD18" s="7">
        <v>2.0737000000000001</v>
      </c>
      <c r="BE18" s="7">
        <f t="shared" si="13"/>
        <v>1.9935006666666666</v>
      </c>
      <c r="BF18" s="7">
        <v>2.42889</v>
      </c>
      <c r="BG18" s="7">
        <v>2.3310200000000001</v>
      </c>
      <c r="BH18" s="7">
        <v>2.3148200000000001</v>
      </c>
      <c r="BI18" s="7">
        <f t="shared" si="14"/>
        <v>2.3582433333333332</v>
      </c>
      <c r="BJ18" s="7">
        <v>1.222013</v>
      </c>
      <c r="BK18" s="7">
        <v>1.74282</v>
      </c>
      <c r="BL18" s="7">
        <v>1.1318839999999999</v>
      </c>
      <c r="BM18" s="7">
        <f t="shared" si="15"/>
        <v>1.3655723333333334</v>
      </c>
      <c r="BN18" s="7">
        <v>0.16603599999999999</v>
      </c>
      <c r="BO18" s="7">
        <v>0.173598</v>
      </c>
      <c r="BP18" s="7">
        <v>0.161056</v>
      </c>
      <c r="BQ18" s="7">
        <f t="shared" si="16"/>
        <v>0.16689666666666667</v>
      </c>
      <c r="BR18" s="7">
        <v>2.3121999999999998</v>
      </c>
      <c r="BS18" s="7">
        <v>2.379343</v>
      </c>
      <c r="BT18" s="7">
        <v>2.4478240000000002</v>
      </c>
      <c r="BU18" s="7">
        <f t="shared" si="17"/>
        <v>2.3797890000000002</v>
      </c>
      <c r="BV18" s="7">
        <v>0.89483800000000002</v>
      </c>
      <c r="BW18" s="7">
        <v>0.96267999999999998</v>
      </c>
      <c r="BX18" s="7">
        <v>0.80311900000000003</v>
      </c>
      <c r="BY18" s="7">
        <f t="shared" si="18"/>
        <v>0.88687899999999997</v>
      </c>
      <c r="BZ18" s="7">
        <v>0.54625199999999996</v>
      </c>
      <c r="CA18" s="7">
        <v>0.56238900000000003</v>
      </c>
      <c r="CB18" s="7">
        <v>0.59369499999999997</v>
      </c>
      <c r="CC18" s="7">
        <f t="shared" si="19"/>
        <v>0.56744533333333325</v>
      </c>
      <c r="CD18" s="7">
        <v>0.190494</v>
      </c>
      <c r="CE18" s="7">
        <v>0.19034899999999999</v>
      </c>
      <c r="CF18" s="7">
        <v>0.200574</v>
      </c>
      <c r="CG18" s="7">
        <f t="shared" si="20"/>
        <v>0.19380566666666665</v>
      </c>
      <c r="CH18" s="7">
        <v>0.108265</v>
      </c>
      <c r="CI18" s="7">
        <v>0.107363</v>
      </c>
      <c r="CJ18" s="7">
        <v>0.14433699999999999</v>
      </c>
      <c r="CK18" s="7">
        <f t="shared" si="21"/>
        <v>0.11998833333333332</v>
      </c>
      <c r="CL18" s="7">
        <v>0.92250799999999999</v>
      </c>
      <c r="CM18" s="7">
        <v>0.91820400000000002</v>
      </c>
      <c r="CN18" s="7">
        <v>0.97900100000000001</v>
      </c>
      <c r="CO18" s="7">
        <f t="shared" si="22"/>
        <v>0.93990433333333334</v>
      </c>
    </row>
    <row r="19" spans="1:93">
      <c r="A19" s="7" t="s">
        <v>174</v>
      </c>
      <c r="B19" s="7">
        <v>3.0002900000000001</v>
      </c>
      <c r="C19" s="7">
        <v>3.1409199999999999</v>
      </c>
      <c r="D19" s="7">
        <v>3.2067100000000002</v>
      </c>
      <c r="E19" s="7">
        <f t="shared" si="0"/>
        <v>3.1159733333333333</v>
      </c>
      <c r="F19" s="7">
        <v>3.6546799999999999</v>
      </c>
      <c r="G19" s="7">
        <v>2.9720430000000002</v>
      </c>
      <c r="H19" s="7">
        <v>3.2346140000000001</v>
      </c>
      <c r="I19" s="7">
        <f t="shared" si="1"/>
        <v>3.2871123333333334</v>
      </c>
      <c r="J19" s="7">
        <v>3.3348100000000001</v>
      </c>
      <c r="K19" s="7">
        <v>3.5215920000000001</v>
      </c>
      <c r="L19" s="7">
        <v>3.6835100000000001</v>
      </c>
      <c r="M19" s="7">
        <f t="shared" si="2"/>
        <v>3.5133040000000002</v>
      </c>
      <c r="N19" s="7">
        <v>2.6112199999999999</v>
      </c>
      <c r="O19" s="7">
        <v>2.622452</v>
      </c>
      <c r="P19" s="7">
        <v>2.6235499999999998</v>
      </c>
      <c r="Q19" s="7">
        <f t="shared" si="3"/>
        <v>2.6190739999999999</v>
      </c>
      <c r="R19" s="7">
        <v>2.4664640000000002</v>
      </c>
      <c r="S19" s="7">
        <v>3.0373709999999998</v>
      </c>
      <c r="T19" s="7">
        <v>2.9388839999999998</v>
      </c>
      <c r="U19" s="7">
        <f t="shared" si="4"/>
        <v>2.8142396666666669</v>
      </c>
      <c r="V19" s="7">
        <v>3.7177899999999999</v>
      </c>
      <c r="W19" s="7">
        <v>3.6584629999999998</v>
      </c>
      <c r="X19" s="7">
        <v>3.2672430000000001</v>
      </c>
      <c r="Y19" s="7">
        <f t="shared" si="5"/>
        <v>3.5478320000000001</v>
      </c>
      <c r="Z19" s="7">
        <v>0.88502800000000004</v>
      </c>
      <c r="AA19" s="7">
        <v>0.87295400000000001</v>
      </c>
      <c r="AB19" s="7">
        <v>0.84672800000000004</v>
      </c>
      <c r="AC19" s="7">
        <f t="shared" si="6"/>
        <v>0.86823666666666677</v>
      </c>
      <c r="AD19" s="7">
        <v>2.3270719999999998</v>
      </c>
      <c r="AE19" s="7">
        <v>2.7219199999999999</v>
      </c>
      <c r="AF19" s="7">
        <v>2.4679700000000002</v>
      </c>
      <c r="AG19" s="7">
        <f t="shared" si="7"/>
        <v>2.5056540000000003</v>
      </c>
      <c r="AH19" s="7">
        <v>1.6984900000000001</v>
      </c>
      <c r="AI19" s="7">
        <v>1.6592499999999999</v>
      </c>
      <c r="AJ19" s="7">
        <v>1.3509</v>
      </c>
      <c r="AK19" s="7">
        <f t="shared" si="8"/>
        <v>1.5695466666666666</v>
      </c>
      <c r="AL19" s="7">
        <v>1.6581300000000001</v>
      </c>
      <c r="AM19" s="7">
        <v>1.2042330000000001</v>
      </c>
      <c r="AN19" s="7">
        <v>3.5009999999999999E-2</v>
      </c>
      <c r="AO19" s="7">
        <f t="shared" si="9"/>
        <v>0.96579100000000018</v>
      </c>
      <c r="AP19" s="7">
        <v>1.0375799999999999</v>
      </c>
      <c r="AQ19" s="7">
        <v>0.98076700000000006</v>
      </c>
      <c r="AR19" s="7">
        <v>0.90091200000000005</v>
      </c>
      <c r="AS19" s="7">
        <f t="shared" si="10"/>
        <v>0.97308633333333328</v>
      </c>
      <c r="AT19" s="7">
        <v>0.99978299999999998</v>
      </c>
      <c r="AU19" s="7">
        <v>0.96556200000000003</v>
      </c>
      <c r="AV19" s="7">
        <v>1.09683</v>
      </c>
      <c r="AW19" s="7">
        <f t="shared" si="11"/>
        <v>1.0207249999999999</v>
      </c>
      <c r="AX19" s="7">
        <v>1.958661</v>
      </c>
      <c r="AY19" s="7">
        <v>1.7646029999999999</v>
      </c>
      <c r="AZ19" s="7">
        <v>1.6081399999999999</v>
      </c>
      <c r="BA19" s="7">
        <f t="shared" si="12"/>
        <v>1.7771346666666668</v>
      </c>
      <c r="BB19" s="7">
        <v>2.0004240000000002</v>
      </c>
      <c r="BC19" s="7">
        <v>1.9758800000000001</v>
      </c>
      <c r="BD19" s="7">
        <v>2.1019399999999999</v>
      </c>
      <c r="BE19" s="7">
        <f t="shared" si="13"/>
        <v>2.0260813333333334</v>
      </c>
      <c r="BF19" s="7">
        <v>2.4657</v>
      </c>
      <c r="BG19" s="7">
        <v>2.372652</v>
      </c>
      <c r="BH19" s="7">
        <v>2.3403339999999999</v>
      </c>
      <c r="BI19" s="7">
        <f t="shared" si="14"/>
        <v>2.3928953333333336</v>
      </c>
      <c r="BJ19" s="7">
        <v>1.569491</v>
      </c>
      <c r="BK19" s="7">
        <v>1.9744999999999999</v>
      </c>
      <c r="BL19" s="7">
        <v>1.38916</v>
      </c>
      <c r="BM19" s="7">
        <f t="shared" si="15"/>
        <v>1.6443836666666669</v>
      </c>
      <c r="BN19" s="7">
        <v>0.164496</v>
      </c>
      <c r="BO19" s="7">
        <v>0.19495499999999999</v>
      </c>
      <c r="BP19" s="7">
        <v>0.15692600000000001</v>
      </c>
      <c r="BQ19" s="7">
        <f t="shared" si="16"/>
        <v>0.17212566666666665</v>
      </c>
      <c r="BR19" s="7">
        <v>2.3614299999999999</v>
      </c>
      <c r="BS19" s="7">
        <v>2.3833139999999999</v>
      </c>
      <c r="BT19" s="7">
        <v>2.5187219999999999</v>
      </c>
      <c r="BU19" s="7">
        <f t="shared" si="17"/>
        <v>2.4211553333333331</v>
      </c>
      <c r="BV19" s="7">
        <v>1.09073</v>
      </c>
      <c r="BW19" s="7">
        <v>1.1293</v>
      </c>
      <c r="BX19" s="7">
        <v>0.96609900000000004</v>
      </c>
      <c r="BY19" s="7">
        <f t="shared" si="18"/>
        <v>1.0620430000000001</v>
      </c>
      <c r="BZ19" s="7">
        <v>0.59377400000000002</v>
      </c>
      <c r="CA19" s="7">
        <v>0.57588099999999998</v>
      </c>
      <c r="CB19" s="7">
        <v>0.60495500000000002</v>
      </c>
      <c r="CC19" s="7">
        <f t="shared" si="19"/>
        <v>0.59153666666666671</v>
      </c>
      <c r="CD19" s="7">
        <v>0.19112499999999999</v>
      </c>
      <c r="CE19" s="7">
        <v>0.194406</v>
      </c>
      <c r="CF19" s="7">
        <v>0.19813500000000001</v>
      </c>
      <c r="CG19" s="7">
        <f t="shared" si="20"/>
        <v>0.19455533333333333</v>
      </c>
      <c r="CH19" s="7">
        <v>0.104533</v>
      </c>
      <c r="CI19" s="7">
        <v>0.119228</v>
      </c>
      <c r="CJ19" s="7">
        <v>0.10859099999999999</v>
      </c>
      <c r="CK19" s="7">
        <f t="shared" si="21"/>
        <v>0.11078399999999999</v>
      </c>
      <c r="CL19" s="7">
        <v>0.97370500000000004</v>
      </c>
      <c r="CM19" s="7">
        <v>0.98361299999999996</v>
      </c>
      <c r="CN19" s="7">
        <v>1.0891</v>
      </c>
      <c r="CO19" s="7">
        <f t="shared" si="22"/>
        <v>1.0154726666666667</v>
      </c>
    </row>
    <row r="20" spans="1:93">
      <c r="A20" s="7" t="s">
        <v>175</v>
      </c>
      <c r="B20" s="7">
        <v>3.0920899999999998</v>
      </c>
      <c r="C20" s="7">
        <v>3.2530700000000001</v>
      </c>
      <c r="D20" s="7">
        <v>3.3232339999999998</v>
      </c>
      <c r="E20" s="7">
        <f t="shared" si="0"/>
        <v>3.2227979999999996</v>
      </c>
      <c r="F20" s="7">
        <v>3.7781600000000002</v>
      </c>
      <c r="G20" s="7">
        <v>3.1124420000000002</v>
      </c>
      <c r="H20" s="7">
        <v>3.2795519999999998</v>
      </c>
      <c r="I20" s="7">
        <f t="shared" si="1"/>
        <v>3.3900513333333335</v>
      </c>
      <c r="J20" s="7">
        <v>3.4487429999999999</v>
      </c>
      <c r="K20" s="7">
        <v>3.6059999999999999</v>
      </c>
      <c r="L20" s="7">
        <v>3.8562799999999999</v>
      </c>
      <c r="M20" s="7">
        <f t="shared" si="2"/>
        <v>3.6370076666666669</v>
      </c>
      <c r="N20" s="7">
        <v>2.6623540000000001</v>
      </c>
      <c r="O20" s="7">
        <v>2.6433219999999999</v>
      </c>
      <c r="P20" s="7">
        <v>2.6683819999999998</v>
      </c>
      <c r="Q20" s="7">
        <f t="shared" si="3"/>
        <v>2.6580193333333333</v>
      </c>
      <c r="R20" s="7">
        <v>2.8373300000000001</v>
      </c>
      <c r="S20" s="7">
        <v>3.1978599999999999</v>
      </c>
      <c r="T20" s="7">
        <v>3.2664900000000001</v>
      </c>
      <c r="U20" s="7">
        <f t="shared" si="4"/>
        <v>3.1005600000000002</v>
      </c>
      <c r="V20" s="7">
        <v>3.8363200000000002</v>
      </c>
      <c r="W20" s="7">
        <v>3.8123800000000001</v>
      </c>
      <c r="X20" s="7">
        <v>3.37683</v>
      </c>
      <c r="Y20" s="7">
        <f t="shared" si="5"/>
        <v>3.6751766666666668</v>
      </c>
      <c r="Z20" s="7">
        <v>0.90972299999999995</v>
      </c>
      <c r="AA20" s="7">
        <v>0.94662100000000005</v>
      </c>
      <c r="AB20" s="7">
        <v>0.89432999999999996</v>
      </c>
      <c r="AC20" s="7">
        <f t="shared" si="6"/>
        <v>0.91689133333333339</v>
      </c>
      <c r="AD20" s="7">
        <v>2.4753530000000001</v>
      </c>
      <c r="AE20" s="7">
        <v>2.9707029999999999</v>
      </c>
      <c r="AF20" s="7">
        <v>2.61761</v>
      </c>
      <c r="AG20" s="7">
        <f t="shared" si="7"/>
        <v>2.6878886666666673</v>
      </c>
      <c r="AH20" s="7">
        <v>1.9958320000000001</v>
      </c>
      <c r="AI20" s="7">
        <v>1.8960399999999999</v>
      </c>
      <c r="AJ20" s="7">
        <v>1.62239</v>
      </c>
      <c r="AK20" s="7">
        <f t="shared" si="8"/>
        <v>1.8380873333333334</v>
      </c>
      <c r="AL20" s="7">
        <v>2.1460900000000001</v>
      </c>
      <c r="AM20" s="7">
        <v>1.6197600000000001</v>
      </c>
      <c r="AN20" s="7">
        <v>3.8475000000000002E-2</v>
      </c>
      <c r="AO20" s="7">
        <f t="shared" si="9"/>
        <v>1.2681083333333334</v>
      </c>
      <c r="AP20" s="7">
        <v>1.31809</v>
      </c>
      <c r="AQ20" s="7">
        <v>1.173271</v>
      </c>
      <c r="AR20" s="7">
        <v>1.08379</v>
      </c>
      <c r="AS20" s="7">
        <f t="shared" si="10"/>
        <v>1.1917169999999999</v>
      </c>
      <c r="AT20" s="7">
        <v>1.384512</v>
      </c>
      <c r="AU20" s="7">
        <v>1.3498000000000001</v>
      </c>
      <c r="AV20" s="7">
        <v>1.44808</v>
      </c>
      <c r="AW20" s="7">
        <f t="shared" si="11"/>
        <v>1.3941306666666666</v>
      </c>
      <c r="AX20" s="7">
        <v>2.3105030000000002</v>
      </c>
      <c r="AY20" s="7">
        <v>2.1215419999999998</v>
      </c>
      <c r="AZ20" s="7">
        <v>1.9104829999999999</v>
      </c>
      <c r="BA20" s="7">
        <f t="shared" si="12"/>
        <v>2.1141760000000001</v>
      </c>
      <c r="BB20" s="7">
        <v>2.0447000000000002</v>
      </c>
      <c r="BC20" s="7">
        <v>2.02047</v>
      </c>
      <c r="BD20" s="7">
        <v>2.1503199999999998</v>
      </c>
      <c r="BE20" s="7">
        <f t="shared" si="13"/>
        <v>2.0718299999999998</v>
      </c>
      <c r="BF20" s="7">
        <v>2.4940099999999998</v>
      </c>
      <c r="BG20" s="7">
        <v>2.3721410000000001</v>
      </c>
      <c r="BH20" s="7">
        <v>2.3578000000000001</v>
      </c>
      <c r="BI20" s="7">
        <f t="shared" si="14"/>
        <v>2.407983666666667</v>
      </c>
      <c r="BJ20" s="7">
        <v>1.87148</v>
      </c>
      <c r="BK20" s="7">
        <v>2.1274899999999999</v>
      </c>
      <c r="BL20" s="7">
        <v>1.7302</v>
      </c>
      <c r="BM20" s="7">
        <f t="shared" si="15"/>
        <v>1.9097233333333332</v>
      </c>
      <c r="BN20" s="7">
        <v>0.16536799999999999</v>
      </c>
      <c r="BO20" s="7">
        <v>0.23541400000000001</v>
      </c>
      <c r="BP20" s="7">
        <v>0.15977</v>
      </c>
      <c r="BQ20" s="7">
        <f t="shared" si="16"/>
        <v>0.18685066666666664</v>
      </c>
      <c r="BR20" s="7">
        <v>2.3752599999999999</v>
      </c>
      <c r="BS20" s="7">
        <v>2.4578899999999999</v>
      </c>
      <c r="BT20" s="7">
        <v>2.5861100000000001</v>
      </c>
      <c r="BU20" s="7">
        <f t="shared" si="17"/>
        <v>2.4730866666666667</v>
      </c>
      <c r="BV20" s="7">
        <v>1.19225</v>
      </c>
      <c r="BW20" s="7">
        <v>1.218221</v>
      </c>
      <c r="BX20" s="7">
        <v>1.104131</v>
      </c>
      <c r="BY20" s="7">
        <f t="shared" si="18"/>
        <v>1.1715340000000001</v>
      </c>
      <c r="BZ20" s="7">
        <v>0.58236699999999997</v>
      </c>
      <c r="CA20" s="7">
        <v>0.59754399999999996</v>
      </c>
      <c r="CB20" s="7">
        <v>0.63689799999999996</v>
      </c>
      <c r="CC20" s="7">
        <f t="shared" si="19"/>
        <v>0.605603</v>
      </c>
      <c r="CD20" s="7">
        <v>0.19337499999999999</v>
      </c>
      <c r="CE20" s="7">
        <v>0.19287299999999999</v>
      </c>
      <c r="CF20" s="7">
        <v>0.19373099999999999</v>
      </c>
      <c r="CG20" s="7">
        <f t="shared" si="20"/>
        <v>0.19332633333333335</v>
      </c>
      <c r="CH20" s="7">
        <v>0.149034</v>
      </c>
      <c r="CI20" s="7">
        <v>0.103586</v>
      </c>
      <c r="CJ20" s="7">
        <v>0.17005000000000001</v>
      </c>
      <c r="CK20" s="7">
        <f t="shared" si="21"/>
        <v>0.14088999999999999</v>
      </c>
      <c r="CL20" s="7">
        <v>1.0670299999999999</v>
      </c>
      <c r="CM20" s="7">
        <v>1.1828799999999999</v>
      </c>
      <c r="CN20" s="7">
        <v>1.258602</v>
      </c>
      <c r="CO20" s="7">
        <f t="shared" si="22"/>
        <v>1.1695039999999999</v>
      </c>
    </row>
    <row r="21" spans="1:93">
      <c r="A21" s="7" t="s">
        <v>176</v>
      </c>
      <c r="B21" s="7">
        <v>3.1570299999999998</v>
      </c>
      <c r="C21" s="7">
        <v>3.2597619999999998</v>
      </c>
      <c r="D21" s="7">
        <v>3.4046539999999998</v>
      </c>
      <c r="E21" s="7">
        <f t="shared" si="0"/>
        <v>3.2738153333333329</v>
      </c>
      <c r="F21" s="7">
        <v>3.8569040000000001</v>
      </c>
      <c r="G21" s="7">
        <v>3.1779799999999998</v>
      </c>
      <c r="H21" s="7">
        <v>3.3647010000000002</v>
      </c>
      <c r="I21" s="7">
        <f t="shared" si="1"/>
        <v>3.4665283333333332</v>
      </c>
      <c r="J21" s="7">
        <v>3.5263819999999999</v>
      </c>
      <c r="K21" s="7">
        <v>3.6954099999999999</v>
      </c>
      <c r="L21" s="7">
        <v>3.8414899999999998</v>
      </c>
      <c r="M21" s="7">
        <f t="shared" si="2"/>
        <v>3.6877606666666662</v>
      </c>
      <c r="N21" s="7">
        <v>2.67299</v>
      </c>
      <c r="O21" s="7">
        <v>2.6679040000000001</v>
      </c>
      <c r="P21" s="7">
        <v>2.70478</v>
      </c>
      <c r="Q21" s="7">
        <f t="shared" si="3"/>
        <v>2.6818913333333332</v>
      </c>
      <c r="R21" s="7">
        <v>3.0093800000000002</v>
      </c>
      <c r="S21" s="7">
        <v>3.353513</v>
      </c>
      <c r="T21" s="7">
        <v>3.37398</v>
      </c>
      <c r="U21" s="7">
        <f t="shared" si="4"/>
        <v>3.2456243333333332</v>
      </c>
      <c r="V21" s="7">
        <v>3.930072</v>
      </c>
      <c r="W21" s="7">
        <v>3.8450410000000002</v>
      </c>
      <c r="X21" s="7">
        <v>3.4550000000000001</v>
      </c>
      <c r="Y21" s="7">
        <f t="shared" si="5"/>
        <v>3.7433709999999998</v>
      </c>
      <c r="Z21" s="7">
        <v>0.94653699999999996</v>
      </c>
      <c r="AA21" s="7">
        <v>1.0738840000000001</v>
      </c>
      <c r="AB21" s="7">
        <v>0.97812699999999997</v>
      </c>
      <c r="AC21" s="7">
        <f t="shared" si="6"/>
        <v>0.99951599999999985</v>
      </c>
      <c r="AD21" s="7">
        <v>2.5561199999999999</v>
      </c>
      <c r="AE21" s="7">
        <v>2.974002</v>
      </c>
      <c r="AF21" s="7">
        <v>2.7265009999999998</v>
      </c>
      <c r="AG21" s="7">
        <f t="shared" si="7"/>
        <v>2.7522076666666671</v>
      </c>
      <c r="AH21" s="7">
        <v>2.2440500000000001</v>
      </c>
      <c r="AI21" s="7">
        <v>2.0753900000000001</v>
      </c>
      <c r="AJ21" s="7">
        <v>1.841852</v>
      </c>
      <c r="AK21" s="7">
        <f t="shared" si="8"/>
        <v>2.0537640000000001</v>
      </c>
      <c r="AL21" s="7">
        <v>2.5351900000000001</v>
      </c>
      <c r="AM21" s="7">
        <v>2.0116700000000001</v>
      </c>
      <c r="AN21" s="7">
        <v>3.6733000000000002E-2</v>
      </c>
      <c r="AO21" s="7">
        <f t="shared" si="9"/>
        <v>1.5278643333333335</v>
      </c>
      <c r="AP21" s="7">
        <v>1.705622</v>
      </c>
      <c r="AQ21" s="7">
        <v>1.4758800000000001</v>
      </c>
      <c r="AR21" s="7">
        <v>1.35347</v>
      </c>
      <c r="AS21" s="7">
        <f t="shared" si="10"/>
        <v>1.5116573333333332</v>
      </c>
      <c r="AT21" s="7">
        <v>1.75173</v>
      </c>
      <c r="AU21" s="7">
        <v>1.7332099999999999</v>
      </c>
      <c r="AV21" s="7">
        <v>1.7209509999999999</v>
      </c>
      <c r="AW21" s="7">
        <f t="shared" si="11"/>
        <v>1.7352969999999999</v>
      </c>
      <c r="AX21" s="7">
        <v>2.59701</v>
      </c>
      <c r="AY21" s="7">
        <v>2.3724099999999999</v>
      </c>
      <c r="AZ21" s="7">
        <v>2.1902919999999999</v>
      </c>
      <c r="BA21" s="7">
        <f t="shared" si="12"/>
        <v>2.3865706666666662</v>
      </c>
      <c r="BB21" s="7">
        <v>2.0991499999999998</v>
      </c>
      <c r="BC21" s="7">
        <v>2.05592</v>
      </c>
      <c r="BD21" s="7">
        <v>2.1847919999999998</v>
      </c>
      <c r="BE21" s="7">
        <f t="shared" si="13"/>
        <v>2.1132873333333335</v>
      </c>
      <c r="BF21" s="7">
        <v>2.5408200000000001</v>
      </c>
      <c r="BG21" s="7">
        <v>2.4141499999999998</v>
      </c>
      <c r="BH21" s="7">
        <v>2.3989699999999998</v>
      </c>
      <c r="BI21" s="7">
        <f t="shared" si="14"/>
        <v>2.4513133333333332</v>
      </c>
      <c r="BJ21" s="7">
        <v>2.1070799999999998</v>
      </c>
      <c r="BK21" s="7">
        <v>2.2886000000000002</v>
      </c>
      <c r="BL21" s="7">
        <v>2.0108799999999998</v>
      </c>
      <c r="BM21" s="7">
        <f t="shared" si="15"/>
        <v>2.1355200000000001</v>
      </c>
      <c r="BN21" s="7">
        <v>0.169263</v>
      </c>
      <c r="BO21" s="7">
        <v>0.30949500000000002</v>
      </c>
      <c r="BP21" s="7">
        <v>0.15898300000000001</v>
      </c>
      <c r="BQ21" s="7">
        <f t="shared" si="16"/>
        <v>0.21258033333333334</v>
      </c>
      <c r="BR21" s="7">
        <v>2.3965800000000002</v>
      </c>
      <c r="BS21" s="7">
        <v>2.4843199999999999</v>
      </c>
      <c r="BT21" s="7">
        <v>2.61219</v>
      </c>
      <c r="BU21" s="7">
        <f t="shared" si="17"/>
        <v>2.4976966666666667</v>
      </c>
      <c r="BV21" s="7">
        <v>1.2580899999999999</v>
      </c>
      <c r="BW21" s="7">
        <v>1.2885599999999999</v>
      </c>
      <c r="BX21" s="7">
        <v>1.19526</v>
      </c>
      <c r="BY21" s="7">
        <f t="shared" si="18"/>
        <v>1.2473033333333332</v>
      </c>
      <c r="BZ21" s="7">
        <v>0.59653400000000001</v>
      </c>
      <c r="CA21" s="7">
        <v>0.61358100000000004</v>
      </c>
      <c r="CB21" s="7">
        <v>0.648007</v>
      </c>
      <c r="CC21" s="7">
        <f t="shared" si="19"/>
        <v>0.61937399999999998</v>
      </c>
      <c r="CD21" s="7">
        <v>0.191196</v>
      </c>
      <c r="CE21" s="7">
        <v>0.19287000000000001</v>
      </c>
      <c r="CF21" s="7">
        <v>0.19384899999999999</v>
      </c>
      <c r="CG21" s="7">
        <f t="shared" si="20"/>
        <v>0.19263833333333333</v>
      </c>
      <c r="CH21" s="7">
        <v>0.13595399999999999</v>
      </c>
      <c r="CI21" s="7">
        <v>0.121673</v>
      </c>
      <c r="CJ21" s="7">
        <v>0.104825</v>
      </c>
      <c r="CK21" s="7">
        <f t="shared" si="21"/>
        <v>0.12081733333333333</v>
      </c>
      <c r="CL21" s="7">
        <v>1.3046519999999999</v>
      </c>
      <c r="CM21" s="7">
        <v>1.5235399999999999</v>
      </c>
      <c r="CN21" s="7">
        <v>1.5176400000000001</v>
      </c>
      <c r="CO21" s="7">
        <f t="shared" si="22"/>
        <v>1.4486106666666665</v>
      </c>
    </row>
    <row r="22" spans="1:93">
      <c r="A22" s="7" t="s">
        <v>177</v>
      </c>
      <c r="B22" s="7">
        <v>3.2275610000000001</v>
      </c>
      <c r="C22" s="7">
        <v>3.3585699999999998</v>
      </c>
      <c r="D22" s="7">
        <v>3.4828999999999999</v>
      </c>
      <c r="E22" s="7">
        <f t="shared" si="0"/>
        <v>3.3563436666666662</v>
      </c>
      <c r="F22" s="7">
        <v>3.836722</v>
      </c>
      <c r="G22" s="7">
        <v>3.2131729999999998</v>
      </c>
      <c r="H22" s="7">
        <v>3.4037410000000001</v>
      </c>
      <c r="I22" s="7">
        <f t="shared" si="1"/>
        <v>3.4845453333333332</v>
      </c>
      <c r="J22" s="7">
        <v>3.5174099999999999</v>
      </c>
      <c r="K22" s="7">
        <v>3.7212100000000001</v>
      </c>
      <c r="L22" s="7">
        <v>3.9077999999999999</v>
      </c>
      <c r="M22" s="7">
        <f t="shared" si="2"/>
        <v>3.7154733333333332</v>
      </c>
      <c r="N22" s="7">
        <v>2.6806399999999999</v>
      </c>
      <c r="O22" s="7">
        <v>2.6739099999999998</v>
      </c>
      <c r="P22" s="7">
        <v>2.6935820000000001</v>
      </c>
      <c r="Q22" s="7">
        <f t="shared" si="3"/>
        <v>2.6827106666666665</v>
      </c>
      <c r="R22" s="7">
        <v>3.0775600000000001</v>
      </c>
      <c r="S22" s="7">
        <v>3.3253900000000001</v>
      </c>
      <c r="T22" s="7">
        <v>3.4519199999999999</v>
      </c>
      <c r="U22" s="7">
        <f t="shared" si="4"/>
        <v>3.2849566666666665</v>
      </c>
      <c r="V22" s="7">
        <v>3.92963</v>
      </c>
      <c r="W22" s="7">
        <v>3.85568</v>
      </c>
      <c r="X22" s="7">
        <v>3.482812</v>
      </c>
      <c r="Y22" s="7">
        <f t="shared" si="5"/>
        <v>3.7560406666666668</v>
      </c>
      <c r="Z22" s="7">
        <v>1.008613</v>
      </c>
      <c r="AA22" s="7">
        <v>1.321723</v>
      </c>
      <c r="AB22" s="7">
        <v>1.0744</v>
      </c>
      <c r="AC22" s="7">
        <f t="shared" si="6"/>
        <v>1.1349119999999999</v>
      </c>
      <c r="AD22" s="7">
        <v>2.6314799999999998</v>
      </c>
      <c r="AE22" s="7">
        <v>3.0496720000000002</v>
      </c>
      <c r="AF22" s="7">
        <v>2.7889300000000001</v>
      </c>
      <c r="AG22" s="7">
        <f t="shared" si="7"/>
        <v>2.8233606666666664</v>
      </c>
      <c r="AH22" s="7">
        <v>2.4265599999999998</v>
      </c>
      <c r="AI22" s="7">
        <v>2.199484</v>
      </c>
      <c r="AJ22" s="7">
        <v>1.9919500000000001</v>
      </c>
      <c r="AK22" s="7">
        <f t="shared" si="8"/>
        <v>2.2059980000000001</v>
      </c>
      <c r="AL22" s="7">
        <v>2.7349800000000002</v>
      </c>
      <c r="AM22" s="7">
        <v>2.3214999999999999</v>
      </c>
      <c r="AN22" s="7">
        <v>3.5277999999999997E-2</v>
      </c>
      <c r="AO22" s="7">
        <f t="shared" si="9"/>
        <v>1.6972526666666667</v>
      </c>
      <c r="AP22" s="7">
        <v>2.0854900000000001</v>
      </c>
      <c r="AQ22" s="7">
        <v>1.7879700000000001</v>
      </c>
      <c r="AR22" s="7">
        <v>1.6997</v>
      </c>
      <c r="AS22" s="7">
        <f t="shared" si="10"/>
        <v>1.8577199999999998</v>
      </c>
      <c r="AT22" s="7">
        <v>2.0124599999999999</v>
      </c>
      <c r="AU22" s="7">
        <v>2.0360939999999998</v>
      </c>
      <c r="AV22" s="7">
        <v>1.9292229999999999</v>
      </c>
      <c r="AW22" s="7">
        <f t="shared" si="11"/>
        <v>1.9925923333333333</v>
      </c>
      <c r="AX22" s="7">
        <v>2.7891699999999999</v>
      </c>
      <c r="AY22" s="7">
        <v>2.6094599999999999</v>
      </c>
      <c r="AZ22" s="7">
        <v>2.3941400000000002</v>
      </c>
      <c r="BA22" s="7">
        <f t="shared" si="12"/>
        <v>2.5975899999999998</v>
      </c>
      <c r="BB22" s="7">
        <v>2.1377199999999998</v>
      </c>
      <c r="BC22" s="7">
        <v>2.0969639999999998</v>
      </c>
      <c r="BD22" s="7">
        <v>2.2337099999999999</v>
      </c>
      <c r="BE22" s="7">
        <f t="shared" si="13"/>
        <v>2.1561313333333332</v>
      </c>
      <c r="BF22" s="7">
        <v>2.5302229999999999</v>
      </c>
      <c r="BG22" s="7">
        <v>2.4102000000000001</v>
      </c>
      <c r="BH22" s="7">
        <v>2.38415</v>
      </c>
      <c r="BI22" s="7">
        <f t="shared" si="14"/>
        <v>2.4415243333333332</v>
      </c>
      <c r="BJ22" s="7">
        <v>2.2584309999999999</v>
      </c>
      <c r="BK22" s="7">
        <v>2.342692</v>
      </c>
      <c r="BL22" s="7">
        <v>2.228974</v>
      </c>
      <c r="BM22" s="7">
        <f t="shared" si="15"/>
        <v>2.2766989999999998</v>
      </c>
      <c r="BN22" s="7">
        <v>0.17320099999999999</v>
      </c>
      <c r="BO22" s="7">
        <v>0.42168099999999997</v>
      </c>
      <c r="BP22" s="7">
        <v>0.16200500000000001</v>
      </c>
      <c r="BQ22" s="7">
        <f t="shared" si="16"/>
        <v>0.25229566666666664</v>
      </c>
      <c r="BR22" s="7">
        <v>2.43988</v>
      </c>
      <c r="BS22" s="7">
        <v>2.50129</v>
      </c>
      <c r="BT22" s="7">
        <v>2.6579700000000002</v>
      </c>
      <c r="BU22" s="7">
        <f t="shared" si="17"/>
        <v>2.5330466666666669</v>
      </c>
      <c r="BV22" s="7">
        <v>1.2620400000000001</v>
      </c>
      <c r="BW22" s="7">
        <v>1.34406</v>
      </c>
      <c r="BX22" s="7">
        <v>1.2563</v>
      </c>
      <c r="BY22" s="7">
        <f t="shared" si="18"/>
        <v>1.2874666666666668</v>
      </c>
      <c r="BZ22" s="7">
        <v>0.62427600000000005</v>
      </c>
      <c r="CA22" s="7">
        <v>0.61613799999999996</v>
      </c>
      <c r="CB22" s="7">
        <v>0.70124200000000003</v>
      </c>
      <c r="CC22" s="7">
        <f t="shared" si="19"/>
        <v>0.64721866666666672</v>
      </c>
      <c r="CD22" s="7">
        <v>0.190278</v>
      </c>
      <c r="CE22" s="7">
        <v>0.19039</v>
      </c>
      <c r="CF22" s="7">
        <v>0.19519400000000001</v>
      </c>
      <c r="CG22" s="7">
        <f t="shared" si="20"/>
        <v>0.19195399999999999</v>
      </c>
      <c r="CH22" s="7">
        <v>0.10465099999999999</v>
      </c>
      <c r="CI22" s="7">
        <v>0.110208</v>
      </c>
      <c r="CJ22" s="7">
        <v>0.11711299999999999</v>
      </c>
      <c r="CK22" s="7">
        <f t="shared" si="21"/>
        <v>0.11065733333333333</v>
      </c>
      <c r="CL22" s="7">
        <v>1.63615</v>
      </c>
      <c r="CM22" s="7">
        <v>1.92452</v>
      </c>
      <c r="CN22" s="7">
        <v>1.80454</v>
      </c>
      <c r="CO22" s="7">
        <f t="shared" si="22"/>
        <v>1.7884033333333333</v>
      </c>
    </row>
    <row r="23" spans="1:93">
      <c r="A23" s="7" t="s">
        <v>178</v>
      </c>
      <c r="B23" s="7">
        <v>3.2684299999999999</v>
      </c>
      <c r="C23" s="7">
        <v>3.434701</v>
      </c>
      <c r="D23" s="7">
        <v>3.557801</v>
      </c>
      <c r="E23" s="7">
        <f t="shared" si="0"/>
        <v>3.4203106666666669</v>
      </c>
      <c r="F23" s="7">
        <v>3.8826900000000002</v>
      </c>
      <c r="G23" s="7">
        <v>3.2439800000000001</v>
      </c>
      <c r="H23" s="7">
        <v>3.4065430000000001</v>
      </c>
      <c r="I23" s="7">
        <f t="shared" si="1"/>
        <v>3.5110709999999998</v>
      </c>
      <c r="J23" s="7">
        <v>3.57728</v>
      </c>
      <c r="K23" s="7">
        <v>3.79949</v>
      </c>
      <c r="L23" s="7">
        <v>3.8989799999999999</v>
      </c>
      <c r="M23" s="7">
        <f t="shared" si="2"/>
        <v>3.7585833333333336</v>
      </c>
      <c r="N23" s="7">
        <v>2.711252</v>
      </c>
      <c r="O23" s="7">
        <v>2.6945600000000001</v>
      </c>
      <c r="P23" s="7">
        <v>2.7732399999999999</v>
      </c>
      <c r="Q23" s="7">
        <f t="shared" si="3"/>
        <v>2.7263506666666668</v>
      </c>
      <c r="R23" s="7">
        <v>3.0957599999999998</v>
      </c>
      <c r="S23" s="7">
        <v>3.4157600000000001</v>
      </c>
      <c r="T23" s="7">
        <v>3.5599210000000001</v>
      </c>
      <c r="U23" s="7">
        <f t="shared" si="4"/>
        <v>3.3571469999999999</v>
      </c>
      <c r="V23" s="7">
        <v>4.0280719999999999</v>
      </c>
      <c r="W23" s="7">
        <v>3.8976009999999999</v>
      </c>
      <c r="X23" s="7">
        <v>3.5158</v>
      </c>
      <c r="Y23" s="7">
        <f t="shared" si="5"/>
        <v>3.8138243333333333</v>
      </c>
      <c r="Z23" s="7">
        <v>1.1883900000000001</v>
      </c>
      <c r="AA23" s="7">
        <v>1.6251340000000001</v>
      </c>
      <c r="AB23" s="7">
        <v>1.297302</v>
      </c>
      <c r="AC23" s="7">
        <f t="shared" si="6"/>
        <v>1.3702753333333335</v>
      </c>
      <c r="AD23" s="7">
        <v>2.6917239999999998</v>
      </c>
      <c r="AE23" s="7">
        <v>3.1400299999999999</v>
      </c>
      <c r="AF23" s="7">
        <v>2.8440500000000002</v>
      </c>
      <c r="AG23" s="7">
        <f t="shared" si="7"/>
        <v>2.8919346666666663</v>
      </c>
      <c r="AH23" s="7">
        <v>2.5497999999999998</v>
      </c>
      <c r="AI23" s="7">
        <v>2.27034</v>
      </c>
      <c r="AJ23" s="7">
        <v>2.1171799999999998</v>
      </c>
      <c r="AK23" s="7">
        <f t="shared" si="8"/>
        <v>2.3124400000000001</v>
      </c>
      <c r="AL23" s="7">
        <v>2.82802</v>
      </c>
      <c r="AM23" s="7">
        <v>2.5516800000000002</v>
      </c>
      <c r="AN23" s="7">
        <v>3.3123E-2</v>
      </c>
      <c r="AO23" s="7">
        <f t="shared" si="9"/>
        <v>1.8042743333333331</v>
      </c>
      <c r="AP23" s="7">
        <v>2.4522699999999999</v>
      </c>
      <c r="AQ23" s="7">
        <v>2.1166230000000001</v>
      </c>
      <c r="AR23" s="7">
        <v>2.009061</v>
      </c>
      <c r="AS23" s="7">
        <f t="shared" si="10"/>
        <v>2.1926513333333335</v>
      </c>
      <c r="AT23" s="7">
        <v>2.1543899999999998</v>
      </c>
      <c r="AU23" s="7">
        <v>2.1964929999999998</v>
      </c>
      <c r="AV23" s="7">
        <v>2.0622500000000001</v>
      </c>
      <c r="AW23" s="7">
        <f t="shared" si="11"/>
        <v>2.1377109999999999</v>
      </c>
      <c r="AX23" s="7">
        <v>2.8440500000000002</v>
      </c>
      <c r="AY23" s="7">
        <v>2.6943700000000002</v>
      </c>
      <c r="AZ23" s="7">
        <v>2.4914700000000001</v>
      </c>
      <c r="BA23" s="7">
        <f t="shared" si="12"/>
        <v>2.6766299999999998</v>
      </c>
      <c r="BB23" s="7">
        <v>2.178601</v>
      </c>
      <c r="BC23" s="7">
        <v>2.1615929999999999</v>
      </c>
      <c r="BD23" s="7">
        <v>2.3078919999999998</v>
      </c>
      <c r="BE23" s="7">
        <f t="shared" si="13"/>
        <v>2.2160286666666669</v>
      </c>
      <c r="BF23" s="7">
        <v>2.4845899999999999</v>
      </c>
      <c r="BG23" s="7">
        <v>2.4510999999999998</v>
      </c>
      <c r="BH23" s="7">
        <v>2.40056</v>
      </c>
      <c r="BI23" s="7">
        <f t="shared" si="14"/>
        <v>2.4454166666666666</v>
      </c>
      <c r="BJ23" s="7">
        <v>2.32599</v>
      </c>
      <c r="BK23" s="7">
        <v>2.4260600000000001</v>
      </c>
      <c r="BL23" s="7">
        <v>2.3582200000000002</v>
      </c>
      <c r="BM23" s="7">
        <f t="shared" si="15"/>
        <v>2.3700900000000003</v>
      </c>
      <c r="BN23" s="7">
        <v>0.19047900000000001</v>
      </c>
      <c r="BO23" s="7">
        <v>0.53054999999999997</v>
      </c>
      <c r="BP23" s="7">
        <v>0.163017</v>
      </c>
      <c r="BQ23" s="7">
        <f t="shared" si="16"/>
        <v>0.29468199999999994</v>
      </c>
      <c r="BR23" s="7">
        <v>2.4517340000000001</v>
      </c>
      <c r="BS23" s="7">
        <v>2.5406399999999998</v>
      </c>
      <c r="BT23" s="7">
        <v>2.67489</v>
      </c>
      <c r="BU23" s="7">
        <f t="shared" si="17"/>
        <v>2.5557546666666666</v>
      </c>
      <c r="BV23" s="7">
        <v>1.2668900000000001</v>
      </c>
      <c r="BW23" s="7">
        <v>1.380193</v>
      </c>
      <c r="BX23" s="7">
        <v>1.322314</v>
      </c>
      <c r="BY23" s="7">
        <f t="shared" si="18"/>
        <v>1.3231323333333334</v>
      </c>
      <c r="BZ23" s="7">
        <v>0.62903399999999998</v>
      </c>
      <c r="CA23" s="7">
        <v>0.64880599999999999</v>
      </c>
      <c r="CB23" s="7">
        <v>0.75242900000000001</v>
      </c>
      <c r="CC23" s="7">
        <f t="shared" si="19"/>
        <v>0.67675633333333318</v>
      </c>
      <c r="CD23" s="7">
        <v>0.196384</v>
      </c>
      <c r="CE23" s="7">
        <v>0.19172700000000001</v>
      </c>
      <c r="CF23" s="7">
        <v>0.19265399999999999</v>
      </c>
      <c r="CG23" s="7">
        <f t="shared" si="20"/>
        <v>0.19358833333333333</v>
      </c>
      <c r="CH23" s="7">
        <v>0.14876800000000001</v>
      </c>
      <c r="CI23" s="7">
        <v>0.116838</v>
      </c>
      <c r="CJ23" s="7">
        <v>0.10921</v>
      </c>
      <c r="CK23" s="7">
        <f t="shared" si="21"/>
        <v>0.12493866666666668</v>
      </c>
      <c r="CL23" s="7">
        <v>1.9406110000000001</v>
      </c>
      <c r="CM23" s="7">
        <v>2.279833</v>
      </c>
      <c r="CN23" s="7">
        <v>2.1621229999999998</v>
      </c>
      <c r="CO23" s="7">
        <f t="shared" si="22"/>
        <v>2.1275223333333333</v>
      </c>
    </row>
    <row r="24" spans="1:93">
      <c r="A24" s="7" t="s">
        <v>179</v>
      </c>
      <c r="B24" s="7">
        <v>3.304751</v>
      </c>
      <c r="C24" s="7">
        <v>3.4675039999999999</v>
      </c>
      <c r="D24" s="7">
        <v>3.6262400000000001</v>
      </c>
      <c r="E24" s="7">
        <f t="shared" si="0"/>
        <v>3.4661650000000002</v>
      </c>
      <c r="F24" s="7">
        <v>3.9540500000000001</v>
      </c>
      <c r="G24" s="7">
        <v>3.2741400000000001</v>
      </c>
      <c r="H24" s="7">
        <v>3.43547</v>
      </c>
      <c r="I24" s="7">
        <f t="shared" si="1"/>
        <v>3.5545533333333332</v>
      </c>
      <c r="J24" s="7">
        <v>3.6233599999999999</v>
      </c>
      <c r="K24" s="7">
        <v>3.8350330000000001</v>
      </c>
      <c r="L24" s="7">
        <v>3.9757920000000002</v>
      </c>
      <c r="M24" s="7">
        <f t="shared" si="2"/>
        <v>3.8113949999999996</v>
      </c>
      <c r="N24" s="7">
        <v>2.7426240000000002</v>
      </c>
      <c r="O24" s="7">
        <v>2.7266599999999999</v>
      </c>
      <c r="P24" s="7">
        <v>2.7494900000000002</v>
      </c>
      <c r="Q24" s="7">
        <f t="shared" si="3"/>
        <v>2.7395913333333333</v>
      </c>
      <c r="R24" s="7">
        <v>3.1155729999999999</v>
      </c>
      <c r="S24" s="7">
        <v>3.4310399999999999</v>
      </c>
      <c r="T24" s="7">
        <v>3.6080420000000002</v>
      </c>
      <c r="U24" s="7">
        <f t="shared" si="4"/>
        <v>3.3848850000000001</v>
      </c>
      <c r="V24" s="7">
        <v>4.0912100000000002</v>
      </c>
      <c r="W24" s="7">
        <v>3.9277609999999998</v>
      </c>
      <c r="X24" s="7">
        <v>3.5525099999999998</v>
      </c>
      <c r="Y24" s="7">
        <f t="shared" si="5"/>
        <v>3.8571603333333333</v>
      </c>
      <c r="Z24" s="7">
        <v>1.53379</v>
      </c>
      <c r="AA24" s="7">
        <v>2.0302899999999999</v>
      </c>
      <c r="AB24" s="7">
        <v>1.5618320000000001</v>
      </c>
      <c r="AC24" s="7">
        <f t="shared" si="6"/>
        <v>1.7086373333333331</v>
      </c>
      <c r="AD24" s="7">
        <v>2.763652</v>
      </c>
      <c r="AE24" s="7">
        <v>3.2349899999999998</v>
      </c>
      <c r="AF24" s="7">
        <v>2.9188999999999998</v>
      </c>
      <c r="AG24" s="7">
        <f t="shared" si="7"/>
        <v>2.9725140000000003</v>
      </c>
      <c r="AH24" s="7">
        <v>2.5500530000000001</v>
      </c>
      <c r="AI24" s="7">
        <v>2.3146300000000002</v>
      </c>
      <c r="AJ24" s="7">
        <v>2.1595200000000001</v>
      </c>
      <c r="AK24" s="7">
        <f t="shared" si="8"/>
        <v>2.3414009999999998</v>
      </c>
      <c r="AL24" s="7">
        <v>2.89364</v>
      </c>
      <c r="AM24" s="7">
        <v>2.601801</v>
      </c>
      <c r="AN24" s="7">
        <v>3.6130000000000002E-2</v>
      </c>
      <c r="AO24" s="7">
        <f t="shared" si="9"/>
        <v>1.8438569999999999</v>
      </c>
      <c r="AP24" s="7">
        <v>2.6865800000000002</v>
      </c>
      <c r="AQ24" s="7">
        <v>2.3854500000000001</v>
      </c>
      <c r="AR24" s="7">
        <v>2.3661530000000002</v>
      </c>
      <c r="AS24" s="7">
        <f t="shared" si="10"/>
        <v>2.4793943333333335</v>
      </c>
      <c r="AT24" s="7">
        <v>2.2248139999999998</v>
      </c>
      <c r="AU24" s="7">
        <v>2.3585609999999999</v>
      </c>
      <c r="AV24" s="7">
        <v>2.1843400000000002</v>
      </c>
      <c r="AW24" s="7">
        <f t="shared" si="11"/>
        <v>2.2559050000000003</v>
      </c>
      <c r="AX24" s="7">
        <v>2.8597199999999998</v>
      </c>
      <c r="AY24" s="7">
        <v>2.7086800000000002</v>
      </c>
      <c r="AZ24" s="7">
        <v>2.48556</v>
      </c>
      <c r="BA24" s="7">
        <f t="shared" si="12"/>
        <v>2.6846533333333333</v>
      </c>
      <c r="BB24" s="7">
        <v>2.2460200000000001</v>
      </c>
      <c r="BC24" s="7">
        <v>2.1764220000000001</v>
      </c>
      <c r="BD24" s="7">
        <v>2.3308119999999999</v>
      </c>
      <c r="BE24" s="7">
        <f t="shared" si="13"/>
        <v>2.2510846666666668</v>
      </c>
      <c r="BF24" s="7">
        <v>2.4891000000000001</v>
      </c>
      <c r="BG24" s="7">
        <v>2.4035000000000002</v>
      </c>
      <c r="BH24" s="7">
        <v>2.4474330000000002</v>
      </c>
      <c r="BI24" s="7">
        <f t="shared" si="14"/>
        <v>2.4466776666666665</v>
      </c>
      <c r="BJ24" s="7">
        <v>2.334581</v>
      </c>
      <c r="BK24" s="7">
        <v>2.4852099999999999</v>
      </c>
      <c r="BL24" s="7">
        <v>2.4328940000000001</v>
      </c>
      <c r="BM24" s="7">
        <f t="shared" si="15"/>
        <v>2.4175616666666668</v>
      </c>
      <c r="BN24" s="7">
        <v>0.208782</v>
      </c>
      <c r="BO24" s="7">
        <v>0.62751999999999997</v>
      </c>
      <c r="BP24" s="7">
        <v>0.17253199999999999</v>
      </c>
      <c r="BQ24" s="7">
        <f t="shared" si="16"/>
        <v>0.33627800000000002</v>
      </c>
      <c r="BR24" s="7">
        <v>2.4630540000000001</v>
      </c>
      <c r="BS24" s="7">
        <v>2.5788199999999999</v>
      </c>
      <c r="BT24" s="7">
        <v>2.712151</v>
      </c>
      <c r="BU24" s="7">
        <f t="shared" si="17"/>
        <v>2.5846750000000003</v>
      </c>
      <c r="BV24" s="7">
        <v>1.2661230000000001</v>
      </c>
      <c r="BW24" s="7">
        <v>1.42797</v>
      </c>
      <c r="BX24" s="7">
        <v>1.3928940000000001</v>
      </c>
      <c r="BY24" s="7">
        <f t="shared" si="18"/>
        <v>1.3623290000000001</v>
      </c>
      <c r="BZ24" s="7">
        <v>0.64750799999999997</v>
      </c>
      <c r="CA24" s="7">
        <v>0.69860800000000001</v>
      </c>
      <c r="CB24" s="7">
        <v>0.76886699999999997</v>
      </c>
      <c r="CC24" s="7">
        <f t="shared" si="19"/>
        <v>0.70499433333333317</v>
      </c>
      <c r="CD24" s="7">
        <v>0.19698399999999999</v>
      </c>
      <c r="CE24" s="7">
        <v>0.192609</v>
      </c>
      <c r="CF24" s="7">
        <v>0.19420499999999999</v>
      </c>
      <c r="CG24" s="7">
        <f t="shared" si="20"/>
        <v>0.19459933333333332</v>
      </c>
      <c r="CH24" s="7">
        <v>0.13167999999999999</v>
      </c>
      <c r="CI24" s="7">
        <v>0.111336</v>
      </c>
      <c r="CJ24" s="7">
        <v>0.173709</v>
      </c>
      <c r="CK24" s="7">
        <f t="shared" si="21"/>
        <v>0.13890833333333333</v>
      </c>
      <c r="CL24" s="7">
        <v>2.2421739999999999</v>
      </c>
      <c r="CM24" s="7">
        <v>2.645124</v>
      </c>
      <c r="CN24" s="7">
        <v>2.4911500000000002</v>
      </c>
      <c r="CO24" s="7">
        <f t="shared" si="22"/>
        <v>2.4594826666666667</v>
      </c>
    </row>
    <row r="25" spans="1:93">
      <c r="A25" s="7" t="s">
        <v>180</v>
      </c>
      <c r="B25" s="7">
        <v>3.4009299999999998</v>
      </c>
      <c r="C25" s="7">
        <v>3.5174099999999999</v>
      </c>
      <c r="D25" s="7">
        <v>3.6449699999999998</v>
      </c>
      <c r="E25" s="7">
        <f t="shared" si="0"/>
        <v>3.521103333333333</v>
      </c>
      <c r="F25" s="7">
        <v>3.9798330000000002</v>
      </c>
      <c r="G25" s="7">
        <v>3.2817699999999999</v>
      </c>
      <c r="H25" s="7">
        <v>3.4433910000000001</v>
      </c>
      <c r="I25" s="7">
        <f t="shared" si="1"/>
        <v>3.5683313333333331</v>
      </c>
      <c r="J25" s="7">
        <v>3.6599499999999998</v>
      </c>
      <c r="K25" s="7">
        <v>3.8426399999999998</v>
      </c>
      <c r="L25" s="7">
        <v>4.0066629999999996</v>
      </c>
      <c r="M25" s="7">
        <f t="shared" si="2"/>
        <v>3.8364176666666663</v>
      </c>
      <c r="N25" s="7">
        <v>2.7721499999999999</v>
      </c>
      <c r="O25" s="7">
        <v>2.7659400000000001</v>
      </c>
      <c r="P25" s="7">
        <v>2.789371</v>
      </c>
      <c r="Q25" s="7">
        <f t="shared" si="3"/>
        <v>2.7758203333333333</v>
      </c>
      <c r="R25" s="7">
        <v>3.1463230000000002</v>
      </c>
      <c r="S25" s="7">
        <v>3.4907400000000002</v>
      </c>
      <c r="T25" s="7">
        <v>3.6292800000000001</v>
      </c>
      <c r="U25" s="7">
        <f t="shared" si="4"/>
        <v>3.4221143333333335</v>
      </c>
      <c r="V25" s="7">
        <v>4.0986799999999999</v>
      </c>
      <c r="W25" s="7">
        <v>3.9345319999999999</v>
      </c>
      <c r="X25" s="7">
        <v>3.5767039999999999</v>
      </c>
      <c r="Y25" s="7">
        <f t="shared" si="5"/>
        <v>3.8699719999999993</v>
      </c>
      <c r="Z25" s="7">
        <v>1.9329499999999999</v>
      </c>
      <c r="AA25" s="7">
        <v>2.4910800000000002</v>
      </c>
      <c r="AB25" s="7">
        <v>1.9388300000000001</v>
      </c>
      <c r="AC25" s="7">
        <f t="shared" si="6"/>
        <v>2.1209533333333335</v>
      </c>
      <c r="AD25" s="7">
        <v>2.80674</v>
      </c>
      <c r="AE25" s="7">
        <v>3.2515800000000001</v>
      </c>
      <c r="AF25" s="7">
        <v>2.9421309999999998</v>
      </c>
      <c r="AG25" s="7">
        <f t="shared" si="7"/>
        <v>3.0001503333333335</v>
      </c>
      <c r="AH25" s="7">
        <v>2.5582020000000001</v>
      </c>
      <c r="AI25" s="7">
        <v>2.3686400000000001</v>
      </c>
      <c r="AJ25" s="7">
        <v>2.215433</v>
      </c>
      <c r="AK25" s="7">
        <f t="shared" si="8"/>
        <v>2.3807583333333335</v>
      </c>
      <c r="AL25" s="7">
        <v>2.9201600000000001</v>
      </c>
      <c r="AM25" s="7">
        <v>2.623103</v>
      </c>
      <c r="AN25" s="7">
        <v>3.6340999999999998E-2</v>
      </c>
      <c r="AO25" s="7">
        <f t="shared" si="9"/>
        <v>1.8598679999999999</v>
      </c>
      <c r="AP25" s="7">
        <v>2.81175</v>
      </c>
      <c r="AQ25" s="7">
        <v>2.5057100000000001</v>
      </c>
      <c r="AR25" s="7">
        <v>2.5263900000000001</v>
      </c>
      <c r="AS25" s="7">
        <f t="shared" si="10"/>
        <v>2.614616666666667</v>
      </c>
      <c r="AT25" s="7">
        <v>2.2926000000000002</v>
      </c>
      <c r="AU25" s="7">
        <v>2.4577599999999999</v>
      </c>
      <c r="AV25" s="7">
        <v>2.1794639999999998</v>
      </c>
      <c r="AW25" s="7">
        <f t="shared" si="11"/>
        <v>2.3099413333333332</v>
      </c>
      <c r="AX25" s="7">
        <v>2.8453200000000001</v>
      </c>
      <c r="AY25" s="7">
        <v>2.6795900000000001</v>
      </c>
      <c r="AZ25" s="7">
        <v>2.4806520000000001</v>
      </c>
      <c r="BA25" s="7">
        <f t="shared" si="12"/>
        <v>2.6685206666666672</v>
      </c>
      <c r="BB25" s="7">
        <v>2.2390599999999998</v>
      </c>
      <c r="BC25" s="7">
        <v>2.2278319999999998</v>
      </c>
      <c r="BD25" s="7">
        <v>2.3920720000000002</v>
      </c>
      <c r="BE25" s="7">
        <f t="shared" si="13"/>
        <v>2.2863213333333334</v>
      </c>
      <c r="BF25" s="7">
        <v>2.5050400000000002</v>
      </c>
      <c r="BG25" s="7">
        <v>2.3992499999999999</v>
      </c>
      <c r="BH25" s="7">
        <v>2.4138999999999999</v>
      </c>
      <c r="BI25" s="7">
        <f t="shared" si="14"/>
        <v>2.4393966666666667</v>
      </c>
      <c r="BJ25" s="7">
        <v>2.34327</v>
      </c>
      <c r="BK25" s="7">
        <v>2.4845419999999998</v>
      </c>
      <c r="BL25" s="7">
        <v>2.4795099999999999</v>
      </c>
      <c r="BM25" s="7">
        <f t="shared" si="15"/>
        <v>2.4357739999999999</v>
      </c>
      <c r="BN25" s="7">
        <v>0.24504799999999999</v>
      </c>
      <c r="BO25" s="7">
        <v>0.70750100000000005</v>
      </c>
      <c r="BP25" s="7">
        <v>0.18720500000000001</v>
      </c>
      <c r="BQ25" s="7">
        <f t="shared" si="16"/>
        <v>0.37991800000000003</v>
      </c>
      <c r="BR25" s="7">
        <v>2.4910700000000001</v>
      </c>
      <c r="BS25" s="7">
        <v>2.5484599999999999</v>
      </c>
      <c r="BT25" s="7">
        <v>2.7448199999999998</v>
      </c>
      <c r="BU25" s="7">
        <f t="shared" si="17"/>
        <v>2.5947833333333334</v>
      </c>
      <c r="BV25" s="7">
        <v>1.3064499999999999</v>
      </c>
      <c r="BW25" s="7">
        <v>1.4577800000000001</v>
      </c>
      <c r="BX25" s="7">
        <v>1.4656899999999999</v>
      </c>
      <c r="BY25" s="7">
        <f t="shared" si="18"/>
        <v>1.4099733333333333</v>
      </c>
      <c r="BZ25" s="7">
        <v>0.66279699999999997</v>
      </c>
      <c r="CA25" s="7">
        <v>0.73516099999999995</v>
      </c>
      <c r="CB25" s="7">
        <v>0.85500699999999996</v>
      </c>
      <c r="CC25" s="7">
        <f t="shared" si="19"/>
        <v>0.75098833333333337</v>
      </c>
      <c r="CD25" s="7">
        <v>0.19908899999999999</v>
      </c>
      <c r="CE25" s="7">
        <v>0.198347</v>
      </c>
      <c r="CF25" s="7">
        <v>0.197354</v>
      </c>
      <c r="CG25" s="7">
        <f t="shared" si="20"/>
        <v>0.19826333333333335</v>
      </c>
      <c r="CH25" s="7">
        <v>0.13084100000000001</v>
      </c>
      <c r="CI25" s="7">
        <v>0.103019</v>
      </c>
      <c r="CJ25" s="7">
        <v>0.12588099999999999</v>
      </c>
      <c r="CK25" s="7">
        <f t="shared" si="21"/>
        <v>0.11991366666666665</v>
      </c>
      <c r="CL25" s="7">
        <v>2.4283239999999999</v>
      </c>
      <c r="CM25" s="7">
        <v>2.8229199999999999</v>
      </c>
      <c r="CN25" s="7">
        <v>2.6817310000000001</v>
      </c>
      <c r="CO25" s="7">
        <f t="shared" si="22"/>
        <v>2.6443249999999998</v>
      </c>
    </row>
    <row r="26" spans="1:93">
      <c r="A26" s="7" t="s">
        <v>181</v>
      </c>
      <c r="B26" s="7">
        <v>3.43092</v>
      </c>
      <c r="C26" s="7">
        <v>3.58738</v>
      </c>
      <c r="D26" s="7">
        <v>3.6561499999999998</v>
      </c>
      <c r="E26" s="7">
        <f t="shared" si="0"/>
        <v>3.5581499999999999</v>
      </c>
      <c r="F26" s="7">
        <v>3.98447</v>
      </c>
      <c r="G26" s="7">
        <v>3.3326020000000001</v>
      </c>
      <c r="H26" s="7">
        <v>3.4826640000000002</v>
      </c>
      <c r="I26" s="7">
        <f t="shared" si="1"/>
        <v>3.5999119999999998</v>
      </c>
      <c r="J26" s="7">
        <v>3.6824819999999998</v>
      </c>
      <c r="K26" s="7">
        <v>3.8841700000000001</v>
      </c>
      <c r="L26" s="7">
        <v>4.0845529999999997</v>
      </c>
      <c r="M26" s="7">
        <f t="shared" si="2"/>
        <v>3.8837349999999997</v>
      </c>
      <c r="N26" s="7">
        <v>2.7894000000000001</v>
      </c>
      <c r="O26" s="7">
        <v>2.76762</v>
      </c>
      <c r="P26" s="7">
        <v>2.7928799999999998</v>
      </c>
      <c r="Q26" s="7">
        <f t="shared" si="3"/>
        <v>2.7833000000000001</v>
      </c>
      <c r="R26" s="7">
        <v>3.2014740000000002</v>
      </c>
      <c r="S26" s="7">
        <v>3.4537840000000002</v>
      </c>
      <c r="T26" s="7">
        <v>3.7044000000000001</v>
      </c>
      <c r="U26" s="7">
        <f t="shared" si="4"/>
        <v>3.4532193333333332</v>
      </c>
      <c r="V26" s="7">
        <v>4.1704030000000003</v>
      </c>
      <c r="W26" s="7">
        <v>4.0248400000000002</v>
      </c>
      <c r="X26" s="7">
        <v>3.6272899999999999</v>
      </c>
      <c r="Y26" s="7">
        <f t="shared" si="5"/>
        <v>3.9408443333333341</v>
      </c>
      <c r="Z26" s="7">
        <v>2.4186100000000001</v>
      </c>
      <c r="AA26" s="7">
        <v>2.8365900000000002</v>
      </c>
      <c r="AB26" s="7">
        <v>2.2994940000000001</v>
      </c>
      <c r="AC26" s="7">
        <f t="shared" si="6"/>
        <v>2.5182313333333335</v>
      </c>
      <c r="AD26" s="7">
        <v>2.8657599999999999</v>
      </c>
      <c r="AE26" s="7">
        <v>3.2881209999999998</v>
      </c>
      <c r="AF26" s="7">
        <v>3.0025900000000001</v>
      </c>
      <c r="AG26" s="7">
        <f t="shared" si="7"/>
        <v>3.0521569999999998</v>
      </c>
      <c r="AH26" s="7">
        <v>2.5825100000000001</v>
      </c>
      <c r="AI26" s="7">
        <v>2.3353299999999999</v>
      </c>
      <c r="AJ26" s="7">
        <v>2.2333229999999999</v>
      </c>
      <c r="AK26" s="7">
        <f t="shared" si="8"/>
        <v>2.383721</v>
      </c>
      <c r="AL26" s="7">
        <v>2.98007</v>
      </c>
      <c r="AM26" s="7">
        <v>2.6581000000000001</v>
      </c>
      <c r="AN26" s="7">
        <v>3.5943000000000003E-2</v>
      </c>
      <c r="AO26" s="7">
        <f t="shared" si="9"/>
        <v>1.8913710000000001</v>
      </c>
      <c r="AP26" s="7">
        <v>2.8973330000000002</v>
      </c>
      <c r="AQ26" s="7">
        <v>2.6074630000000001</v>
      </c>
      <c r="AR26" s="7">
        <v>2.621902</v>
      </c>
      <c r="AS26" s="7">
        <f t="shared" si="10"/>
        <v>2.7088993333333335</v>
      </c>
      <c r="AT26" s="7">
        <v>2.334473</v>
      </c>
      <c r="AU26" s="7">
        <v>2.4699399999999998</v>
      </c>
      <c r="AV26" s="7">
        <v>2.2691530000000002</v>
      </c>
      <c r="AW26" s="7">
        <f t="shared" si="11"/>
        <v>2.3578553333333336</v>
      </c>
      <c r="AX26" s="7">
        <v>2.9309319999999999</v>
      </c>
      <c r="AY26" s="7">
        <v>2.7319800000000001</v>
      </c>
      <c r="AZ26" s="7">
        <v>2.5049920000000001</v>
      </c>
      <c r="BA26" s="7">
        <f t="shared" si="12"/>
        <v>2.7226346666666665</v>
      </c>
      <c r="BB26" s="7">
        <v>2.2831199999999998</v>
      </c>
      <c r="BC26" s="7">
        <v>2.2827220000000001</v>
      </c>
      <c r="BD26" s="7">
        <v>2.4319299999999999</v>
      </c>
      <c r="BE26" s="7">
        <f t="shared" si="13"/>
        <v>2.3325906666666665</v>
      </c>
      <c r="BF26" s="7">
        <v>2.4775710000000002</v>
      </c>
      <c r="BG26" s="7">
        <v>2.428051</v>
      </c>
      <c r="BH26" s="7">
        <v>2.4652509999999999</v>
      </c>
      <c r="BI26" s="7">
        <f t="shared" si="14"/>
        <v>2.4569576666666664</v>
      </c>
      <c r="BJ26" s="7">
        <v>2.3666230000000001</v>
      </c>
      <c r="BK26" s="7">
        <v>2.517833</v>
      </c>
      <c r="BL26" s="7">
        <v>2.5091100000000002</v>
      </c>
      <c r="BM26" s="7">
        <f t="shared" si="15"/>
        <v>2.4645220000000001</v>
      </c>
      <c r="BN26" s="7">
        <v>0.30537900000000001</v>
      </c>
      <c r="BO26" s="7">
        <v>0.77517999999999998</v>
      </c>
      <c r="BP26" s="7">
        <v>0.21704200000000001</v>
      </c>
      <c r="BQ26" s="7">
        <f t="shared" si="16"/>
        <v>0.43253366666666665</v>
      </c>
      <c r="BR26" s="7">
        <v>2.5180630000000002</v>
      </c>
      <c r="BS26" s="7">
        <v>2.6284200000000002</v>
      </c>
      <c r="BT26" s="7">
        <v>2.7752300000000001</v>
      </c>
      <c r="BU26" s="7">
        <f t="shared" si="17"/>
        <v>2.640571</v>
      </c>
      <c r="BV26" s="7">
        <v>1.310703</v>
      </c>
      <c r="BW26" s="7">
        <v>1.4938940000000001</v>
      </c>
      <c r="BX26" s="7">
        <v>1.6131500000000001</v>
      </c>
      <c r="BY26" s="7">
        <f t="shared" si="18"/>
        <v>1.4725823333333334</v>
      </c>
      <c r="BZ26" s="7">
        <v>0.75732299999999997</v>
      </c>
      <c r="CA26" s="7">
        <v>0.77094399999999996</v>
      </c>
      <c r="CB26" s="7">
        <v>0.954071</v>
      </c>
      <c r="CC26" s="7">
        <f t="shared" si="19"/>
        <v>0.82744600000000001</v>
      </c>
      <c r="CD26" s="7">
        <v>0.19622400000000001</v>
      </c>
      <c r="CE26" s="7">
        <v>0.19938600000000001</v>
      </c>
      <c r="CF26" s="7">
        <v>0.20148199999999999</v>
      </c>
      <c r="CG26" s="7">
        <f t="shared" si="20"/>
        <v>0.19903066666666666</v>
      </c>
      <c r="CH26" s="7">
        <v>0.16061900000000001</v>
      </c>
      <c r="CI26" s="7">
        <v>0.10489800000000001</v>
      </c>
      <c r="CJ26" s="7">
        <v>0.19481899999999999</v>
      </c>
      <c r="CK26" s="7">
        <f t="shared" si="21"/>
        <v>0.15344533333333332</v>
      </c>
      <c r="CL26" s="7">
        <v>2.52921</v>
      </c>
      <c r="CM26" s="7">
        <v>2.997992</v>
      </c>
      <c r="CN26" s="7">
        <v>2.8077200000000002</v>
      </c>
      <c r="CO26" s="7">
        <f t="shared" si="22"/>
        <v>2.7783073333333337</v>
      </c>
    </row>
    <row r="27" spans="1:93">
      <c r="A27" s="7" t="s">
        <v>182</v>
      </c>
      <c r="B27" s="7">
        <v>3.431</v>
      </c>
      <c r="C27" s="7">
        <v>3.5863040000000002</v>
      </c>
      <c r="D27" s="7">
        <v>3.7263600000000001</v>
      </c>
      <c r="E27" s="7">
        <f t="shared" si="0"/>
        <v>3.5812213333333336</v>
      </c>
      <c r="F27" s="7">
        <v>3.9562499999999998</v>
      </c>
      <c r="G27" s="7">
        <v>3.36008</v>
      </c>
      <c r="H27" s="7">
        <v>3.5122819999999999</v>
      </c>
      <c r="I27" s="7">
        <f t="shared" si="1"/>
        <v>3.6095373333333334</v>
      </c>
      <c r="J27" s="7">
        <v>3.72492</v>
      </c>
      <c r="K27" s="7">
        <v>3.9834499999999999</v>
      </c>
      <c r="L27" s="7">
        <v>4.1809830000000003</v>
      </c>
      <c r="M27" s="7">
        <f t="shared" si="2"/>
        <v>3.9631176666666668</v>
      </c>
      <c r="N27" s="7">
        <v>2.8059599999999998</v>
      </c>
      <c r="O27" s="7">
        <v>2.778003</v>
      </c>
      <c r="P27" s="7">
        <v>2.840862</v>
      </c>
      <c r="Q27" s="7">
        <f t="shared" si="3"/>
        <v>2.8082750000000001</v>
      </c>
      <c r="R27" s="7">
        <v>3.2888799999999998</v>
      </c>
      <c r="S27" s="7">
        <v>3.4891700000000001</v>
      </c>
      <c r="T27" s="7">
        <v>3.71943</v>
      </c>
      <c r="U27" s="7">
        <f t="shared" si="4"/>
        <v>3.4991599999999998</v>
      </c>
      <c r="V27" s="7">
        <v>4.1682420000000002</v>
      </c>
      <c r="W27" s="7">
        <v>4.0122039999999997</v>
      </c>
      <c r="X27" s="7">
        <v>3.6606909999999999</v>
      </c>
      <c r="Y27" s="7">
        <f t="shared" si="5"/>
        <v>3.9470456666666665</v>
      </c>
      <c r="Z27" s="7">
        <v>2.8603909999999999</v>
      </c>
      <c r="AA27" s="7">
        <v>3.1164900000000002</v>
      </c>
      <c r="AB27" s="7">
        <v>2.5994519999999999</v>
      </c>
      <c r="AC27" s="7">
        <f t="shared" si="6"/>
        <v>2.8587776666666667</v>
      </c>
      <c r="AD27" s="7">
        <v>2.86998</v>
      </c>
      <c r="AE27" s="7">
        <v>3.3632499999999999</v>
      </c>
      <c r="AF27" s="7">
        <v>3.0398700000000001</v>
      </c>
      <c r="AG27" s="7">
        <f t="shared" si="7"/>
        <v>3.0910333333333333</v>
      </c>
      <c r="AH27" s="7">
        <v>2.58975</v>
      </c>
      <c r="AI27" s="7">
        <v>2.3598300000000001</v>
      </c>
      <c r="AJ27" s="7">
        <v>2.313831</v>
      </c>
      <c r="AK27" s="7">
        <f t="shared" si="8"/>
        <v>2.4211369999999999</v>
      </c>
      <c r="AL27" s="7">
        <v>3.0182329999999999</v>
      </c>
      <c r="AM27" s="7">
        <v>2.7207300000000001</v>
      </c>
      <c r="AN27" s="7">
        <v>3.4810000000000001E-2</v>
      </c>
      <c r="AO27" s="7">
        <f t="shared" si="9"/>
        <v>1.9245910000000002</v>
      </c>
      <c r="AP27" s="7">
        <v>2.9036919999999999</v>
      </c>
      <c r="AQ27" s="7">
        <v>2.6187100000000001</v>
      </c>
      <c r="AR27" s="7">
        <v>2.6843300000000001</v>
      </c>
      <c r="AS27" s="7">
        <f t="shared" si="10"/>
        <v>2.7355773333333331</v>
      </c>
      <c r="AT27" s="7">
        <v>2.3766699999999998</v>
      </c>
      <c r="AU27" s="7">
        <v>2.5327929999999999</v>
      </c>
      <c r="AV27" s="7">
        <v>2.2768299999999999</v>
      </c>
      <c r="AW27" s="7">
        <f t="shared" si="11"/>
        <v>2.3954309999999999</v>
      </c>
      <c r="AX27" s="7">
        <v>2.9708700000000001</v>
      </c>
      <c r="AY27" s="7">
        <v>2.7587199999999998</v>
      </c>
      <c r="AZ27" s="7">
        <v>2.5141209999999998</v>
      </c>
      <c r="BA27" s="7">
        <f t="shared" si="12"/>
        <v>2.7479036666666663</v>
      </c>
      <c r="BB27" s="7">
        <v>2.2999399999999999</v>
      </c>
      <c r="BC27" s="7">
        <v>2.3158500000000002</v>
      </c>
      <c r="BD27" s="7">
        <v>2.4612810000000001</v>
      </c>
      <c r="BE27" s="7">
        <f t="shared" si="13"/>
        <v>2.3590236666666669</v>
      </c>
      <c r="BF27" s="7">
        <v>2.47106</v>
      </c>
      <c r="BG27" s="7">
        <v>2.4285899999999998</v>
      </c>
      <c r="BH27" s="7">
        <v>2.4180000000000001</v>
      </c>
      <c r="BI27" s="7">
        <f t="shared" si="14"/>
        <v>2.4392166666666664</v>
      </c>
      <c r="BJ27" s="7">
        <v>2.3713799999999998</v>
      </c>
      <c r="BK27" s="7">
        <v>2.5905900000000002</v>
      </c>
      <c r="BL27" s="7">
        <v>2.4870239999999999</v>
      </c>
      <c r="BM27" s="7">
        <f t="shared" si="15"/>
        <v>2.4829979999999998</v>
      </c>
      <c r="BN27" s="7">
        <v>0.37617099999999998</v>
      </c>
      <c r="BO27" s="7">
        <v>0.84097200000000005</v>
      </c>
      <c r="BP27" s="7">
        <v>0.25490800000000002</v>
      </c>
      <c r="BQ27" s="7">
        <f t="shared" si="16"/>
        <v>0.49068366666666668</v>
      </c>
      <c r="BR27" s="7">
        <v>2.5192899999999998</v>
      </c>
      <c r="BS27" s="7">
        <v>2.6301999999999999</v>
      </c>
      <c r="BT27" s="7">
        <v>2.709041</v>
      </c>
      <c r="BU27" s="7">
        <f t="shared" si="17"/>
        <v>2.6195103333333334</v>
      </c>
      <c r="BV27" s="7">
        <v>1.32142</v>
      </c>
      <c r="BW27" s="7">
        <v>1.52294</v>
      </c>
      <c r="BX27" s="7">
        <v>1.8474999999999999</v>
      </c>
      <c r="BY27" s="7">
        <f t="shared" si="18"/>
        <v>1.5639533333333333</v>
      </c>
      <c r="BZ27" s="7">
        <v>0.75670400000000004</v>
      </c>
      <c r="CA27" s="7">
        <v>0.83959899999999998</v>
      </c>
      <c r="CB27" s="7">
        <v>1.0795410000000001</v>
      </c>
      <c r="CC27" s="7">
        <f t="shared" si="19"/>
        <v>0.89194800000000007</v>
      </c>
      <c r="CD27" s="7">
        <v>0.20016100000000001</v>
      </c>
      <c r="CE27" s="7">
        <v>0.19687399999999999</v>
      </c>
      <c r="CF27" s="7">
        <v>0.20105200000000001</v>
      </c>
      <c r="CG27" s="7">
        <f t="shared" si="20"/>
        <v>0.19936233333333334</v>
      </c>
      <c r="CH27" s="7">
        <v>0.104336</v>
      </c>
      <c r="CI27" s="7">
        <v>0.11737599999999999</v>
      </c>
      <c r="CJ27" s="7">
        <v>0.107444</v>
      </c>
      <c r="CK27" s="7">
        <f t="shared" si="21"/>
        <v>0.10971866666666667</v>
      </c>
      <c r="CL27" s="7">
        <v>2.6455899999999999</v>
      </c>
      <c r="CM27" s="7">
        <v>3.0584099999999999</v>
      </c>
      <c r="CN27" s="7">
        <v>2.900941</v>
      </c>
      <c r="CO27" s="7">
        <f t="shared" si="22"/>
        <v>2.8683136666666669</v>
      </c>
    </row>
    <row r="28" spans="1:93">
      <c r="A28" s="7" t="s">
        <v>183</v>
      </c>
      <c r="B28" s="7">
        <v>3.4564509999999999</v>
      </c>
      <c r="C28" s="7">
        <v>3.59701</v>
      </c>
      <c r="D28" s="7">
        <v>3.7752309999999998</v>
      </c>
      <c r="E28" s="7">
        <f t="shared" si="0"/>
        <v>3.6095640000000002</v>
      </c>
      <c r="F28" s="7">
        <v>4.0194840000000003</v>
      </c>
      <c r="G28" s="7">
        <v>3.3760119999999998</v>
      </c>
      <c r="H28" s="7">
        <v>3.5142199999999999</v>
      </c>
      <c r="I28" s="7">
        <f t="shared" si="1"/>
        <v>3.6365719999999997</v>
      </c>
      <c r="J28" s="7">
        <v>3.7727400000000002</v>
      </c>
      <c r="K28" s="7">
        <v>3.8927399999999999</v>
      </c>
      <c r="L28" s="7">
        <v>4.1133129999999998</v>
      </c>
      <c r="M28" s="7">
        <f t="shared" si="2"/>
        <v>3.9262643333333336</v>
      </c>
      <c r="N28" s="7">
        <v>2.8279429999999999</v>
      </c>
      <c r="O28" s="7">
        <v>2.8495300000000001</v>
      </c>
      <c r="P28" s="7">
        <v>2.8761800000000002</v>
      </c>
      <c r="Q28" s="7">
        <f t="shared" si="3"/>
        <v>2.8512176666666669</v>
      </c>
      <c r="R28" s="7">
        <v>3.2807599999999999</v>
      </c>
      <c r="S28" s="7">
        <v>3.5519699999999998</v>
      </c>
      <c r="T28" s="7">
        <v>3.721781</v>
      </c>
      <c r="U28" s="7">
        <f t="shared" si="4"/>
        <v>3.5181703333333334</v>
      </c>
      <c r="V28" s="7">
        <v>4.1920840000000004</v>
      </c>
      <c r="W28" s="7">
        <v>4.0310319999999997</v>
      </c>
      <c r="X28" s="7">
        <v>3.6670919999999998</v>
      </c>
      <c r="Y28" s="7">
        <f t="shared" si="5"/>
        <v>3.9634026666666671</v>
      </c>
      <c r="Z28" s="7">
        <v>3.1732800000000001</v>
      </c>
      <c r="AA28" s="7">
        <v>3.3024399999999998</v>
      </c>
      <c r="AB28" s="7">
        <v>2.8344800000000001</v>
      </c>
      <c r="AC28" s="7">
        <f t="shared" si="6"/>
        <v>3.1034000000000002</v>
      </c>
      <c r="AD28" s="7">
        <v>2.9136299999999999</v>
      </c>
      <c r="AE28" s="7">
        <v>3.4001100000000002</v>
      </c>
      <c r="AF28" s="7">
        <v>3.09585</v>
      </c>
      <c r="AG28" s="7">
        <f t="shared" si="7"/>
        <v>3.13653</v>
      </c>
      <c r="AH28" s="7">
        <v>2.6015830000000002</v>
      </c>
      <c r="AI28" s="7">
        <v>2.3901500000000002</v>
      </c>
      <c r="AJ28" s="7">
        <v>2.2702900000000001</v>
      </c>
      <c r="AK28" s="7">
        <f t="shared" si="8"/>
        <v>2.4206743333333334</v>
      </c>
      <c r="AL28" s="7">
        <v>3.07063</v>
      </c>
      <c r="AM28" s="7">
        <v>2.7715299999999998</v>
      </c>
      <c r="AN28" s="7">
        <v>3.5897999999999999E-2</v>
      </c>
      <c r="AO28" s="7">
        <f t="shared" si="9"/>
        <v>1.9593526666666667</v>
      </c>
      <c r="AP28" s="7">
        <v>2.9620609999999998</v>
      </c>
      <c r="AQ28" s="7">
        <v>2.6456400000000002</v>
      </c>
      <c r="AR28" s="7">
        <v>2.7165919999999999</v>
      </c>
      <c r="AS28" s="7">
        <f t="shared" si="10"/>
        <v>2.7747643333333336</v>
      </c>
      <c r="AT28" s="7">
        <v>2.4200499999999998</v>
      </c>
      <c r="AU28" s="7">
        <v>2.5625100000000001</v>
      </c>
      <c r="AV28" s="7">
        <v>2.36198</v>
      </c>
      <c r="AW28" s="7">
        <f t="shared" si="11"/>
        <v>2.4481799999999998</v>
      </c>
      <c r="AX28" s="7">
        <v>2.9740039999999999</v>
      </c>
      <c r="AY28" s="7">
        <v>2.80565</v>
      </c>
      <c r="AZ28" s="7">
        <v>2.5516009999999998</v>
      </c>
      <c r="BA28" s="7">
        <f t="shared" si="12"/>
        <v>2.7770849999999996</v>
      </c>
      <c r="BB28" s="7">
        <v>2.3457110000000001</v>
      </c>
      <c r="BC28" s="7">
        <v>2.3306840000000002</v>
      </c>
      <c r="BD28" s="7">
        <v>2.5484599999999999</v>
      </c>
      <c r="BE28" s="7">
        <f t="shared" si="13"/>
        <v>2.4082849999999998</v>
      </c>
      <c r="BF28" s="7">
        <v>2.4802439999999999</v>
      </c>
      <c r="BG28" s="7">
        <v>2.3749099999999999</v>
      </c>
      <c r="BH28" s="7">
        <v>2.4455800000000001</v>
      </c>
      <c r="BI28" s="7">
        <f t="shared" si="14"/>
        <v>2.4335780000000002</v>
      </c>
      <c r="BJ28" s="7">
        <v>2.40361</v>
      </c>
      <c r="BK28" s="7">
        <v>2.5937899999999998</v>
      </c>
      <c r="BL28" s="7">
        <v>2.5180820000000002</v>
      </c>
      <c r="BM28" s="7">
        <f t="shared" si="15"/>
        <v>2.5051606666666668</v>
      </c>
      <c r="BN28" s="7">
        <v>0.46958</v>
      </c>
      <c r="BO28" s="7">
        <v>0.87361100000000003</v>
      </c>
      <c r="BP28" s="7">
        <v>0.31158400000000003</v>
      </c>
      <c r="BQ28" s="7">
        <f t="shared" si="16"/>
        <v>0.5515916666666667</v>
      </c>
      <c r="BR28" s="7">
        <v>2.5254210000000001</v>
      </c>
      <c r="BS28" s="7">
        <v>2.6272440000000001</v>
      </c>
      <c r="BT28" s="7">
        <v>2.7400419999999999</v>
      </c>
      <c r="BU28" s="7">
        <f t="shared" si="17"/>
        <v>2.6309023333333337</v>
      </c>
      <c r="BV28" s="7">
        <v>1.33372</v>
      </c>
      <c r="BW28" s="7">
        <v>1.557582</v>
      </c>
      <c r="BX28" s="7">
        <v>2.0960800000000002</v>
      </c>
      <c r="BY28" s="7">
        <f t="shared" si="18"/>
        <v>1.6624606666666668</v>
      </c>
      <c r="BZ28" s="7">
        <v>0.840306</v>
      </c>
      <c r="CA28" s="7">
        <v>0.93539300000000003</v>
      </c>
      <c r="CB28" s="7">
        <v>1.3174129999999999</v>
      </c>
      <c r="CC28" s="7">
        <f t="shared" si="19"/>
        <v>1.0310373333333331</v>
      </c>
      <c r="CD28" s="7">
        <v>0.20497199999999999</v>
      </c>
      <c r="CE28" s="7">
        <v>0.201405</v>
      </c>
      <c r="CF28" s="7">
        <v>0.19847699999999999</v>
      </c>
      <c r="CG28" s="7">
        <f t="shared" si="20"/>
        <v>0.20161799999999999</v>
      </c>
      <c r="CH28" s="7">
        <v>0.12976399999999999</v>
      </c>
      <c r="CI28" s="7">
        <v>0.104575</v>
      </c>
      <c r="CJ28" s="7">
        <v>0.10198</v>
      </c>
      <c r="CK28" s="7">
        <f t="shared" si="21"/>
        <v>0.11210633333333332</v>
      </c>
      <c r="CL28" s="7">
        <v>2.69394</v>
      </c>
      <c r="CM28" s="7">
        <v>3.1584439999999998</v>
      </c>
      <c r="CN28" s="7">
        <v>2.96699</v>
      </c>
      <c r="CO28" s="7">
        <f t="shared" si="22"/>
        <v>2.9397913333333334</v>
      </c>
    </row>
    <row r="29" spans="1:93">
      <c r="A29" s="7" t="s">
        <v>184</v>
      </c>
      <c r="B29" s="7">
        <v>3.4819599999999999</v>
      </c>
      <c r="C29" s="7">
        <v>3.6478130000000002</v>
      </c>
      <c r="D29" s="7">
        <v>3.7895210000000001</v>
      </c>
      <c r="E29" s="7">
        <f t="shared" si="0"/>
        <v>3.6397646666666668</v>
      </c>
      <c r="F29" s="7">
        <v>3.9898099999999999</v>
      </c>
      <c r="G29" s="7">
        <v>3.3900700000000001</v>
      </c>
      <c r="H29" s="7">
        <v>3.5309699999999999</v>
      </c>
      <c r="I29" s="7">
        <f t="shared" si="1"/>
        <v>3.6369500000000001</v>
      </c>
      <c r="J29" s="7">
        <v>3.77291</v>
      </c>
      <c r="K29" s="7">
        <v>4.0144700000000002</v>
      </c>
      <c r="L29" s="7">
        <v>4.1460900000000001</v>
      </c>
      <c r="M29" s="7">
        <f t="shared" si="2"/>
        <v>3.9778233333333333</v>
      </c>
      <c r="N29" s="7">
        <v>2.852071</v>
      </c>
      <c r="O29" s="7">
        <v>2.91493</v>
      </c>
      <c r="P29" s="7">
        <v>2.9112819999999999</v>
      </c>
      <c r="Q29" s="7">
        <f t="shared" si="3"/>
        <v>2.8927610000000001</v>
      </c>
      <c r="R29" s="7">
        <v>3.30864</v>
      </c>
      <c r="S29" s="7">
        <v>3.5396429999999999</v>
      </c>
      <c r="T29" s="7">
        <v>3.7280310000000001</v>
      </c>
      <c r="U29" s="7">
        <f t="shared" si="4"/>
        <v>3.5254379999999998</v>
      </c>
      <c r="V29" s="7">
        <v>4.2516499999999997</v>
      </c>
      <c r="W29" s="7">
        <v>4.0805340000000001</v>
      </c>
      <c r="X29" s="7">
        <v>3.7490700000000001</v>
      </c>
      <c r="Y29" s="7">
        <f t="shared" si="5"/>
        <v>4.0270846666666662</v>
      </c>
      <c r="Z29" s="7">
        <v>3.3868100000000001</v>
      </c>
      <c r="AA29" s="7">
        <v>3.3992300000000002</v>
      </c>
      <c r="AB29" s="7">
        <v>3.0164599999999999</v>
      </c>
      <c r="AC29" s="7">
        <f t="shared" si="6"/>
        <v>3.2675000000000001</v>
      </c>
      <c r="AD29" s="7">
        <v>2.9579200000000001</v>
      </c>
      <c r="AE29" s="7">
        <v>3.3357100000000002</v>
      </c>
      <c r="AF29" s="7">
        <v>3.1284709999999998</v>
      </c>
      <c r="AG29" s="7">
        <f t="shared" si="7"/>
        <v>3.1407003333333332</v>
      </c>
      <c r="AH29" s="7">
        <v>2.6404100000000001</v>
      </c>
      <c r="AI29" s="7">
        <v>2.369421</v>
      </c>
      <c r="AJ29" s="7">
        <v>2.2735699999999999</v>
      </c>
      <c r="AK29" s="7">
        <f t="shared" si="8"/>
        <v>2.4278003333333333</v>
      </c>
      <c r="AL29" s="7">
        <v>3.13063</v>
      </c>
      <c r="AM29" s="7">
        <v>2.8389129999999998</v>
      </c>
      <c r="AN29" s="7">
        <v>3.8273000000000001E-2</v>
      </c>
      <c r="AO29" s="7">
        <f t="shared" si="9"/>
        <v>2.0026053333333333</v>
      </c>
      <c r="AP29" s="7">
        <v>3.0152199999999998</v>
      </c>
      <c r="AQ29" s="7">
        <v>2.662134</v>
      </c>
      <c r="AR29" s="7">
        <v>2.7132209999999999</v>
      </c>
      <c r="AS29" s="7">
        <f t="shared" si="10"/>
        <v>2.7968583333333328</v>
      </c>
      <c r="AT29" s="7">
        <v>2.5681340000000001</v>
      </c>
      <c r="AU29" s="7">
        <v>2.60859</v>
      </c>
      <c r="AV29" s="7">
        <v>2.4090400000000001</v>
      </c>
      <c r="AW29" s="7">
        <f t="shared" si="11"/>
        <v>2.5285880000000001</v>
      </c>
      <c r="AX29" s="7">
        <v>3.0068320000000002</v>
      </c>
      <c r="AY29" s="7">
        <v>2.8687800000000001</v>
      </c>
      <c r="AZ29" s="7">
        <v>2.5932400000000002</v>
      </c>
      <c r="BA29" s="7">
        <f t="shared" si="12"/>
        <v>2.8229506666666668</v>
      </c>
      <c r="BB29" s="7">
        <v>2.3405300000000002</v>
      </c>
      <c r="BC29" s="7">
        <v>2.3441610000000002</v>
      </c>
      <c r="BD29" s="7">
        <v>2.5302709999999999</v>
      </c>
      <c r="BE29" s="7">
        <f t="shared" si="13"/>
        <v>2.4049873333333336</v>
      </c>
      <c r="BF29" s="7">
        <v>2.4431099999999999</v>
      </c>
      <c r="BG29" s="7">
        <v>2.3726799999999999</v>
      </c>
      <c r="BH29" s="7">
        <v>2.4802599999999999</v>
      </c>
      <c r="BI29" s="7">
        <f t="shared" si="14"/>
        <v>2.4320166666666663</v>
      </c>
      <c r="BJ29" s="7">
        <v>2.4285800000000002</v>
      </c>
      <c r="BK29" s="7">
        <v>2.6246200000000002</v>
      </c>
      <c r="BL29" s="7">
        <v>2.5380600000000002</v>
      </c>
      <c r="BM29" s="7">
        <f t="shared" si="15"/>
        <v>2.5304199999999999</v>
      </c>
      <c r="BN29" s="7">
        <v>0.57063900000000001</v>
      </c>
      <c r="BO29" s="7">
        <v>0.91413299999999997</v>
      </c>
      <c r="BP29" s="7">
        <v>0.388461</v>
      </c>
      <c r="BQ29" s="7">
        <f t="shared" si="16"/>
        <v>0.62441099999999994</v>
      </c>
      <c r="BR29" s="7">
        <v>2.5273029999999999</v>
      </c>
      <c r="BS29" s="7">
        <v>2.6904499999999998</v>
      </c>
      <c r="BT29" s="7">
        <v>2.7757000000000001</v>
      </c>
      <c r="BU29" s="7">
        <f t="shared" si="17"/>
        <v>2.6644843333333337</v>
      </c>
      <c r="BV29" s="7">
        <v>1.3244</v>
      </c>
      <c r="BW29" s="7">
        <v>1.5642309999999999</v>
      </c>
      <c r="BX29" s="7">
        <v>2.376271</v>
      </c>
      <c r="BY29" s="7">
        <f t="shared" si="18"/>
        <v>1.7549673333333333</v>
      </c>
      <c r="BZ29" s="7">
        <v>0.89361500000000005</v>
      </c>
      <c r="CA29" s="7">
        <v>1.0711619999999999</v>
      </c>
      <c r="CB29" s="7">
        <v>1.543261</v>
      </c>
      <c r="CC29" s="7">
        <f t="shared" si="19"/>
        <v>1.169346</v>
      </c>
      <c r="CD29" s="7">
        <v>0.205151</v>
      </c>
      <c r="CE29" s="7">
        <v>0.20305400000000001</v>
      </c>
      <c r="CF29" s="7">
        <v>0.198321</v>
      </c>
      <c r="CG29" s="7">
        <f t="shared" si="20"/>
        <v>0.20217533333333335</v>
      </c>
      <c r="CH29" s="7">
        <v>0.14155999999999999</v>
      </c>
      <c r="CI29" s="7">
        <v>0.11991</v>
      </c>
      <c r="CJ29" s="7">
        <v>0.10388600000000001</v>
      </c>
      <c r="CK29" s="7">
        <f t="shared" si="21"/>
        <v>0.12178533333333334</v>
      </c>
      <c r="CL29" s="7">
        <v>2.8011840000000001</v>
      </c>
      <c r="CM29" s="7">
        <v>3.259512</v>
      </c>
      <c r="CN29" s="7">
        <v>2.9872899999999998</v>
      </c>
      <c r="CO29" s="7">
        <f t="shared" si="22"/>
        <v>3.0159953333333331</v>
      </c>
    </row>
    <row r="30" spans="1:93">
      <c r="A30" s="7" t="s">
        <v>185</v>
      </c>
      <c r="B30" s="7">
        <v>3.5333399999999999</v>
      </c>
      <c r="C30" s="7">
        <v>3.69048</v>
      </c>
      <c r="D30" s="7">
        <v>3.86625</v>
      </c>
      <c r="E30" s="7">
        <f t="shared" si="0"/>
        <v>3.6966900000000003</v>
      </c>
      <c r="F30" s="7">
        <v>4.0219820000000004</v>
      </c>
      <c r="G30" s="7">
        <v>3.4411299999999998</v>
      </c>
      <c r="H30" s="7">
        <v>3.5252599999999998</v>
      </c>
      <c r="I30" s="7">
        <f t="shared" si="1"/>
        <v>3.6627906666666665</v>
      </c>
      <c r="J30" s="7">
        <v>3.8080099999999999</v>
      </c>
      <c r="K30" s="7">
        <v>3.9350100000000001</v>
      </c>
      <c r="L30" s="7">
        <v>4.1265609999999997</v>
      </c>
      <c r="M30" s="7">
        <f t="shared" si="2"/>
        <v>3.9565269999999999</v>
      </c>
      <c r="N30" s="7">
        <v>2.8702700000000001</v>
      </c>
      <c r="O30" s="7">
        <v>2.8481999999999998</v>
      </c>
      <c r="P30" s="7">
        <v>2.9196300000000002</v>
      </c>
      <c r="Q30" s="7">
        <f t="shared" si="3"/>
        <v>2.8793666666666664</v>
      </c>
      <c r="R30" s="7">
        <v>3.326813</v>
      </c>
      <c r="S30" s="7">
        <v>3.607904</v>
      </c>
      <c r="T30" s="7">
        <v>3.75644</v>
      </c>
      <c r="U30" s="7">
        <f t="shared" si="4"/>
        <v>3.5637190000000003</v>
      </c>
      <c r="V30" s="7">
        <v>4.3511300000000004</v>
      </c>
      <c r="W30" s="7">
        <v>4.0788399999999996</v>
      </c>
      <c r="X30" s="7">
        <v>3.7345640000000002</v>
      </c>
      <c r="Y30" s="7">
        <f t="shared" si="5"/>
        <v>4.0548446666666669</v>
      </c>
      <c r="Z30" s="7">
        <v>3.4430399999999999</v>
      </c>
      <c r="AA30" s="7">
        <v>3.4752200000000002</v>
      </c>
      <c r="AB30" s="7">
        <v>3.1001810000000001</v>
      </c>
      <c r="AC30" s="7">
        <f t="shared" si="6"/>
        <v>3.3394803333333329</v>
      </c>
      <c r="AD30" s="7">
        <v>2.9634800000000001</v>
      </c>
      <c r="AE30" s="7">
        <v>3.3448929999999999</v>
      </c>
      <c r="AF30" s="7">
        <v>3.13185</v>
      </c>
      <c r="AG30" s="7">
        <f t="shared" si="7"/>
        <v>3.146741</v>
      </c>
      <c r="AH30" s="7">
        <v>2.62642</v>
      </c>
      <c r="AI30" s="7">
        <v>2.4024399999999999</v>
      </c>
      <c r="AJ30" s="7">
        <v>2.327922</v>
      </c>
      <c r="AK30" s="7">
        <f t="shared" si="8"/>
        <v>2.4522606666666666</v>
      </c>
      <c r="AL30" s="7">
        <v>3.11924</v>
      </c>
      <c r="AM30" s="7">
        <v>2.8539840000000001</v>
      </c>
      <c r="AN30" s="7">
        <v>3.628E-2</v>
      </c>
      <c r="AO30" s="7">
        <f t="shared" si="9"/>
        <v>2.0031680000000001</v>
      </c>
      <c r="AP30" s="7">
        <v>3.0277599999999998</v>
      </c>
      <c r="AQ30" s="7">
        <v>2.7170529999999999</v>
      </c>
      <c r="AR30" s="7">
        <v>2.7340110000000002</v>
      </c>
      <c r="AS30" s="7">
        <f t="shared" si="10"/>
        <v>2.8262746666666665</v>
      </c>
      <c r="AT30" s="7">
        <v>2.5935510000000002</v>
      </c>
      <c r="AU30" s="7">
        <v>2.6328900000000002</v>
      </c>
      <c r="AV30" s="7">
        <v>2.4581499999999998</v>
      </c>
      <c r="AW30" s="7">
        <f t="shared" si="11"/>
        <v>2.5615303333333332</v>
      </c>
      <c r="AX30" s="7">
        <v>3.0515099999999999</v>
      </c>
      <c r="AY30" s="7">
        <v>2.905081</v>
      </c>
      <c r="AZ30" s="7">
        <v>2.6182240000000001</v>
      </c>
      <c r="BA30" s="7">
        <f t="shared" si="12"/>
        <v>2.8582716666666665</v>
      </c>
      <c r="BB30" s="7">
        <v>2.374501</v>
      </c>
      <c r="BC30" s="7">
        <v>2.40001</v>
      </c>
      <c r="BD30" s="7">
        <v>2.5645899999999999</v>
      </c>
      <c r="BE30" s="7">
        <f t="shared" si="13"/>
        <v>2.446367</v>
      </c>
      <c r="BF30" s="7">
        <v>2.4512200000000002</v>
      </c>
      <c r="BG30" s="7">
        <v>2.3807700000000001</v>
      </c>
      <c r="BH30" s="7">
        <v>2.5119899999999999</v>
      </c>
      <c r="BI30" s="7">
        <f t="shared" si="14"/>
        <v>2.4479933333333332</v>
      </c>
      <c r="BJ30" s="7">
        <v>2.45669</v>
      </c>
      <c r="BK30" s="7">
        <v>2.6335799999999998</v>
      </c>
      <c r="BL30" s="7">
        <v>2.5918420000000002</v>
      </c>
      <c r="BM30" s="7">
        <f t="shared" si="15"/>
        <v>2.5607039999999999</v>
      </c>
      <c r="BN30" s="7">
        <v>0.65560399999999996</v>
      </c>
      <c r="BO30" s="7">
        <v>0.94467500000000004</v>
      </c>
      <c r="BP30" s="7">
        <v>0.45174799999999998</v>
      </c>
      <c r="BQ30" s="7">
        <f t="shared" si="16"/>
        <v>0.68400899999999998</v>
      </c>
      <c r="BR30" s="7">
        <v>2.5593340000000002</v>
      </c>
      <c r="BS30" s="7">
        <v>2.6482100000000002</v>
      </c>
      <c r="BT30" s="7">
        <v>2.7569699999999999</v>
      </c>
      <c r="BU30" s="7">
        <f t="shared" si="17"/>
        <v>2.6548380000000003</v>
      </c>
      <c r="BV30" s="7">
        <v>1.3283700000000001</v>
      </c>
      <c r="BW30" s="7">
        <v>1.6027210000000001</v>
      </c>
      <c r="BX30" s="7">
        <v>2.5819999999999999</v>
      </c>
      <c r="BY30" s="7">
        <f t="shared" si="18"/>
        <v>1.8376970000000001</v>
      </c>
      <c r="BZ30" s="7">
        <v>0.99795800000000001</v>
      </c>
      <c r="CA30" s="7">
        <v>1.2120310000000001</v>
      </c>
      <c r="CB30" s="7">
        <v>1.9174899999999999</v>
      </c>
      <c r="CC30" s="7">
        <f t="shared" si="19"/>
        <v>1.3758263333333334</v>
      </c>
      <c r="CD30" s="7">
        <v>0.209873</v>
      </c>
      <c r="CE30" s="7">
        <v>0.20130400000000001</v>
      </c>
      <c r="CF30" s="7">
        <v>0.198487</v>
      </c>
      <c r="CG30" s="7">
        <f t="shared" si="20"/>
        <v>0.20322133333333334</v>
      </c>
      <c r="CH30" s="7">
        <v>0.106114</v>
      </c>
      <c r="CI30" s="7">
        <v>0.110696</v>
      </c>
      <c r="CJ30" s="7">
        <v>0.10431699999999999</v>
      </c>
      <c r="CK30" s="7">
        <f t="shared" si="21"/>
        <v>0.10704233333333334</v>
      </c>
      <c r="CL30" s="7">
        <v>2.8097620000000001</v>
      </c>
      <c r="CM30" s="7">
        <v>3.3174039999999998</v>
      </c>
      <c r="CN30" s="7">
        <v>3.1101999999999999</v>
      </c>
      <c r="CO30" s="7">
        <f t="shared" si="22"/>
        <v>3.0791219999999999</v>
      </c>
    </row>
    <row r="31" spans="1:93">
      <c r="A31" s="7" t="s">
        <v>186</v>
      </c>
      <c r="B31" s="7">
        <v>3.5579900000000002</v>
      </c>
      <c r="C31" s="7">
        <v>3.7526700000000002</v>
      </c>
      <c r="D31" s="7">
        <v>3.8805299999999998</v>
      </c>
      <c r="E31" s="7">
        <f t="shared" si="0"/>
        <v>3.730396666666667</v>
      </c>
      <c r="F31" s="7">
        <v>3.9872000000000001</v>
      </c>
      <c r="G31" s="7">
        <v>3.4583300000000001</v>
      </c>
      <c r="H31" s="7">
        <v>3.5721440000000002</v>
      </c>
      <c r="I31" s="7">
        <f t="shared" si="1"/>
        <v>3.672558</v>
      </c>
      <c r="J31" s="7">
        <v>3.8298320000000001</v>
      </c>
      <c r="K31" s="7">
        <v>4.0068339999999996</v>
      </c>
      <c r="L31" s="7">
        <v>4.1993809999999998</v>
      </c>
      <c r="M31" s="7">
        <f t="shared" si="2"/>
        <v>4.0120156666666666</v>
      </c>
      <c r="N31" s="7">
        <v>2.9098920000000001</v>
      </c>
      <c r="O31" s="7">
        <v>2.8842210000000001</v>
      </c>
      <c r="P31" s="7">
        <v>2.9305639999999999</v>
      </c>
      <c r="Q31" s="7">
        <f t="shared" si="3"/>
        <v>2.9082256666666666</v>
      </c>
      <c r="R31" s="7">
        <v>3.3327939999999998</v>
      </c>
      <c r="S31" s="7">
        <v>3.5857399999999999</v>
      </c>
      <c r="T31" s="7">
        <v>3.7980499999999999</v>
      </c>
      <c r="U31" s="7">
        <f t="shared" si="4"/>
        <v>3.5721946666666664</v>
      </c>
      <c r="V31" s="7">
        <v>4.3559700000000001</v>
      </c>
      <c r="W31" s="7">
        <v>4.1134399999999998</v>
      </c>
      <c r="X31" s="7">
        <v>3.8015330000000001</v>
      </c>
      <c r="Y31" s="7">
        <f t="shared" si="5"/>
        <v>4.0903143333333327</v>
      </c>
      <c r="Z31" s="7">
        <v>3.5215999999999998</v>
      </c>
      <c r="AA31" s="7">
        <v>3.478262</v>
      </c>
      <c r="AB31" s="7">
        <v>3.0908440000000001</v>
      </c>
      <c r="AC31" s="7">
        <f t="shared" si="6"/>
        <v>3.3635686666666671</v>
      </c>
      <c r="AD31" s="7">
        <v>2.9784920000000001</v>
      </c>
      <c r="AE31" s="7">
        <v>3.43336</v>
      </c>
      <c r="AF31" s="7">
        <v>3.1620940000000002</v>
      </c>
      <c r="AG31" s="7">
        <f t="shared" si="7"/>
        <v>3.1913153333333333</v>
      </c>
      <c r="AH31" s="7">
        <v>2.6343999999999999</v>
      </c>
      <c r="AI31" s="7">
        <v>2.4120499999999998</v>
      </c>
      <c r="AJ31" s="7">
        <v>2.3366400000000001</v>
      </c>
      <c r="AK31" s="7">
        <f t="shared" si="8"/>
        <v>2.4610300000000001</v>
      </c>
      <c r="AL31" s="7">
        <v>3.1195599999999999</v>
      </c>
      <c r="AM31" s="7">
        <v>2.8860899999999998</v>
      </c>
      <c r="AN31" s="7">
        <v>3.4535999999999997E-2</v>
      </c>
      <c r="AO31" s="7">
        <f t="shared" si="9"/>
        <v>2.013395333333333</v>
      </c>
      <c r="AP31" s="7">
        <v>3.0544500000000001</v>
      </c>
      <c r="AQ31" s="7">
        <v>2.696672</v>
      </c>
      <c r="AR31" s="7">
        <v>2.7519300000000002</v>
      </c>
      <c r="AS31" s="7">
        <f t="shared" si="10"/>
        <v>2.8343506666666669</v>
      </c>
      <c r="AT31" s="7">
        <v>2.574684</v>
      </c>
      <c r="AU31" s="7">
        <v>2.6722299999999999</v>
      </c>
      <c r="AV31" s="7">
        <v>2.5059339999999999</v>
      </c>
      <c r="AW31" s="7">
        <f t="shared" si="11"/>
        <v>2.5842826666666667</v>
      </c>
      <c r="AX31" s="7">
        <v>3.0350419999999998</v>
      </c>
      <c r="AY31" s="7">
        <v>2.9221400000000002</v>
      </c>
      <c r="AZ31" s="7">
        <v>2.6458900000000001</v>
      </c>
      <c r="BA31" s="7">
        <f t="shared" si="12"/>
        <v>2.8676906666666664</v>
      </c>
      <c r="BB31" s="7">
        <v>2.3852600000000002</v>
      </c>
      <c r="BC31" s="7">
        <v>2.3949910000000001</v>
      </c>
      <c r="BD31" s="7">
        <v>2.5829900000000001</v>
      </c>
      <c r="BE31" s="7">
        <f t="shared" si="13"/>
        <v>2.4544136666666669</v>
      </c>
      <c r="BF31" s="7">
        <v>2.4392610000000001</v>
      </c>
      <c r="BG31" s="7">
        <v>2.389221</v>
      </c>
      <c r="BH31" s="7">
        <v>2.4912709999999998</v>
      </c>
      <c r="BI31" s="7">
        <f t="shared" si="14"/>
        <v>2.4399176666666667</v>
      </c>
      <c r="BJ31" s="7">
        <v>2.44238</v>
      </c>
      <c r="BK31" s="7">
        <v>2.6397810000000002</v>
      </c>
      <c r="BL31" s="7">
        <v>2.5730230000000001</v>
      </c>
      <c r="BM31" s="7">
        <f t="shared" si="15"/>
        <v>2.5517280000000002</v>
      </c>
      <c r="BN31" s="7">
        <v>0.71316400000000002</v>
      </c>
      <c r="BO31" s="7">
        <v>0.97959799999999997</v>
      </c>
      <c r="BP31" s="7">
        <v>0.52165600000000001</v>
      </c>
      <c r="BQ31" s="7">
        <f t="shared" si="16"/>
        <v>0.73813933333333337</v>
      </c>
      <c r="BR31" s="7">
        <v>2.5630700000000002</v>
      </c>
      <c r="BS31" s="7">
        <v>2.6577099999999998</v>
      </c>
      <c r="BT31" s="7">
        <v>2.7798630000000002</v>
      </c>
      <c r="BU31" s="7">
        <f t="shared" si="17"/>
        <v>2.6668810000000001</v>
      </c>
      <c r="BV31" s="7">
        <v>1.3597129999999999</v>
      </c>
      <c r="BW31" s="7">
        <v>1.6057600000000001</v>
      </c>
      <c r="BX31" s="7">
        <v>2.6975199999999999</v>
      </c>
      <c r="BY31" s="7">
        <f t="shared" si="18"/>
        <v>1.8876643333333334</v>
      </c>
      <c r="BZ31" s="7">
        <v>1.15648</v>
      </c>
      <c r="CA31" s="7">
        <v>1.41797</v>
      </c>
      <c r="CB31" s="7">
        <v>2.0591200000000001</v>
      </c>
      <c r="CC31" s="7">
        <f t="shared" si="19"/>
        <v>1.5445233333333332</v>
      </c>
      <c r="CD31" s="7">
        <v>0.211979</v>
      </c>
      <c r="CE31" s="7">
        <v>0.20725199999999999</v>
      </c>
      <c r="CF31" s="7">
        <v>0.20200199999999999</v>
      </c>
      <c r="CG31" s="7">
        <f t="shared" si="20"/>
        <v>0.20707766666666669</v>
      </c>
      <c r="CH31" s="7">
        <v>0.139122</v>
      </c>
      <c r="CI31" s="7">
        <v>0.11861099999999999</v>
      </c>
      <c r="CJ31" s="7">
        <v>0.17091999999999999</v>
      </c>
      <c r="CK31" s="7">
        <f t="shared" si="21"/>
        <v>0.14288433333333331</v>
      </c>
      <c r="CL31" s="7">
        <v>2.88497</v>
      </c>
      <c r="CM31" s="7">
        <v>3.3902139999999998</v>
      </c>
      <c r="CN31" s="7">
        <v>3.1439499999999998</v>
      </c>
      <c r="CO31" s="7">
        <f t="shared" si="22"/>
        <v>3.1397113333333331</v>
      </c>
    </row>
    <row r="32" spans="1:93">
      <c r="A32" s="7" t="s">
        <v>187</v>
      </c>
      <c r="B32" s="7">
        <v>3.5951439999999999</v>
      </c>
      <c r="C32" s="7">
        <v>3.74776</v>
      </c>
      <c r="D32" s="7">
        <v>3.9214329999999999</v>
      </c>
      <c r="E32" s="7">
        <f t="shared" si="0"/>
        <v>3.7547789999999996</v>
      </c>
      <c r="F32" s="7">
        <v>3.98766</v>
      </c>
      <c r="G32" s="7">
        <v>3.48108</v>
      </c>
      <c r="H32" s="7">
        <v>3.6215519999999999</v>
      </c>
      <c r="I32" s="7">
        <f t="shared" si="1"/>
        <v>3.6967639999999999</v>
      </c>
      <c r="J32" s="7">
        <v>3.8026330000000002</v>
      </c>
      <c r="K32" s="7">
        <v>3.9967410000000001</v>
      </c>
      <c r="L32" s="7">
        <v>4.2068110000000001</v>
      </c>
      <c r="M32" s="7">
        <f t="shared" si="2"/>
        <v>4.0020616666666671</v>
      </c>
      <c r="N32" s="7">
        <v>2.9191799999999999</v>
      </c>
      <c r="O32" s="7">
        <v>2.8853800000000001</v>
      </c>
      <c r="P32" s="7">
        <v>2.93621</v>
      </c>
      <c r="Q32" s="7">
        <f t="shared" si="3"/>
        <v>2.9135900000000006</v>
      </c>
      <c r="R32" s="7">
        <v>3.3773399999999998</v>
      </c>
      <c r="S32" s="7">
        <v>3.6011199999999999</v>
      </c>
      <c r="T32" s="7">
        <v>3.7945329999999999</v>
      </c>
      <c r="U32" s="7">
        <f t="shared" si="4"/>
        <v>3.5909976666666665</v>
      </c>
      <c r="V32" s="7">
        <v>4.4018940000000004</v>
      </c>
      <c r="W32" s="7">
        <v>4.0983000000000001</v>
      </c>
      <c r="X32" s="7">
        <v>3.7771599999999999</v>
      </c>
      <c r="Y32" s="7">
        <f t="shared" si="5"/>
        <v>4.0924513333333339</v>
      </c>
      <c r="Z32" s="7">
        <v>3.5066600000000001</v>
      </c>
      <c r="AA32" s="7">
        <v>3.49769</v>
      </c>
      <c r="AB32" s="7">
        <v>3.1285500000000002</v>
      </c>
      <c r="AC32" s="7">
        <f t="shared" si="6"/>
        <v>3.3776333333333337</v>
      </c>
      <c r="AD32" s="7">
        <v>2.98739</v>
      </c>
      <c r="AE32" s="7">
        <v>3.485643</v>
      </c>
      <c r="AF32" s="7">
        <v>3.1860499999999998</v>
      </c>
      <c r="AG32" s="7">
        <f t="shared" si="7"/>
        <v>3.219694333333333</v>
      </c>
      <c r="AH32" s="7">
        <v>2.6818309999999999</v>
      </c>
      <c r="AI32" s="7">
        <v>2.4160599999999999</v>
      </c>
      <c r="AJ32" s="7">
        <v>2.3347899999999999</v>
      </c>
      <c r="AK32" s="7">
        <f t="shared" si="8"/>
        <v>2.4775603333333334</v>
      </c>
      <c r="AL32" s="7">
        <v>3.1810700000000001</v>
      </c>
      <c r="AM32" s="7">
        <v>2.9263400000000002</v>
      </c>
      <c r="AN32" s="7">
        <v>3.5588000000000002E-2</v>
      </c>
      <c r="AO32" s="7">
        <f t="shared" si="9"/>
        <v>2.047666</v>
      </c>
      <c r="AP32" s="7">
        <v>3.078001</v>
      </c>
      <c r="AQ32" s="7">
        <v>2.74627</v>
      </c>
      <c r="AR32" s="7">
        <v>2.75739</v>
      </c>
      <c r="AS32" s="7">
        <f t="shared" si="10"/>
        <v>2.8605536666666667</v>
      </c>
      <c r="AT32" s="7">
        <v>2.6586340000000002</v>
      </c>
      <c r="AU32" s="7">
        <v>2.7206130000000002</v>
      </c>
      <c r="AV32" s="7">
        <v>2.51593</v>
      </c>
      <c r="AW32" s="7">
        <f t="shared" si="11"/>
        <v>2.6317256666666666</v>
      </c>
      <c r="AX32" s="7">
        <v>3.1271140000000002</v>
      </c>
      <c r="AY32" s="7">
        <v>2.9696199999999999</v>
      </c>
      <c r="AZ32" s="7">
        <v>2.6461130000000002</v>
      </c>
      <c r="BA32" s="7">
        <f t="shared" si="12"/>
        <v>2.914282333333333</v>
      </c>
      <c r="BB32" s="7">
        <v>2.4208440000000002</v>
      </c>
      <c r="BC32" s="7">
        <v>2.4224399999999999</v>
      </c>
      <c r="BD32" s="7">
        <v>2.6009899999999999</v>
      </c>
      <c r="BE32" s="7">
        <f t="shared" si="13"/>
        <v>2.4814246666666668</v>
      </c>
      <c r="BF32" s="7">
        <v>2.3842409999999998</v>
      </c>
      <c r="BG32" s="7">
        <v>2.3833199999999999</v>
      </c>
      <c r="BH32" s="7">
        <v>2.4329700000000001</v>
      </c>
      <c r="BI32" s="7">
        <f t="shared" si="14"/>
        <v>2.4001769999999998</v>
      </c>
      <c r="BJ32" s="7">
        <v>2.4887039999999998</v>
      </c>
      <c r="BK32" s="7">
        <v>2.6833719999999999</v>
      </c>
      <c r="BL32" s="7">
        <v>2.5927410000000002</v>
      </c>
      <c r="BM32" s="7">
        <f t="shared" si="15"/>
        <v>2.5882723333333333</v>
      </c>
      <c r="BN32" s="7">
        <v>0.76731099999999997</v>
      </c>
      <c r="BO32" s="7">
        <v>0.98854299999999995</v>
      </c>
      <c r="BP32" s="7">
        <v>0.58304599999999995</v>
      </c>
      <c r="BQ32" s="7">
        <f t="shared" si="16"/>
        <v>0.77963333333333329</v>
      </c>
      <c r="BR32" s="7">
        <v>2.576362</v>
      </c>
      <c r="BS32" s="7">
        <v>2.629413</v>
      </c>
      <c r="BT32" s="7">
        <v>2.7905500000000001</v>
      </c>
      <c r="BU32" s="7">
        <f t="shared" si="17"/>
        <v>2.6654416666666667</v>
      </c>
      <c r="BV32" s="7">
        <v>1.3293219999999999</v>
      </c>
      <c r="BW32" s="7">
        <v>1.6087229999999999</v>
      </c>
      <c r="BX32" s="7">
        <v>2.8020420000000001</v>
      </c>
      <c r="BY32" s="7">
        <f t="shared" si="18"/>
        <v>1.9133623333333334</v>
      </c>
      <c r="BZ32" s="7">
        <v>1.3668419999999999</v>
      </c>
      <c r="CA32" s="7">
        <v>1.6902999999999999</v>
      </c>
      <c r="CB32" s="7">
        <v>2.4544830000000002</v>
      </c>
      <c r="CC32" s="7">
        <f t="shared" si="19"/>
        <v>1.8372083333333336</v>
      </c>
      <c r="CD32" s="7">
        <v>0.22201599999999999</v>
      </c>
      <c r="CE32" s="7">
        <v>0.20341799999999999</v>
      </c>
      <c r="CF32" s="7">
        <v>0.20494499999999999</v>
      </c>
      <c r="CG32" s="7">
        <f t="shared" si="20"/>
        <v>0.21012633333333333</v>
      </c>
      <c r="CH32" s="7">
        <v>0.117329</v>
      </c>
      <c r="CI32" s="7">
        <v>0.11858399999999999</v>
      </c>
      <c r="CJ32" s="7">
        <v>0.17785000000000001</v>
      </c>
      <c r="CK32" s="7">
        <f t="shared" si="21"/>
        <v>0.13792099999999999</v>
      </c>
      <c r="CL32" s="7">
        <v>2.9308999999999998</v>
      </c>
      <c r="CM32" s="7">
        <v>3.4324020000000002</v>
      </c>
      <c r="CN32" s="7">
        <v>3.1496740000000001</v>
      </c>
      <c r="CO32" s="7">
        <f t="shared" si="22"/>
        <v>3.170992</v>
      </c>
    </row>
    <row r="33" spans="1:93">
      <c r="A33" s="7" t="s">
        <v>188</v>
      </c>
      <c r="B33" s="7">
        <v>3.66046</v>
      </c>
      <c r="C33" s="7">
        <v>3.7461509999999998</v>
      </c>
      <c r="D33" s="7">
        <v>3.8885399999999999</v>
      </c>
      <c r="E33" s="7">
        <f t="shared" si="0"/>
        <v>3.7650503333333334</v>
      </c>
      <c r="F33" s="7">
        <v>3.9534600000000002</v>
      </c>
      <c r="G33" s="7">
        <v>3.520743</v>
      </c>
      <c r="H33" s="7">
        <v>3.6122239999999999</v>
      </c>
      <c r="I33" s="7">
        <f t="shared" si="1"/>
        <v>3.6954756666666668</v>
      </c>
      <c r="J33" s="7">
        <v>3.827661</v>
      </c>
      <c r="K33" s="7">
        <v>4.0039899999999999</v>
      </c>
      <c r="L33" s="7">
        <v>4.2846000000000002</v>
      </c>
      <c r="M33" s="7">
        <f t="shared" si="2"/>
        <v>4.0387503333333337</v>
      </c>
      <c r="N33" s="7">
        <v>2.9250419999999999</v>
      </c>
      <c r="O33" s="7">
        <v>2.9472330000000002</v>
      </c>
      <c r="P33" s="7">
        <v>2.9611000000000001</v>
      </c>
      <c r="Q33" s="7">
        <f t="shared" si="3"/>
        <v>2.9444583333333334</v>
      </c>
      <c r="R33" s="7">
        <v>3.3955099999999998</v>
      </c>
      <c r="S33" s="7">
        <v>3.6345139999999998</v>
      </c>
      <c r="T33" s="7">
        <v>3.8595299999999999</v>
      </c>
      <c r="U33" s="7">
        <f t="shared" si="4"/>
        <v>3.6298513333333329</v>
      </c>
      <c r="V33" s="7">
        <v>4.37866</v>
      </c>
      <c r="W33" s="7">
        <v>4.0898300000000001</v>
      </c>
      <c r="X33" s="7">
        <v>3.8283100000000001</v>
      </c>
      <c r="Y33" s="7">
        <f t="shared" si="5"/>
        <v>4.0989333333333331</v>
      </c>
      <c r="Z33" s="7">
        <v>3.6103999999999998</v>
      </c>
      <c r="AA33" s="7">
        <v>3.558081</v>
      </c>
      <c r="AB33" s="7">
        <v>3.17015</v>
      </c>
      <c r="AC33" s="7">
        <f t="shared" si="6"/>
        <v>3.4462103333333332</v>
      </c>
      <c r="AD33" s="7">
        <v>3.0141520000000002</v>
      </c>
      <c r="AE33" s="7">
        <v>3.5114719999999999</v>
      </c>
      <c r="AF33" s="7">
        <v>3.22492</v>
      </c>
      <c r="AG33" s="7">
        <f t="shared" si="7"/>
        <v>3.2501813333333338</v>
      </c>
      <c r="AH33" s="7">
        <v>2.732691</v>
      </c>
      <c r="AI33" s="7">
        <v>2.4638599999999999</v>
      </c>
      <c r="AJ33" s="7">
        <v>2.3459129999999999</v>
      </c>
      <c r="AK33" s="7">
        <f t="shared" si="8"/>
        <v>2.5141546666666663</v>
      </c>
      <c r="AL33" s="7">
        <v>3.19103</v>
      </c>
      <c r="AM33" s="7">
        <v>2.9597600000000002</v>
      </c>
      <c r="AN33" s="7">
        <v>3.7275999999999997E-2</v>
      </c>
      <c r="AO33" s="7">
        <f t="shared" si="9"/>
        <v>2.0626886666666668</v>
      </c>
      <c r="AP33" s="7">
        <v>3.1413500000000001</v>
      </c>
      <c r="AQ33" s="7">
        <v>2.7503220000000002</v>
      </c>
      <c r="AR33" s="7">
        <v>2.8113000000000001</v>
      </c>
      <c r="AS33" s="7">
        <f t="shared" si="10"/>
        <v>2.9009906666666665</v>
      </c>
      <c r="AT33" s="7">
        <v>2.6447240000000001</v>
      </c>
      <c r="AU33" s="7">
        <v>2.7239019999999998</v>
      </c>
      <c r="AV33" s="7">
        <v>2.5053399999999999</v>
      </c>
      <c r="AW33" s="7">
        <f t="shared" si="11"/>
        <v>2.6246553333333331</v>
      </c>
      <c r="AX33" s="7">
        <v>3.10534</v>
      </c>
      <c r="AY33" s="7">
        <v>2.9940799999999999</v>
      </c>
      <c r="AZ33" s="7">
        <v>2.6718109999999999</v>
      </c>
      <c r="BA33" s="7">
        <f t="shared" si="12"/>
        <v>2.9237436666666667</v>
      </c>
      <c r="BB33" s="7">
        <v>2.44523</v>
      </c>
      <c r="BC33" s="7">
        <v>2.48421</v>
      </c>
      <c r="BD33" s="7">
        <v>2.668542</v>
      </c>
      <c r="BE33" s="7">
        <f t="shared" si="13"/>
        <v>2.5326606666666667</v>
      </c>
      <c r="BF33" s="7">
        <v>2.394361</v>
      </c>
      <c r="BG33" s="7">
        <v>2.3634499999999998</v>
      </c>
      <c r="BH33" s="7">
        <v>2.4430800000000001</v>
      </c>
      <c r="BI33" s="7">
        <f t="shared" si="14"/>
        <v>2.4002970000000001</v>
      </c>
      <c r="BJ33" s="7">
        <v>2.4830239999999999</v>
      </c>
      <c r="BK33" s="7">
        <v>2.6659320000000002</v>
      </c>
      <c r="BL33" s="7">
        <v>2.6444730000000001</v>
      </c>
      <c r="BM33" s="7">
        <f t="shared" si="15"/>
        <v>2.5978096666666666</v>
      </c>
      <c r="BN33" s="7">
        <v>0.82285600000000003</v>
      </c>
      <c r="BO33" s="7">
        <v>1.0128820000000001</v>
      </c>
      <c r="BP33" s="7">
        <v>0.640158</v>
      </c>
      <c r="BQ33" s="7">
        <f t="shared" si="16"/>
        <v>0.82529866666666674</v>
      </c>
      <c r="BR33" s="7">
        <v>2.557102</v>
      </c>
      <c r="BS33" s="7">
        <v>2.7016499999999999</v>
      </c>
      <c r="BT33" s="7">
        <v>2.802651</v>
      </c>
      <c r="BU33" s="7">
        <f t="shared" si="17"/>
        <v>2.6871343333333328</v>
      </c>
      <c r="BV33" s="7">
        <v>1.3613230000000001</v>
      </c>
      <c r="BW33" s="7">
        <v>1.629864</v>
      </c>
      <c r="BX33" s="7">
        <v>2.9271799999999999</v>
      </c>
      <c r="BY33" s="7">
        <f t="shared" si="18"/>
        <v>1.9727889999999999</v>
      </c>
      <c r="BZ33" s="7">
        <v>1.61585</v>
      </c>
      <c r="CA33" s="7">
        <v>1.90927</v>
      </c>
      <c r="CB33" s="7">
        <v>2.4577040000000001</v>
      </c>
      <c r="CC33" s="7">
        <f t="shared" si="19"/>
        <v>1.9942746666666669</v>
      </c>
      <c r="CD33" s="7">
        <v>0.225521</v>
      </c>
      <c r="CE33" s="7">
        <v>0.205262</v>
      </c>
      <c r="CF33" s="7">
        <v>0.210564</v>
      </c>
      <c r="CG33" s="7">
        <f t="shared" si="20"/>
        <v>0.21378233333333332</v>
      </c>
      <c r="CH33" s="7">
        <v>0.146088</v>
      </c>
      <c r="CI33" s="7">
        <v>0.11301799999999999</v>
      </c>
      <c r="CJ33" s="7">
        <v>0.18995100000000001</v>
      </c>
      <c r="CK33" s="7">
        <f t="shared" si="21"/>
        <v>0.14968566666666669</v>
      </c>
      <c r="CL33" s="7">
        <v>2.9394719999999999</v>
      </c>
      <c r="CM33" s="7">
        <v>3.4617300000000002</v>
      </c>
      <c r="CN33" s="7">
        <v>3.2506900000000001</v>
      </c>
      <c r="CO33" s="7">
        <f t="shared" si="22"/>
        <v>3.2172973333333332</v>
      </c>
    </row>
    <row r="34" spans="1:93">
      <c r="A34" s="7" t="s">
        <v>189</v>
      </c>
      <c r="B34" s="7">
        <v>3.6359940000000002</v>
      </c>
      <c r="C34" s="7">
        <v>3.8054800000000002</v>
      </c>
      <c r="D34" s="7">
        <v>3.9555699999999998</v>
      </c>
      <c r="E34" s="7">
        <f t="shared" si="0"/>
        <v>3.7990146666666669</v>
      </c>
      <c r="F34" s="7">
        <v>4.027234</v>
      </c>
      <c r="G34" s="7">
        <v>3.5289899999999998</v>
      </c>
      <c r="H34" s="7">
        <v>3.5893000000000002</v>
      </c>
      <c r="I34" s="7">
        <f t="shared" si="1"/>
        <v>3.7151746666666665</v>
      </c>
      <c r="J34" s="7">
        <v>3.8202600000000002</v>
      </c>
      <c r="K34" s="7">
        <v>4.0638899999999998</v>
      </c>
      <c r="L34" s="7">
        <v>4.2960900000000004</v>
      </c>
      <c r="M34" s="7">
        <f t="shared" si="2"/>
        <v>4.0600800000000001</v>
      </c>
      <c r="N34" s="7">
        <v>2.9768599999999998</v>
      </c>
      <c r="O34" s="7">
        <v>2.9399000000000002</v>
      </c>
      <c r="P34" s="7">
        <v>2.9637500000000001</v>
      </c>
      <c r="Q34" s="7">
        <f t="shared" si="3"/>
        <v>2.9601700000000002</v>
      </c>
      <c r="R34" s="7">
        <v>3.4360599999999999</v>
      </c>
      <c r="S34" s="7">
        <v>3.7029299999999998</v>
      </c>
      <c r="T34" s="7">
        <v>3.824214</v>
      </c>
      <c r="U34" s="7">
        <f t="shared" si="4"/>
        <v>3.6544013333333329</v>
      </c>
      <c r="V34" s="7">
        <v>4.46401</v>
      </c>
      <c r="W34" s="7">
        <v>4.1016630000000003</v>
      </c>
      <c r="X34" s="7">
        <v>3.8055219999999998</v>
      </c>
      <c r="Y34" s="7">
        <f t="shared" si="5"/>
        <v>4.123731666666667</v>
      </c>
      <c r="Z34" s="7">
        <v>3.5984400000000001</v>
      </c>
      <c r="AA34" s="7">
        <v>3.5477300000000001</v>
      </c>
      <c r="AB34" s="7">
        <v>3.1482899999999998</v>
      </c>
      <c r="AC34" s="7">
        <f t="shared" si="6"/>
        <v>3.4314866666666664</v>
      </c>
      <c r="AD34" s="7">
        <v>3.03572</v>
      </c>
      <c r="AE34" s="7">
        <v>3.5349719999999998</v>
      </c>
      <c r="AF34" s="7">
        <v>3.2081409999999999</v>
      </c>
      <c r="AG34" s="7">
        <f t="shared" si="7"/>
        <v>3.2596109999999996</v>
      </c>
      <c r="AH34" s="7">
        <v>2.7023619999999999</v>
      </c>
      <c r="AI34" s="7">
        <v>2.4589110000000001</v>
      </c>
      <c r="AJ34" s="7">
        <v>2.38402</v>
      </c>
      <c r="AK34" s="7">
        <f t="shared" si="8"/>
        <v>2.5150976666666662</v>
      </c>
      <c r="AL34" s="7">
        <v>3.2797100000000001</v>
      </c>
      <c r="AM34" s="7">
        <v>2.9634040000000001</v>
      </c>
      <c r="AN34" s="7">
        <v>3.7142000000000001E-2</v>
      </c>
      <c r="AO34" s="7">
        <f t="shared" si="9"/>
        <v>2.093418666666667</v>
      </c>
      <c r="AP34" s="7">
        <v>3.1082100000000001</v>
      </c>
      <c r="AQ34" s="7">
        <v>2.7785630000000001</v>
      </c>
      <c r="AR34" s="7">
        <v>2.8159339999999999</v>
      </c>
      <c r="AS34" s="7">
        <f t="shared" si="10"/>
        <v>2.9009023333333332</v>
      </c>
      <c r="AT34" s="7">
        <v>2.674814</v>
      </c>
      <c r="AU34" s="7">
        <v>2.8072330000000001</v>
      </c>
      <c r="AV34" s="7">
        <v>2.5442520000000002</v>
      </c>
      <c r="AW34" s="7">
        <f t="shared" si="11"/>
        <v>2.675433</v>
      </c>
      <c r="AX34" s="7">
        <v>3.1452300000000002</v>
      </c>
      <c r="AY34" s="7">
        <v>3.0286300000000002</v>
      </c>
      <c r="AZ34" s="7">
        <v>2.7101799999999998</v>
      </c>
      <c r="BA34" s="7">
        <f t="shared" si="12"/>
        <v>2.961346666666667</v>
      </c>
      <c r="BB34" s="7">
        <v>2.4606539999999999</v>
      </c>
      <c r="BC34" s="7">
        <v>2.4716499999999999</v>
      </c>
      <c r="BD34" s="7">
        <v>2.6554700000000002</v>
      </c>
      <c r="BE34" s="7">
        <f t="shared" si="13"/>
        <v>2.529258</v>
      </c>
      <c r="BF34" s="7">
        <v>2.3659699999999999</v>
      </c>
      <c r="BG34" s="7">
        <v>2.3343099999999999</v>
      </c>
      <c r="BH34" s="7">
        <v>2.3950999999999998</v>
      </c>
      <c r="BI34" s="7">
        <f t="shared" si="14"/>
        <v>2.3651266666666664</v>
      </c>
      <c r="BJ34" s="7">
        <v>2.4674999999999998</v>
      </c>
      <c r="BK34" s="7">
        <v>2.7048000000000001</v>
      </c>
      <c r="BL34" s="7">
        <v>2.6714000000000002</v>
      </c>
      <c r="BM34" s="7">
        <f t="shared" si="15"/>
        <v>2.6145666666666667</v>
      </c>
      <c r="BN34" s="7">
        <v>0.86111499999999996</v>
      </c>
      <c r="BO34" s="7">
        <v>1.0298799999999999</v>
      </c>
      <c r="BP34" s="7">
        <v>0.70736200000000005</v>
      </c>
      <c r="BQ34" s="7">
        <f t="shared" si="16"/>
        <v>0.86611899999999997</v>
      </c>
      <c r="BR34" s="7">
        <v>2.5571899999999999</v>
      </c>
      <c r="BS34" s="7">
        <v>2.7002100000000002</v>
      </c>
      <c r="BT34" s="7">
        <v>2.80383</v>
      </c>
      <c r="BU34" s="7">
        <f t="shared" si="17"/>
        <v>2.6870766666666666</v>
      </c>
      <c r="BV34" s="7">
        <v>1.3451200000000001</v>
      </c>
      <c r="BW34" s="7">
        <v>1.6272500000000001</v>
      </c>
      <c r="BX34" s="7">
        <v>2.9828299999999999</v>
      </c>
      <c r="BY34" s="7">
        <f t="shared" si="18"/>
        <v>1.9850666666666665</v>
      </c>
      <c r="BZ34" s="7">
        <v>1.85625</v>
      </c>
      <c r="CA34" s="7">
        <v>2.0832199999999998</v>
      </c>
      <c r="CB34" s="7">
        <v>2.5072999999999999</v>
      </c>
      <c r="CC34" s="7">
        <f t="shared" si="19"/>
        <v>2.1489233333333333</v>
      </c>
      <c r="CD34" s="7">
        <v>0.23617099999999999</v>
      </c>
      <c r="CE34" s="7">
        <v>0.21063799999999999</v>
      </c>
      <c r="CF34" s="7">
        <v>0.208596</v>
      </c>
      <c r="CG34" s="7">
        <f t="shared" si="20"/>
        <v>0.21846833333333335</v>
      </c>
      <c r="CH34" s="7">
        <v>0.125698</v>
      </c>
      <c r="CI34" s="7">
        <v>0.108028</v>
      </c>
      <c r="CJ34" s="7">
        <v>0.1084</v>
      </c>
      <c r="CK34" s="7">
        <f t="shared" si="21"/>
        <v>0.11404199999999999</v>
      </c>
      <c r="CL34" s="7">
        <v>3.04033</v>
      </c>
      <c r="CM34" s="7">
        <v>3.4806400000000002</v>
      </c>
      <c r="CN34" s="7">
        <v>3.2460930000000001</v>
      </c>
      <c r="CO34" s="7">
        <f t="shared" si="22"/>
        <v>3.2556876666666668</v>
      </c>
    </row>
    <row r="35" spans="1:93">
      <c r="A35" s="7" t="s">
        <v>190</v>
      </c>
      <c r="B35" s="7">
        <v>3.6898520000000001</v>
      </c>
      <c r="C35" s="7">
        <v>3.8361700000000001</v>
      </c>
      <c r="D35" s="7">
        <v>3.973411</v>
      </c>
      <c r="E35" s="7">
        <f t="shared" si="0"/>
        <v>3.8331443333333333</v>
      </c>
      <c r="F35" s="7">
        <v>4.0401699999999998</v>
      </c>
      <c r="G35" s="7">
        <v>3.5922000000000001</v>
      </c>
      <c r="H35" s="7">
        <v>3.61822</v>
      </c>
      <c r="I35" s="7">
        <f t="shared" si="1"/>
        <v>3.7501966666666662</v>
      </c>
      <c r="J35" s="7">
        <v>3.8983840000000001</v>
      </c>
      <c r="K35" s="7">
        <v>4.0532700000000004</v>
      </c>
      <c r="L35" s="7">
        <v>4.2086300000000003</v>
      </c>
      <c r="M35" s="7">
        <f t="shared" si="2"/>
        <v>4.0534280000000003</v>
      </c>
      <c r="N35" s="7">
        <v>3.01471</v>
      </c>
      <c r="O35" s="7">
        <v>3.0640839999999998</v>
      </c>
      <c r="P35" s="7">
        <v>2.9973109999999998</v>
      </c>
      <c r="Q35" s="7">
        <f t="shared" si="3"/>
        <v>3.0253683333333332</v>
      </c>
      <c r="R35" s="7">
        <v>3.418021</v>
      </c>
      <c r="S35" s="7">
        <v>3.7612199999999998</v>
      </c>
      <c r="T35" s="7">
        <v>3.9542099999999998</v>
      </c>
      <c r="U35" s="7">
        <f t="shared" si="4"/>
        <v>3.7111503333333329</v>
      </c>
      <c r="V35" s="7">
        <v>4.4026500000000004</v>
      </c>
      <c r="W35" s="7">
        <v>4.1195240000000002</v>
      </c>
      <c r="X35" s="7">
        <v>3.8598400000000002</v>
      </c>
      <c r="Y35" s="7">
        <f t="shared" si="5"/>
        <v>4.127338</v>
      </c>
      <c r="Z35" s="7">
        <v>3.63931</v>
      </c>
      <c r="AA35" s="7">
        <v>3.635634</v>
      </c>
      <c r="AB35" s="7">
        <v>3.1340300000000001</v>
      </c>
      <c r="AC35" s="7">
        <f t="shared" si="6"/>
        <v>3.4696580000000004</v>
      </c>
      <c r="AD35" s="7">
        <v>3.0141</v>
      </c>
      <c r="AE35" s="7">
        <v>3.4561899999999999</v>
      </c>
      <c r="AF35" s="7">
        <v>3.2298399999999998</v>
      </c>
      <c r="AG35" s="7">
        <f t="shared" si="7"/>
        <v>3.2333766666666666</v>
      </c>
      <c r="AH35" s="7">
        <v>2.76206</v>
      </c>
      <c r="AI35" s="7">
        <v>2.492124</v>
      </c>
      <c r="AJ35" s="7">
        <v>2.410711</v>
      </c>
      <c r="AK35" s="7">
        <f t="shared" si="8"/>
        <v>2.5549650000000002</v>
      </c>
      <c r="AL35" s="7">
        <v>3.27197</v>
      </c>
      <c r="AM35" s="7">
        <v>3.01972</v>
      </c>
      <c r="AN35" s="7">
        <v>3.6358000000000001E-2</v>
      </c>
      <c r="AO35" s="7">
        <f t="shared" si="9"/>
        <v>2.1093493333333333</v>
      </c>
      <c r="AP35" s="7">
        <v>3.1318700000000002</v>
      </c>
      <c r="AQ35" s="7">
        <v>2.8193410000000001</v>
      </c>
      <c r="AR35" s="7">
        <v>2.8708119999999999</v>
      </c>
      <c r="AS35" s="7">
        <f t="shared" si="10"/>
        <v>2.9406743333333338</v>
      </c>
      <c r="AT35" s="7">
        <v>2.6995140000000002</v>
      </c>
      <c r="AU35" s="7">
        <v>2.8667899999999999</v>
      </c>
      <c r="AV35" s="7">
        <v>2.5518809999999998</v>
      </c>
      <c r="AW35" s="7">
        <f t="shared" si="11"/>
        <v>2.7060616666666668</v>
      </c>
      <c r="AX35" s="7">
        <v>3.1720299999999999</v>
      </c>
      <c r="AY35" s="7">
        <v>2.9836900000000002</v>
      </c>
      <c r="AZ35" s="7">
        <v>2.7193700000000001</v>
      </c>
      <c r="BA35" s="7">
        <f t="shared" si="12"/>
        <v>2.9583633333333332</v>
      </c>
      <c r="BB35" s="7">
        <v>2.477922</v>
      </c>
      <c r="BC35" s="7">
        <v>2.5015019999999999</v>
      </c>
      <c r="BD35" s="7">
        <v>2.6759599999999999</v>
      </c>
      <c r="BE35" s="7">
        <f t="shared" si="13"/>
        <v>2.5517946666666664</v>
      </c>
      <c r="BF35" s="7">
        <v>2.40083</v>
      </c>
      <c r="BG35" s="7">
        <v>2.3402500000000002</v>
      </c>
      <c r="BH35" s="7">
        <v>2.4109940000000001</v>
      </c>
      <c r="BI35" s="7">
        <f t="shared" si="14"/>
        <v>2.3840246666666669</v>
      </c>
      <c r="BJ35" s="7">
        <v>2.5084930000000001</v>
      </c>
      <c r="BK35" s="7">
        <v>2.7221340000000001</v>
      </c>
      <c r="BL35" s="7">
        <v>2.6417700000000002</v>
      </c>
      <c r="BM35" s="7">
        <f t="shared" si="15"/>
        <v>2.6241323333333333</v>
      </c>
      <c r="BN35" s="7">
        <v>0.88829899999999995</v>
      </c>
      <c r="BO35" s="7">
        <v>1.0370900000000001</v>
      </c>
      <c r="BP35" s="7">
        <v>0.759023</v>
      </c>
      <c r="BQ35" s="7">
        <f t="shared" si="16"/>
        <v>0.89480400000000004</v>
      </c>
      <c r="BR35" s="7">
        <v>2.5523699999999998</v>
      </c>
      <c r="BS35" s="7">
        <v>2.7231800000000002</v>
      </c>
      <c r="BT35" s="7">
        <v>2.7829739999999998</v>
      </c>
      <c r="BU35" s="7">
        <f t="shared" si="17"/>
        <v>2.6861746666666666</v>
      </c>
      <c r="BV35" s="7">
        <v>1.34727</v>
      </c>
      <c r="BW35" s="7">
        <v>1.6464700000000001</v>
      </c>
      <c r="BX35" s="7">
        <v>2.9847100000000002</v>
      </c>
      <c r="BY35" s="7">
        <f t="shared" si="18"/>
        <v>1.9928166666666669</v>
      </c>
      <c r="BZ35" s="7">
        <v>2.0545620000000002</v>
      </c>
      <c r="CA35" s="7">
        <v>2.3001420000000001</v>
      </c>
      <c r="CB35" s="7">
        <v>2.60433</v>
      </c>
      <c r="CC35" s="7">
        <f t="shared" si="19"/>
        <v>2.3196780000000001</v>
      </c>
      <c r="CD35" s="7">
        <v>0.23973700000000001</v>
      </c>
      <c r="CE35" s="7">
        <v>0.21382000000000001</v>
      </c>
      <c r="CF35" s="7">
        <v>0.21257100000000001</v>
      </c>
      <c r="CG35" s="7">
        <f t="shared" si="20"/>
        <v>0.22204266666666669</v>
      </c>
      <c r="CH35" s="7">
        <v>0.13137299999999999</v>
      </c>
      <c r="CI35" s="7">
        <v>0.108128</v>
      </c>
      <c r="CJ35" s="7">
        <v>0.11333600000000001</v>
      </c>
      <c r="CK35" s="7">
        <f t="shared" si="21"/>
        <v>0.11761233333333333</v>
      </c>
      <c r="CL35" s="7">
        <v>3.0571700000000002</v>
      </c>
      <c r="CM35" s="7">
        <v>3.5820319999999999</v>
      </c>
      <c r="CN35" s="7">
        <v>3.3001900000000002</v>
      </c>
      <c r="CO35" s="7">
        <f t="shared" si="22"/>
        <v>3.3131306666666664</v>
      </c>
    </row>
    <row r="36" spans="1:93">
      <c r="A36" s="7" t="s">
        <v>191</v>
      </c>
      <c r="B36" s="7">
        <v>3.6526130000000001</v>
      </c>
      <c r="C36" s="7">
        <v>3.8085339999999999</v>
      </c>
      <c r="D36" s="7">
        <v>3.9315229999999999</v>
      </c>
      <c r="E36" s="7">
        <f t="shared" si="0"/>
        <v>3.7975566666666669</v>
      </c>
      <c r="F36" s="7">
        <v>4.0349130000000004</v>
      </c>
      <c r="G36" s="7">
        <v>3.5634519999999998</v>
      </c>
      <c r="H36" s="7">
        <v>3.6454300000000002</v>
      </c>
      <c r="I36" s="7">
        <f t="shared" si="1"/>
        <v>3.7479316666666667</v>
      </c>
      <c r="J36" s="7">
        <v>3.91852</v>
      </c>
      <c r="K36" s="7">
        <v>4.041811</v>
      </c>
      <c r="L36" s="7">
        <v>4.2527400000000002</v>
      </c>
      <c r="M36" s="7">
        <f t="shared" si="2"/>
        <v>4.0710236666666662</v>
      </c>
      <c r="N36" s="7">
        <v>3.0321400000000001</v>
      </c>
      <c r="O36" s="7">
        <v>3.0484909999999998</v>
      </c>
      <c r="P36" s="7">
        <v>3.0109699999999999</v>
      </c>
      <c r="Q36" s="7">
        <f t="shared" si="3"/>
        <v>3.0305336666666669</v>
      </c>
      <c r="R36" s="7">
        <v>3.4455809999999998</v>
      </c>
      <c r="S36" s="7">
        <v>3.8046099999999998</v>
      </c>
      <c r="T36" s="7">
        <v>3.8623099999999999</v>
      </c>
      <c r="U36" s="7">
        <f t="shared" si="4"/>
        <v>3.7041669999999995</v>
      </c>
      <c r="V36" s="7">
        <v>4.4009299999999998</v>
      </c>
      <c r="W36" s="7">
        <v>4.1266239999999996</v>
      </c>
      <c r="X36" s="7">
        <v>3.8465419999999999</v>
      </c>
      <c r="Y36" s="7">
        <f t="shared" si="5"/>
        <v>4.1246986666666663</v>
      </c>
      <c r="Z36" s="7">
        <v>3.6059839999999999</v>
      </c>
      <c r="AA36" s="7">
        <v>3.5914600000000001</v>
      </c>
      <c r="AB36" s="7">
        <v>3.14527</v>
      </c>
      <c r="AC36" s="7">
        <f t="shared" si="6"/>
        <v>3.4475713333333338</v>
      </c>
      <c r="AD36" s="7">
        <v>3.0335899999999998</v>
      </c>
      <c r="AE36" s="7">
        <v>3.5495199999999998</v>
      </c>
      <c r="AF36" s="7">
        <v>3.2554400000000001</v>
      </c>
      <c r="AG36" s="7">
        <f t="shared" si="7"/>
        <v>3.2795166666666664</v>
      </c>
      <c r="AH36" s="7">
        <v>2.73455</v>
      </c>
      <c r="AI36" s="7">
        <v>2.497201</v>
      </c>
      <c r="AJ36" s="7">
        <v>2.4107539999999998</v>
      </c>
      <c r="AK36" s="7">
        <f t="shared" si="8"/>
        <v>2.5475016666666668</v>
      </c>
      <c r="AL36" s="7">
        <v>3.310203</v>
      </c>
      <c r="AM36" s="7">
        <v>3.0599509999999999</v>
      </c>
      <c r="AN36" s="7">
        <v>3.5903999999999998E-2</v>
      </c>
      <c r="AO36" s="7">
        <f t="shared" si="9"/>
        <v>2.1353526666666665</v>
      </c>
      <c r="AP36" s="7">
        <v>3.1738810000000002</v>
      </c>
      <c r="AQ36" s="7">
        <v>2.84842</v>
      </c>
      <c r="AR36" s="7">
        <v>2.8387039999999999</v>
      </c>
      <c r="AS36" s="7">
        <f t="shared" si="10"/>
        <v>2.9536683333333333</v>
      </c>
      <c r="AT36" s="7">
        <v>2.7032600000000002</v>
      </c>
      <c r="AU36" s="7">
        <v>2.8550399999999998</v>
      </c>
      <c r="AV36" s="7">
        <v>2.5710410000000001</v>
      </c>
      <c r="AW36" s="7">
        <f t="shared" si="11"/>
        <v>2.7097803333333332</v>
      </c>
      <c r="AX36" s="7">
        <v>3.183764</v>
      </c>
      <c r="AY36" s="7">
        <v>3.0022799999999998</v>
      </c>
      <c r="AZ36" s="7">
        <v>2.7132640000000001</v>
      </c>
      <c r="BA36" s="7">
        <f t="shared" si="12"/>
        <v>2.9664359999999999</v>
      </c>
      <c r="BB36" s="7">
        <v>2.5184920000000002</v>
      </c>
      <c r="BC36" s="7">
        <v>2.5156999999999998</v>
      </c>
      <c r="BD36" s="7">
        <v>2.71787</v>
      </c>
      <c r="BE36" s="7">
        <f t="shared" si="13"/>
        <v>2.584020666666667</v>
      </c>
      <c r="BF36" s="7">
        <v>2.41262</v>
      </c>
      <c r="BG36" s="7">
        <v>2.2945899999999999</v>
      </c>
      <c r="BH36" s="7">
        <v>2.4165429999999999</v>
      </c>
      <c r="BI36" s="7">
        <f t="shared" si="14"/>
        <v>2.3745843333333334</v>
      </c>
      <c r="BJ36" s="7">
        <v>2.5631629999999999</v>
      </c>
      <c r="BK36" s="7">
        <v>2.7063600000000001</v>
      </c>
      <c r="BL36" s="7">
        <v>2.6992400000000001</v>
      </c>
      <c r="BM36" s="7">
        <f t="shared" si="15"/>
        <v>2.6562543333333331</v>
      </c>
      <c r="BN36" s="7">
        <v>0.91726600000000003</v>
      </c>
      <c r="BO36" s="7">
        <v>1.0468409999999999</v>
      </c>
      <c r="BP36" s="7">
        <v>0.78773599999999999</v>
      </c>
      <c r="BQ36" s="7">
        <f t="shared" si="16"/>
        <v>0.91728100000000001</v>
      </c>
      <c r="BR36" s="7">
        <v>2.6037620000000001</v>
      </c>
      <c r="BS36" s="7">
        <v>2.7940230000000001</v>
      </c>
      <c r="BT36" s="7">
        <v>2.8148819999999999</v>
      </c>
      <c r="BU36" s="7">
        <f t="shared" si="17"/>
        <v>2.7375556666666667</v>
      </c>
      <c r="BV36" s="7">
        <v>1.349432</v>
      </c>
      <c r="BW36" s="7">
        <v>1.6245099999999999</v>
      </c>
      <c r="BX36" s="7">
        <v>2.9968129999999999</v>
      </c>
      <c r="BY36" s="7">
        <f t="shared" si="18"/>
        <v>1.9902516666666668</v>
      </c>
      <c r="BZ36" s="7">
        <v>2.2680699999999998</v>
      </c>
      <c r="CA36" s="7">
        <v>2.5202909999999998</v>
      </c>
      <c r="CB36" s="7">
        <v>2.6327729999999998</v>
      </c>
      <c r="CC36" s="7">
        <f t="shared" si="19"/>
        <v>2.4737113333333336</v>
      </c>
      <c r="CD36" s="7">
        <v>0.25324999999999998</v>
      </c>
      <c r="CE36" s="7">
        <v>0.21745800000000001</v>
      </c>
      <c r="CF36" s="7">
        <v>0.22661300000000001</v>
      </c>
      <c r="CG36" s="7">
        <f t="shared" si="20"/>
        <v>0.23244033333333336</v>
      </c>
      <c r="CH36" s="7">
        <v>0.139178</v>
      </c>
      <c r="CI36" s="7">
        <v>0.109448</v>
      </c>
      <c r="CJ36" s="7">
        <v>0.109634</v>
      </c>
      <c r="CK36" s="7">
        <f t="shared" si="21"/>
        <v>0.11942000000000001</v>
      </c>
      <c r="CL36" s="7">
        <v>3.0502099999999999</v>
      </c>
      <c r="CM36" s="7">
        <v>3.5694340000000002</v>
      </c>
      <c r="CN36" s="7">
        <v>3.3094700000000001</v>
      </c>
      <c r="CO36" s="7">
        <f t="shared" si="22"/>
        <v>3.3097046666666667</v>
      </c>
    </row>
    <row r="37" spans="1:93">
      <c r="A37" s="7" t="s">
        <v>192</v>
      </c>
      <c r="B37" s="7">
        <v>3.7045539999999999</v>
      </c>
      <c r="C37" s="7">
        <v>3.8535539999999999</v>
      </c>
      <c r="D37" s="7">
        <v>4.0242800000000001</v>
      </c>
      <c r="E37" s="7">
        <f t="shared" si="0"/>
        <v>3.8607960000000001</v>
      </c>
      <c r="F37" s="7">
        <v>3.9734799999999999</v>
      </c>
      <c r="G37" s="7">
        <v>3.595923</v>
      </c>
      <c r="H37" s="7">
        <v>3.6658300000000001</v>
      </c>
      <c r="I37" s="7">
        <f t="shared" si="1"/>
        <v>3.7450776666666665</v>
      </c>
      <c r="J37" s="7">
        <v>3.8906719999999999</v>
      </c>
      <c r="K37" s="7">
        <v>4.1315999999999997</v>
      </c>
      <c r="L37" s="7">
        <v>4.2987299999999999</v>
      </c>
      <c r="M37" s="7">
        <f t="shared" si="2"/>
        <v>4.107000666666667</v>
      </c>
      <c r="N37" s="7">
        <v>3.040394</v>
      </c>
      <c r="O37" s="7">
        <v>3.1370200000000001</v>
      </c>
      <c r="P37" s="7">
        <v>3.0552299999999999</v>
      </c>
      <c r="Q37" s="7">
        <f t="shared" si="3"/>
        <v>3.0775480000000002</v>
      </c>
      <c r="R37" s="7">
        <v>3.5114730000000001</v>
      </c>
      <c r="S37" s="7">
        <v>3.63198</v>
      </c>
      <c r="T37" s="7">
        <v>3.8688199999999999</v>
      </c>
      <c r="U37" s="7">
        <f t="shared" si="4"/>
        <v>3.6707576666666668</v>
      </c>
      <c r="V37" s="7">
        <v>4.3913440000000001</v>
      </c>
      <c r="W37" s="7">
        <v>4.1244800000000001</v>
      </c>
      <c r="X37" s="7">
        <v>3.8963220000000001</v>
      </c>
      <c r="Y37" s="7">
        <f t="shared" si="5"/>
        <v>4.1373819999999997</v>
      </c>
      <c r="Z37" s="7">
        <v>3.6439300000000001</v>
      </c>
      <c r="AA37" s="7">
        <v>3.6636329999999999</v>
      </c>
      <c r="AB37" s="7">
        <v>3.1588539999999998</v>
      </c>
      <c r="AC37" s="7">
        <f t="shared" si="6"/>
        <v>3.4888056666666665</v>
      </c>
      <c r="AD37" s="7">
        <v>3.01383</v>
      </c>
      <c r="AE37" s="7">
        <v>3.44781</v>
      </c>
      <c r="AF37" s="7">
        <v>3.2362899999999999</v>
      </c>
      <c r="AG37" s="7">
        <f t="shared" si="7"/>
        <v>3.2326433333333333</v>
      </c>
      <c r="AH37" s="7">
        <v>2.7724440000000001</v>
      </c>
      <c r="AI37" s="7">
        <v>2.502373</v>
      </c>
      <c r="AJ37" s="7">
        <v>2.4227219999999998</v>
      </c>
      <c r="AK37" s="7">
        <f t="shared" si="8"/>
        <v>2.5658463333333335</v>
      </c>
      <c r="AL37" s="7">
        <v>3.2424200000000001</v>
      </c>
      <c r="AM37" s="7">
        <v>3.0469599999999999</v>
      </c>
      <c r="AN37" s="7">
        <v>3.5709999999999999E-2</v>
      </c>
      <c r="AO37" s="7">
        <f t="shared" si="9"/>
        <v>2.1083633333333331</v>
      </c>
      <c r="AP37" s="7">
        <v>3.1795309999999999</v>
      </c>
      <c r="AQ37" s="7">
        <v>2.85399</v>
      </c>
      <c r="AR37" s="7">
        <v>2.9139900000000001</v>
      </c>
      <c r="AS37" s="7">
        <f t="shared" si="10"/>
        <v>2.9825036666666667</v>
      </c>
      <c r="AT37" s="7">
        <v>2.7023199999999998</v>
      </c>
      <c r="AU37" s="7">
        <v>2.8963000000000001</v>
      </c>
      <c r="AV37" s="7">
        <v>2.6532200000000001</v>
      </c>
      <c r="AW37" s="7">
        <f t="shared" si="11"/>
        <v>2.7506133333333338</v>
      </c>
      <c r="AX37" s="7">
        <v>3.21393</v>
      </c>
      <c r="AY37" s="7">
        <v>3.084301</v>
      </c>
      <c r="AZ37" s="7">
        <v>2.7125699999999999</v>
      </c>
      <c r="BA37" s="7">
        <f t="shared" si="12"/>
        <v>3.003600333333333</v>
      </c>
      <c r="BB37" s="7">
        <v>2.5250530000000002</v>
      </c>
      <c r="BC37" s="7">
        <v>2.5434510000000001</v>
      </c>
      <c r="BD37" s="7">
        <v>2.7153800000000001</v>
      </c>
      <c r="BE37" s="7">
        <f t="shared" si="13"/>
        <v>2.5946280000000002</v>
      </c>
      <c r="BF37" s="7">
        <v>2.337351</v>
      </c>
      <c r="BG37" s="7">
        <v>2.30776</v>
      </c>
      <c r="BH37" s="7">
        <v>2.4195600000000002</v>
      </c>
      <c r="BI37" s="7">
        <f t="shared" si="14"/>
        <v>2.3548903333333335</v>
      </c>
      <c r="BJ37" s="7">
        <v>2.5315910000000001</v>
      </c>
      <c r="BK37" s="7">
        <v>2.7251099999999999</v>
      </c>
      <c r="BL37" s="7">
        <v>2.7301700000000002</v>
      </c>
      <c r="BM37" s="7">
        <f t="shared" si="15"/>
        <v>2.6622903333333334</v>
      </c>
      <c r="BN37" s="7">
        <v>0.93650599999999995</v>
      </c>
      <c r="BO37" s="7">
        <v>1.073</v>
      </c>
      <c r="BP37" s="7">
        <v>0.837561</v>
      </c>
      <c r="BQ37" s="7">
        <f t="shared" si="16"/>
        <v>0.9490223333333333</v>
      </c>
      <c r="BR37" s="7">
        <v>2.6138599999999999</v>
      </c>
      <c r="BS37" s="7">
        <v>2.7997100000000001</v>
      </c>
      <c r="BT37" s="7">
        <v>2.8419400000000001</v>
      </c>
      <c r="BU37" s="7">
        <f t="shared" si="17"/>
        <v>2.7518366666666672</v>
      </c>
      <c r="BV37" s="7">
        <v>1.3428</v>
      </c>
      <c r="BW37" s="7">
        <v>1.63469</v>
      </c>
      <c r="BX37" s="7">
        <v>3.0014099999999999</v>
      </c>
      <c r="BY37" s="7">
        <f t="shared" si="18"/>
        <v>1.9929666666666666</v>
      </c>
      <c r="BZ37" s="7">
        <v>2.50935</v>
      </c>
      <c r="CA37" s="7">
        <v>2.7326999999999999</v>
      </c>
      <c r="CB37" s="7">
        <v>2.5894200000000001</v>
      </c>
      <c r="CC37" s="7">
        <f t="shared" si="19"/>
        <v>2.61049</v>
      </c>
      <c r="CD37" s="7">
        <v>0.261818</v>
      </c>
      <c r="CE37" s="7">
        <v>0.224713</v>
      </c>
      <c r="CF37" s="7">
        <v>0.226551</v>
      </c>
      <c r="CG37" s="7">
        <f t="shared" si="20"/>
        <v>0.23769399999999999</v>
      </c>
      <c r="CH37" s="7">
        <v>0.143291</v>
      </c>
      <c r="CI37" s="7">
        <v>0.116509</v>
      </c>
      <c r="CJ37" s="7">
        <v>0.182559</v>
      </c>
      <c r="CK37" s="7">
        <f t="shared" si="21"/>
        <v>0.14745300000000003</v>
      </c>
      <c r="CL37" s="7">
        <v>3.0700919999999998</v>
      </c>
      <c r="CM37" s="7">
        <v>3.5568399999999998</v>
      </c>
      <c r="CN37" s="7">
        <v>3.3727299999999998</v>
      </c>
      <c r="CO37" s="7">
        <f t="shared" si="22"/>
        <v>3.3332206666666671</v>
      </c>
    </row>
    <row r="38" spans="1:93">
      <c r="A38" s="7" t="s">
        <v>193</v>
      </c>
      <c r="B38" s="7">
        <v>3.679144</v>
      </c>
      <c r="C38" s="7">
        <v>3.8766099999999999</v>
      </c>
      <c r="D38" s="7">
        <v>3.9977520000000002</v>
      </c>
      <c r="E38" s="7">
        <f t="shared" si="0"/>
        <v>3.8511686666666667</v>
      </c>
      <c r="F38" s="7">
        <v>4.0755299999999997</v>
      </c>
      <c r="G38" s="7">
        <v>3.6147100000000001</v>
      </c>
      <c r="H38" s="7">
        <v>3.6480899999999998</v>
      </c>
      <c r="I38" s="7">
        <f t="shared" si="1"/>
        <v>3.779443333333333</v>
      </c>
      <c r="J38" s="7">
        <v>3.9113310000000001</v>
      </c>
      <c r="K38" s="7">
        <v>4.1097799999999998</v>
      </c>
      <c r="L38" s="7">
        <v>4.2354099999999999</v>
      </c>
      <c r="M38" s="7">
        <f t="shared" si="2"/>
        <v>4.0855069999999998</v>
      </c>
      <c r="N38" s="7">
        <v>3.1049929999999999</v>
      </c>
      <c r="O38" s="7">
        <v>3.1704699999999999</v>
      </c>
      <c r="P38" s="7">
        <v>3.03342</v>
      </c>
      <c r="Q38" s="7">
        <f t="shared" si="3"/>
        <v>3.1029610000000001</v>
      </c>
      <c r="R38" s="7">
        <v>3.483263</v>
      </c>
      <c r="S38" s="7">
        <v>3.7035499999999999</v>
      </c>
      <c r="T38" s="7">
        <v>3.9371700000000001</v>
      </c>
      <c r="U38" s="7">
        <f t="shared" si="4"/>
        <v>3.7079943333333332</v>
      </c>
      <c r="V38" s="7">
        <v>4.409783</v>
      </c>
      <c r="W38" s="7">
        <v>4.1264209999999997</v>
      </c>
      <c r="X38" s="7">
        <v>3.9454899999999999</v>
      </c>
      <c r="Y38" s="7">
        <f t="shared" si="5"/>
        <v>4.1605646666666667</v>
      </c>
      <c r="Z38" s="7">
        <v>3.6943700000000002</v>
      </c>
      <c r="AA38" s="7">
        <v>3.6700629999999999</v>
      </c>
      <c r="AB38" s="7">
        <v>3.1916540000000002</v>
      </c>
      <c r="AC38" s="7">
        <f t="shared" si="6"/>
        <v>3.5186956666666664</v>
      </c>
      <c r="AD38" s="7">
        <v>3.04244</v>
      </c>
      <c r="AE38" s="7">
        <v>3.52704</v>
      </c>
      <c r="AF38" s="7">
        <v>3.2634840000000001</v>
      </c>
      <c r="AG38" s="7">
        <f t="shared" si="7"/>
        <v>3.2776546666666668</v>
      </c>
      <c r="AH38" s="7">
        <v>2.7518929999999999</v>
      </c>
      <c r="AI38" s="7">
        <v>2.50515</v>
      </c>
      <c r="AJ38" s="7">
        <v>2.4416500000000001</v>
      </c>
      <c r="AK38" s="7">
        <f t="shared" si="8"/>
        <v>2.5662309999999997</v>
      </c>
      <c r="AL38" s="7">
        <v>3.27895</v>
      </c>
      <c r="AM38" s="7">
        <v>3.1031200000000001</v>
      </c>
      <c r="AN38" s="7">
        <v>3.4120999999999999E-2</v>
      </c>
      <c r="AO38" s="7">
        <f t="shared" si="9"/>
        <v>2.1387303333333336</v>
      </c>
      <c r="AP38" s="7">
        <v>3.1803539999999999</v>
      </c>
      <c r="AQ38" s="7">
        <v>2.9071910000000001</v>
      </c>
      <c r="AR38" s="7">
        <v>2.83982</v>
      </c>
      <c r="AS38" s="7">
        <f t="shared" si="10"/>
        <v>2.9757883333333335</v>
      </c>
      <c r="AT38" s="7">
        <v>2.72113</v>
      </c>
      <c r="AU38" s="7">
        <v>2.8927900000000002</v>
      </c>
      <c r="AV38" s="7">
        <v>2.66344</v>
      </c>
      <c r="AW38" s="7">
        <f t="shared" si="11"/>
        <v>2.7591199999999998</v>
      </c>
      <c r="AX38" s="7">
        <v>3.2311709999999998</v>
      </c>
      <c r="AY38" s="7">
        <v>3.0517699999999999</v>
      </c>
      <c r="AZ38" s="7">
        <v>2.7198500000000001</v>
      </c>
      <c r="BA38" s="7">
        <f t="shared" si="12"/>
        <v>3.0009303333333328</v>
      </c>
      <c r="BB38" s="7">
        <v>2.5254099999999999</v>
      </c>
      <c r="BC38" s="7">
        <v>2.5429200000000001</v>
      </c>
      <c r="BD38" s="7">
        <v>2.70607</v>
      </c>
      <c r="BE38" s="7">
        <f t="shared" si="13"/>
        <v>2.5914666666666668</v>
      </c>
      <c r="BF38" s="7">
        <v>2.3485100000000001</v>
      </c>
      <c r="BG38" s="7">
        <v>2.2738800000000001</v>
      </c>
      <c r="BH38" s="7">
        <v>2.36158</v>
      </c>
      <c r="BI38" s="7">
        <f t="shared" si="14"/>
        <v>2.3279900000000002</v>
      </c>
      <c r="BJ38" s="7">
        <v>2.525331</v>
      </c>
      <c r="BK38" s="7">
        <v>2.7438419999999999</v>
      </c>
      <c r="BL38" s="7">
        <v>2.7559619999999998</v>
      </c>
      <c r="BM38" s="7">
        <f t="shared" si="15"/>
        <v>2.6750450000000003</v>
      </c>
      <c r="BN38" s="7">
        <v>0.95669599999999999</v>
      </c>
      <c r="BO38" s="7">
        <v>1.0716000000000001</v>
      </c>
      <c r="BP38" s="7">
        <v>0.86063500000000004</v>
      </c>
      <c r="BQ38" s="7">
        <f t="shared" si="16"/>
        <v>0.96297700000000008</v>
      </c>
      <c r="BR38" s="7">
        <v>2.6219619999999999</v>
      </c>
      <c r="BS38" s="7">
        <v>2.7500499999999999</v>
      </c>
      <c r="BT38" s="7">
        <v>2.8525809999999998</v>
      </c>
      <c r="BU38" s="7">
        <f t="shared" si="17"/>
        <v>2.7415309999999997</v>
      </c>
      <c r="BV38" s="7">
        <v>1.3433310000000001</v>
      </c>
      <c r="BW38" s="7">
        <v>1.639834</v>
      </c>
      <c r="BX38" s="7">
        <v>3.00536</v>
      </c>
      <c r="BY38" s="7">
        <f t="shared" si="18"/>
        <v>1.996175</v>
      </c>
      <c r="BZ38" s="7">
        <v>2.8077930000000002</v>
      </c>
      <c r="CA38" s="7">
        <v>3.0344199999999999</v>
      </c>
      <c r="CB38" s="7">
        <v>2.6956920000000002</v>
      </c>
      <c r="CC38" s="7">
        <f t="shared" si="19"/>
        <v>2.8459683333333334</v>
      </c>
      <c r="CD38" s="7">
        <v>0.26816400000000001</v>
      </c>
      <c r="CE38" s="7">
        <v>0.227774</v>
      </c>
      <c r="CF38" s="7">
        <v>0.22221299999999999</v>
      </c>
      <c r="CG38" s="7">
        <f t="shared" si="20"/>
        <v>0.23938366666666666</v>
      </c>
      <c r="CH38" s="7">
        <v>0.105672</v>
      </c>
      <c r="CI38" s="7">
        <v>0.110564</v>
      </c>
      <c r="CJ38" s="7">
        <v>0.18496000000000001</v>
      </c>
      <c r="CK38" s="7">
        <f t="shared" si="21"/>
        <v>0.13373199999999999</v>
      </c>
      <c r="CL38" s="7">
        <v>3.1032500000000001</v>
      </c>
      <c r="CM38" s="7">
        <v>3.621461</v>
      </c>
      <c r="CN38" s="7">
        <v>3.3668239999999998</v>
      </c>
      <c r="CO38" s="7">
        <f t="shared" si="22"/>
        <v>3.363845</v>
      </c>
    </row>
    <row r="39" spans="1:93">
      <c r="A39" s="7" t="s">
        <v>194</v>
      </c>
      <c r="B39" s="7">
        <v>3.672412</v>
      </c>
      <c r="C39" s="7">
        <v>3.9045709999999998</v>
      </c>
      <c r="D39" s="7">
        <v>4.0126900000000001</v>
      </c>
      <c r="E39" s="7">
        <f t="shared" si="0"/>
        <v>3.8632243333333336</v>
      </c>
      <c r="F39" s="7">
        <v>4.0425700000000004</v>
      </c>
      <c r="G39" s="7">
        <v>3.6490999999999998</v>
      </c>
      <c r="H39" s="7">
        <v>3.7079900000000001</v>
      </c>
      <c r="I39" s="7">
        <f t="shared" si="1"/>
        <v>3.7998866666666671</v>
      </c>
      <c r="J39" s="7">
        <v>3.9182939999999999</v>
      </c>
      <c r="K39" s="7">
        <v>4.1273299999999997</v>
      </c>
      <c r="L39" s="7">
        <v>4.2773339999999997</v>
      </c>
      <c r="M39" s="7">
        <f t="shared" si="2"/>
        <v>4.1076526666666666</v>
      </c>
      <c r="N39" s="7">
        <v>3.0945900000000002</v>
      </c>
      <c r="O39" s="7">
        <v>3.1442299999999999</v>
      </c>
      <c r="P39" s="7">
        <v>3.120101</v>
      </c>
      <c r="Q39" s="7">
        <f t="shared" si="3"/>
        <v>3.1196403333333333</v>
      </c>
      <c r="R39" s="7">
        <v>3.4976699999999998</v>
      </c>
      <c r="S39" s="7">
        <v>3.7622399999999998</v>
      </c>
      <c r="T39" s="7">
        <v>3.8576199999999998</v>
      </c>
      <c r="U39" s="7">
        <f t="shared" si="4"/>
        <v>3.7058433333333327</v>
      </c>
      <c r="V39" s="7">
        <v>4.4547299999999996</v>
      </c>
      <c r="W39" s="7">
        <v>4.1292739999999997</v>
      </c>
      <c r="X39" s="7">
        <v>3.94584</v>
      </c>
      <c r="Y39" s="7">
        <f t="shared" si="5"/>
        <v>4.1766146666666666</v>
      </c>
      <c r="Z39" s="7">
        <v>3.6632099999999999</v>
      </c>
      <c r="AA39" s="7">
        <v>3.6670029999999998</v>
      </c>
      <c r="AB39" s="7">
        <v>3.1796199999999999</v>
      </c>
      <c r="AC39" s="7">
        <f t="shared" si="6"/>
        <v>3.503277666666667</v>
      </c>
      <c r="AD39" s="7">
        <v>3.0345110000000002</v>
      </c>
      <c r="AE39" s="7">
        <v>3.568003</v>
      </c>
      <c r="AF39" s="7">
        <v>3.2905000000000002</v>
      </c>
      <c r="AG39" s="7">
        <f t="shared" si="7"/>
        <v>3.2976713333333336</v>
      </c>
      <c r="AH39" s="7">
        <v>2.8056930000000002</v>
      </c>
      <c r="AI39" s="7">
        <v>2.5339299999999998</v>
      </c>
      <c r="AJ39" s="7">
        <v>2.4529700000000001</v>
      </c>
      <c r="AK39" s="7">
        <f t="shared" si="8"/>
        <v>2.597531</v>
      </c>
      <c r="AL39" s="7">
        <v>3.3367300000000002</v>
      </c>
      <c r="AM39" s="7">
        <v>3.10405</v>
      </c>
      <c r="AN39" s="7">
        <v>3.4922000000000002E-2</v>
      </c>
      <c r="AO39" s="7">
        <f t="shared" si="9"/>
        <v>2.1585673333333335</v>
      </c>
      <c r="AP39" s="7">
        <v>3.1981199999999999</v>
      </c>
      <c r="AQ39" s="7">
        <v>2.9020700000000001</v>
      </c>
      <c r="AR39" s="7">
        <v>2.9027699999999999</v>
      </c>
      <c r="AS39" s="7">
        <f t="shared" si="10"/>
        <v>3.0009866666666665</v>
      </c>
      <c r="AT39" s="7">
        <v>2.7790110000000001</v>
      </c>
      <c r="AU39" s="7">
        <v>2.85155</v>
      </c>
      <c r="AV39" s="7">
        <v>2.6348699999999998</v>
      </c>
      <c r="AW39" s="7">
        <f t="shared" si="11"/>
        <v>2.7551436666666667</v>
      </c>
      <c r="AX39" s="7">
        <v>3.2422740000000001</v>
      </c>
      <c r="AY39" s="7">
        <v>3.1049000000000002</v>
      </c>
      <c r="AZ39" s="7">
        <v>2.74709</v>
      </c>
      <c r="BA39" s="7">
        <f t="shared" si="12"/>
        <v>3.0314213333333337</v>
      </c>
      <c r="BB39" s="7">
        <v>2.5286</v>
      </c>
      <c r="BC39" s="7">
        <v>2.5871620000000002</v>
      </c>
      <c r="BD39" s="7">
        <v>2.7537500000000001</v>
      </c>
      <c r="BE39" s="7">
        <f t="shared" si="13"/>
        <v>2.6231706666666668</v>
      </c>
      <c r="BF39" s="7">
        <v>2.334352</v>
      </c>
      <c r="BG39" s="7">
        <v>2.3069739999999999</v>
      </c>
      <c r="BH39" s="7">
        <v>2.3973</v>
      </c>
      <c r="BI39" s="7">
        <f t="shared" si="14"/>
        <v>2.3462086666666662</v>
      </c>
      <c r="BJ39" s="7">
        <v>2.5460120000000002</v>
      </c>
      <c r="BK39" s="7">
        <v>2.7413419999999999</v>
      </c>
      <c r="BL39" s="7">
        <v>2.72498</v>
      </c>
      <c r="BM39" s="7">
        <f t="shared" si="15"/>
        <v>2.6707780000000003</v>
      </c>
      <c r="BN39" s="7">
        <v>0.97565000000000002</v>
      </c>
      <c r="BO39" s="7">
        <v>1.0788899999999999</v>
      </c>
      <c r="BP39" s="7">
        <v>0.89125200000000004</v>
      </c>
      <c r="BQ39" s="7">
        <f t="shared" si="16"/>
        <v>0.98193066666666662</v>
      </c>
      <c r="BR39" s="7">
        <v>2.569191</v>
      </c>
      <c r="BS39" s="7">
        <v>2.75101</v>
      </c>
      <c r="BT39" s="7">
        <v>2.8871699999999998</v>
      </c>
      <c r="BU39" s="7">
        <f t="shared" si="17"/>
        <v>2.7357903333333335</v>
      </c>
      <c r="BV39" s="7">
        <v>1.3543400000000001</v>
      </c>
      <c r="BW39" s="7">
        <v>1.65069</v>
      </c>
      <c r="BX39" s="7">
        <v>3.0186799999999998</v>
      </c>
      <c r="BY39" s="7">
        <f t="shared" si="18"/>
        <v>2.0079033333333332</v>
      </c>
      <c r="BZ39" s="7">
        <v>2.9705919999999999</v>
      </c>
      <c r="CA39" s="7">
        <v>3.0775239999999999</v>
      </c>
      <c r="CB39" s="7">
        <v>2.6631999999999998</v>
      </c>
      <c r="CC39" s="7">
        <f t="shared" si="19"/>
        <v>2.903772</v>
      </c>
      <c r="CD39" s="7">
        <v>0.28676699999999999</v>
      </c>
      <c r="CE39" s="7">
        <v>0.24130699999999999</v>
      </c>
      <c r="CF39" s="7">
        <v>0.23199</v>
      </c>
      <c r="CG39" s="7">
        <f t="shared" si="20"/>
        <v>0.25335466666666667</v>
      </c>
      <c r="CH39" s="7">
        <v>0.14105200000000001</v>
      </c>
      <c r="CI39" s="7">
        <v>0.105308</v>
      </c>
      <c r="CJ39" s="7">
        <v>0.15632799999999999</v>
      </c>
      <c r="CK39" s="7">
        <f t="shared" si="21"/>
        <v>0.13422933333333334</v>
      </c>
      <c r="CL39" s="7">
        <v>3.10236</v>
      </c>
      <c r="CM39" s="7">
        <v>3.62304</v>
      </c>
      <c r="CN39" s="7">
        <v>3.3952200000000001</v>
      </c>
      <c r="CO39" s="7">
        <f t="shared" si="22"/>
        <v>3.3735400000000002</v>
      </c>
    </row>
    <row r="40" spans="1:93">
      <c r="A40" s="7" t="s">
        <v>195</v>
      </c>
      <c r="B40" s="7">
        <v>3.7507899999999998</v>
      </c>
      <c r="C40" s="7">
        <v>3.9130500000000001</v>
      </c>
      <c r="D40" s="7">
        <v>4.0651529999999996</v>
      </c>
      <c r="E40" s="7">
        <f t="shared" si="0"/>
        <v>3.9096643333333332</v>
      </c>
      <c r="F40" s="7">
        <v>4.0260600000000002</v>
      </c>
      <c r="G40" s="7">
        <v>3.6517529999999998</v>
      </c>
      <c r="H40" s="7">
        <v>3.7297229999999999</v>
      </c>
      <c r="I40" s="7">
        <f t="shared" si="1"/>
        <v>3.8025120000000001</v>
      </c>
      <c r="J40" s="7">
        <v>3.9373040000000001</v>
      </c>
      <c r="K40" s="7">
        <v>4.1673020000000003</v>
      </c>
      <c r="L40" s="7">
        <v>4.2500439999999999</v>
      </c>
      <c r="M40" s="7">
        <f t="shared" si="2"/>
        <v>4.1182166666666662</v>
      </c>
      <c r="N40" s="7">
        <v>3.21204</v>
      </c>
      <c r="O40" s="7">
        <v>3.3148110000000002</v>
      </c>
      <c r="P40" s="7">
        <v>3.2210000000000001</v>
      </c>
      <c r="Q40" s="7">
        <f t="shared" si="3"/>
        <v>3.2492836666666669</v>
      </c>
      <c r="R40" s="7">
        <v>3.5001099999999998</v>
      </c>
      <c r="S40" s="7">
        <v>3.7620330000000002</v>
      </c>
      <c r="T40" s="7">
        <v>3.912283</v>
      </c>
      <c r="U40" s="7">
        <f t="shared" si="4"/>
        <v>3.7248086666666667</v>
      </c>
      <c r="V40" s="7">
        <v>4.45465</v>
      </c>
      <c r="W40" s="7">
        <v>4.1574</v>
      </c>
      <c r="X40" s="7">
        <v>3.9574199999999999</v>
      </c>
      <c r="Y40" s="7">
        <f t="shared" si="5"/>
        <v>4.189823333333333</v>
      </c>
      <c r="Z40" s="7">
        <v>3.676803</v>
      </c>
      <c r="AA40" s="7">
        <v>3.764853</v>
      </c>
      <c r="AB40" s="7">
        <v>3.2017600000000002</v>
      </c>
      <c r="AC40" s="7">
        <f t="shared" si="6"/>
        <v>3.5478053333333333</v>
      </c>
      <c r="AD40" s="7">
        <v>3.01505</v>
      </c>
      <c r="AE40" s="7">
        <v>3.5527199999999999</v>
      </c>
      <c r="AF40" s="7">
        <v>3.2824300000000002</v>
      </c>
      <c r="AG40" s="7">
        <f t="shared" si="7"/>
        <v>3.2833999999999999</v>
      </c>
      <c r="AH40" s="7">
        <v>2.7756599999999998</v>
      </c>
      <c r="AI40" s="7">
        <v>2.5529540000000002</v>
      </c>
      <c r="AJ40" s="7">
        <v>2.4606819999999998</v>
      </c>
      <c r="AK40" s="7">
        <f t="shared" si="8"/>
        <v>2.5964320000000001</v>
      </c>
      <c r="AL40" s="7">
        <v>3.272491</v>
      </c>
      <c r="AM40" s="7">
        <v>3.08508</v>
      </c>
      <c r="AN40" s="7">
        <v>3.5084999999999998E-2</v>
      </c>
      <c r="AO40" s="7">
        <f t="shared" si="9"/>
        <v>2.1308853333333331</v>
      </c>
      <c r="AP40" s="7">
        <v>3.2381139999999999</v>
      </c>
      <c r="AQ40" s="7">
        <v>2.889942</v>
      </c>
      <c r="AR40" s="7">
        <v>2.9243929999999998</v>
      </c>
      <c r="AS40" s="7">
        <f t="shared" si="10"/>
        <v>3.0174829999999999</v>
      </c>
      <c r="AT40" s="7">
        <v>2.786241</v>
      </c>
      <c r="AU40" s="7">
        <v>2.8815300000000001</v>
      </c>
      <c r="AV40" s="7">
        <v>2.6470120000000001</v>
      </c>
      <c r="AW40" s="7">
        <f t="shared" si="11"/>
        <v>2.7715943333333333</v>
      </c>
      <c r="AX40" s="7">
        <v>3.26166</v>
      </c>
      <c r="AY40" s="7">
        <v>3.0790839999999999</v>
      </c>
      <c r="AZ40" s="7">
        <v>2.7368899999999998</v>
      </c>
      <c r="BA40" s="7">
        <f t="shared" si="12"/>
        <v>3.0258780000000001</v>
      </c>
      <c r="BB40" s="7">
        <v>2.52135</v>
      </c>
      <c r="BC40" s="7">
        <v>2.6059000000000001</v>
      </c>
      <c r="BD40" s="7">
        <v>2.76261</v>
      </c>
      <c r="BE40" s="7">
        <f t="shared" si="13"/>
        <v>2.6299533333333334</v>
      </c>
      <c r="BF40" s="7">
        <v>2.3044730000000002</v>
      </c>
      <c r="BG40" s="7">
        <v>2.2564310000000001</v>
      </c>
      <c r="BH40" s="7">
        <v>2.3861539999999999</v>
      </c>
      <c r="BI40" s="7">
        <f t="shared" si="14"/>
        <v>2.3156859999999999</v>
      </c>
      <c r="BJ40" s="7">
        <v>2.5388929999999998</v>
      </c>
      <c r="BK40" s="7">
        <v>2.7802410000000002</v>
      </c>
      <c r="BL40" s="7">
        <v>2.7557499999999999</v>
      </c>
      <c r="BM40" s="7">
        <f t="shared" si="15"/>
        <v>2.6916280000000001</v>
      </c>
      <c r="BN40" s="7">
        <v>0.98761600000000005</v>
      </c>
      <c r="BO40" s="7">
        <v>1.0904320000000001</v>
      </c>
      <c r="BP40" s="7">
        <v>0.91631099999999999</v>
      </c>
      <c r="BQ40" s="7">
        <f t="shared" si="16"/>
        <v>0.99811966666666663</v>
      </c>
      <c r="BR40" s="7">
        <v>2.599364</v>
      </c>
      <c r="BS40" s="7">
        <v>2.7587600000000001</v>
      </c>
      <c r="BT40" s="7">
        <v>2.8836010000000001</v>
      </c>
      <c r="BU40" s="7">
        <f t="shared" si="17"/>
        <v>2.747241666666667</v>
      </c>
      <c r="BV40" s="7">
        <v>1.35206</v>
      </c>
      <c r="BW40" s="7">
        <v>1.645351</v>
      </c>
      <c r="BX40" s="7">
        <v>2.972594</v>
      </c>
      <c r="BY40" s="7">
        <f t="shared" si="18"/>
        <v>1.9900016666666669</v>
      </c>
      <c r="BZ40" s="7">
        <v>3.0356619999999999</v>
      </c>
      <c r="CA40" s="7">
        <v>3.1267999999999998</v>
      </c>
      <c r="CB40" s="7">
        <v>2.5489999999999999</v>
      </c>
      <c r="CC40" s="7">
        <f t="shared" si="19"/>
        <v>2.9038206666666664</v>
      </c>
      <c r="CD40" s="7">
        <v>0.30315399999999998</v>
      </c>
      <c r="CE40" s="7">
        <v>0.24521000000000001</v>
      </c>
      <c r="CF40" s="7">
        <v>0.240616</v>
      </c>
      <c r="CG40" s="7">
        <f t="shared" si="20"/>
        <v>0.26299333333333336</v>
      </c>
      <c r="CH40" s="7">
        <v>0.111264</v>
      </c>
      <c r="CI40" s="7">
        <v>9.9944000000000005E-2</v>
      </c>
      <c r="CJ40" s="7">
        <v>0.18160599999999999</v>
      </c>
      <c r="CK40" s="7">
        <f t="shared" si="21"/>
        <v>0.130938</v>
      </c>
      <c r="CL40" s="7">
        <v>3.1502400000000002</v>
      </c>
      <c r="CM40" s="7">
        <v>3.6421600000000001</v>
      </c>
      <c r="CN40" s="7">
        <v>3.4416129999999998</v>
      </c>
      <c r="CO40" s="7">
        <f t="shared" si="22"/>
        <v>3.4113376666666668</v>
      </c>
    </row>
    <row r="41" spans="1:93">
      <c r="A41" s="7" t="s">
        <v>196</v>
      </c>
      <c r="B41" s="7">
        <v>3.7360600000000002</v>
      </c>
      <c r="C41" s="7">
        <v>3.8618600000000001</v>
      </c>
      <c r="D41" s="7">
        <v>4.0417300000000003</v>
      </c>
      <c r="E41" s="7">
        <f t="shared" si="0"/>
        <v>3.8798833333333334</v>
      </c>
      <c r="F41" s="7">
        <v>3.9905930000000001</v>
      </c>
      <c r="G41" s="7">
        <v>3.6614200000000001</v>
      </c>
      <c r="H41" s="7">
        <v>3.7117330000000002</v>
      </c>
      <c r="I41" s="7">
        <f t="shared" si="1"/>
        <v>3.7879153333333337</v>
      </c>
      <c r="J41" s="7">
        <v>3.9257420000000001</v>
      </c>
      <c r="K41" s="7">
        <v>4.0912800000000002</v>
      </c>
      <c r="L41" s="7">
        <v>4.2823200000000003</v>
      </c>
      <c r="M41" s="7">
        <f t="shared" si="2"/>
        <v>4.0997806666666667</v>
      </c>
      <c r="N41" s="7">
        <v>3.31941</v>
      </c>
      <c r="O41" s="7">
        <v>3.40883</v>
      </c>
      <c r="P41" s="7">
        <v>3.31731</v>
      </c>
      <c r="Q41" s="7">
        <f t="shared" si="3"/>
        <v>3.3485166666666664</v>
      </c>
      <c r="R41" s="7">
        <v>3.5187599999999999</v>
      </c>
      <c r="S41" s="7">
        <v>3.6635</v>
      </c>
      <c r="T41" s="7">
        <v>3.8334030000000001</v>
      </c>
      <c r="U41" s="7">
        <f t="shared" si="4"/>
        <v>3.6718876666666667</v>
      </c>
      <c r="V41" s="7">
        <v>4.4772819999999998</v>
      </c>
      <c r="W41" s="7">
        <v>4.1699609999999998</v>
      </c>
      <c r="X41" s="7">
        <v>3.9801700000000002</v>
      </c>
      <c r="Y41" s="7">
        <f t="shared" si="5"/>
        <v>4.2091376666666669</v>
      </c>
      <c r="Z41" s="7">
        <v>3.660933</v>
      </c>
      <c r="AA41" s="7">
        <v>3.7131400000000001</v>
      </c>
      <c r="AB41" s="7">
        <v>3.182172</v>
      </c>
      <c r="AC41" s="7">
        <f t="shared" si="6"/>
        <v>3.5187483333333334</v>
      </c>
      <c r="AD41" s="7">
        <v>3.0530200000000001</v>
      </c>
      <c r="AE41" s="7">
        <v>3.5952139999999999</v>
      </c>
      <c r="AF41" s="7">
        <v>3.3112720000000002</v>
      </c>
      <c r="AG41" s="7">
        <f t="shared" si="7"/>
        <v>3.3198353333333337</v>
      </c>
      <c r="AH41" s="7">
        <v>2.8164600000000002</v>
      </c>
      <c r="AI41" s="7">
        <v>2.5602930000000002</v>
      </c>
      <c r="AJ41" s="7">
        <v>2.4347699999999999</v>
      </c>
      <c r="AK41" s="7">
        <f t="shared" si="8"/>
        <v>2.6038410000000005</v>
      </c>
      <c r="AL41" s="7">
        <v>3.3452899999999999</v>
      </c>
      <c r="AM41" s="7">
        <v>3.1095700000000002</v>
      </c>
      <c r="AN41" s="7">
        <v>3.4873000000000001E-2</v>
      </c>
      <c r="AO41" s="7">
        <f t="shared" si="9"/>
        <v>2.1632443333333335</v>
      </c>
      <c r="AP41" s="7">
        <v>3.2177519999999999</v>
      </c>
      <c r="AQ41" s="7">
        <v>2.9468700000000001</v>
      </c>
      <c r="AR41" s="7">
        <v>2.955552</v>
      </c>
      <c r="AS41" s="7">
        <f t="shared" si="10"/>
        <v>3.0400579999999997</v>
      </c>
      <c r="AT41" s="7">
        <v>2.7650130000000002</v>
      </c>
      <c r="AU41" s="7">
        <v>2.9266899999999998</v>
      </c>
      <c r="AV41" s="7">
        <v>2.7032099999999999</v>
      </c>
      <c r="AW41" s="7">
        <f t="shared" si="11"/>
        <v>2.7983043333333337</v>
      </c>
      <c r="AX41" s="7">
        <v>3.253231</v>
      </c>
      <c r="AY41" s="7">
        <v>3.1524899999999998</v>
      </c>
      <c r="AZ41" s="7">
        <v>2.7686000000000002</v>
      </c>
      <c r="BA41" s="7">
        <f t="shared" si="12"/>
        <v>3.0581069999999997</v>
      </c>
      <c r="BB41" s="7">
        <v>2.5491799999999998</v>
      </c>
      <c r="BC41" s="7">
        <v>2.630671</v>
      </c>
      <c r="BD41" s="7">
        <v>2.7976000000000001</v>
      </c>
      <c r="BE41" s="7">
        <f t="shared" si="13"/>
        <v>2.6591503333333333</v>
      </c>
      <c r="BF41" s="7">
        <v>2.3047499999999999</v>
      </c>
      <c r="BG41" s="7">
        <v>2.26119</v>
      </c>
      <c r="BH41" s="7">
        <v>2.3596599999999999</v>
      </c>
      <c r="BI41" s="7">
        <f t="shared" si="14"/>
        <v>2.3085333333333331</v>
      </c>
      <c r="BJ41" s="7">
        <v>2.53417</v>
      </c>
      <c r="BK41" s="7">
        <v>2.778724</v>
      </c>
      <c r="BL41" s="7">
        <v>2.7894540000000001</v>
      </c>
      <c r="BM41" s="7">
        <f t="shared" si="15"/>
        <v>2.7007826666666666</v>
      </c>
      <c r="BN41" s="7">
        <v>1.00796</v>
      </c>
      <c r="BO41" s="7">
        <v>1.084552</v>
      </c>
      <c r="BP41" s="7">
        <v>0.92831799999999998</v>
      </c>
      <c r="BQ41" s="7">
        <f t="shared" si="16"/>
        <v>1.0069433333333333</v>
      </c>
      <c r="BR41" s="7">
        <v>2.5731139999999999</v>
      </c>
      <c r="BS41" s="7">
        <v>2.7172000000000001</v>
      </c>
      <c r="BT41" s="7">
        <v>2.9117639999999998</v>
      </c>
      <c r="BU41" s="7">
        <f t="shared" si="17"/>
        <v>2.7340260000000001</v>
      </c>
      <c r="BV41" s="7">
        <v>1.36069</v>
      </c>
      <c r="BW41" s="7">
        <v>1.6383529999999999</v>
      </c>
      <c r="BX41" s="7">
        <v>2.9815499999999999</v>
      </c>
      <c r="BY41" s="7">
        <f t="shared" si="18"/>
        <v>1.9935309999999999</v>
      </c>
      <c r="BZ41" s="7">
        <v>3.0911300000000002</v>
      </c>
      <c r="CA41" s="7">
        <v>3.1843720000000002</v>
      </c>
      <c r="CB41" s="7">
        <v>2.5675829999999999</v>
      </c>
      <c r="CC41" s="7">
        <f t="shared" si="19"/>
        <v>2.947695</v>
      </c>
      <c r="CD41" s="7">
        <v>0.32437100000000002</v>
      </c>
      <c r="CE41" s="7">
        <v>0.25889200000000001</v>
      </c>
      <c r="CF41" s="7">
        <v>0.248811</v>
      </c>
      <c r="CG41" s="7">
        <f t="shared" si="20"/>
        <v>0.27735800000000005</v>
      </c>
      <c r="CH41" s="7">
        <v>0.126859</v>
      </c>
      <c r="CI41" s="7">
        <v>0.1115</v>
      </c>
      <c r="CJ41" s="7">
        <v>0.10567699999999999</v>
      </c>
      <c r="CK41" s="7">
        <f t="shared" si="21"/>
        <v>0.11467866666666666</v>
      </c>
      <c r="CL41" s="7">
        <v>3.1764939999999999</v>
      </c>
      <c r="CM41" s="7">
        <v>3.66316</v>
      </c>
      <c r="CN41" s="7">
        <v>3.4209800000000001</v>
      </c>
      <c r="CO41" s="7">
        <f t="shared" si="22"/>
        <v>3.420211333333333</v>
      </c>
    </row>
    <row r="42" spans="1:93">
      <c r="A42" s="7" t="s">
        <v>197</v>
      </c>
      <c r="B42" s="7">
        <v>3.7877909999999999</v>
      </c>
      <c r="C42" s="7">
        <v>3.9334120000000001</v>
      </c>
      <c r="D42" s="7">
        <v>4.0571700000000002</v>
      </c>
      <c r="E42" s="7">
        <f t="shared" si="0"/>
        <v>3.9261243333333335</v>
      </c>
      <c r="F42" s="7">
        <v>4.052772</v>
      </c>
      <c r="G42" s="7">
        <v>3.7210999999999999</v>
      </c>
      <c r="H42" s="7">
        <v>3.6958199999999999</v>
      </c>
      <c r="I42" s="7">
        <f t="shared" si="1"/>
        <v>3.8232306666666669</v>
      </c>
      <c r="J42" s="7">
        <v>3.9560629999999999</v>
      </c>
      <c r="K42" s="7">
        <v>4.1593299999999997</v>
      </c>
      <c r="L42" s="7">
        <v>4.282324</v>
      </c>
      <c r="M42" s="7">
        <f t="shared" si="2"/>
        <v>4.1325723333333331</v>
      </c>
      <c r="N42" s="7">
        <v>3.3922099999999999</v>
      </c>
      <c r="O42" s="7">
        <v>3.380592</v>
      </c>
      <c r="P42" s="7">
        <v>3.3564400000000001</v>
      </c>
      <c r="Q42" s="7">
        <f t="shared" si="3"/>
        <v>3.3764140000000005</v>
      </c>
      <c r="R42" s="7">
        <v>3.4525700000000001</v>
      </c>
      <c r="S42" s="7">
        <v>3.7507820000000001</v>
      </c>
      <c r="T42" s="7">
        <v>3.8532730000000002</v>
      </c>
      <c r="U42" s="7">
        <f t="shared" si="4"/>
        <v>3.6855416666666669</v>
      </c>
      <c r="V42" s="7">
        <v>4.45573</v>
      </c>
      <c r="W42" s="7">
        <v>4.1441499999999998</v>
      </c>
      <c r="X42" s="7">
        <v>3.9561899999999999</v>
      </c>
      <c r="Y42" s="7">
        <f t="shared" si="5"/>
        <v>4.1853566666666664</v>
      </c>
      <c r="Z42" s="7">
        <v>3.6181199999999998</v>
      </c>
      <c r="AA42" s="7">
        <v>3.7062520000000001</v>
      </c>
      <c r="AB42" s="7">
        <v>3.1978740000000001</v>
      </c>
      <c r="AC42" s="7">
        <f t="shared" si="6"/>
        <v>3.5074153333333338</v>
      </c>
      <c r="AD42" s="7">
        <v>3.0488230000000001</v>
      </c>
      <c r="AE42" s="7">
        <v>3.5556899999999998</v>
      </c>
      <c r="AF42" s="7">
        <v>3.300103</v>
      </c>
      <c r="AG42" s="7">
        <f t="shared" si="7"/>
        <v>3.3015386666666671</v>
      </c>
      <c r="AH42" s="7">
        <v>2.7969900000000001</v>
      </c>
      <c r="AI42" s="7">
        <v>2.5909599999999999</v>
      </c>
      <c r="AJ42" s="7">
        <v>2.4516619999999998</v>
      </c>
      <c r="AK42" s="7">
        <f t="shared" si="8"/>
        <v>2.6132040000000001</v>
      </c>
      <c r="AL42" s="7">
        <v>3.3050799999999998</v>
      </c>
      <c r="AM42" s="7">
        <v>3.0916899999999998</v>
      </c>
      <c r="AN42" s="7">
        <v>3.4923999999999997E-2</v>
      </c>
      <c r="AO42" s="7">
        <f t="shared" si="9"/>
        <v>2.1438980000000001</v>
      </c>
      <c r="AP42" s="7">
        <v>3.2719809999999998</v>
      </c>
      <c r="AQ42" s="7">
        <v>2.9572799999999999</v>
      </c>
      <c r="AR42" s="7">
        <v>2.9194900000000001</v>
      </c>
      <c r="AS42" s="7">
        <f t="shared" si="10"/>
        <v>3.0495836666666665</v>
      </c>
      <c r="AT42" s="7">
        <v>2.7828900000000001</v>
      </c>
      <c r="AU42" s="7">
        <v>2.8939309999999998</v>
      </c>
      <c r="AV42" s="7">
        <v>2.68323</v>
      </c>
      <c r="AW42" s="7">
        <f t="shared" si="11"/>
        <v>2.7866836666666668</v>
      </c>
      <c r="AX42" s="7">
        <v>3.2965399999999998</v>
      </c>
      <c r="AY42" s="7">
        <v>3.1506599999999998</v>
      </c>
      <c r="AZ42" s="7">
        <v>2.74932</v>
      </c>
      <c r="BA42" s="7">
        <f t="shared" si="12"/>
        <v>3.0655066666666664</v>
      </c>
      <c r="BB42" s="7">
        <v>2.53409</v>
      </c>
      <c r="BC42" s="7">
        <v>2.6362700000000001</v>
      </c>
      <c r="BD42" s="7">
        <v>2.7945440000000001</v>
      </c>
      <c r="BE42" s="7">
        <f t="shared" si="13"/>
        <v>2.6549680000000002</v>
      </c>
      <c r="BF42" s="7">
        <v>2.2654899999999998</v>
      </c>
      <c r="BG42" s="7">
        <v>2.2196799999999999</v>
      </c>
      <c r="BH42" s="7">
        <v>2.3711199999999999</v>
      </c>
      <c r="BI42" s="7">
        <f t="shared" si="14"/>
        <v>2.2854299999999999</v>
      </c>
      <c r="BJ42" s="7">
        <v>2.5245899999999999</v>
      </c>
      <c r="BK42" s="7">
        <v>2.8364020000000001</v>
      </c>
      <c r="BL42" s="7">
        <v>2.746054</v>
      </c>
      <c r="BM42" s="7">
        <f t="shared" si="15"/>
        <v>2.702348666666667</v>
      </c>
      <c r="BN42" s="7">
        <v>1.0148410000000001</v>
      </c>
      <c r="BO42" s="7">
        <v>1.0822700000000001</v>
      </c>
      <c r="BP42" s="7">
        <v>0.93592399999999998</v>
      </c>
      <c r="BQ42" s="7">
        <f t="shared" si="16"/>
        <v>1.0110116666666666</v>
      </c>
      <c r="BR42" s="7">
        <v>2.614684</v>
      </c>
      <c r="BS42" s="7">
        <v>2.7233809999999998</v>
      </c>
      <c r="BT42" s="7">
        <v>2.88408</v>
      </c>
      <c r="BU42" s="7">
        <f t="shared" si="17"/>
        <v>2.7407150000000002</v>
      </c>
      <c r="BV42" s="7">
        <v>1.36734</v>
      </c>
      <c r="BW42" s="7">
        <v>1.6494629999999999</v>
      </c>
      <c r="BX42" s="7">
        <v>2.9787840000000001</v>
      </c>
      <c r="BY42" s="7">
        <f t="shared" si="18"/>
        <v>1.9985290000000002</v>
      </c>
      <c r="BZ42" s="7">
        <v>3.1235240000000002</v>
      </c>
      <c r="CA42" s="7">
        <v>3.28383</v>
      </c>
      <c r="CB42" s="7">
        <v>2.699074</v>
      </c>
      <c r="CC42" s="7">
        <f t="shared" si="19"/>
        <v>3.0354759999999996</v>
      </c>
      <c r="CD42" s="7">
        <v>0.35545700000000002</v>
      </c>
      <c r="CE42" s="7">
        <v>0.26691199999999998</v>
      </c>
      <c r="CF42" s="7">
        <v>0.25749899999999998</v>
      </c>
      <c r="CG42" s="7">
        <f t="shared" si="20"/>
        <v>0.29328933333333329</v>
      </c>
      <c r="CH42" s="7">
        <v>0.119343</v>
      </c>
      <c r="CI42" s="7">
        <v>0.128529</v>
      </c>
      <c r="CJ42" s="7">
        <v>0.102733</v>
      </c>
      <c r="CK42" s="7">
        <f t="shared" si="21"/>
        <v>0.11686833333333334</v>
      </c>
      <c r="CL42" s="7">
        <v>3.1781100000000002</v>
      </c>
      <c r="CM42" s="7">
        <v>3.7143199999999998</v>
      </c>
      <c r="CN42" s="7">
        <v>3.455994</v>
      </c>
      <c r="CO42" s="7">
        <f t="shared" si="22"/>
        <v>3.4494746666666667</v>
      </c>
    </row>
    <row r="43" spans="1:93">
      <c r="A43" s="7" t="s">
        <v>198</v>
      </c>
      <c r="B43" s="7">
        <v>3.7718720000000001</v>
      </c>
      <c r="C43" s="7">
        <v>3.9521709999999999</v>
      </c>
      <c r="D43" s="7">
        <v>4.1118899999999998</v>
      </c>
      <c r="E43" s="7">
        <f t="shared" si="0"/>
        <v>3.9453110000000002</v>
      </c>
      <c r="F43" s="7">
        <v>4.1017200000000003</v>
      </c>
      <c r="G43" s="7">
        <v>3.7195330000000002</v>
      </c>
      <c r="H43" s="7">
        <v>3.7117010000000001</v>
      </c>
      <c r="I43" s="7">
        <f t="shared" si="1"/>
        <v>3.8443179999999999</v>
      </c>
      <c r="J43" s="7">
        <v>3.9146399999999999</v>
      </c>
      <c r="K43" s="7">
        <v>4.1939330000000004</v>
      </c>
      <c r="L43" s="7">
        <v>4.31541</v>
      </c>
      <c r="M43" s="7">
        <f t="shared" si="2"/>
        <v>4.1413276666666663</v>
      </c>
      <c r="N43" s="7">
        <v>3.36747</v>
      </c>
      <c r="O43" s="7">
        <v>3.4375800000000001</v>
      </c>
      <c r="P43" s="7">
        <v>3.3220999999999998</v>
      </c>
      <c r="Q43" s="7">
        <f t="shared" si="3"/>
        <v>3.3757166666666669</v>
      </c>
      <c r="R43" s="7">
        <v>3.5562800000000001</v>
      </c>
      <c r="S43" s="7">
        <v>3.7065999999999999</v>
      </c>
      <c r="T43" s="7">
        <v>3.8249819999999999</v>
      </c>
      <c r="U43" s="7">
        <f t="shared" si="4"/>
        <v>3.695954</v>
      </c>
      <c r="V43" s="7">
        <v>4.4828400000000004</v>
      </c>
      <c r="W43" s="7">
        <v>4.1633329999999997</v>
      </c>
      <c r="X43" s="7">
        <v>4.0116019999999999</v>
      </c>
      <c r="Y43" s="7">
        <f t="shared" si="5"/>
        <v>4.2192583333333333</v>
      </c>
      <c r="Z43" s="7">
        <v>3.6968529999999999</v>
      </c>
      <c r="AA43" s="7">
        <v>3.6769699999999998</v>
      </c>
      <c r="AB43" s="7">
        <v>3.2104330000000001</v>
      </c>
      <c r="AC43" s="7">
        <f t="shared" si="6"/>
        <v>3.5280853333333333</v>
      </c>
      <c r="AD43" s="7">
        <v>3.0490409999999999</v>
      </c>
      <c r="AE43" s="7">
        <v>3.590611</v>
      </c>
      <c r="AF43" s="7">
        <v>3.315544</v>
      </c>
      <c r="AG43" s="7">
        <f t="shared" si="7"/>
        <v>3.3183986666666669</v>
      </c>
      <c r="AH43" s="7">
        <v>2.8456100000000002</v>
      </c>
      <c r="AI43" s="7">
        <v>2.5646399999999998</v>
      </c>
      <c r="AJ43" s="7">
        <v>2.4475699999999998</v>
      </c>
      <c r="AK43" s="7">
        <f t="shared" si="8"/>
        <v>2.6192733333333331</v>
      </c>
      <c r="AL43" s="7">
        <v>3.3658199999999998</v>
      </c>
      <c r="AM43" s="7">
        <v>3.1500919999999999</v>
      </c>
      <c r="AN43" s="7">
        <v>3.4516999999999999E-2</v>
      </c>
      <c r="AO43" s="7">
        <f t="shared" si="9"/>
        <v>2.1834763333333336</v>
      </c>
      <c r="AP43" s="7">
        <v>3.2458529999999999</v>
      </c>
      <c r="AQ43" s="7">
        <v>2.9487199999999998</v>
      </c>
      <c r="AR43" s="7">
        <v>2.9412940000000001</v>
      </c>
      <c r="AS43" s="7">
        <f t="shared" si="10"/>
        <v>3.0452890000000004</v>
      </c>
      <c r="AT43" s="7">
        <v>2.7772999999999999</v>
      </c>
      <c r="AU43" s="7">
        <v>2.9268939999999999</v>
      </c>
      <c r="AV43" s="7">
        <v>2.6981000000000002</v>
      </c>
      <c r="AW43" s="7">
        <f t="shared" si="11"/>
        <v>2.8007646666666663</v>
      </c>
      <c r="AX43" s="7">
        <v>3.3027700000000002</v>
      </c>
      <c r="AY43" s="7">
        <v>3.1340400000000002</v>
      </c>
      <c r="AZ43" s="7">
        <v>2.76959</v>
      </c>
      <c r="BA43" s="7">
        <f t="shared" si="12"/>
        <v>3.0688</v>
      </c>
      <c r="BB43" s="7">
        <v>2.5767000000000002</v>
      </c>
      <c r="BC43" s="7">
        <v>2.6549529999999999</v>
      </c>
      <c r="BD43" s="7">
        <v>2.8758900000000001</v>
      </c>
      <c r="BE43" s="7">
        <f t="shared" si="13"/>
        <v>2.7025143333333332</v>
      </c>
      <c r="BF43" s="7">
        <v>2.2567520000000001</v>
      </c>
      <c r="BG43" s="7">
        <v>2.2166429999999999</v>
      </c>
      <c r="BH43" s="7">
        <v>2.3349929999999999</v>
      </c>
      <c r="BI43" s="7">
        <f t="shared" si="14"/>
        <v>2.2694626666666666</v>
      </c>
      <c r="BJ43" s="7">
        <v>2.5505800000000001</v>
      </c>
      <c r="BK43" s="7">
        <v>2.787811</v>
      </c>
      <c r="BL43" s="7">
        <v>2.753463</v>
      </c>
      <c r="BM43" s="7">
        <f t="shared" si="15"/>
        <v>2.6972846666666666</v>
      </c>
      <c r="BN43" s="7">
        <v>1.0178400000000001</v>
      </c>
      <c r="BO43" s="7">
        <v>1.08873</v>
      </c>
      <c r="BP43" s="7">
        <v>0.94404399999999999</v>
      </c>
      <c r="BQ43" s="7">
        <f t="shared" si="16"/>
        <v>1.0168713333333332</v>
      </c>
      <c r="BR43" s="7">
        <v>2.6337199999999998</v>
      </c>
      <c r="BS43" s="7">
        <v>2.7536010000000002</v>
      </c>
      <c r="BT43" s="7">
        <v>2.8837799999999998</v>
      </c>
      <c r="BU43" s="7">
        <f t="shared" si="17"/>
        <v>2.7570336666666666</v>
      </c>
      <c r="BV43" s="7">
        <v>1.3767100000000001</v>
      </c>
      <c r="BW43" s="7">
        <v>1.6288309999999999</v>
      </c>
      <c r="BX43" s="7">
        <v>2.9485420000000002</v>
      </c>
      <c r="BY43" s="7">
        <f t="shared" si="18"/>
        <v>1.9846943333333336</v>
      </c>
      <c r="BZ43" s="7">
        <v>3.1638799999999998</v>
      </c>
      <c r="CA43" s="7">
        <v>3.298251</v>
      </c>
      <c r="CB43" s="7">
        <v>2.7113999999999998</v>
      </c>
      <c r="CC43" s="7">
        <f t="shared" si="19"/>
        <v>3.0578436666666664</v>
      </c>
      <c r="CD43" s="7">
        <v>0.41264499999999998</v>
      </c>
      <c r="CE43" s="7">
        <v>0.281833</v>
      </c>
      <c r="CF43" s="7">
        <v>0.27271400000000001</v>
      </c>
      <c r="CG43" s="7">
        <f t="shared" si="20"/>
        <v>0.32239733333333331</v>
      </c>
      <c r="CH43" s="7">
        <v>0.11554399999999999</v>
      </c>
      <c r="CI43" s="7">
        <v>0.104684</v>
      </c>
      <c r="CJ43" s="7">
        <v>0.105727</v>
      </c>
      <c r="CK43" s="7">
        <f t="shared" si="21"/>
        <v>0.10865166666666666</v>
      </c>
      <c r="CL43" s="7">
        <v>3.2477520000000002</v>
      </c>
      <c r="CM43" s="7">
        <v>3.7388599999999999</v>
      </c>
      <c r="CN43" s="7">
        <v>3.4642200000000001</v>
      </c>
      <c r="CO43" s="7">
        <f t="shared" si="22"/>
        <v>3.4836106666666669</v>
      </c>
    </row>
    <row r="44" spans="1:93">
      <c r="A44" s="7" t="s">
        <v>199</v>
      </c>
      <c r="B44" s="7">
        <v>3.76261</v>
      </c>
      <c r="C44" s="7">
        <v>3.9490020000000001</v>
      </c>
      <c r="D44" s="7">
        <v>4.1410499999999999</v>
      </c>
      <c r="E44" s="7">
        <f t="shared" si="0"/>
        <v>3.9508873333333336</v>
      </c>
      <c r="F44" s="7">
        <v>4.0505500000000003</v>
      </c>
      <c r="G44" s="7">
        <v>3.7422900000000001</v>
      </c>
      <c r="H44" s="7">
        <v>3.7001900000000001</v>
      </c>
      <c r="I44" s="7">
        <f t="shared" si="1"/>
        <v>3.8310100000000005</v>
      </c>
      <c r="J44" s="7">
        <v>3.9561099999999998</v>
      </c>
      <c r="K44" s="7">
        <v>4.1307999999999998</v>
      </c>
      <c r="L44" s="7">
        <v>4.3090229999999998</v>
      </c>
      <c r="M44" s="7">
        <f t="shared" si="2"/>
        <v>4.1319776666666668</v>
      </c>
      <c r="N44" s="7">
        <v>3.3661729999999999</v>
      </c>
      <c r="O44" s="7">
        <v>3.4187099999999999</v>
      </c>
      <c r="P44" s="7">
        <v>3.31576</v>
      </c>
      <c r="Q44" s="7">
        <f t="shared" si="3"/>
        <v>3.3668809999999998</v>
      </c>
      <c r="R44" s="7">
        <v>3.5024540000000002</v>
      </c>
      <c r="S44" s="7">
        <v>3.7796439999999998</v>
      </c>
      <c r="T44" s="7">
        <v>3.888261</v>
      </c>
      <c r="U44" s="7">
        <f t="shared" si="4"/>
        <v>3.7234529999999997</v>
      </c>
      <c r="V44" s="7">
        <v>4.4091800000000001</v>
      </c>
      <c r="W44" s="7">
        <v>4.1810429999999998</v>
      </c>
      <c r="X44" s="7">
        <v>4.0358599999999996</v>
      </c>
      <c r="Y44" s="7">
        <f t="shared" si="5"/>
        <v>4.2086943333333329</v>
      </c>
      <c r="Z44" s="7">
        <v>3.69421</v>
      </c>
      <c r="AA44" s="7">
        <v>3.74478</v>
      </c>
      <c r="AB44" s="7">
        <v>3.2025999999999999</v>
      </c>
      <c r="AC44" s="7">
        <f t="shared" si="6"/>
        <v>3.5471966666666668</v>
      </c>
      <c r="AD44" s="7">
        <v>3.047453</v>
      </c>
      <c r="AE44" s="7">
        <v>3.5213199999999998</v>
      </c>
      <c r="AF44" s="7">
        <v>3.3444699999999998</v>
      </c>
      <c r="AG44" s="7">
        <f t="shared" si="7"/>
        <v>3.3044143333333333</v>
      </c>
      <c r="AH44" s="7">
        <v>2.8083300000000002</v>
      </c>
      <c r="AI44" s="7">
        <v>2.6029399999999998</v>
      </c>
      <c r="AJ44" s="7">
        <v>2.4494699999999998</v>
      </c>
      <c r="AK44" s="7">
        <f t="shared" si="8"/>
        <v>2.6202466666666666</v>
      </c>
      <c r="AL44" s="7">
        <v>3.3450730000000002</v>
      </c>
      <c r="AM44" s="7">
        <v>3.1781640000000002</v>
      </c>
      <c r="AN44" s="7">
        <v>3.2929E-2</v>
      </c>
      <c r="AO44" s="7">
        <f t="shared" si="9"/>
        <v>2.1853886666666669</v>
      </c>
      <c r="AP44" s="7">
        <v>3.2782200000000001</v>
      </c>
      <c r="AQ44" s="7">
        <v>2.9893700000000001</v>
      </c>
      <c r="AR44" s="7">
        <v>2.9870700000000001</v>
      </c>
      <c r="AS44" s="7">
        <f t="shared" si="10"/>
        <v>3.0848866666666672</v>
      </c>
      <c r="AT44" s="7">
        <v>2.8088009999999999</v>
      </c>
      <c r="AU44" s="7">
        <v>2.9440499999999998</v>
      </c>
      <c r="AV44" s="7">
        <v>2.7239100000000001</v>
      </c>
      <c r="AW44" s="7">
        <f t="shared" si="11"/>
        <v>2.8255870000000001</v>
      </c>
      <c r="AX44" s="7">
        <v>3.25997</v>
      </c>
      <c r="AY44" s="7">
        <v>3.1596500000000001</v>
      </c>
      <c r="AZ44" s="7">
        <v>2.818533</v>
      </c>
      <c r="BA44" s="7">
        <f t="shared" si="12"/>
        <v>3.0793843333333335</v>
      </c>
      <c r="BB44" s="7">
        <v>2.5973109999999999</v>
      </c>
      <c r="BC44" s="7">
        <v>2.6685340000000002</v>
      </c>
      <c r="BD44" s="7">
        <v>2.8818299999999999</v>
      </c>
      <c r="BE44" s="7">
        <f t="shared" si="13"/>
        <v>2.7158916666666664</v>
      </c>
      <c r="BF44" s="7">
        <v>2.25806</v>
      </c>
      <c r="BG44" s="7">
        <v>2.1760700000000002</v>
      </c>
      <c r="BH44" s="7">
        <v>2.3566500000000001</v>
      </c>
      <c r="BI44" s="7">
        <f t="shared" si="14"/>
        <v>2.2635933333333331</v>
      </c>
      <c r="BJ44" s="7">
        <v>2.5777000000000001</v>
      </c>
      <c r="BK44" s="7">
        <v>2.8355899999999998</v>
      </c>
      <c r="BL44" s="7">
        <v>2.8201999999999998</v>
      </c>
      <c r="BM44" s="7">
        <f t="shared" si="15"/>
        <v>2.7444966666666666</v>
      </c>
      <c r="BN44" s="7">
        <v>1.0287010000000001</v>
      </c>
      <c r="BO44" s="7">
        <v>1.0971139999999999</v>
      </c>
      <c r="BP44" s="7">
        <v>0.95139300000000004</v>
      </c>
      <c r="BQ44" s="7">
        <f t="shared" si="16"/>
        <v>1.025736</v>
      </c>
      <c r="BR44" s="7">
        <v>2.6956000000000002</v>
      </c>
      <c r="BS44" s="7">
        <v>2.7579639999999999</v>
      </c>
      <c r="BT44" s="7">
        <v>2.9131100000000001</v>
      </c>
      <c r="BU44" s="7">
        <f t="shared" si="17"/>
        <v>2.7888913333333334</v>
      </c>
      <c r="BV44" s="7">
        <v>1.36151</v>
      </c>
      <c r="BW44" s="7">
        <v>1.63191</v>
      </c>
      <c r="BX44" s="7">
        <v>2.9441199999999998</v>
      </c>
      <c r="BY44" s="7">
        <f t="shared" si="18"/>
        <v>1.9791800000000002</v>
      </c>
      <c r="BZ44" s="7">
        <v>3.3259629999999998</v>
      </c>
      <c r="CA44" s="7">
        <v>3.30864</v>
      </c>
      <c r="CB44" s="7">
        <v>2.6321599999999998</v>
      </c>
      <c r="CC44" s="7">
        <f t="shared" si="19"/>
        <v>3.0889210000000005</v>
      </c>
      <c r="CD44" s="7">
        <v>0.45072499999999999</v>
      </c>
      <c r="CE44" s="7">
        <v>0.30172399999999999</v>
      </c>
      <c r="CF44" s="7">
        <v>0.28414499999999998</v>
      </c>
      <c r="CG44" s="7">
        <f t="shared" si="20"/>
        <v>0.34553133333333336</v>
      </c>
      <c r="CH44" s="7">
        <v>0.121401</v>
      </c>
      <c r="CI44" s="7">
        <v>0.114288</v>
      </c>
      <c r="CJ44" s="7">
        <v>0.19206599999999999</v>
      </c>
      <c r="CK44" s="7">
        <f t="shared" si="21"/>
        <v>0.14258499999999999</v>
      </c>
      <c r="CL44" s="7">
        <v>3.268643</v>
      </c>
      <c r="CM44" s="7">
        <v>3.71896</v>
      </c>
      <c r="CN44" s="7">
        <v>3.4975019999999999</v>
      </c>
      <c r="CO44" s="7">
        <f t="shared" si="22"/>
        <v>3.4950350000000001</v>
      </c>
    </row>
    <row r="45" spans="1:93">
      <c r="A45" s="7" t="s">
        <v>200</v>
      </c>
      <c r="B45" s="7">
        <v>3.7836829999999999</v>
      </c>
      <c r="C45" s="7">
        <v>3.973741</v>
      </c>
      <c r="D45" s="7">
        <v>4.0721420000000004</v>
      </c>
      <c r="E45" s="7">
        <f t="shared" si="0"/>
        <v>3.9431886666666665</v>
      </c>
      <c r="F45" s="7">
        <v>4.0199999999999996</v>
      </c>
      <c r="G45" s="7">
        <v>3.7806899999999999</v>
      </c>
      <c r="H45" s="7">
        <v>3.7376230000000001</v>
      </c>
      <c r="I45" s="7">
        <f t="shared" si="1"/>
        <v>3.8461043333333329</v>
      </c>
      <c r="J45" s="7">
        <v>3.9293800000000001</v>
      </c>
      <c r="K45" s="7">
        <v>4.1428399999999996</v>
      </c>
      <c r="L45" s="7">
        <v>4.2824499999999999</v>
      </c>
      <c r="M45" s="7">
        <f t="shared" si="2"/>
        <v>4.1182233333333329</v>
      </c>
      <c r="N45" s="7">
        <v>3.3923809999999999</v>
      </c>
      <c r="O45" s="7">
        <v>3.4122919999999999</v>
      </c>
      <c r="P45" s="7">
        <v>3.3075929999999998</v>
      </c>
      <c r="Q45" s="7">
        <f t="shared" si="3"/>
        <v>3.3707553333333329</v>
      </c>
      <c r="R45" s="7">
        <v>3.5264530000000001</v>
      </c>
      <c r="S45" s="7">
        <v>3.7647300000000001</v>
      </c>
      <c r="T45" s="7">
        <v>3.82307</v>
      </c>
      <c r="U45" s="7">
        <f t="shared" si="4"/>
        <v>3.7047509999999999</v>
      </c>
      <c r="V45" s="7">
        <v>4.4525620000000004</v>
      </c>
      <c r="W45" s="7">
        <v>4.2494699999999996</v>
      </c>
      <c r="X45" s="7">
        <v>4.04122</v>
      </c>
      <c r="Y45" s="7">
        <f t="shared" si="5"/>
        <v>4.2477506666666658</v>
      </c>
      <c r="Z45" s="7">
        <v>3.6906099999999999</v>
      </c>
      <c r="AA45" s="7">
        <v>3.71001</v>
      </c>
      <c r="AB45" s="7">
        <v>3.2012610000000001</v>
      </c>
      <c r="AC45" s="7">
        <f t="shared" si="6"/>
        <v>3.5339603333333334</v>
      </c>
      <c r="AD45" s="7">
        <v>3.0589</v>
      </c>
      <c r="AE45" s="7">
        <v>3.59273</v>
      </c>
      <c r="AF45" s="7">
        <v>3.3266420000000001</v>
      </c>
      <c r="AG45" s="7">
        <f t="shared" si="7"/>
        <v>3.326090666666667</v>
      </c>
      <c r="AH45" s="7">
        <v>2.8218100000000002</v>
      </c>
      <c r="AI45" s="7">
        <v>2.6006999999999998</v>
      </c>
      <c r="AJ45" s="7">
        <v>2.4381599999999999</v>
      </c>
      <c r="AK45" s="7">
        <f t="shared" si="8"/>
        <v>2.6202233333333331</v>
      </c>
      <c r="AL45" s="7">
        <v>3.4128630000000002</v>
      </c>
      <c r="AM45" s="7">
        <v>3.1444200000000002</v>
      </c>
      <c r="AN45" s="7">
        <v>3.6469000000000001E-2</v>
      </c>
      <c r="AO45" s="7">
        <f t="shared" si="9"/>
        <v>2.1979173333333333</v>
      </c>
      <c r="AP45" s="7">
        <v>3.2817020000000001</v>
      </c>
      <c r="AQ45" s="7">
        <v>2.9759000000000002</v>
      </c>
      <c r="AR45" s="7">
        <v>2.9579300000000002</v>
      </c>
      <c r="AS45" s="7">
        <f t="shared" si="10"/>
        <v>3.071844</v>
      </c>
      <c r="AT45" s="7">
        <v>2.8012229999999998</v>
      </c>
      <c r="AU45" s="7">
        <v>2.9417620000000002</v>
      </c>
      <c r="AV45" s="7">
        <v>2.7256200000000002</v>
      </c>
      <c r="AW45" s="7">
        <f t="shared" si="11"/>
        <v>2.8228683333333335</v>
      </c>
      <c r="AX45" s="7">
        <v>3.27515</v>
      </c>
      <c r="AY45" s="7">
        <v>3.2189000000000001</v>
      </c>
      <c r="AZ45" s="7">
        <v>2.7864900000000001</v>
      </c>
      <c r="BA45" s="7">
        <f t="shared" si="12"/>
        <v>3.0935133333333336</v>
      </c>
      <c r="BB45" s="7">
        <v>2.6099230000000002</v>
      </c>
      <c r="BC45" s="7">
        <v>2.6782509999999999</v>
      </c>
      <c r="BD45" s="7">
        <v>2.8797700000000002</v>
      </c>
      <c r="BE45" s="7">
        <f t="shared" si="13"/>
        <v>2.722648</v>
      </c>
      <c r="BF45" s="7">
        <v>2.2012299999999998</v>
      </c>
      <c r="BG45" s="7">
        <v>2.1721900000000001</v>
      </c>
      <c r="BH45" s="7">
        <v>2.39642</v>
      </c>
      <c r="BI45" s="7">
        <f t="shared" si="14"/>
        <v>2.2566133333333331</v>
      </c>
      <c r="BJ45" s="7">
        <v>2.5358299999999998</v>
      </c>
      <c r="BK45" s="7">
        <v>2.8263940000000001</v>
      </c>
      <c r="BL45" s="7">
        <v>2.8337400000000001</v>
      </c>
      <c r="BM45" s="7">
        <f t="shared" si="15"/>
        <v>2.7319879999999999</v>
      </c>
      <c r="BN45" s="7">
        <v>1.0321530000000001</v>
      </c>
      <c r="BO45" s="7">
        <v>1.0912599999999999</v>
      </c>
      <c r="BP45" s="7">
        <v>0.96160599999999996</v>
      </c>
      <c r="BQ45" s="7">
        <f t="shared" si="16"/>
        <v>1.0283396666666667</v>
      </c>
      <c r="BR45" s="7">
        <v>2.67788</v>
      </c>
      <c r="BS45" s="7">
        <v>2.7538320000000001</v>
      </c>
      <c r="BT45" s="7">
        <v>2.9403709999999998</v>
      </c>
      <c r="BU45" s="7">
        <f t="shared" si="17"/>
        <v>2.7906943333333332</v>
      </c>
      <c r="BV45" s="7">
        <v>1.351763</v>
      </c>
      <c r="BW45" s="7">
        <v>1.59832</v>
      </c>
      <c r="BX45" s="7">
        <v>2.8795440000000001</v>
      </c>
      <c r="BY45" s="7">
        <f t="shared" si="18"/>
        <v>1.9432090000000002</v>
      </c>
      <c r="BZ45" s="7">
        <v>3.3917099999999998</v>
      </c>
      <c r="CA45" s="7">
        <v>3.3220710000000002</v>
      </c>
      <c r="CB45" s="7">
        <v>2.7002809999999999</v>
      </c>
      <c r="CC45" s="7">
        <f t="shared" si="19"/>
        <v>3.1380206666666663</v>
      </c>
      <c r="CD45" s="7">
        <v>0.56461399999999995</v>
      </c>
      <c r="CE45" s="7">
        <v>0.32808100000000001</v>
      </c>
      <c r="CF45" s="7">
        <v>0.297296</v>
      </c>
      <c r="CG45" s="7">
        <f t="shared" si="20"/>
        <v>0.39666366666666669</v>
      </c>
      <c r="CH45" s="7">
        <v>0.13794200000000001</v>
      </c>
      <c r="CI45" s="7">
        <v>0.10580000000000001</v>
      </c>
      <c r="CJ45" s="7">
        <v>0.104908</v>
      </c>
      <c r="CK45" s="7">
        <f t="shared" si="21"/>
        <v>0.11621666666666668</v>
      </c>
      <c r="CL45" s="7">
        <v>3.24518</v>
      </c>
      <c r="CM45" s="7">
        <v>3.7621199999999999</v>
      </c>
      <c r="CN45" s="7">
        <v>3.5246529999999998</v>
      </c>
      <c r="CO45" s="7">
        <f t="shared" si="22"/>
        <v>3.5106509999999997</v>
      </c>
    </row>
    <row r="46" spans="1:93">
      <c r="A46" s="7" t="s">
        <v>201</v>
      </c>
      <c r="B46" s="7">
        <v>3.80552</v>
      </c>
      <c r="C46" s="7">
        <v>3.95621</v>
      </c>
      <c r="D46" s="7">
        <v>4.1179300000000003</v>
      </c>
      <c r="E46" s="7">
        <f t="shared" si="0"/>
        <v>3.9598866666666672</v>
      </c>
      <c r="F46" s="7">
        <v>4.0607410000000002</v>
      </c>
      <c r="G46" s="7">
        <v>3.7752129999999999</v>
      </c>
      <c r="H46" s="7">
        <v>3.7229809999999999</v>
      </c>
      <c r="I46" s="7">
        <f t="shared" si="1"/>
        <v>3.8529783333333332</v>
      </c>
      <c r="J46" s="7">
        <v>3.9084219999999998</v>
      </c>
      <c r="K46" s="7">
        <v>4.1380400000000002</v>
      </c>
      <c r="L46" s="7">
        <v>4.2575240000000001</v>
      </c>
      <c r="M46" s="7">
        <f t="shared" si="2"/>
        <v>4.1013286666666664</v>
      </c>
      <c r="N46" s="7">
        <v>3.4213429999999998</v>
      </c>
      <c r="O46" s="7">
        <v>3.450583</v>
      </c>
      <c r="P46" s="7">
        <v>3.3469199999999999</v>
      </c>
      <c r="Q46" s="7">
        <f t="shared" si="3"/>
        <v>3.4062819999999996</v>
      </c>
      <c r="R46" s="7">
        <v>3.5524420000000001</v>
      </c>
      <c r="S46" s="7">
        <v>3.7180710000000001</v>
      </c>
      <c r="T46" s="7">
        <v>3.8231199999999999</v>
      </c>
      <c r="U46" s="7">
        <f t="shared" si="4"/>
        <v>3.6978776666666668</v>
      </c>
      <c r="V46" s="7">
        <v>4.3730739999999999</v>
      </c>
      <c r="W46" s="7">
        <v>4.1823399999999999</v>
      </c>
      <c r="X46" s="7">
        <v>4.1448239999999998</v>
      </c>
      <c r="Y46" s="7">
        <f t="shared" si="5"/>
        <v>4.2334126666666663</v>
      </c>
      <c r="Z46" s="7">
        <v>3.668571</v>
      </c>
      <c r="AA46" s="7">
        <v>3.748694</v>
      </c>
      <c r="AB46" s="7">
        <v>3.2014399999999998</v>
      </c>
      <c r="AC46" s="7">
        <f t="shared" si="6"/>
        <v>3.5395683333333334</v>
      </c>
      <c r="AD46" s="7">
        <v>3.0877300000000001</v>
      </c>
      <c r="AE46" s="7">
        <v>3.6303299999999998</v>
      </c>
      <c r="AF46" s="7">
        <v>3.347864</v>
      </c>
      <c r="AG46" s="7">
        <f t="shared" si="7"/>
        <v>3.3553079999999995</v>
      </c>
      <c r="AH46" s="7">
        <v>2.9028100000000001</v>
      </c>
      <c r="AI46" s="7">
        <v>2.6368819999999999</v>
      </c>
      <c r="AJ46" s="7">
        <v>2.4814099999999999</v>
      </c>
      <c r="AK46" s="7">
        <f t="shared" si="8"/>
        <v>2.6737006666666669</v>
      </c>
      <c r="AL46" s="7">
        <v>3.3780800000000002</v>
      </c>
      <c r="AM46" s="7">
        <v>3.1806429999999999</v>
      </c>
      <c r="AN46" s="7">
        <v>3.3248E-2</v>
      </c>
      <c r="AO46" s="7">
        <f t="shared" si="9"/>
        <v>2.1973236666666671</v>
      </c>
      <c r="AP46" s="7">
        <v>3.26247</v>
      </c>
      <c r="AQ46" s="7">
        <v>2.9834339999999999</v>
      </c>
      <c r="AR46" s="7">
        <v>2.98976</v>
      </c>
      <c r="AS46" s="7">
        <f t="shared" si="10"/>
        <v>3.0785546666666668</v>
      </c>
      <c r="AT46" s="7">
        <v>2.8009520000000001</v>
      </c>
      <c r="AU46" s="7">
        <v>2.9905599999999999</v>
      </c>
      <c r="AV46" s="7">
        <v>2.7757299999999998</v>
      </c>
      <c r="AW46" s="7">
        <f t="shared" si="11"/>
        <v>2.8557473333333334</v>
      </c>
      <c r="AX46" s="7">
        <v>3.3197199999999998</v>
      </c>
      <c r="AY46" s="7">
        <v>3.1809699999999999</v>
      </c>
      <c r="AZ46" s="7">
        <v>2.7654700000000001</v>
      </c>
      <c r="BA46" s="7">
        <f t="shared" si="12"/>
        <v>3.0887199999999999</v>
      </c>
      <c r="BB46" s="7">
        <v>2.6173410000000001</v>
      </c>
      <c r="BC46" s="7">
        <v>2.6866599999999998</v>
      </c>
      <c r="BD46" s="7">
        <v>2.9155899999999999</v>
      </c>
      <c r="BE46" s="7">
        <f t="shared" si="13"/>
        <v>2.7398636666666665</v>
      </c>
      <c r="BF46" s="7">
        <v>2.22201</v>
      </c>
      <c r="BG46" s="7">
        <v>2.1509100000000001</v>
      </c>
      <c r="BH46" s="7">
        <v>2.4108000000000001</v>
      </c>
      <c r="BI46" s="7">
        <f t="shared" si="14"/>
        <v>2.2612400000000004</v>
      </c>
      <c r="BJ46" s="7">
        <v>2.58005</v>
      </c>
      <c r="BK46" s="7">
        <v>2.8396629999999998</v>
      </c>
      <c r="BL46" s="7">
        <v>2.8134700000000001</v>
      </c>
      <c r="BM46" s="7">
        <f t="shared" si="15"/>
        <v>2.7443943333333336</v>
      </c>
      <c r="BN46" s="7">
        <v>1.0414000000000001</v>
      </c>
      <c r="BO46" s="7">
        <v>1.1022719999999999</v>
      </c>
      <c r="BP46" s="7">
        <v>0.96411500000000006</v>
      </c>
      <c r="BQ46" s="7">
        <f t="shared" si="16"/>
        <v>1.0359290000000001</v>
      </c>
      <c r="BR46" s="7">
        <v>2.6631300000000002</v>
      </c>
      <c r="BS46" s="7">
        <v>2.84579</v>
      </c>
      <c r="BT46" s="7">
        <v>2.9522900000000001</v>
      </c>
      <c r="BU46" s="7">
        <f t="shared" si="17"/>
        <v>2.8204033333333332</v>
      </c>
      <c r="BV46" s="7">
        <v>1.3624000000000001</v>
      </c>
      <c r="BW46" s="7">
        <v>1.6331830000000001</v>
      </c>
      <c r="BX46" s="7">
        <v>2.897071</v>
      </c>
      <c r="BY46" s="7">
        <f t="shared" si="18"/>
        <v>1.964218</v>
      </c>
      <c r="BZ46" s="7">
        <v>3.3884110000000001</v>
      </c>
      <c r="CA46" s="7">
        <v>3.35886</v>
      </c>
      <c r="CB46" s="7">
        <v>2.7073330000000002</v>
      </c>
      <c r="CC46" s="7">
        <f t="shared" si="19"/>
        <v>3.1515346666666666</v>
      </c>
      <c r="CD46" s="7">
        <v>0.69881499999999996</v>
      </c>
      <c r="CE46" s="7">
        <v>0.36386299999999999</v>
      </c>
      <c r="CF46" s="7">
        <v>0.32990799999999998</v>
      </c>
      <c r="CG46" s="7">
        <f t="shared" si="20"/>
        <v>0.46419533333333335</v>
      </c>
      <c r="CH46" s="7">
        <v>0.13789199999999999</v>
      </c>
      <c r="CI46" s="7">
        <v>0.103031</v>
      </c>
      <c r="CJ46" s="7">
        <v>0.103866</v>
      </c>
      <c r="CK46" s="7">
        <f t="shared" si="21"/>
        <v>0.11492966666666667</v>
      </c>
      <c r="CL46" s="7">
        <v>3.2647499999999998</v>
      </c>
      <c r="CM46" s="7">
        <v>3.7358199999999999</v>
      </c>
      <c r="CN46" s="7">
        <v>3.5120420000000001</v>
      </c>
      <c r="CO46" s="7">
        <f t="shared" si="22"/>
        <v>3.5042040000000001</v>
      </c>
    </row>
    <row r="47" spans="1:93">
      <c r="A47" s="7" t="s">
        <v>202</v>
      </c>
      <c r="B47" s="7">
        <v>3.8068300000000002</v>
      </c>
      <c r="C47" s="7">
        <v>3.9977200000000002</v>
      </c>
      <c r="D47" s="7">
        <v>4.1200609999999998</v>
      </c>
      <c r="E47" s="7">
        <f t="shared" si="0"/>
        <v>3.9748703333333335</v>
      </c>
      <c r="F47" s="7">
        <v>4.0413030000000001</v>
      </c>
      <c r="G47" s="7">
        <v>3.8327439999999999</v>
      </c>
      <c r="H47" s="7">
        <v>3.7771300000000001</v>
      </c>
      <c r="I47" s="7">
        <f t="shared" si="1"/>
        <v>3.8837256666666669</v>
      </c>
      <c r="J47" s="7">
        <v>3.9470999999999998</v>
      </c>
      <c r="K47" s="7">
        <v>4.1331309999999997</v>
      </c>
      <c r="L47" s="7">
        <v>4.2797229999999997</v>
      </c>
      <c r="M47" s="7">
        <f t="shared" si="2"/>
        <v>4.1199846666666664</v>
      </c>
      <c r="N47" s="7">
        <v>3.4308100000000001</v>
      </c>
      <c r="O47" s="7">
        <v>3.4610210000000001</v>
      </c>
      <c r="P47" s="7">
        <v>3.3615409999999999</v>
      </c>
      <c r="Q47" s="7">
        <f t="shared" si="3"/>
        <v>3.4177906666666664</v>
      </c>
      <c r="R47" s="7">
        <v>3.5681799999999999</v>
      </c>
      <c r="S47" s="7">
        <v>3.7886320000000002</v>
      </c>
      <c r="T47" s="7">
        <v>3.9203199999999998</v>
      </c>
      <c r="U47" s="7">
        <f t="shared" si="4"/>
        <v>3.7590439999999998</v>
      </c>
      <c r="V47" s="7">
        <v>4.4037800000000002</v>
      </c>
      <c r="W47" s="7">
        <v>4.1884420000000002</v>
      </c>
      <c r="X47" s="7">
        <v>4.1047500000000001</v>
      </c>
      <c r="Y47" s="7">
        <f t="shared" si="5"/>
        <v>4.2323239999999993</v>
      </c>
      <c r="Z47" s="7">
        <v>3.6900400000000002</v>
      </c>
      <c r="AA47" s="7">
        <v>3.761784</v>
      </c>
      <c r="AB47" s="7">
        <v>3.2120519999999999</v>
      </c>
      <c r="AC47" s="7">
        <f t="shared" si="6"/>
        <v>3.5546253333333335</v>
      </c>
      <c r="AD47" s="7">
        <v>3.0956899999999998</v>
      </c>
      <c r="AE47" s="7">
        <v>3.6265100000000001</v>
      </c>
      <c r="AF47" s="7">
        <v>3.3450730000000002</v>
      </c>
      <c r="AG47" s="7">
        <f t="shared" si="7"/>
        <v>3.3557576666666669</v>
      </c>
      <c r="AH47" s="7">
        <v>2.86856</v>
      </c>
      <c r="AI47" s="7">
        <v>2.6354109999999999</v>
      </c>
      <c r="AJ47" s="7">
        <v>2.4727299999999999</v>
      </c>
      <c r="AK47" s="7">
        <f t="shared" si="8"/>
        <v>2.6589003333333334</v>
      </c>
      <c r="AL47" s="7">
        <v>3.3731599999999999</v>
      </c>
      <c r="AM47" s="7">
        <v>3.1594899999999999</v>
      </c>
      <c r="AN47" s="7">
        <v>3.3155999999999998E-2</v>
      </c>
      <c r="AO47" s="7">
        <f t="shared" si="9"/>
        <v>2.1886019999999999</v>
      </c>
      <c r="AP47" s="7">
        <v>3.2666900000000001</v>
      </c>
      <c r="AQ47" s="7">
        <v>2.9647000000000001</v>
      </c>
      <c r="AR47" s="7">
        <v>2.9717699999999998</v>
      </c>
      <c r="AS47" s="7">
        <f t="shared" si="10"/>
        <v>3.06772</v>
      </c>
      <c r="AT47" s="7">
        <v>2.8245499999999999</v>
      </c>
      <c r="AU47" s="7">
        <v>2.9651299999999998</v>
      </c>
      <c r="AV47" s="7">
        <v>2.7956629999999998</v>
      </c>
      <c r="AW47" s="7">
        <f t="shared" si="11"/>
        <v>2.8617810000000001</v>
      </c>
      <c r="AX47" s="7">
        <v>3.3180399999999999</v>
      </c>
      <c r="AY47" s="7">
        <v>3.1879629999999999</v>
      </c>
      <c r="AZ47" s="7">
        <v>2.7550400000000002</v>
      </c>
      <c r="BA47" s="7">
        <f t="shared" si="12"/>
        <v>3.0870143333333337</v>
      </c>
      <c r="BB47" s="7">
        <v>2.6612900000000002</v>
      </c>
      <c r="BC47" s="7">
        <v>2.7408399999999999</v>
      </c>
      <c r="BD47" s="7">
        <v>2.90978</v>
      </c>
      <c r="BE47" s="7">
        <f t="shared" si="13"/>
        <v>2.7706366666666664</v>
      </c>
      <c r="BF47" s="7">
        <v>2.2203909999999998</v>
      </c>
      <c r="BG47" s="7">
        <v>2.1702240000000002</v>
      </c>
      <c r="BH47" s="7">
        <v>2.3769930000000001</v>
      </c>
      <c r="BI47" s="7">
        <f t="shared" si="14"/>
        <v>2.2558693333333335</v>
      </c>
      <c r="BJ47" s="7">
        <v>2.5619930000000002</v>
      </c>
      <c r="BK47" s="7">
        <v>2.8619300000000001</v>
      </c>
      <c r="BL47" s="7">
        <v>2.8312300000000001</v>
      </c>
      <c r="BM47" s="7">
        <f t="shared" si="15"/>
        <v>2.7517176666666665</v>
      </c>
      <c r="BN47" s="7">
        <v>1.0404</v>
      </c>
      <c r="BO47" s="7">
        <v>1.0996919999999999</v>
      </c>
      <c r="BP47" s="7">
        <v>0.96955199999999997</v>
      </c>
      <c r="BQ47" s="7">
        <f t="shared" si="16"/>
        <v>1.036548</v>
      </c>
      <c r="BR47" s="7">
        <v>2.6501999999999999</v>
      </c>
      <c r="BS47" s="7">
        <v>2.8570220000000002</v>
      </c>
      <c r="BT47" s="7">
        <v>2.9479440000000001</v>
      </c>
      <c r="BU47" s="7">
        <f t="shared" si="17"/>
        <v>2.8183886666666669</v>
      </c>
      <c r="BV47" s="7">
        <v>1.340821</v>
      </c>
      <c r="BW47" s="7">
        <v>1.59395</v>
      </c>
      <c r="BX47" s="7">
        <v>2.8331499999999998</v>
      </c>
      <c r="BY47" s="7">
        <f t="shared" si="18"/>
        <v>1.9226403333333331</v>
      </c>
      <c r="BZ47" s="7">
        <v>3.3747099999999999</v>
      </c>
      <c r="CA47" s="7">
        <v>3.4227910000000001</v>
      </c>
      <c r="CB47" s="7">
        <v>2.765263</v>
      </c>
      <c r="CC47" s="7">
        <f t="shared" si="19"/>
        <v>3.1875880000000003</v>
      </c>
      <c r="CD47" s="7">
        <v>0.78632500000000005</v>
      </c>
      <c r="CE47" s="7">
        <v>0.40881000000000001</v>
      </c>
      <c r="CF47" s="7">
        <v>0.37015999999999999</v>
      </c>
      <c r="CG47" s="7">
        <f t="shared" si="20"/>
        <v>0.52176500000000003</v>
      </c>
      <c r="CH47" s="7">
        <v>0.12367400000000001</v>
      </c>
      <c r="CI47" s="7">
        <v>0.118769</v>
      </c>
      <c r="CJ47" s="7">
        <v>0.10556599999999999</v>
      </c>
      <c r="CK47" s="7">
        <f t="shared" si="21"/>
        <v>0.11600300000000001</v>
      </c>
      <c r="CL47" s="7">
        <v>3.2684709999999999</v>
      </c>
      <c r="CM47" s="7">
        <v>3.7967819999999999</v>
      </c>
      <c r="CN47" s="7">
        <v>3.5222699999999998</v>
      </c>
      <c r="CO47" s="7">
        <f t="shared" si="22"/>
        <v>3.5291743333333336</v>
      </c>
    </row>
    <row r="48" spans="1:93">
      <c r="A48" s="7" t="s">
        <v>203</v>
      </c>
      <c r="B48" s="7">
        <v>3.814073</v>
      </c>
      <c r="C48" s="7">
        <v>3.986704</v>
      </c>
      <c r="D48" s="7">
        <v>4.1772</v>
      </c>
      <c r="E48" s="7">
        <f t="shared" si="0"/>
        <v>3.9926589999999997</v>
      </c>
      <c r="F48" s="7">
        <v>4.0785939999999998</v>
      </c>
      <c r="G48" s="7">
        <v>3.838511</v>
      </c>
      <c r="H48" s="7">
        <v>3.7609400000000002</v>
      </c>
      <c r="I48" s="7">
        <f t="shared" si="1"/>
        <v>3.8926816666666664</v>
      </c>
      <c r="J48" s="7">
        <v>4.0064399999999996</v>
      </c>
      <c r="K48" s="7">
        <v>4.1216400000000002</v>
      </c>
      <c r="L48" s="7">
        <v>4.3095400000000001</v>
      </c>
      <c r="M48" s="7">
        <f t="shared" si="2"/>
        <v>4.1458733333333333</v>
      </c>
      <c r="N48" s="7">
        <v>3.4262830000000002</v>
      </c>
      <c r="O48" s="7">
        <v>3.5423900000000001</v>
      </c>
      <c r="P48" s="7">
        <v>3.4083000000000001</v>
      </c>
      <c r="Q48" s="7">
        <f t="shared" si="3"/>
        <v>3.4589910000000006</v>
      </c>
      <c r="R48" s="7">
        <v>3.6185399999999999</v>
      </c>
      <c r="S48" s="7">
        <v>3.8147820000000001</v>
      </c>
      <c r="T48" s="7">
        <v>3.8809529999999999</v>
      </c>
      <c r="U48" s="7">
        <f t="shared" si="4"/>
        <v>3.7714250000000002</v>
      </c>
      <c r="V48" s="7">
        <v>4.3593440000000001</v>
      </c>
      <c r="W48" s="7">
        <v>4.216882</v>
      </c>
      <c r="X48" s="7">
        <v>4.2011520000000004</v>
      </c>
      <c r="Y48" s="7">
        <f t="shared" si="5"/>
        <v>4.2591260000000002</v>
      </c>
      <c r="Z48" s="7">
        <v>3.7588699999999999</v>
      </c>
      <c r="AA48" s="7">
        <v>3.7401110000000002</v>
      </c>
      <c r="AB48" s="7">
        <v>3.212053</v>
      </c>
      <c r="AC48" s="7">
        <f t="shared" si="6"/>
        <v>3.5703446666666672</v>
      </c>
      <c r="AD48" s="7">
        <v>3.1251500000000001</v>
      </c>
      <c r="AE48" s="7">
        <v>3.6310899999999999</v>
      </c>
      <c r="AF48" s="7">
        <v>3.3439899999999998</v>
      </c>
      <c r="AG48" s="7">
        <f t="shared" si="7"/>
        <v>3.3667433333333334</v>
      </c>
      <c r="AH48" s="7">
        <v>2.9152300000000002</v>
      </c>
      <c r="AI48" s="7">
        <v>2.649753</v>
      </c>
      <c r="AJ48" s="7">
        <v>2.4695200000000002</v>
      </c>
      <c r="AK48" s="7">
        <f t="shared" si="8"/>
        <v>2.6781676666666669</v>
      </c>
      <c r="AL48" s="7">
        <v>3.3533010000000001</v>
      </c>
      <c r="AM48" s="7">
        <v>3.1815699999999998</v>
      </c>
      <c r="AN48" s="7">
        <v>3.8214999999999999E-2</v>
      </c>
      <c r="AO48" s="7">
        <f t="shared" si="9"/>
        <v>2.1910286666666665</v>
      </c>
      <c r="AP48" s="7">
        <v>3.3311700000000002</v>
      </c>
      <c r="AQ48" s="7">
        <v>3.0478519999999998</v>
      </c>
      <c r="AR48" s="7">
        <v>2.9545620000000001</v>
      </c>
      <c r="AS48" s="7">
        <f t="shared" si="10"/>
        <v>3.1111946666666666</v>
      </c>
      <c r="AT48" s="7">
        <v>2.7635299999999998</v>
      </c>
      <c r="AU48" s="7">
        <v>2.9571299999999998</v>
      </c>
      <c r="AV48" s="7">
        <v>2.7480039999999999</v>
      </c>
      <c r="AW48" s="7">
        <f t="shared" si="11"/>
        <v>2.8228880000000003</v>
      </c>
      <c r="AX48" s="7">
        <v>3.2957900000000002</v>
      </c>
      <c r="AY48" s="7">
        <v>3.2294100000000001</v>
      </c>
      <c r="AZ48" s="7">
        <v>2.795004</v>
      </c>
      <c r="BA48" s="7">
        <f t="shared" si="12"/>
        <v>3.1067346666666666</v>
      </c>
      <c r="BB48" s="7">
        <v>2.6439729999999999</v>
      </c>
      <c r="BC48" s="7">
        <v>2.7177600000000002</v>
      </c>
      <c r="BD48" s="7">
        <v>2.93391</v>
      </c>
      <c r="BE48" s="7">
        <f t="shared" si="13"/>
        <v>2.7652143333333332</v>
      </c>
      <c r="BF48" s="7">
        <v>2.1957300000000002</v>
      </c>
      <c r="BG48" s="7">
        <v>2.166553</v>
      </c>
      <c r="BH48" s="7">
        <v>2.37642</v>
      </c>
      <c r="BI48" s="7">
        <f t="shared" si="14"/>
        <v>2.2462343333333332</v>
      </c>
      <c r="BJ48" s="7">
        <v>2.5626799999999998</v>
      </c>
      <c r="BK48" s="7">
        <v>2.8691629999999999</v>
      </c>
      <c r="BL48" s="7">
        <v>2.7858100000000001</v>
      </c>
      <c r="BM48" s="7">
        <f t="shared" si="15"/>
        <v>2.7392176666666668</v>
      </c>
      <c r="BN48" s="7">
        <v>1.048324</v>
      </c>
      <c r="BO48" s="7">
        <v>1.1125</v>
      </c>
      <c r="BP48" s="7">
        <v>0.96782400000000002</v>
      </c>
      <c r="BQ48" s="7">
        <f t="shared" si="16"/>
        <v>1.0428826666666666</v>
      </c>
      <c r="BR48" s="7">
        <v>2.6527099999999999</v>
      </c>
      <c r="BS48" s="7">
        <v>2.8972820000000001</v>
      </c>
      <c r="BT48" s="7">
        <v>2.9501200000000001</v>
      </c>
      <c r="BU48" s="7">
        <f t="shared" si="17"/>
        <v>2.8333706666666667</v>
      </c>
      <c r="BV48" s="7">
        <v>1.3365400000000001</v>
      </c>
      <c r="BW48" s="7">
        <v>1.5791999999999999</v>
      </c>
      <c r="BX48" s="7">
        <v>2.8130799999999998</v>
      </c>
      <c r="BY48" s="7">
        <f t="shared" si="18"/>
        <v>1.9096066666666667</v>
      </c>
      <c r="BZ48" s="7">
        <v>3.3304710000000002</v>
      </c>
      <c r="CA48" s="7">
        <v>3.320681</v>
      </c>
      <c r="CB48" s="7">
        <v>2.6368710000000002</v>
      </c>
      <c r="CC48" s="7">
        <f t="shared" si="19"/>
        <v>3.0960076666666665</v>
      </c>
      <c r="CD48" s="7">
        <v>0.80436799999999997</v>
      </c>
      <c r="CE48" s="7">
        <v>0.44686500000000001</v>
      </c>
      <c r="CF48" s="7">
        <v>0.41262300000000002</v>
      </c>
      <c r="CG48" s="7">
        <f t="shared" si="20"/>
        <v>0.5546186666666667</v>
      </c>
      <c r="CH48" s="7">
        <v>0.1041</v>
      </c>
      <c r="CI48" s="7">
        <v>0.102788</v>
      </c>
      <c r="CJ48" s="7">
        <v>0.172486</v>
      </c>
      <c r="CK48" s="7">
        <f t="shared" si="21"/>
        <v>0.12645799999999999</v>
      </c>
      <c r="CL48" s="7">
        <v>3.3351199999999999</v>
      </c>
      <c r="CM48" s="7">
        <v>3.7814899999999998</v>
      </c>
      <c r="CN48" s="7">
        <v>3.5200300000000002</v>
      </c>
      <c r="CO48" s="7">
        <f t="shared" si="22"/>
        <v>3.5455466666666666</v>
      </c>
    </row>
    <row r="49" spans="1:93">
      <c r="A49" s="7" t="s">
        <v>204</v>
      </c>
      <c r="B49" s="7">
        <v>3.8173499999999998</v>
      </c>
      <c r="C49" s="7">
        <v>4.016661</v>
      </c>
      <c r="D49" s="7">
        <v>4.1284900000000002</v>
      </c>
      <c r="E49" s="7">
        <f t="shared" si="0"/>
        <v>3.9875003333333332</v>
      </c>
      <c r="F49" s="7">
        <v>4.0835619999999997</v>
      </c>
      <c r="G49" s="7">
        <v>3.8614299999999999</v>
      </c>
      <c r="H49" s="7">
        <v>3.7815029999999998</v>
      </c>
      <c r="I49" s="7">
        <f t="shared" si="1"/>
        <v>3.9088316666666665</v>
      </c>
      <c r="J49" s="7">
        <v>4.0187799999999996</v>
      </c>
      <c r="K49" s="7">
        <v>4.1315330000000001</v>
      </c>
      <c r="L49" s="7">
        <v>4.32681</v>
      </c>
      <c r="M49" s="7">
        <f t="shared" si="2"/>
        <v>4.1590410000000002</v>
      </c>
      <c r="N49" s="7">
        <v>3.41737</v>
      </c>
      <c r="O49" s="7">
        <v>3.5553499999999998</v>
      </c>
      <c r="P49" s="7">
        <v>3.39629</v>
      </c>
      <c r="Q49" s="7">
        <f t="shared" si="3"/>
        <v>3.4563366666666666</v>
      </c>
      <c r="R49" s="7">
        <v>3.59314</v>
      </c>
      <c r="S49" s="7">
        <v>3.7664</v>
      </c>
      <c r="T49" s="7">
        <v>3.92123</v>
      </c>
      <c r="U49" s="7">
        <f t="shared" si="4"/>
        <v>3.7602566666666668</v>
      </c>
      <c r="V49" s="7">
        <v>4.4423000000000004</v>
      </c>
      <c r="W49" s="7">
        <v>4.2507599999999996</v>
      </c>
      <c r="X49" s="7">
        <v>4.2080900000000003</v>
      </c>
      <c r="Y49" s="7">
        <f t="shared" si="5"/>
        <v>4.3003833333333334</v>
      </c>
      <c r="Z49" s="7">
        <v>3.7000099999999998</v>
      </c>
      <c r="AA49" s="7">
        <v>3.75048</v>
      </c>
      <c r="AB49" s="7">
        <v>3.2212000000000001</v>
      </c>
      <c r="AC49" s="7">
        <f t="shared" si="6"/>
        <v>3.5572300000000001</v>
      </c>
      <c r="AD49" s="7">
        <v>3.12812</v>
      </c>
      <c r="AE49" s="7">
        <v>3.7165520000000001</v>
      </c>
      <c r="AF49" s="7">
        <v>3.357192</v>
      </c>
      <c r="AG49" s="7">
        <f t="shared" si="7"/>
        <v>3.4006213333333335</v>
      </c>
      <c r="AH49" s="7">
        <v>2.9049</v>
      </c>
      <c r="AI49" s="7">
        <v>2.6238039999999998</v>
      </c>
      <c r="AJ49" s="7">
        <v>2.4761099999999998</v>
      </c>
      <c r="AK49" s="7">
        <f t="shared" si="8"/>
        <v>2.6682713333333332</v>
      </c>
      <c r="AL49" s="7">
        <v>3.360824</v>
      </c>
      <c r="AM49" s="7">
        <v>3.1485639999999999</v>
      </c>
      <c r="AN49" s="7">
        <v>3.3354000000000002E-2</v>
      </c>
      <c r="AO49" s="7">
        <f t="shared" si="9"/>
        <v>2.180914</v>
      </c>
      <c r="AP49" s="7">
        <v>3.2754799999999999</v>
      </c>
      <c r="AQ49" s="7">
        <v>3.0280100000000001</v>
      </c>
      <c r="AR49" s="7">
        <v>2.9337409999999999</v>
      </c>
      <c r="AS49" s="7">
        <f t="shared" si="10"/>
        <v>3.0790769999999998</v>
      </c>
      <c r="AT49" s="7">
        <v>2.822282</v>
      </c>
      <c r="AU49" s="7">
        <v>2.9433099999999999</v>
      </c>
      <c r="AV49" s="7">
        <v>2.7914530000000002</v>
      </c>
      <c r="AW49" s="7">
        <f t="shared" si="11"/>
        <v>2.8523483333333335</v>
      </c>
      <c r="AX49" s="7">
        <v>3.2973699999999999</v>
      </c>
      <c r="AY49" s="7">
        <v>3.1924299999999999</v>
      </c>
      <c r="AZ49" s="7">
        <v>2.8218399999999999</v>
      </c>
      <c r="BA49" s="7">
        <f t="shared" si="12"/>
        <v>3.1038800000000002</v>
      </c>
      <c r="BB49" s="7">
        <v>2.666782</v>
      </c>
      <c r="BC49" s="7">
        <v>2.7809300000000001</v>
      </c>
      <c r="BD49" s="7">
        <v>2.9368799999999999</v>
      </c>
      <c r="BE49" s="7">
        <f t="shared" si="13"/>
        <v>2.794864</v>
      </c>
      <c r="BF49" s="7">
        <v>2.19977</v>
      </c>
      <c r="BG49" s="7">
        <v>2.1341800000000002</v>
      </c>
      <c r="BH49" s="7">
        <v>2.3556599999999999</v>
      </c>
      <c r="BI49" s="7">
        <f t="shared" si="14"/>
        <v>2.22987</v>
      </c>
      <c r="BJ49" s="7">
        <v>2.542033</v>
      </c>
      <c r="BK49" s="7">
        <v>2.9145430000000001</v>
      </c>
      <c r="BL49" s="7">
        <v>2.870584</v>
      </c>
      <c r="BM49" s="7">
        <f t="shared" si="15"/>
        <v>2.7757199999999997</v>
      </c>
      <c r="BN49" s="7">
        <v>1.0522400000000001</v>
      </c>
      <c r="BO49" s="7">
        <v>1.1125240000000001</v>
      </c>
      <c r="BP49" s="7">
        <v>0.96257099999999995</v>
      </c>
      <c r="BQ49" s="7">
        <f t="shared" si="16"/>
        <v>1.0424450000000001</v>
      </c>
      <c r="BR49" s="7">
        <v>2.6528320000000001</v>
      </c>
      <c r="BS49" s="7">
        <v>2.97207</v>
      </c>
      <c r="BT49" s="7">
        <v>2.955654</v>
      </c>
      <c r="BU49" s="7">
        <f t="shared" si="17"/>
        <v>2.8601853333333338</v>
      </c>
      <c r="BV49" s="7">
        <v>1.323553</v>
      </c>
      <c r="BW49" s="7">
        <v>1.5583400000000001</v>
      </c>
      <c r="BX49" s="7">
        <v>2.8021099999999999</v>
      </c>
      <c r="BY49" s="7">
        <f t="shared" si="18"/>
        <v>1.8946676666666666</v>
      </c>
      <c r="BZ49" s="7">
        <v>3.35107</v>
      </c>
      <c r="CA49" s="7">
        <v>3.4087010000000002</v>
      </c>
      <c r="CB49" s="7">
        <v>2.59016</v>
      </c>
      <c r="CC49" s="7">
        <f t="shared" si="19"/>
        <v>3.116643666666667</v>
      </c>
      <c r="CD49" s="7">
        <v>0.86651900000000004</v>
      </c>
      <c r="CE49" s="7">
        <v>0.50117800000000001</v>
      </c>
      <c r="CF49" s="7">
        <v>0.46927799999999997</v>
      </c>
      <c r="CG49" s="7">
        <f t="shared" si="20"/>
        <v>0.61232500000000012</v>
      </c>
      <c r="CH49" s="7">
        <v>0.126721</v>
      </c>
      <c r="CI49" s="7">
        <v>0.113069</v>
      </c>
      <c r="CJ49" s="7">
        <v>0.183477</v>
      </c>
      <c r="CK49" s="7">
        <f t="shared" si="21"/>
        <v>0.14108899999999999</v>
      </c>
      <c r="CL49" s="7">
        <v>3.2615699999999999</v>
      </c>
      <c r="CM49" s="7">
        <v>3.8002400000000001</v>
      </c>
      <c r="CN49" s="7">
        <v>3.5733730000000001</v>
      </c>
      <c r="CO49" s="7">
        <f t="shared" si="22"/>
        <v>3.545061</v>
      </c>
    </row>
    <row r="50" spans="1:93">
      <c r="A50" s="7" t="s">
        <v>205</v>
      </c>
      <c r="B50" s="7">
        <v>3.8332199999999998</v>
      </c>
      <c r="C50" s="7">
        <v>4.0194239999999999</v>
      </c>
      <c r="D50" s="7">
        <v>4.1644519999999998</v>
      </c>
      <c r="E50" s="7">
        <f t="shared" si="0"/>
        <v>4.0056986666666665</v>
      </c>
      <c r="F50" s="7">
        <v>4.0983840000000002</v>
      </c>
      <c r="G50" s="7">
        <v>3.8625609999999999</v>
      </c>
      <c r="H50" s="7">
        <v>3.7757399999999999</v>
      </c>
      <c r="I50" s="7">
        <f t="shared" si="1"/>
        <v>3.9122283333333336</v>
      </c>
      <c r="J50" s="7">
        <v>3.9549439999999998</v>
      </c>
      <c r="K50" s="7">
        <v>4.1322700000000001</v>
      </c>
      <c r="L50" s="7">
        <v>4.3296409999999996</v>
      </c>
      <c r="M50" s="7">
        <f t="shared" si="2"/>
        <v>4.1389516666666664</v>
      </c>
      <c r="N50" s="7">
        <v>3.4685510000000002</v>
      </c>
      <c r="O50" s="7">
        <v>3.5309720000000002</v>
      </c>
      <c r="P50" s="7">
        <v>3.39499</v>
      </c>
      <c r="Q50" s="7">
        <f t="shared" si="3"/>
        <v>3.4648376666666665</v>
      </c>
      <c r="R50" s="7">
        <v>3.583593</v>
      </c>
      <c r="S50" s="7">
        <v>3.6865299999999999</v>
      </c>
      <c r="T50" s="7">
        <v>3.92083</v>
      </c>
      <c r="U50" s="7">
        <f t="shared" si="4"/>
        <v>3.7303176666666666</v>
      </c>
      <c r="V50" s="7">
        <v>4.4035399999999996</v>
      </c>
      <c r="W50" s="7">
        <v>4.23177</v>
      </c>
      <c r="X50" s="7">
        <v>4.1235720000000002</v>
      </c>
      <c r="Y50" s="7">
        <f t="shared" si="5"/>
        <v>4.2529606666666666</v>
      </c>
      <c r="Z50" s="7">
        <v>3.801294</v>
      </c>
      <c r="AA50" s="7">
        <v>3.7749199999999998</v>
      </c>
      <c r="AB50" s="7">
        <v>3.23048</v>
      </c>
      <c r="AC50" s="7">
        <f t="shared" si="6"/>
        <v>3.6022313333333336</v>
      </c>
      <c r="AD50" s="7">
        <v>3.0853299999999999</v>
      </c>
      <c r="AE50" s="7">
        <v>3.5897220000000001</v>
      </c>
      <c r="AF50" s="7">
        <v>3.4101539999999999</v>
      </c>
      <c r="AG50" s="7">
        <f t="shared" si="7"/>
        <v>3.3617353333333333</v>
      </c>
      <c r="AH50" s="7">
        <v>2.88714</v>
      </c>
      <c r="AI50" s="7">
        <v>2.63794</v>
      </c>
      <c r="AJ50" s="7">
        <v>2.4671729999999998</v>
      </c>
      <c r="AK50" s="7">
        <f t="shared" si="8"/>
        <v>2.6640843333333333</v>
      </c>
      <c r="AL50" s="7">
        <v>3.3604699999999998</v>
      </c>
      <c r="AM50" s="7">
        <v>3.1755019999999998</v>
      </c>
      <c r="AN50" s="7">
        <v>3.5563999999999998E-2</v>
      </c>
      <c r="AO50" s="7">
        <f t="shared" si="9"/>
        <v>2.1905119999999996</v>
      </c>
      <c r="AP50" s="7">
        <v>3.2590400000000002</v>
      </c>
      <c r="AQ50" s="7">
        <v>3.0668410000000002</v>
      </c>
      <c r="AR50" s="7">
        <v>2.9640900000000001</v>
      </c>
      <c r="AS50" s="7">
        <f t="shared" si="10"/>
        <v>3.0966570000000004</v>
      </c>
      <c r="AT50" s="7">
        <v>2.8373200000000001</v>
      </c>
      <c r="AU50" s="7">
        <v>2.9899499999999999</v>
      </c>
      <c r="AV50" s="7">
        <v>2.7683200000000001</v>
      </c>
      <c r="AW50" s="7">
        <f t="shared" si="11"/>
        <v>2.8651966666666673</v>
      </c>
      <c r="AX50" s="7">
        <v>3.34518</v>
      </c>
      <c r="AY50" s="7">
        <v>3.2077300000000002</v>
      </c>
      <c r="AZ50" s="7">
        <v>2.7394500000000002</v>
      </c>
      <c r="BA50" s="7">
        <f t="shared" si="12"/>
        <v>3.0974533333333336</v>
      </c>
      <c r="BB50" s="7">
        <v>2.6619899999999999</v>
      </c>
      <c r="BC50" s="7">
        <v>2.7754599999999998</v>
      </c>
      <c r="BD50" s="7">
        <v>2.9888119999999998</v>
      </c>
      <c r="BE50" s="7">
        <f t="shared" si="13"/>
        <v>2.808754</v>
      </c>
      <c r="BF50" s="7">
        <v>2.19319</v>
      </c>
      <c r="BG50" s="7">
        <v>2.1032440000000001</v>
      </c>
      <c r="BH50" s="7">
        <v>2.3375300000000001</v>
      </c>
      <c r="BI50" s="7">
        <f t="shared" si="14"/>
        <v>2.2113213333333332</v>
      </c>
      <c r="BJ50" s="7">
        <v>2.5653730000000001</v>
      </c>
      <c r="BK50" s="7">
        <v>2.8648799999999999</v>
      </c>
      <c r="BL50" s="7">
        <v>2.8223699999999998</v>
      </c>
      <c r="BM50" s="7">
        <f t="shared" si="15"/>
        <v>2.7508743333333334</v>
      </c>
      <c r="BN50" s="7">
        <v>1.0588900000000001</v>
      </c>
      <c r="BO50" s="7">
        <v>1.1095200000000001</v>
      </c>
      <c r="BP50" s="7">
        <v>0.96108400000000005</v>
      </c>
      <c r="BQ50" s="7">
        <f t="shared" si="16"/>
        <v>1.0431646666666667</v>
      </c>
      <c r="BR50" s="7">
        <v>2.6370200000000001</v>
      </c>
      <c r="BS50" s="7">
        <v>2.9772829999999999</v>
      </c>
      <c r="BT50" s="7">
        <v>2.9865520000000001</v>
      </c>
      <c r="BU50" s="7">
        <f t="shared" si="17"/>
        <v>2.8669516666666666</v>
      </c>
      <c r="BV50" s="7">
        <v>1.3106910000000001</v>
      </c>
      <c r="BW50" s="7">
        <v>1.53207</v>
      </c>
      <c r="BX50" s="7">
        <v>2.76335</v>
      </c>
      <c r="BY50" s="7">
        <f t="shared" si="18"/>
        <v>1.8687036666666668</v>
      </c>
      <c r="BZ50" s="7">
        <v>3.4243000000000001</v>
      </c>
      <c r="CA50" s="7">
        <v>3.4063400000000001</v>
      </c>
      <c r="CB50" s="7">
        <v>2.8018130000000001</v>
      </c>
      <c r="CC50" s="7">
        <f t="shared" si="19"/>
        <v>3.2108176666666672</v>
      </c>
      <c r="CD50" s="7">
        <v>0.889768</v>
      </c>
      <c r="CE50" s="7">
        <v>0.53772399999999998</v>
      </c>
      <c r="CF50" s="7">
        <v>0.51788199999999995</v>
      </c>
      <c r="CG50" s="7">
        <f t="shared" si="20"/>
        <v>0.64845799999999998</v>
      </c>
      <c r="CH50" s="7">
        <v>0.143121</v>
      </c>
      <c r="CI50" s="7">
        <v>0.122267</v>
      </c>
      <c r="CJ50" s="7">
        <v>0.161106</v>
      </c>
      <c r="CK50" s="7">
        <f t="shared" si="21"/>
        <v>0.14216466666666669</v>
      </c>
      <c r="CL50" s="7">
        <v>3.2692700000000001</v>
      </c>
      <c r="CM50" s="7">
        <v>3.7773539999999999</v>
      </c>
      <c r="CN50" s="7">
        <v>3.5799439999999998</v>
      </c>
      <c r="CO50" s="7">
        <f t="shared" si="22"/>
        <v>3.542189333333333</v>
      </c>
    </row>
    <row r="51" spans="1:93">
      <c r="A51" s="7" t="s">
        <v>206</v>
      </c>
      <c r="B51" s="7">
        <v>3.8424529999999999</v>
      </c>
      <c r="C51" s="7">
        <v>4.0389499999999998</v>
      </c>
      <c r="D51" s="7">
        <v>4.2076409999999997</v>
      </c>
      <c r="E51" s="7">
        <f t="shared" si="0"/>
        <v>4.0296813333333334</v>
      </c>
      <c r="F51" s="7">
        <v>4.1009500000000001</v>
      </c>
      <c r="G51" s="7">
        <v>3.8609</v>
      </c>
      <c r="H51" s="7">
        <v>3.7751039999999998</v>
      </c>
      <c r="I51" s="7">
        <f t="shared" si="1"/>
        <v>3.9123180000000004</v>
      </c>
      <c r="J51" s="7">
        <v>3.9773640000000001</v>
      </c>
      <c r="K51" s="7">
        <v>4.1522600000000001</v>
      </c>
      <c r="L51" s="7">
        <v>4.3084499999999997</v>
      </c>
      <c r="M51" s="7">
        <f t="shared" si="2"/>
        <v>4.1460246666666665</v>
      </c>
      <c r="N51" s="7">
        <v>3.4699499999999999</v>
      </c>
      <c r="O51" s="7">
        <v>3.5703809999999998</v>
      </c>
      <c r="P51" s="7">
        <v>3.42761</v>
      </c>
      <c r="Q51" s="7">
        <f t="shared" si="3"/>
        <v>3.4893136666666664</v>
      </c>
      <c r="R51" s="7">
        <v>3.6739099999999998</v>
      </c>
      <c r="S51" s="7">
        <v>3.78599</v>
      </c>
      <c r="T51" s="7">
        <v>3.8329010000000001</v>
      </c>
      <c r="U51" s="7">
        <f t="shared" si="4"/>
        <v>3.7642669999999998</v>
      </c>
      <c r="V51" s="7">
        <v>4.4051330000000002</v>
      </c>
      <c r="W51" s="7">
        <v>4.2204199999999998</v>
      </c>
      <c r="X51" s="7">
        <v>4.1225829999999997</v>
      </c>
      <c r="Y51" s="7">
        <f t="shared" si="5"/>
        <v>4.249378666666666</v>
      </c>
      <c r="Z51" s="7">
        <v>3.726521</v>
      </c>
      <c r="AA51" s="7">
        <v>3.7747799999999998</v>
      </c>
      <c r="AB51" s="7">
        <v>3.2245200000000001</v>
      </c>
      <c r="AC51" s="7">
        <f t="shared" si="6"/>
        <v>3.5752736666666665</v>
      </c>
      <c r="AD51" s="7">
        <v>3.1257220000000001</v>
      </c>
      <c r="AE51" s="7">
        <v>3.7262439999999999</v>
      </c>
      <c r="AF51" s="7">
        <v>3.4266100000000002</v>
      </c>
      <c r="AG51" s="7">
        <f t="shared" si="7"/>
        <v>3.4261920000000003</v>
      </c>
      <c r="AH51" s="7">
        <v>2.9172899999999999</v>
      </c>
      <c r="AI51" s="7">
        <v>2.6613099999999998</v>
      </c>
      <c r="AJ51" s="7">
        <v>2.4399199999999999</v>
      </c>
      <c r="AK51" s="7">
        <f t="shared" si="8"/>
        <v>2.6728399999999994</v>
      </c>
      <c r="AL51" s="7">
        <v>3.3963000000000001</v>
      </c>
      <c r="AM51" s="7">
        <v>3.1720700000000002</v>
      </c>
      <c r="AN51" s="7">
        <v>3.6845000000000003E-2</v>
      </c>
      <c r="AO51" s="7">
        <f t="shared" si="9"/>
        <v>2.2017383333333331</v>
      </c>
      <c r="AP51" s="7">
        <v>3.3333210000000002</v>
      </c>
      <c r="AQ51" s="7">
        <v>3.0241419999999999</v>
      </c>
      <c r="AR51" s="7">
        <v>2.9935499999999999</v>
      </c>
      <c r="AS51" s="7">
        <f t="shared" si="10"/>
        <v>3.1170043333333335</v>
      </c>
      <c r="AT51" s="7">
        <v>2.82884</v>
      </c>
      <c r="AU51" s="7">
        <v>2.9968530000000002</v>
      </c>
      <c r="AV51" s="7">
        <v>2.7688130000000002</v>
      </c>
      <c r="AW51" s="7">
        <f t="shared" si="11"/>
        <v>2.8648353333333336</v>
      </c>
      <c r="AX51" s="7">
        <v>3.2837109999999998</v>
      </c>
      <c r="AY51" s="7">
        <v>3.2077930000000001</v>
      </c>
      <c r="AZ51" s="7">
        <v>2.8053509999999999</v>
      </c>
      <c r="BA51" s="7">
        <f t="shared" si="12"/>
        <v>3.0989516666666668</v>
      </c>
      <c r="BB51" s="7">
        <v>2.6953800000000001</v>
      </c>
      <c r="BC51" s="7">
        <v>2.8223699999999998</v>
      </c>
      <c r="BD51" s="7">
        <v>2.9785240000000002</v>
      </c>
      <c r="BE51" s="7">
        <f t="shared" si="13"/>
        <v>2.8320913333333331</v>
      </c>
      <c r="BF51" s="7">
        <v>2.1888429999999999</v>
      </c>
      <c r="BG51" s="7">
        <v>2.12975</v>
      </c>
      <c r="BH51" s="7">
        <v>2.33026</v>
      </c>
      <c r="BI51" s="7">
        <f t="shared" si="14"/>
        <v>2.2162843333333333</v>
      </c>
      <c r="BJ51" s="7">
        <v>2.5808620000000002</v>
      </c>
      <c r="BK51" s="7">
        <v>2.8962340000000002</v>
      </c>
      <c r="BL51" s="7">
        <v>2.8838300000000001</v>
      </c>
      <c r="BM51" s="7">
        <f t="shared" si="15"/>
        <v>2.7869753333333338</v>
      </c>
      <c r="BN51" s="7">
        <v>1.05392</v>
      </c>
      <c r="BO51" s="7">
        <v>1.1154999999999999</v>
      </c>
      <c r="BP51" s="7">
        <v>0.96716000000000002</v>
      </c>
      <c r="BQ51" s="7">
        <f t="shared" si="16"/>
        <v>1.0455266666666665</v>
      </c>
      <c r="BR51" s="7">
        <v>2.6548099999999999</v>
      </c>
      <c r="BS51" s="7">
        <v>2.9725839999999999</v>
      </c>
      <c r="BT51" s="7">
        <v>2.9946130000000002</v>
      </c>
      <c r="BU51" s="7">
        <f t="shared" si="17"/>
        <v>2.8740023333333333</v>
      </c>
      <c r="BV51" s="7">
        <v>1.31694</v>
      </c>
      <c r="BW51" s="7">
        <v>1.509752</v>
      </c>
      <c r="BX51" s="7">
        <v>2.7036699999999998</v>
      </c>
      <c r="BY51" s="7">
        <f t="shared" si="18"/>
        <v>1.8434540000000001</v>
      </c>
      <c r="BZ51" s="7">
        <v>3.5115400000000001</v>
      </c>
      <c r="CA51" s="7">
        <v>3.4080530000000002</v>
      </c>
      <c r="CB51" s="7">
        <v>2.75522</v>
      </c>
      <c r="CC51" s="7">
        <f t="shared" si="19"/>
        <v>3.2249376666666669</v>
      </c>
      <c r="CD51" s="7">
        <v>0.90787399999999996</v>
      </c>
      <c r="CE51" s="7">
        <v>0.57511900000000005</v>
      </c>
      <c r="CF51" s="7">
        <v>0.56015400000000004</v>
      </c>
      <c r="CG51" s="7">
        <f t="shared" si="20"/>
        <v>0.68104900000000013</v>
      </c>
      <c r="CH51" s="7">
        <v>0.15207300000000001</v>
      </c>
      <c r="CI51" s="7">
        <v>0.101579</v>
      </c>
      <c r="CJ51" s="7">
        <v>0.161744</v>
      </c>
      <c r="CK51" s="7">
        <f t="shared" si="21"/>
        <v>0.13846533333333333</v>
      </c>
      <c r="CL51" s="7">
        <v>3.2723900000000001</v>
      </c>
      <c r="CM51" s="7">
        <v>3.8386239999999998</v>
      </c>
      <c r="CN51" s="7">
        <v>3.5889600000000002</v>
      </c>
      <c r="CO51" s="7">
        <f t="shared" si="22"/>
        <v>3.5666580000000003</v>
      </c>
    </row>
    <row r="52" spans="1:93">
      <c r="A52" s="7" t="s">
        <v>207</v>
      </c>
      <c r="B52" s="7">
        <v>3.8314430000000002</v>
      </c>
      <c r="C52" s="7">
        <v>4.0400939999999999</v>
      </c>
      <c r="D52" s="7">
        <v>4.2072099999999999</v>
      </c>
      <c r="E52" s="7">
        <f t="shared" si="0"/>
        <v>4.026249</v>
      </c>
      <c r="F52" s="7">
        <v>4.1255100000000002</v>
      </c>
      <c r="G52" s="7">
        <v>3.8827530000000001</v>
      </c>
      <c r="H52" s="7">
        <v>3.7948400000000002</v>
      </c>
      <c r="I52" s="7">
        <f t="shared" si="1"/>
        <v>3.9343676666666667</v>
      </c>
      <c r="J52" s="7">
        <v>3.9569019999999999</v>
      </c>
      <c r="K52" s="7">
        <v>4.0929700000000002</v>
      </c>
      <c r="L52" s="7">
        <v>4.2977100000000004</v>
      </c>
      <c r="M52" s="7">
        <f t="shared" si="2"/>
        <v>4.1158606666666673</v>
      </c>
      <c r="N52" s="7">
        <v>3.4899399999999998</v>
      </c>
      <c r="O52" s="7">
        <v>3.56053</v>
      </c>
      <c r="P52" s="7">
        <v>3.440293</v>
      </c>
      <c r="Q52" s="7">
        <f t="shared" si="3"/>
        <v>3.4969209999999999</v>
      </c>
      <c r="R52" s="7">
        <v>3.6069200000000001</v>
      </c>
      <c r="S52" s="7">
        <v>3.8434400000000002</v>
      </c>
      <c r="T52" s="7">
        <v>3.8509000000000002</v>
      </c>
      <c r="U52" s="7">
        <f t="shared" si="4"/>
        <v>3.7670866666666663</v>
      </c>
      <c r="V52" s="7">
        <v>4.4761199999999999</v>
      </c>
      <c r="W52" s="7">
        <v>4.1833539999999996</v>
      </c>
      <c r="X52" s="7">
        <v>4.1806900000000002</v>
      </c>
      <c r="Y52" s="7">
        <f t="shared" si="5"/>
        <v>4.2800546666666666</v>
      </c>
      <c r="Z52" s="7">
        <v>3.78857</v>
      </c>
      <c r="AA52" s="7">
        <v>3.7571500000000002</v>
      </c>
      <c r="AB52" s="7">
        <v>3.2358500000000001</v>
      </c>
      <c r="AC52" s="7">
        <f t="shared" si="6"/>
        <v>3.5938566666666669</v>
      </c>
      <c r="AD52" s="7">
        <v>3.1579999999999999</v>
      </c>
      <c r="AE52" s="7">
        <v>3.67001</v>
      </c>
      <c r="AF52" s="7">
        <v>3.4166799999999999</v>
      </c>
      <c r="AG52" s="7">
        <f t="shared" si="7"/>
        <v>3.4148966666666669</v>
      </c>
      <c r="AH52" s="7">
        <v>2.9407109999999999</v>
      </c>
      <c r="AI52" s="7">
        <v>2.63862</v>
      </c>
      <c r="AJ52" s="7">
        <v>2.48299</v>
      </c>
      <c r="AK52" s="7">
        <f t="shared" si="8"/>
        <v>2.6874403333333334</v>
      </c>
      <c r="AL52" s="7">
        <v>3.38855</v>
      </c>
      <c r="AM52" s="7">
        <v>3.2020300000000002</v>
      </c>
      <c r="AN52" s="7">
        <v>3.5825999999999997E-2</v>
      </c>
      <c r="AO52" s="7">
        <f t="shared" si="9"/>
        <v>2.2088019999999999</v>
      </c>
      <c r="AP52" s="7">
        <v>3.2664300000000002</v>
      </c>
      <c r="AQ52" s="7">
        <v>3.0784739999999999</v>
      </c>
      <c r="AR52" s="7">
        <v>2.9854400000000001</v>
      </c>
      <c r="AS52" s="7">
        <f t="shared" si="10"/>
        <v>3.1101146666666666</v>
      </c>
      <c r="AT52" s="7">
        <v>2.8571399999999998</v>
      </c>
      <c r="AU52" s="7">
        <v>2.99343</v>
      </c>
      <c r="AV52" s="7">
        <v>2.79894</v>
      </c>
      <c r="AW52" s="7">
        <f t="shared" si="11"/>
        <v>2.8831699999999998</v>
      </c>
      <c r="AX52" s="7">
        <v>3.3345699999999998</v>
      </c>
      <c r="AY52" s="7">
        <v>3.2475100000000001</v>
      </c>
      <c r="AZ52" s="7">
        <v>2.7893430000000001</v>
      </c>
      <c r="BA52" s="7">
        <f t="shared" si="12"/>
        <v>3.1238076666666665</v>
      </c>
      <c r="BB52" s="7">
        <v>2.6636220000000002</v>
      </c>
      <c r="BC52" s="7">
        <v>2.83596</v>
      </c>
      <c r="BD52" s="7">
        <v>3.0419100000000001</v>
      </c>
      <c r="BE52" s="7">
        <f t="shared" si="13"/>
        <v>2.8471639999999998</v>
      </c>
      <c r="BF52" s="7">
        <v>2.179494</v>
      </c>
      <c r="BG52" s="7">
        <v>2.0992130000000002</v>
      </c>
      <c r="BH52" s="7">
        <v>2.3281800000000001</v>
      </c>
      <c r="BI52" s="7">
        <f t="shared" si="14"/>
        <v>2.2022956666666667</v>
      </c>
      <c r="BJ52" s="7">
        <v>2.5225599999999999</v>
      </c>
      <c r="BK52" s="7">
        <v>2.8894099999999998</v>
      </c>
      <c r="BL52" s="7">
        <v>2.8618399999999999</v>
      </c>
      <c r="BM52" s="7">
        <f t="shared" si="15"/>
        <v>2.7579366666666671</v>
      </c>
      <c r="BN52" s="7">
        <v>1.06043</v>
      </c>
      <c r="BO52" s="7">
        <v>1.1167400000000001</v>
      </c>
      <c r="BP52" s="7">
        <v>0.97050800000000004</v>
      </c>
      <c r="BQ52" s="7">
        <f t="shared" si="16"/>
        <v>1.0492260000000002</v>
      </c>
      <c r="BR52" s="7">
        <v>2.64838</v>
      </c>
      <c r="BS52" s="7">
        <v>2.9689610000000002</v>
      </c>
      <c r="BT52" s="7">
        <v>3.0330400000000002</v>
      </c>
      <c r="BU52" s="7">
        <f t="shared" si="17"/>
        <v>2.8834603333333333</v>
      </c>
      <c r="BV52" s="7">
        <v>1.302664</v>
      </c>
      <c r="BW52" s="7">
        <v>1.480942</v>
      </c>
      <c r="BX52" s="7">
        <v>2.641324</v>
      </c>
      <c r="BY52" s="7">
        <f t="shared" si="18"/>
        <v>1.8083099999999999</v>
      </c>
      <c r="BZ52" s="7">
        <v>3.5215709999999998</v>
      </c>
      <c r="CA52" s="7">
        <v>3.4688219999999998</v>
      </c>
      <c r="CB52" s="7">
        <v>2.7559629999999999</v>
      </c>
      <c r="CC52" s="7">
        <f t="shared" si="19"/>
        <v>3.2487853333333327</v>
      </c>
      <c r="CD52" s="7">
        <v>0.92436799999999997</v>
      </c>
      <c r="CE52" s="7">
        <v>0.59245099999999995</v>
      </c>
      <c r="CF52" s="7">
        <v>0.60711700000000002</v>
      </c>
      <c r="CG52" s="7">
        <f t="shared" si="20"/>
        <v>0.70797866666666665</v>
      </c>
      <c r="CH52" s="7">
        <v>0.138851</v>
      </c>
      <c r="CI52" s="7">
        <v>0.101591</v>
      </c>
      <c r="CJ52" s="7">
        <v>0.10302699999999999</v>
      </c>
      <c r="CK52" s="7">
        <f t="shared" si="21"/>
        <v>0.11448966666666666</v>
      </c>
      <c r="CL52" s="7">
        <v>3.3224140000000002</v>
      </c>
      <c r="CM52" s="7">
        <v>3.8142610000000001</v>
      </c>
      <c r="CN52" s="7">
        <v>3.55647</v>
      </c>
      <c r="CO52" s="7">
        <f t="shared" si="22"/>
        <v>3.5643816666666672</v>
      </c>
    </row>
    <row r="53" spans="1:93">
      <c r="A53" s="7" t="s">
        <v>208</v>
      </c>
      <c r="B53" s="7">
        <v>3.7774540000000001</v>
      </c>
      <c r="C53" s="7">
        <v>3.9936229999999999</v>
      </c>
      <c r="D53" s="7">
        <v>4.14358</v>
      </c>
      <c r="E53" s="7">
        <f t="shared" si="0"/>
        <v>3.9715523333333334</v>
      </c>
      <c r="F53" s="7">
        <v>4.1320499999999996</v>
      </c>
      <c r="G53" s="7">
        <v>3.9038900000000001</v>
      </c>
      <c r="H53" s="7">
        <v>3.8486199999999999</v>
      </c>
      <c r="I53" s="7">
        <f t="shared" si="1"/>
        <v>3.9615200000000002</v>
      </c>
      <c r="J53" s="7">
        <v>3.9819900000000001</v>
      </c>
      <c r="K53" s="7">
        <v>4.14018</v>
      </c>
      <c r="L53" s="7">
        <v>4.3375300000000001</v>
      </c>
      <c r="M53" s="7">
        <f t="shared" si="2"/>
        <v>4.1532333333333336</v>
      </c>
      <c r="N53" s="7">
        <v>3.4868100000000002</v>
      </c>
      <c r="O53" s="7">
        <v>3.5965400000000001</v>
      </c>
      <c r="P53" s="7">
        <v>3.4649100000000002</v>
      </c>
      <c r="Q53" s="7">
        <f t="shared" si="3"/>
        <v>3.5160866666666668</v>
      </c>
      <c r="R53" s="7">
        <v>3.670442</v>
      </c>
      <c r="S53" s="7">
        <v>3.7674629999999998</v>
      </c>
      <c r="T53" s="7">
        <v>3.9264329999999998</v>
      </c>
      <c r="U53" s="7">
        <f t="shared" si="4"/>
        <v>3.7881126666666667</v>
      </c>
      <c r="V53" s="7">
        <v>4.4064800000000002</v>
      </c>
      <c r="W53" s="7">
        <v>4.2616699999999996</v>
      </c>
      <c r="X53" s="7">
        <v>4.186782</v>
      </c>
      <c r="Y53" s="7">
        <f t="shared" si="5"/>
        <v>4.2849773333333339</v>
      </c>
      <c r="Z53" s="7">
        <v>3.8206000000000002</v>
      </c>
      <c r="AA53" s="7">
        <v>3.799823</v>
      </c>
      <c r="AB53" s="7">
        <v>3.2490800000000002</v>
      </c>
      <c r="AC53" s="7">
        <f t="shared" si="6"/>
        <v>3.6231676666666672</v>
      </c>
      <c r="AD53" s="7">
        <v>3.1521599999999999</v>
      </c>
      <c r="AE53" s="7">
        <v>3.7126929999999998</v>
      </c>
      <c r="AF53" s="7">
        <v>3.4172799999999999</v>
      </c>
      <c r="AG53" s="7">
        <f t="shared" si="7"/>
        <v>3.4273776666666667</v>
      </c>
      <c r="AH53" s="7">
        <v>2.9446599999999998</v>
      </c>
      <c r="AI53" s="7">
        <v>2.7160929999999999</v>
      </c>
      <c r="AJ53" s="7">
        <v>2.4683419999999998</v>
      </c>
      <c r="AK53" s="7">
        <f t="shared" si="8"/>
        <v>2.7096983333333333</v>
      </c>
      <c r="AL53" s="7">
        <v>3.4091800000000001</v>
      </c>
      <c r="AM53" s="7">
        <v>3.2408800000000002</v>
      </c>
      <c r="AN53" s="7">
        <v>3.7046999999999997E-2</v>
      </c>
      <c r="AO53" s="7">
        <f t="shared" si="9"/>
        <v>2.2290356666666669</v>
      </c>
      <c r="AP53" s="7">
        <v>3.3237399999999999</v>
      </c>
      <c r="AQ53" s="7">
        <v>3.0211519999999998</v>
      </c>
      <c r="AR53" s="7">
        <v>2.9963899999999999</v>
      </c>
      <c r="AS53" s="7">
        <f t="shared" si="10"/>
        <v>3.1137606666666664</v>
      </c>
      <c r="AT53" s="7">
        <v>2.8587699999999998</v>
      </c>
      <c r="AU53" s="7">
        <v>3.01349</v>
      </c>
      <c r="AV53" s="7">
        <v>2.7701099999999999</v>
      </c>
      <c r="AW53" s="7">
        <f t="shared" si="11"/>
        <v>2.8807899999999997</v>
      </c>
      <c r="AX53" s="7">
        <v>3.3635519999999999</v>
      </c>
      <c r="AY53" s="7">
        <v>3.237114</v>
      </c>
      <c r="AZ53" s="7">
        <v>2.8277109999999999</v>
      </c>
      <c r="BA53" s="7">
        <f t="shared" si="12"/>
        <v>3.1427923333333339</v>
      </c>
      <c r="BB53" s="7">
        <v>2.705041</v>
      </c>
      <c r="BC53" s="7">
        <v>2.872061</v>
      </c>
      <c r="BD53" s="7">
        <v>3.0255420000000002</v>
      </c>
      <c r="BE53" s="7">
        <f t="shared" si="13"/>
        <v>2.8675479999999998</v>
      </c>
      <c r="BF53" s="7">
        <v>2.1747010000000002</v>
      </c>
      <c r="BG53" s="7">
        <v>2.1184500000000002</v>
      </c>
      <c r="BH53" s="7">
        <v>2.3248000000000002</v>
      </c>
      <c r="BI53" s="7">
        <f t="shared" si="14"/>
        <v>2.2059836666666666</v>
      </c>
      <c r="BJ53" s="7">
        <v>2.5577999999999999</v>
      </c>
      <c r="BK53" s="7">
        <v>2.9525830000000002</v>
      </c>
      <c r="BL53" s="7">
        <v>2.8747699999999998</v>
      </c>
      <c r="BM53" s="7">
        <f t="shared" si="15"/>
        <v>2.7950509999999995</v>
      </c>
      <c r="BN53" s="7">
        <v>1.062683</v>
      </c>
      <c r="BO53" s="7">
        <v>1.1178509999999999</v>
      </c>
      <c r="BP53" s="7">
        <v>0.97156799999999999</v>
      </c>
      <c r="BQ53" s="7">
        <f t="shared" si="16"/>
        <v>1.0507006666666665</v>
      </c>
      <c r="BR53" s="7">
        <v>2.6606209999999999</v>
      </c>
      <c r="BS53" s="7">
        <v>2.9623529999999998</v>
      </c>
      <c r="BT53" s="7">
        <v>2.9666999999999999</v>
      </c>
      <c r="BU53" s="7">
        <f t="shared" si="17"/>
        <v>2.8632246666666661</v>
      </c>
      <c r="BV53" s="7">
        <v>1.30647</v>
      </c>
      <c r="BW53" s="7">
        <v>1.5087900000000001</v>
      </c>
      <c r="BX53" s="7">
        <v>2.72228</v>
      </c>
      <c r="BY53" s="7">
        <f t="shared" si="18"/>
        <v>1.8458466666666666</v>
      </c>
      <c r="BZ53" s="7">
        <v>3.5162909999999998</v>
      </c>
      <c r="CA53" s="7">
        <v>3.54766</v>
      </c>
      <c r="CB53" s="7">
        <v>2.8038599999999998</v>
      </c>
      <c r="CC53" s="7">
        <f t="shared" si="19"/>
        <v>3.2892703333333331</v>
      </c>
      <c r="CD53" s="7">
        <v>0.94738999999999995</v>
      </c>
      <c r="CE53" s="7">
        <v>0.62526400000000004</v>
      </c>
      <c r="CF53" s="7">
        <v>0.65619700000000003</v>
      </c>
      <c r="CG53" s="7">
        <f t="shared" si="20"/>
        <v>0.74295033333333338</v>
      </c>
      <c r="CH53" s="7">
        <v>0.14672099999999999</v>
      </c>
      <c r="CI53" s="7">
        <v>0.103506</v>
      </c>
      <c r="CJ53" s="7">
        <v>0.181891</v>
      </c>
      <c r="CK53" s="7">
        <f t="shared" si="21"/>
        <v>0.14403933333333332</v>
      </c>
      <c r="CL53" s="7">
        <v>3.26993</v>
      </c>
      <c r="CM53" s="7">
        <v>3.8256100000000002</v>
      </c>
      <c r="CN53" s="7">
        <v>3.6019809999999999</v>
      </c>
      <c r="CO53" s="7">
        <f t="shared" si="22"/>
        <v>3.5658403333333335</v>
      </c>
    </row>
    <row r="54" spans="1:93">
      <c r="A54" s="7" t="s">
        <v>209</v>
      </c>
      <c r="B54" s="7">
        <v>3.81664</v>
      </c>
      <c r="C54" s="7">
        <v>4.00542</v>
      </c>
      <c r="D54" s="7">
        <v>4.1973739999999999</v>
      </c>
      <c r="E54" s="7">
        <f t="shared" si="0"/>
        <v>4.0064780000000004</v>
      </c>
      <c r="F54" s="7">
        <v>4.1130599999999999</v>
      </c>
      <c r="G54" s="7">
        <v>3.8884500000000002</v>
      </c>
      <c r="H54" s="7">
        <v>3.7934299999999999</v>
      </c>
      <c r="I54" s="7">
        <f t="shared" si="1"/>
        <v>3.931646666666667</v>
      </c>
      <c r="J54" s="7">
        <v>3.98163</v>
      </c>
      <c r="K54" s="7">
        <v>4.1664000000000003</v>
      </c>
      <c r="L54" s="7">
        <v>4.3218519999999998</v>
      </c>
      <c r="M54" s="7">
        <f t="shared" si="2"/>
        <v>4.1566273333333337</v>
      </c>
      <c r="N54" s="7">
        <v>3.5186600000000001</v>
      </c>
      <c r="O54" s="7">
        <v>3.6063700000000001</v>
      </c>
      <c r="P54" s="7">
        <v>3.54495</v>
      </c>
      <c r="Q54" s="7">
        <f t="shared" si="3"/>
        <v>3.5566600000000004</v>
      </c>
      <c r="R54" s="7">
        <v>3.623332</v>
      </c>
      <c r="S54" s="7">
        <v>3.7467999999999999</v>
      </c>
      <c r="T54" s="7">
        <v>3.8958900000000001</v>
      </c>
      <c r="U54" s="7">
        <f t="shared" si="4"/>
        <v>3.7553406666666667</v>
      </c>
      <c r="V54" s="7">
        <v>4.3440830000000004</v>
      </c>
      <c r="W54" s="7">
        <v>4.1960899999999999</v>
      </c>
      <c r="X54" s="7">
        <v>4.1626830000000004</v>
      </c>
      <c r="Y54" s="7">
        <f t="shared" si="5"/>
        <v>4.2342853333333332</v>
      </c>
      <c r="Z54" s="7">
        <v>3.8097430000000001</v>
      </c>
      <c r="AA54" s="7">
        <v>3.840802</v>
      </c>
      <c r="AB54" s="7">
        <v>3.2266620000000001</v>
      </c>
      <c r="AC54" s="7">
        <f t="shared" si="6"/>
        <v>3.6257356666666669</v>
      </c>
      <c r="AD54" s="7">
        <v>3.157654</v>
      </c>
      <c r="AE54" s="7">
        <v>3.6933099999999999</v>
      </c>
      <c r="AF54" s="7">
        <v>3.4116819999999999</v>
      </c>
      <c r="AG54" s="7">
        <f t="shared" si="7"/>
        <v>3.4208820000000002</v>
      </c>
      <c r="AH54" s="7">
        <v>2.8875999999999999</v>
      </c>
      <c r="AI54" s="7">
        <v>2.6430500000000001</v>
      </c>
      <c r="AJ54" s="7">
        <v>2.4699019999999998</v>
      </c>
      <c r="AK54" s="7">
        <f t="shared" si="8"/>
        <v>2.6668506666666665</v>
      </c>
      <c r="AL54" s="7">
        <v>3.370171</v>
      </c>
      <c r="AM54" s="7">
        <v>3.23929</v>
      </c>
      <c r="AN54" s="7">
        <v>3.4963000000000001E-2</v>
      </c>
      <c r="AO54" s="7">
        <f t="shared" si="9"/>
        <v>2.2148080000000001</v>
      </c>
      <c r="AP54" s="7">
        <v>3.3114599999999998</v>
      </c>
      <c r="AQ54" s="7">
        <v>3.0777429999999999</v>
      </c>
      <c r="AR54" s="7">
        <v>2.9685640000000002</v>
      </c>
      <c r="AS54" s="7">
        <f t="shared" si="10"/>
        <v>3.1192556666666671</v>
      </c>
      <c r="AT54" s="7">
        <v>2.8637299999999999</v>
      </c>
      <c r="AU54" s="7">
        <v>2.9885030000000001</v>
      </c>
      <c r="AV54" s="7">
        <v>2.7753930000000002</v>
      </c>
      <c r="AW54" s="7">
        <f t="shared" si="11"/>
        <v>2.8758753333333331</v>
      </c>
      <c r="AX54" s="7">
        <v>3.3128899999999999</v>
      </c>
      <c r="AY54" s="7">
        <v>3.2607520000000001</v>
      </c>
      <c r="AZ54" s="7">
        <v>2.7544400000000002</v>
      </c>
      <c r="BA54" s="7">
        <f t="shared" si="12"/>
        <v>3.1093606666666669</v>
      </c>
      <c r="BB54" s="7">
        <v>2.7227640000000002</v>
      </c>
      <c r="BC54" s="7">
        <v>2.8821430000000001</v>
      </c>
      <c r="BD54" s="7">
        <v>3.0514030000000001</v>
      </c>
      <c r="BE54" s="7">
        <f t="shared" si="13"/>
        <v>2.8854366666666671</v>
      </c>
      <c r="BF54" s="7">
        <v>2.1904140000000001</v>
      </c>
      <c r="BG54" s="7">
        <v>2.1009799999999998</v>
      </c>
      <c r="BH54" s="7">
        <v>2.2951239999999999</v>
      </c>
      <c r="BI54" s="7">
        <f t="shared" si="14"/>
        <v>2.195506</v>
      </c>
      <c r="BJ54" s="7">
        <v>2.58711</v>
      </c>
      <c r="BK54" s="7">
        <v>2.9284210000000002</v>
      </c>
      <c r="BL54" s="7">
        <v>2.8419439999999998</v>
      </c>
      <c r="BM54" s="7">
        <f t="shared" si="15"/>
        <v>2.7858250000000004</v>
      </c>
      <c r="BN54" s="7">
        <v>1.07257</v>
      </c>
      <c r="BO54" s="7">
        <v>1.1128199999999999</v>
      </c>
      <c r="BP54" s="7">
        <v>0.97113300000000002</v>
      </c>
      <c r="BQ54" s="7">
        <f t="shared" si="16"/>
        <v>1.0521743333333333</v>
      </c>
      <c r="BR54" s="7">
        <v>2.6893530000000001</v>
      </c>
      <c r="BS54" s="7">
        <v>2.94007</v>
      </c>
      <c r="BT54" s="7">
        <v>2.9691900000000002</v>
      </c>
      <c r="BU54" s="7">
        <f t="shared" si="17"/>
        <v>2.8662043333333336</v>
      </c>
      <c r="BV54" s="7">
        <v>1.296613</v>
      </c>
      <c r="BW54" s="7">
        <v>1.4556039999999999</v>
      </c>
      <c r="BX54" s="7">
        <v>2.6819799999999998</v>
      </c>
      <c r="BY54" s="7">
        <f t="shared" si="18"/>
        <v>1.8113989999999998</v>
      </c>
      <c r="BZ54" s="7">
        <v>3.5025930000000001</v>
      </c>
      <c r="CA54" s="7">
        <v>3.4988100000000002</v>
      </c>
      <c r="CB54" s="7">
        <v>2.902393</v>
      </c>
      <c r="CC54" s="7">
        <f t="shared" si="19"/>
        <v>3.3012653333333333</v>
      </c>
      <c r="CD54" s="7">
        <v>0.89857500000000001</v>
      </c>
      <c r="CE54" s="7">
        <v>0.68223</v>
      </c>
      <c r="CF54" s="7">
        <v>0.71514100000000003</v>
      </c>
      <c r="CG54" s="7">
        <f t="shared" si="20"/>
        <v>0.76531533333333324</v>
      </c>
      <c r="CH54" s="7">
        <v>0.10620499999999999</v>
      </c>
      <c r="CI54" s="7">
        <v>0.114205</v>
      </c>
      <c r="CJ54" s="7">
        <v>0.145368</v>
      </c>
      <c r="CK54" s="7">
        <f t="shared" si="21"/>
        <v>0.12192599999999999</v>
      </c>
      <c r="CL54" s="7">
        <v>3.4204020000000002</v>
      </c>
      <c r="CM54" s="7">
        <v>3.8113600000000001</v>
      </c>
      <c r="CN54" s="7">
        <v>3.6297799999999998</v>
      </c>
      <c r="CO54" s="7">
        <f t="shared" si="22"/>
        <v>3.620514</v>
      </c>
    </row>
    <row r="55" spans="1:93">
      <c r="A55" s="7" t="s">
        <v>210</v>
      </c>
      <c r="B55" s="7">
        <v>3.7909999999999999</v>
      </c>
      <c r="C55" s="7">
        <v>4.0572840000000001</v>
      </c>
      <c r="D55" s="7">
        <v>4.1505599999999996</v>
      </c>
      <c r="E55" s="7">
        <f t="shared" si="0"/>
        <v>3.9996146666666661</v>
      </c>
      <c r="F55" s="7">
        <v>4.1438800000000002</v>
      </c>
      <c r="G55" s="7">
        <v>3.9224999999999999</v>
      </c>
      <c r="H55" s="7">
        <v>3.827</v>
      </c>
      <c r="I55" s="7">
        <f t="shared" si="1"/>
        <v>3.9644600000000003</v>
      </c>
      <c r="J55" s="7">
        <v>3.9989699999999999</v>
      </c>
      <c r="K55" s="7">
        <v>4.0916600000000001</v>
      </c>
      <c r="L55" s="7">
        <v>4.2786</v>
      </c>
      <c r="M55" s="7">
        <f t="shared" si="2"/>
        <v>4.1230766666666669</v>
      </c>
      <c r="N55" s="7">
        <v>3.4946899999999999</v>
      </c>
      <c r="O55" s="7">
        <v>3.6109909999999998</v>
      </c>
      <c r="P55" s="7">
        <v>3.5453239999999999</v>
      </c>
      <c r="Q55" s="7">
        <f t="shared" si="3"/>
        <v>3.550335</v>
      </c>
      <c r="R55" s="7">
        <v>3.6177600000000001</v>
      </c>
      <c r="S55" s="7">
        <v>3.7181999999999999</v>
      </c>
      <c r="T55" s="7">
        <v>3.9211900000000002</v>
      </c>
      <c r="U55" s="7">
        <f t="shared" si="4"/>
        <v>3.752383333333333</v>
      </c>
      <c r="V55" s="7">
        <v>4.3902340000000004</v>
      </c>
      <c r="W55" s="7">
        <v>4.2466799999999996</v>
      </c>
      <c r="X55" s="7">
        <v>4.1569900000000004</v>
      </c>
      <c r="Y55" s="7">
        <f t="shared" si="5"/>
        <v>4.2646346666666668</v>
      </c>
      <c r="Z55" s="7">
        <v>3.8242440000000002</v>
      </c>
      <c r="AA55" s="7">
        <v>3.7714599999999998</v>
      </c>
      <c r="AB55" s="7">
        <v>3.2091699999999999</v>
      </c>
      <c r="AC55" s="7">
        <f t="shared" si="6"/>
        <v>3.6016246666666665</v>
      </c>
      <c r="AD55" s="7">
        <v>3.1546099999999999</v>
      </c>
      <c r="AE55" s="7">
        <v>3.6654939999999998</v>
      </c>
      <c r="AF55" s="7">
        <v>3.4152399999999998</v>
      </c>
      <c r="AG55" s="7">
        <f t="shared" si="7"/>
        <v>3.4117813333333333</v>
      </c>
      <c r="AH55" s="7">
        <v>2.94754</v>
      </c>
      <c r="AI55" s="7">
        <v>2.6620520000000001</v>
      </c>
      <c r="AJ55" s="7">
        <v>2.4770500000000002</v>
      </c>
      <c r="AK55" s="7">
        <f t="shared" si="8"/>
        <v>2.6955473333333337</v>
      </c>
      <c r="AL55" s="7">
        <v>3.3908100000000001</v>
      </c>
      <c r="AM55" s="7">
        <v>3.2136</v>
      </c>
      <c r="AN55" s="7">
        <v>3.6417999999999999E-2</v>
      </c>
      <c r="AO55" s="7">
        <f t="shared" si="9"/>
        <v>2.2136093333333333</v>
      </c>
      <c r="AP55" s="7">
        <v>3.2943530000000001</v>
      </c>
      <c r="AQ55" s="7">
        <v>3.0936620000000001</v>
      </c>
      <c r="AR55" s="7">
        <v>2.9514109999999998</v>
      </c>
      <c r="AS55" s="7">
        <f t="shared" si="10"/>
        <v>3.1131419999999999</v>
      </c>
      <c r="AT55" s="7">
        <v>2.8785699999999999</v>
      </c>
      <c r="AU55" s="7">
        <v>3.0319699999999998</v>
      </c>
      <c r="AV55" s="7">
        <v>2.8</v>
      </c>
      <c r="AW55" s="7">
        <f t="shared" si="11"/>
        <v>2.9035133333333327</v>
      </c>
      <c r="AX55" s="7">
        <v>3.3306300000000002</v>
      </c>
      <c r="AY55" s="7">
        <v>3.2332619999999999</v>
      </c>
      <c r="AZ55" s="7">
        <v>2.7972899999999998</v>
      </c>
      <c r="BA55" s="7">
        <f t="shared" si="12"/>
        <v>3.1203939999999997</v>
      </c>
      <c r="BB55" s="7">
        <v>2.7496499999999999</v>
      </c>
      <c r="BC55" s="7">
        <v>2.8639239999999999</v>
      </c>
      <c r="BD55" s="7">
        <v>3.039053</v>
      </c>
      <c r="BE55" s="7">
        <f t="shared" si="13"/>
        <v>2.8842089999999998</v>
      </c>
      <c r="BF55" s="7">
        <v>2.1754829999999998</v>
      </c>
      <c r="BG55" s="7">
        <v>2.1688909999999999</v>
      </c>
      <c r="BH55" s="7">
        <v>2.3016899999999998</v>
      </c>
      <c r="BI55" s="7">
        <f t="shared" si="14"/>
        <v>2.2153546666666668</v>
      </c>
      <c r="BJ55" s="7">
        <v>2.6031439999999999</v>
      </c>
      <c r="BK55" s="7">
        <v>2.9961540000000002</v>
      </c>
      <c r="BL55" s="7">
        <v>2.8840400000000002</v>
      </c>
      <c r="BM55" s="7">
        <f t="shared" si="15"/>
        <v>2.8277793333333334</v>
      </c>
      <c r="BN55" s="7">
        <v>1.0636000000000001</v>
      </c>
      <c r="BO55" s="7">
        <v>1.1116999999999999</v>
      </c>
      <c r="BP55" s="7">
        <v>0.96911599999999998</v>
      </c>
      <c r="BQ55" s="7">
        <f t="shared" si="16"/>
        <v>1.0481386666666668</v>
      </c>
      <c r="BR55" s="7">
        <v>2.71746</v>
      </c>
      <c r="BS55" s="7">
        <v>2.9150830000000001</v>
      </c>
      <c r="BT55" s="7">
        <v>2.99613</v>
      </c>
      <c r="BU55" s="7">
        <f t="shared" si="17"/>
        <v>2.876224333333333</v>
      </c>
      <c r="BV55" s="7">
        <v>1.2797700000000001</v>
      </c>
      <c r="BW55" s="7">
        <v>1.440901</v>
      </c>
      <c r="BX55" s="7">
        <v>2.5949900000000001</v>
      </c>
      <c r="BY55" s="7">
        <f t="shared" si="18"/>
        <v>1.7718870000000002</v>
      </c>
      <c r="BZ55" s="7">
        <v>3.5327630000000001</v>
      </c>
      <c r="CA55" s="7">
        <v>3.51213</v>
      </c>
      <c r="CB55" s="7">
        <v>2.7890929999999998</v>
      </c>
      <c r="CC55" s="7">
        <f t="shared" si="19"/>
        <v>3.2779953333333331</v>
      </c>
      <c r="CD55" s="7">
        <v>0.96713899999999997</v>
      </c>
      <c r="CE55" s="7">
        <v>0.68204500000000001</v>
      </c>
      <c r="CF55" s="7">
        <v>0.76136000000000004</v>
      </c>
      <c r="CG55" s="7">
        <f t="shared" si="20"/>
        <v>0.8035146666666666</v>
      </c>
      <c r="CH55" s="7">
        <v>0.11064400000000001</v>
      </c>
      <c r="CI55" s="7">
        <v>0.10301299999999999</v>
      </c>
      <c r="CJ55" s="7">
        <v>0.17737800000000001</v>
      </c>
      <c r="CK55" s="7">
        <f t="shared" si="21"/>
        <v>0.13034500000000002</v>
      </c>
      <c r="CL55" s="7">
        <v>3.25665</v>
      </c>
      <c r="CM55" s="7">
        <v>3.8454199999999998</v>
      </c>
      <c r="CN55" s="7">
        <v>3.6080399999999999</v>
      </c>
      <c r="CO55" s="7">
        <f t="shared" si="22"/>
        <v>3.5700366666666667</v>
      </c>
    </row>
    <row r="56" spans="1:93">
      <c r="A56" s="7" t="s">
        <v>211</v>
      </c>
      <c r="B56" s="7">
        <v>3.78396</v>
      </c>
      <c r="C56" s="7">
        <v>4.0219899999999997</v>
      </c>
      <c r="D56" s="7">
        <v>4.1786700000000003</v>
      </c>
      <c r="E56" s="7">
        <f t="shared" si="0"/>
        <v>3.9948733333333331</v>
      </c>
      <c r="F56" s="7">
        <v>4.0706920000000002</v>
      </c>
      <c r="G56" s="7">
        <v>3.91751</v>
      </c>
      <c r="H56" s="7">
        <v>3.8353299999999999</v>
      </c>
      <c r="I56" s="7">
        <f t="shared" si="1"/>
        <v>3.9411773333333335</v>
      </c>
      <c r="J56" s="7">
        <v>3.9869309999999998</v>
      </c>
      <c r="K56" s="7">
        <v>4.1499899999999998</v>
      </c>
      <c r="L56" s="7">
        <v>4.2628300000000001</v>
      </c>
      <c r="M56" s="7">
        <f t="shared" si="2"/>
        <v>4.1332503333333328</v>
      </c>
      <c r="N56" s="7">
        <v>3.51275</v>
      </c>
      <c r="O56" s="7">
        <v>3.6291030000000002</v>
      </c>
      <c r="P56" s="7">
        <v>3.5191330000000001</v>
      </c>
      <c r="Q56" s="7">
        <f t="shared" si="3"/>
        <v>3.5536620000000005</v>
      </c>
      <c r="R56" s="7">
        <v>3.6245509999999999</v>
      </c>
      <c r="S56" s="7">
        <v>3.7065920000000001</v>
      </c>
      <c r="T56" s="7">
        <v>3.8394499999999998</v>
      </c>
      <c r="U56" s="7">
        <f t="shared" si="4"/>
        <v>3.7235309999999999</v>
      </c>
      <c r="V56" s="7">
        <v>4.3415400000000002</v>
      </c>
      <c r="W56" s="7">
        <v>4.2458299999999998</v>
      </c>
      <c r="X56" s="7">
        <v>4.1833600000000004</v>
      </c>
      <c r="Y56" s="7">
        <f t="shared" si="5"/>
        <v>4.2569100000000004</v>
      </c>
      <c r="Z56" s="7">
        <v>3.8326799999999999</v>
      </c>
      <c r="AA56" s="7">
        <v>3.8283999999999998</v>
      </c>
      <c r="AB56" s="7">
        <v>3.20383</v>
      </c>
      <c r="AC56" s="7">
        <f t="shared" si="6"/>
        <v>3.6216366666666668</v>
      </c>
      <c r="AD56" s="7">
        <v>3.1425100000000001</v>
      </c>
      <c r="AE56" s="7">
        <v>3.7778420000000001</v>
      </c>
      <c r="AF56" s="7">
        <v>3.4131429999999998</v>
      </c>
      <c r="AG56" s="7">
        <f t="shared" si="7"/>
        <v>3.4444983333333332</v>
      </c>
      <c r="AH56" s="7">
        <v>2.9271699999999998</v>
      </c>
      <c r="AI56" s="7">
        <v>2.6986940000000001</v>
      </c>
      <c r="AJ56" s="7">
        <v>2.4501499999999998</v>
      </c>
      <c r="AK56" s="7">
        <f t="shared" si="8"/>
        <v>2.692004666666667</v>
      </c>
      <c r="AL56" s="7">
        <v>3.4325920000000001</v>
      </c>
      <c r="AM56" s="7">
        <v>3.2367599999999999</v>
      </c>
      <c r="AN56" s="7">
        <v>3.8080000000000003E-2</v>
      </c>
      <c r="AO56" s="7">
        <f t="shared" si="9"/>
        <v>2.2358106666666666</v>
      </c>
      <c r="AP56" s="7">
        <v>3.2987000000000002</v>
      </c>
      <c r="AQ56" s="7">
        <v>3.0583499999999999</v>
      </c>
      <c r="AR56" s="7">
        <v>3.0040809999999998</v>
      </c>
      <c r="AS56" s="7">
        <f t="shared" si="10"/>
        <v>3.120377</v>
      </c>
      <c r="AT56" s="7">
        <v>2.8514599999999999</v>
      </c>
      <c r="AU56" s="7">
        <v>3.0367540000000002</v>
      </c>
      <c r="AV56" s="7">
        <v>2.7845430000000002</v>
      </c>
      <c r="AW56" s="7">
        <f t="shared" si="11"/>
        <v>2.8909190000000002</v>
      </c>
      <c r="AX56" s="7">
        <v>3.3505699999999998</v>
      </c>
      <c r="AY56" s="7">
        <v>3.239001</v>
      </c>
      <c r="AZ56" s="7">
        <v>2.8022109999999998</v>
      </c>
      <c r="BA56" s="7">
        <f t="shared" si="12"/>
        <v>3.1305939999999999</v>
      </c>
      <c r="BB56" s="7">
        <v>2.7332299999999998</v>
      </c>
      <c r="BC56" s="7">
        <v>2.8657599999999999</v>
      </c>
      <c r="BD56" s="7">
        <v>3.11321</v>
      </c>
      <c r="BE56" s="7">
        <f t="shared" si="13"/>
        <v>2.9040666666666666</v>
      </c>
      <c r="BF56" s="7">
        <v>2.1473399999999998</v>
      </c>
      <c r="BG56" s="7">
        <v>2.1355029999999999</v>
      </c>
      <c r="BH56" s="7">
        <v>2.2865099999999998</v>
      </c>
      <c r="BI56" s="7">
        <f t="shared" si="14"/>
        <v>2.1897843333333333</v>
      </c>
      <c r="BJ56" s="7">
        <v>2.6111399999999998</v>
      </c>
      <c r="BK56" s="7">
        <v>2.9202219999999999</v>
      </c>
      <c r="BL56" s="7">
        <v>2.8832620000000002</v>
      </c>
      <c r="BM56" s="7">
        <f t="shared" si="15"/>
        <v>2.8048746666666666</v>
      </c>
      <c r="BN56" s="7">
        <v>1.0663400000000001</v>
      </c>
      <c r="BO56" s="7">
        <v>1.1132930000000001</v>
      </c>
      <c r="BP56" s="7">
        <v>0.97194199999999997</v>
      </c>
      <c r="BQ56" s="7">
        <f t="shared" si="16"/>
        <v>1.0505249999999999</v>
      </c>
      <c r="BR56" s="7">
        <v>2.6888640000000001</v>
      </c>
      <c r="BS56" s="7">
        <v>2.9335599999999999</v>
      </c>
      <c r="BT56" s="7">
        <v>3.0439039999999999</v>
      </c>
      <c r="BU56" s="7">
        <f t="shared" si="17"/>
        <v>2.888776</v>
      </c>
      <c r="BV56" s="7">
        <v>1.3085910000000001</v>
      </c>
      <c r="BW56" s="7">
        <v>1.41797</v>
      </c>
      <c r="BX56" s="7">
        <v>2.5771109999999999</v>
      </c>
      <c r="BY56" s="7">
        <f t="shared" si="18"/>
        <v>1.7678906666666669</v>
      </c>
      <c r="BZ56" s="7">
        <v>3.5285099999999998</v>
      </c>
      <c r="CA56" s="7">
        <v>3.552543</v>
      </c>
      <c r="CB56" s="7">
        <v>2.9429409999999998</v>
      </c>
      <c r="CC56" s="7">
        <f t="shared" si="19"/>
        <v>3.3413313333333332</v>
      </c>
      <c r="CD56" s="7">
        <v>0.95786899999999997</v>
      </c>
      <c r="CE56" s="7">
        <v>0.71787299999999998</v>
      </c>
      <c r="CF56" s="7">
        <v>0.80592699999999995</v>
      </c>
      <c r="CG56" s="7">
        <f t="shared" si="20"/>
        <v>0.82722300000000004</v>
      </c>
      <c r="CH56" s="7">
        <v>0.14849899999999999</v>
      </c>
      <c r="CI56" s="7">
        <v>0.104694</v>
      </c>
      <c r="CJ56" s="7">
        <v>0.16592999999999999</v>
      </c>
      <c r="CK56" s="7">
        <f t="shared" si="21"/>
        <v>0.13970766666666667</v>
      </c>
      <c r="CL56" s="7">
        <v>3.3479920000000001</v>
      </c>
      <c r="CM56" s="7">
        <v>3.81833</v>
      </c>
      <c r="CN56" s="7">
        <v>3.6210100000000001</v>
      </c>
      <c r="CO56" s="7">
        <f t="shared" si="22"/>
        <v>3.5957773333333329</v>
      </c>
    </row>
    <row r="57" spans="1:93">
      <c r="A57" s="7" t="s">
        <v>212</v>
      </c>
      <c r="B57" s="7">
        <v>3.8426999999999998</v>
      </c>
      <c r="C57" s="7">
        <v>4.0689900000000003</v>
      </c>
      <c r="D57" s="7">
        <v>4.104101</v>
      </c>
      <c r="E57" s="7">
        <f t="shared" si="0"/>
        <v>4.005263666666667</v>
      </c>
      <c r="F57" s="7">
        <v>4.1348700000000003</v>
      </c>
      <c r="G57" s="7">
        <v>3.9349509999999999</v>
      </c>
      <c r="H57" s="7">
        <v>3.8327619999999998</v>
      </c>
      <c r="I57" s="7">
        <f t="shared" si="1"/>
        <v>3.9675276666666668</v>
      </c>
      <c r="J57" s="7">
        <v>4.0139800000000001</v>
      </c>
      <c r="K57" s="7">
        <v>4.1362699999999997</v>
      </c>
      <c r="L57" s="7">
        <v>4.3191100000000002</v>
      </c>
      <c r="M57" s="7">
        <f t="shared" si="2"/>
        <v>4.1564533333333333</v>
      </c>
      <c r="N57" s="7">
        <v>3.5610909999999998</v>
      </c>
      <c r="O57" s="7">
        <v>3.6226410000000002</v>
      </c>
      <c r="P57" s="7">
        <v>3.5223710000000001</v>
      </c>
      <c r="Q57" s="7">
        <f t="shared" si="3"/>
        <v>3.5687010000000003</v>
      </c>
      <c r="R57" s="7">
        <v>3.6537739999999999</v>
      </c>
      <c r="S57" s="7">
        <v>3.7150020000000001</v>
      </c>
      <c r="T57" s="7">
        <v>3.89866</v>
      </c>
      <c r="U57" s="7">
        <f t="shared" si="4"/>
        <v>3.7558120000000002</v>
      </c>
      <c r="V57" s="7">
        <v>4.3515100000000002</v>
      </c>
      <c r="W57" s="7">
        <v>4.2405799999999996</v>
      </c>
      <c r="X57" s="7">
        <v>4.19123</v>
      </c>
      <c r="Y57" s="7">
        <f t="shared" si="5"/>
        <v>4.2611066666666666</v>
      </c>
      <c r="Z57" s="7">
        <v>3.7619410000000002</v>
      </c>
      <c r="AA57" s="7">
        <v>3.8264840000000002</v>
      </c>
      <c r="AB57" s="7">
        <v>3.18005</v>
      </c>
      <c r="AC57" s="7">
        <f t="shared" si="6"/>
        <v>3.589491666666667</v>
      </c>
      <c r="AD57" s="7">
        <v>3.1384500000000002</v>
      </c>
      <c r="AE57" s="7">
        <v>3.6999200000000001</v>
      </c>
      <c r="AF57" s="7">
        <v>3.4371200000000002</v>
      </c>
      <c r="AG57" s="7">
        <f t="shared" si="7"/>
        <v>3.4251633333333338</v>
      </c>
      <c r="AH57" s="7">
        <v>2.9441510000000002</v>
      </c>
      <c r="AI57" s="7">
        <v>2.707522</v>
      </c>
      <c r="AJ57" s="7">
        <v>2.4991699999999999</v>
      </c>
      <c r="AK57" s="7">
        <f t="shared" si="8"/>
        <v>2.7169476666666665</v>
      </c>
      <c r="AL57" s="7">
        <v>3.406272</v>
      </c>
      <c r="AM57" s="7">
        <v>3.2284799999999998</v>
      </c>
      <c r="AN57" s="7">
        <v>3.4612999999999998E-2</v>
      </c>
      <c r="AO57" s="7">
        <f t="shared" si="9"/>
        <v>2.2231216666666667</v>
      </c>
      <c r="AP57" s="7">
        <v>3.27406</v>
      </c>
      <c r="AQ57" s="7">
        <v>3.0939399999999999</v>
      </c>
      <c r="AR57" s="7">
        <v>2.98929</v>
      </c>
      <c r="AS57" s="7">
        <f t="shared" si="10"/>
        <v>3.1190966666666671</v>
      </c>
      <c r="AT57" s="7">
        <v>2.8681399999999999</v>
      </c>
      <c r="AU57" s="7">
        <v>3.0248200000000001</v>
      </c>
      <c r="AV57" s="7">
        <v>2.80768</v>
      </c>
      <c r="AW57" s="7">
        <f t="shared" si="11"/>
        <v>2.9002133333333333</v>
      </c>
      <c r="AX57" s="7">
        <v>3.33</v>
      </c>
      <c r="AY57" s="7">
        <v>3.2142029999999999</v>
      </c>
      <c r="AZ57" s="7">
        <v>2.8214600000000001</v>
      </c>
      <c r="BA57" s="7">
        <f t="shared" si="12"/>
        <v>3.1218876666666664</v>
      </c>
      <c r="BB57" s="7">
        <v>2.7474599999999998</v>
      </c>
      <c r="BC57" s="7">
        <v>2.9173399999999998</v>
      </c>
      <c r="BD57" s="7">
        <v>3.1993100000000001</v>
      </c>
      <c r="BE57" s="7">
        <f t="shared" si="13"/>
        <v>2.9547033333333332</v>
      </c>
      <c r="BF57" s="7">
        <v>2.1451799999999999</v>
      </c>
      <c r="BG57" s="7">
        <v>2.18405</v>
      </c>
      <c r="BH57" s="7">
        <v>2.2661099999999998</v>
      </c>
      <c r="BI57" s="7">
        <f t="shared" si="14"/>
        <v>2.1984466666666669</v>
      </c>
      <c r="BJ57" s="7">
        <v>2.552473</v>
      </c>
      <c r="BK57" s="7">
        <v>2.9356399999999998</v>
      </c>
      <c r="BL57" s="7">
        <v>2.8681909999999999</v>
      </c>
      <c r="BM57" s="7">
        <f t="shared" si="15"/>
        <v>2.7854346666666667</v>
      </c>
      <c r="BN57" s="7">
        <v>1.0695840000000001</v>
      </c>
      <c r="BO57" s="7">
        <v>1.1100000000000001</v>
      </c>
      <c r="BP57" s="7">
        <v>0.96490200000000004</v>
      </c>
      <c r="BQ57" s="7">
        <f t="shared" si="16"/>
        <v>1.048162</v>
      </c>
      <c r="BR57" s="7">
        <v>2.6691440000000002</v>
      </c>
      <c r="BS57" s="7">
        <v>2.9576899999999999</v>
      </c>
      <c r="BT57" s="7">
        <v>2.9982730000000002</v>
      </c>
      <c r="BU57" s="7">
        <f t="shared" si="17"/>
        <v>2.8750356666666668</v>
      </c>
      <c r="BV57" s="7">
        <v>1.3042400000000001</v>
      </c>
      <c r="BW57" s="7">
        <v>1.4267030000000001</v>
      </c>
      <c r="BX57" s="7">
        <v>2.57368</v>
      </c>
      <c r="BY57" s="7">
        <f t="shared" si="18"/>
        <v>1.7682076666666664</v>
      </c>
      <c r="BZ57" s="7">
        <v>3.5578319999999999</v>
      </c>
      <c r="CA57" s="7">
        <v>3.5173299999999998</v>
      </c>
      <c r="CB57" s="7">
        <v>2.9850620000000001</v>
      </c>
      <c r="CC57" s="7">
        <f t="shared" si="19"/>
        <v>3.3534079999999999</v>
      </c>
      <c r="CD57" s="7">
        <v>0.953349</v>
      </c>
      <c r="CE57" s="7">
        <v>0.753529</v>
      </c>
      <c r="CF57" s="7">
        <v>0.83036600000000005</v>
      </c>
      <c r="CG57" s="7">
        <f t="shared" si="20"/>
        <v>0.84574800000000006</v>
      </c>
      <c r="CH57" s="7">
        <v>0.12299499999999999</v>
      </c>
      <c r="CI57" s="7">
        <v>0.108198</v>
      </c>
      <c r="CJ57" s="7">
        <v>0.161997</v>
      </c>
      <c r="CK57" s="7">
        <f t="shared" si="21"/>
        <v>0.13106333333333334</v>
      </c>
      <c r="CL57" s="7">
        <v>3.2263820000000001</v>
      </c>
      <c r="CM57" s="7">
        <v>3.8199109999999998</v>
      </c>
      <c r="CN57" s="7">
        <v>3.6733210000000001</v>
      </c>
      <c r="CO57" s="7">
        <f t="shared" si="22"/>
        <v>3.5732046666666668</v>
      </c>
    </row>
    <row r="58" spans="1:93">
      <c r="A58" s="7" t="s">
        <v>213</v>
      </c>
      <c r="B58" s="7">
        <v>3.8283640000000001</v>
      </c>
      <c r="C58" s="7">
        <v>4.0625600000000004</v>
      </c>
      <c r="D58" s="7">
        <v>4.1383999999999999</v>
      </c>
      <c r="E58" s="7">
        <f t="shared" si="0"/>
        <v>4.009774666666666</v>
      </c>
      <c r="F58" s="7">
        <v>4.1214199999999996</v>
      </c>
      <c r="G58" s="7">
        <v>3.9893399999999999</v>
      </c>
      <c r="H58" s="7">
        <v>3.7521499999999999</v>
      </c>
      <c r="I58" s="7">
        <f t="shared" si="1"/>
        <v>3.9543033333333333</v>
      </c>
      <c r="J58" s="7">
        <v>3.9983300000000002</v>
      </c>
      <c r="K58" s="7">
        <v>4.1553129999999996</v>
      </c>
      <c r="L58" s="7">
        <v>4.24655</v>
      </c>
      <c r="M58" s="7">
        <f t="shared" si="2"/>
        <v>4.1333976666666663</v>
      </c>
      <c r="N58" s="7">
        <v>3.6446700000000001</v>
      </c>
      <c r="O58" s="7">
        <v>3.6437810000000002</v>
      </c>
      <c r="P58" s="7">
        <v>3.5112719999999999</v>
      </c>
      <c r="Q58" s="7">
        <f t="shared" si="3"/>
        <v>3.5999076666666667</v>
      </c>
      <c r="R58" s="7">
        <v>3.7092299999999998</v>
      </c>
      <c r="S58" s="7">
        <v>3.7235900000000002</v>
      </c>
      <c r="T58" s="7">
        <v>3.8814000000000002</v>
      </c>
      <c r="U58" s="7">
        <f t="shared" si="4"/>
        <v>3.7714066666666661</v>
      </c>
      <c r="V58" s="7">
        <v>4.4145000000000003</v>
      </c>
      <c r="W58" s="7">
        <v>4.2654310000000004</v>
      </c>
      <c r="X58" s="7">
        <v>4.1731600000000002</v>
      </c>
      <c r="Y58" s="7">
        <f t="shared" si="5"/>
        <v>4.2843636666666667</v>
      </c>
      <c r="Z58" s="7">
        <v>3.8071120000000001</v>
      </c>
      <c r="AA58" s="7">
        <v>3.8003840000000002</v>
      </c>
      <c r="AB58" s="7">
        <v>3.1689039999999999</v>
      </c>
      <c r="AC58" s="7">
        <f t="shared" si="6"/>
        <v>3.5921333333333334</v>
      </c>
      <c r="AD58" s="7">
        <v>3.18438</v>
      </c>
      <c r="AE58" s="7">
        <v>3.7777599999999998</v>
      </c>
      <c r="AF58" s="7">
        <v>3.4315410000000002</v>
      </c>
      <c r="AG58" s="7">
        <f t="shared" si="7"/>
        <v>3.4645603333333335</v>
      </c>
      <c r="AH58" s="7">
        <v>2.9454199999999999</v>
      </c>
      <c r="AI58" s="7">
        <v>2.65883</v>
      </c>
      <c r="AJ58" s="7">
        <v>2.4753799999999999</v>
      </c>
      <c r="AK58" s="7">
        <f t="shared" si="8"/>
        <v>2.6932100000000001</v>
      </c>
      <c r="AL58" s="7">
        <v>3.3633410000000001</v>
      </c>
      <c r="AM58" s="7">
        <v>3.2163900000000001</v>
      </c>
      <c r="AN58" s="7">
        <v>3.5400000000000001E-2</v>
      </c>
      <c r="AO58" s="7">
        <f t="shared" si="9"/>
        <v>2.2050436666666671</v>
      </c>
      <c r="AP58" s="7">
        <v>3.3098529999999999</v>
      </c>
      <c r="AQ58" s="7">
        <v>3.1113300000000002</v>
      </c>
      <c r="AR58" s="7">
        <v>2.9502100000000002</v>
      </c>
      <c r="AS58" s="7">
        <f t="shared" si="10"/>
        <v>3.1237976666666669</v>
      </c>
      <c r="AT58" s="7">
        <v>2.8635100000000002</v>
      </c>
      <c r="AU58" s="7">
        <v>3.01417</v>
      </c>
      <c r="AV58" s="7">
        <v>2.80945</v>
      </c>
      <c r="AW58" s="7">
        <f t="shared" si="11"/>
        <v>2.8957099999999998</v>
      </c>
      <c r="AX58" s="7">
        <v>3.3366600000000002</v>
      </c>
      <c r="AY58" s="7">
        <v>3.1964139999999999</v>
      </c>
      <c r="AZ58" s="7">
        <v>2.815232</v>
      </c>
      <c r="BA58" s="7">
        <f t="shared" si="12"/>
        <v>3.1161020000000001</v>
      </c>
      <c r="BB58" s="7">
        <v>2.7623920000000002</v>
      </c>
      <c r="BC58" s="7">
        <v>2.884674</v>
      </c>
      <c r="BD58" s="7">
        <v>3.1420240000000002</v>
      </c>
      <c r="BE58" s="7">
        <f t="shared" si="13"/>
        <v>2.9296966666666671</v>
      </c>
      <c r="BF58" s="7">
        <v>2.1241910000000002</v>
      </c>
      <c r="BG58" s="7">
        <v>2.1242899999999998</v>
      </c>
      <c r="BH58" s="7">
        <v>2.2690100000000002</v>
      </c>
      <c r="BI58" s="7">
        <f t="shared" si="14"/>
        <v>2.1724969999999999</v>
      </c>
      <c r="BJ58" s="7">
        <v>2.5590999999999999</v>
      </c>
      <c r="BK58" s="7">
        <v>2.9418739999999999</v>
      </c>
      <c r="BL58" s="7">
        <v>2.91622</v>
      </c>
      <c r="BM58" s="7">
        <f t="shared" si="15"/>
        <v>2.8057313333333327</v>
      </c>
      <c r="BN58" s="7">
        <v>1.066092</v>
      </c>
      <c r="BO58" s="7">
        <v>1.1195200000000001</v>
      </c>
      <c r="BP58" s="7">
        <v>0.95863299999999996</v>
      </c>
      <c r="BQ58" s="7">
        <f t="shared" si="16"/>
        <v>1.0480816666666666</v>
      </c>
      <c r="BR58" s="7">
        <v>2.7542800000000001</v>
      </c>
      <c r="BS58" s="7">
        <v>2.9854219999999998</v>
      </c>
      <c r="BT58" s="7">
        <v>3.0016829999999999</v>
      </c>
      <c r="BU58" s="7">
        <f t="shared" si="17"/>
        <v>2.9137949999999999</v>
      </c>
      <c r="BV58" s="7">
        <v>1.27047</v>
      </c>
      <c r="BW58" s="7">
        <v>1.3728199999999999</v>
      </c>
      <c r="BX58" s="7">
        <v>2.501131</v>
      </c>
      <c r="BY58" s="7">
        <f t="shared" si="18"/>
        <v>1.7148069999999997</v>
      </c>
      <c r="BZ58" s="7">
        <v>3.5330599999999999</v>
      </c>
      <c r="CA58" s="7">
        <v>3.5270000000000001</v>
      </c>
      <c r="CB58" s="7">
        <v>2.7642540000000002</v>
      </c>
      <c r="CC58" s="7">
        <f t="shared" si="19"/>
        <v>3.2747713333333337</v>
      </c>
      <c r="CD58" s="7">
        <v>0.97494400000000003</v>
      </c>
      <c r="CE58" s="7">
        <v>0.81340400000000002</v>
      </c>
      <c r="CF58" s="7">
        <v>0.91343200000000002</v>
      </c>
      <c r="CG58" s="7">
        <f t="shared" si="20"/>
        <v>0.90059333333333347</v>
      </c>
      <c r="CH58" s="7">
        <v>0.12639600000000001</v>
      </c>
      <c r="CI58" s="7">
        <v>0.11936099999999999</v>
      </c>
      <c r="CJ58" s="7">
        <v>0.10685799999999999</v>
      </c>
      <c r="CK58" s="7">
        <f t="shared" si="21"/>
        <v>0.11753833333333334</v>
      </c>
      <c r="CL58" s="7">
        <v>3.29312</v>
      </c>
      <c r="CM58" s="7">
        <v>3.7916400000000001</v>
      </c>
      <c r="CN58" s="7">
        <v>3.6915800000000001</v>
      </c>
      <c r="CO58" s="7">
        <f t="shared" si="22"/>
        <v>3.5921133333333337</v>
      </c>
    </row>
    <row r="59" spans="1:93">
      <c r="A59" s="7" t="s">
        <v>214</v>
      </c>
      <c r="B59" s="7">
        <v>3.8459210000000001</v>
      </c>
      <c r="C59" s="7">
        <v>4.0394199999999998</v>
      </c>
      <c r="D59" s="7">
        <v>4.1917439999999999</v>
      </c>
      <c r="E59" s="7">
        <f t="shared" si="0"/>
        <v>4.0256949999999998</v>
      </c>
      <c r="F59" s="7">
        <v>4.1575040000000003</v>
      </c>
      <c r="G59" s="7">
        <v>4.0060529999999996</v>
      </c>
      <c r="H59" s="7">
        <v>3.8481999999999998</v>
      </c>
      <c r="I59" s="7">
        <f t="shared" si="1"/>
        <v>4.0039190000000007</v>
      </c>
      <c r="J59" s="7">
        <v>3.9793599999999998</v>
      </c>
      <c r="K59" s="7">
        <v>4.1113799999999996</v>
      </c>
      <c r="L59" s="7">
        <v>4.247833</v>
      </c>
      <c r="M59" s="7">
        <f t="shared" si="2"/>
        <v>4.1128576666666667</v>
      </c>
      <c r="N59" s="7">
        <v>3.6819609999999998</v>
      </c>
      <c r="O59" s="7">
        <v>3.6475300000000002</v>
      </c>
      <c r="P59" s="7">
        <v>3.5616629999999998</v>
      </c>
      <c r="Q59" s="7">
        <f t="shared" si="3"/>
        <v>3.6303846666666666</v>
      </c>
      <c r="R59" s="7">
        <v>3.7132329999999998</v>
      </c>
      <c r="S59" s="7">
        <v>3.7475399999999999</v>
      </c>
      <c r="T59" s="7">
        <v>3.8256000000000001</v>
      </c>
      <c r="U59" s="7">
        <f t="shared" si="4"/>
        <v>3.762124333333333</v>
      </c>
      <c r="V59" s="7">
        <v>4.3422400000000003</v>
      </c>
      <c r="W59" s="7">
        <v>4.2170699999999997</v>
      </c>
      <c r="X59" s="7">
        <v>4.3065899999999999</v>
      </c>
      <c r="Y59" s="7">
        <f t="shared" si="5"/>
        <v>4.2886333333333333</v>
      </c>
      <c r="Z59" s="7">
        <v>3.7683300000000002</v>
      </c>
      <c r="AA59" s="7">
        <v>3.85602</v>
      </c>
      <c r="AB59" s="7">
        <v>3.182264</v>
      </c>
      <c r="AC59" s="7">
        <f t="shared" si="6"/>
        <v>3.6022046666666667</v>
      </c>
      <c r="AD59" s="7">
        <v>3.1487919999999998</v>
      </c>
      <c r="AE59" s="7">
        <v>3.7184200000000001</v>
      </c>
      <c r="AF59" s="7">
        <v>3.459311</v>
      </c>
      <c r="AG59" s="7">
        <f t="shared" si="7"/>
        <v>3.4421743333333334</v>
      </c>
      <c r="AH59" s="7">
        <v>2.9439199999999999</v>
      </c>
      <c r="AI59" s="7">
        <v>2.6559629999999999</v>
      </c>
      <c r="AJ59" s="7">
        <v>2.4953599999999998</v>
      </c>
      <c r="AK59" s="7">
        <f t="shared" si="8"/>
        <v>2.6984143333333335</v>
      </c>
      <c r="AL59" s="7">
        <v>3.363102</v>
      </c>
      <c r="AM59" s="7">
        <v>3.2131500000000002</v>
      </c>
      <c r="AN59" s="7">
        <v>3.6731E-2</v>
      </c>
      <c r="AO59" s="7">
        <f t="shared" si="9"/>
        <v>2.2043276666666665</v>
      </c>
      <c r="AP59" s="7">
        <v>3.3191999999999999</v>
      </c>
      <c r="AQ59" s="7">
        <v>3.0446119999999999</v>
      </c>
      <c r="AR59" s="7">
        <v>2.9531700000000001</v>
      </c>
      <c r="AS59" s="7">
        <f t="shared" si="10"/>
        <v>3.1056606666666666</v>
      </c>
      <c r="AT59" s="7">
        <v>2.8537729999999999</v>
      </c>
      <c r="AU59" s="7">
        <v>3.01702</v>
      </c>
      <c r="AV59" s="7">
        <v>2.7840410000000002</v>
      </c>
      <c r="AW59" s="7">
        <f t="shared" si="11"/>
        <v>2.8849446666666672</v>
      </c>
      <c r="AX59" s="7">
        <v>3.3469329999999999</v>
      </c>
      <c r="AY59" s="7">
        <v>3.2420719999999998</v>
      </c>
      <c r="AZ59" s="7">
        <v>2.7470400000000001</v>
      </c>
      <c r="BA59" s="7">
        <f t="shared" si="12"/>
        <v>3.112015</v>
      </c>
      <c r="BB59" s="7">
        <v>2.7731509999999999</v>
      </c>
      <c r="BC59" s="7">
        <v>2.9417200000000001</v>
      </c>
      <c r="BD59" s="7">
        <v>3.1488499999999999</v>
      </c>
      <c r="BE59" s="7">
        <f t="shared" si="13"/>
        <v>2.9545736666666667</v>
      </c>
      <c r="BF59" s="7">
        <v>2.1352199999999999</v>
      </c>
      <c r="BG59" s="7">
        <v>2.1767919999999998</v>
      </c>
      <c r="BH59" s="7">
        <v>2.2562600000000002</v>
      </c>
      <c r="BI59" s="7">
        <f t="shared" si="14"/>
        <v>2.1894239999999998</v>
      </c>
      <c r="BJ59" s="7">
        <v>2.5279340000000001</v>
      </c>
      <c r="BK59" s="7">
        <v>2.9216299999999999</v>
      </c>
      <c r="BL59" s="7">
        <v>2.9040699999999999</v>
      </c>
      <c r="BM59" s="7">
        <f t="shared" si="15"/>
        <v>2.7845446666666667</v>
      </c>
      <c r="BN59" s="7">
        <v>1.059844</v>
      </c>
      <c r="BO59" s="7">
        <v>1.10985</v>
      </c>
      <c r="BP59" s="7">
        <v>0.958592</v>
      </c>
      <c r="BQ59" s="7">
        <f t="shared" si="16"/>
        <v>1.042762</v>
      </c>
      <c r="BR59" s="7">
        <v>2.7553399999999999</v>
      </c>
      <c r="BS59" s="7">
        <v>2.9641000000000002</v>
      </c>
      <c r="BT59" s="7">
        <v>3.0230399999999999</v>
      </c>
      <c r="BU59" s="7">
        <f t="shared" si="17"/>
        <v>2.9141600000000003</v>
      </c>
      <c r="BV59" s="7">
        <v>1.29</v>
      </c>
      <c r="BW59" s="7">
        <v>1.3817440000000001</v>
      </c>
      <c r="BX59" s="7">
        <v>2.4744999999999999</v>
      </c>
      <c r="BY59" s="7">
        <f t="shared" si="18"/>
        <v>1.7154146666666668</v>
      </c>
      <c r="BZ59" s="7">
        <v>3.5828030000000002</v>
      </c>
      <c r="CA59" s="7">
        <v>3.5011100000000002</v>
      </c>
      <c r="CB59" s="7">
        <v>2.9448799999999999</v>
      </c>
      <c r="CC59" s="7">
        <f t="shared" si="19"/>
        <v>3.3429310000000001</v>
      </c>
      <c r="CD59" s="7">
        <v>0.97976600000000003</v>
      </c>
      <c r="CE59" s="7">
        <v>0.78479900000000002</v>
      </c>
      <c r="CF59" s="7">
        <v>0.91203900000000004</v>
      </c>
      <c r="CG59" s="7">
        <f t="shared" si="20"/>
        <v>0.8922013333333334</v>
      </c>
      <c r="CH59" s="7">
        <v>0.12810099999999999</v>
      </c>
      <c r="CI59" s="7">
        <v>0.101877</v>
      </c>
      <c r="CJ59" s="7">
        <v>0.10348</v>
      </c>
      <c r="CK59" s="7">
        <f t="shared" si="21"/>
        <v>0.11115266666666666</v>
      </c>
      <c r="CL59" s="7">
        <v>3.4390520000000002</v>
      </c>
      <c r="CM59" s="7">
        <v>3.8561320000000001</v>
      </c>
      <c r="CN59" s="7">
        <v>3.6899500000000001</v>
      </c>
      <c r="CO59" s="7">
        <f t="shared" si="22"/>
        <v>3.6617113333333333</v>
      </c>
    </row>
    <row r="60" spans="1:93">
      <c r="A60" s="7" t="s">
        <v>215</v>
      </c>
      <c r="B60" s="7">
        <v>3.8380100000000001</v>
      </c>
      <c r="C60" s="7">
        <v>4.0145609999999996</v>
      </c>
      <c r="D60" s="7">
        <v>4.1601499999999998</v>
      </c>
      <c r="E60" s="7">
        <f t="shared" si="0"/>
        <v>4.0042403333333327</v>
      </c>
      <c r="F60" s="7">
        <v>4.1167639999999999</v>
      </c>
      <c r="G60" s="7">
        <v>4.0036800000000001</v>
      </c>
      <c r="H60" s="7">
        <v>3.851092</v>
      </c>
      <c r="I60" s="7">
        <f t="shared" si="1"/>
        <v>3.9905119999999994</v>
      </c>
      <c r="J60" s="7">
        <v>3.9699</v>
      </c>
      <c r="K60" s="7">
        <v>4.1473019999999998</v>
      </c>
      <c r="L60" s="7">
        <v>4.2718629999999997</v>
      </c>
      <c r="M60" s="7">
        <f t="shared" si="2"/>
        <v>4.1296883333333332</v>
      </c>
      <c r="N60" s="7">
        <v>3.6441840000000001</v>
      </c>
      <c r="O60" s="7">
        <v>3.6348820000000002</v>
      </c>
      <c r="P60" s="7">
        <v>3.5705</v>
      </c>
      <c r="Q60" s="7">
        <f t="shared" si="3"/>
        <v>3.6165219999999998</v>
      </c>
      <c r="R60" s="7">
        <v>3.6246909999999999</v>
      </c>
      <c r="S60" s="7">
        <v>3.6811639999999999</v>
      </c>
      <c r="T60" s="7">
        <v>3.8200699999999999</v>
      </c>
      <c r="U60" s="7">
        <f t="shared" si="4"/>
        <v>3.7086416666666664</v>
      </c>
      <c r="V60" s="7">
        <v>4.3607500000000003</v>
      </c>
      <c r="W60" s="7">
        <v>4.246041</v>
      </c>
      <c r="X60" s="7">
        <v>4.2201000000000004</v>
      </c>
      <c r="Y60" s="7">
        <f t="shared" si="5"/>
        <v>4.2756303333333339</v>
      </c>
      <c r="Z60" s="7">
        <v>3.8651800000000001</v>
      </c>
      <c r="AA60" s="7">
        <v>3.7496640000000001</v>
      </c>
      <c r="AB60" s="7">
        <v>3.1954400000000001</v>
      </c>
      <c r="AC60" s="7">
        <f t="shared" si="6"/>
        <v>3.6034279999999996</v>
      </c>
      <c r="AD60" s="7">
        <v>3.1726999999999999</v>
      </c>
      <c r="AE60" s="7">
        <v>3.7797000000000001</v>
      </c>
      <c r="AF60" s="7">
        <v>3.4355500000000001</v>
      </c>
      <c r="AG60" s="7">
        <f t="shared" si="7"/>
        <v>3.46265</v>
      </c>
      <c r="AH60" s="7">
        <v>2.9140600000000001</v>
      </c>
      <c r="AI60" s="7">
        <v>2.7029700000000001</v>
      </c>
      <c r="AJ60" s="7">
        <v>2.4600300000000002</v>
      </c>
      <c r="AK60" s="7">
        <f t="shared" si="8"/>
        <v>2.6923533333333332</v>
      </c>
      <c r="AL60" s="7">
        <v>3.3451520000000001</v>
      </c>
      <c r="AM60" s="7">
        <v>3.2578399999999998</v>
      </c>
      <c r="AN60" s="7">
        <v>3.8627000000000002E-2</v>
      </c>
      <c r="AO60" s="7">
        <f t="shared" si="9"/>
        <v>2.213873</v>
      </c>
      <c r="AP60" s="7">
        <v>3.3249629999999999</v>
      </c>
      <c r="AQ60" s="7">
        <v>3.06013</v>
      </c>
      <c r="AR60" s="7">
        <v>2.9931420000000002</v>
      </c>
      <c r="AS60" s="7">
        <f t="shared" si="10"/>
        <v>3.1260783333333335</v>
      </c>
      <c r="AT60" s="7">
        <v>2.8379599999999998</v>
      </c>
      <c r="AU60" s="7">
        <v>3.011231</v>
      </c>
      <c r="AV60" s="7">
        <v>2.8323900000000002</v>
      </c>
      <c r="AW60" s="7">
        <f t="shared" si="11"/>
        <v>2.893860333333333</v>
      </c>
      <c r="AX60" s="7">
        <v>3.4298440000000001</v>
      </c>
      <c r="AY60" s="7">
        <v>3.24458</v>
      </c>
      <c r="AZ60" s="7">
        <v>2.7616299999999998</v>
      </c>
      <c r="BA60" s="7">
        <f t="shared" si="12"/>
        <v>3.1453513333333336</v>
      </c>
      <c r="BB60" s="7">
        <v>2.7778320000000001</v>
      </c>
      <c r="BC60" s="7">
        <v>2.93093</v>
      </c>
      <c r="BD60" s="7">
        <v>3.1818599999999999</v>
      </c>
      <c r="BE60" s="7">
        <f t="shared" si="13"/>
        <v>2.9635406666666668</v>
      </c>
      <c r="BF60" s="7">
        <v>2.1175600000000001</v>
      </c>
      <c r="BG60" s="7">
        <v>2.1545000000000001</v>
      </c>
      <c r="BH60" s="7">
        <v>2.261063</v>
      </c>
      <c r="BI60" s="7">
        <f t="shared" si="14"/>
        <v>2.1777076666666666</v>
      </c>
      <c r="BJ60" s="7">
        <v>2.5557840000000001</v>
      </c>
      <c r="BK60" s="7">
        <v>2.9639199999999999</v>
      </c>
      <c r="BL60" s="7">
        <v>2.9323299999999999</v>
      </c>
      <c r="BM60" s="7">
        <f t="shared" si="15"/>
        <v>2.8173446666666666</v>
      </c>
      <c r="BN60" s="7">
        <v>1.06778</v>
      </c>
      <c r="BO60" s="7">
        <v>1.1149100000000001</v>
      </c>
      <c r="BP60" s="7">
        <v>0.95203499999999996</v>
      </c>
      <c r="BQ60" s="7">
        <f t="shared" si="16"/>
        <v>1.0449083333333333</v>
      </c>
      <c r="BR60" s="7">
        <v>2.7883599999999999</v>
      </c>
      <c r="BS60" s="7">
        <v>2.9546999999999999</v>
      </c>
      <c r="BT60" s="7">
        <v>3.0515699999999999</v>
      </c>
      <c r="BU60" s="7">
        <f t="shared" si="17"/>
        <v>2.9315433333333334</v>
      </c>
      <c r="BV60" s="7">
        <v>1.261493</v>
      </c>
      <c r="BW60" s="7">
        <v>1.3632820000000001</v>
      </c>
      <c r="BX60" s="7">
        <v>2.438402</v>
      </c>
      <c r="BY60" s="7">
        <f t="shared" si="18"/>
        <v>1.6877256666666665</v>
      </c>
      <c r="BZ60" s="7">
        <v>3.6156899999999998</v>
      </c>
      <c r="CA60" s="7">
        <v>3.62276</v>
      </c>
      <c r="CB60" s="7">
        <v>2.9425500000000002</v>
      </c>
      <c r="CC60" s="7">
        <f t="shared" si="19"/>
        <v>3.3936666666666668</v>
      </c>
      <c r="CD60" s="7">
        <v>0.97180999999999995</v>
      </c>
      <c r="CE60" s="7">
        <v>0.80899900000000002</v>
      </c>
      <c r="CF60" s="7">
        <v>0.93453399999999998</v>
      </c>
      <c r="CG60" s="7">
        <f t="shared" si="20"/>
        <v>0.90511433333333324</v>
      </c>
      <c r="CH60" s="7">
        <v>0.12882199999999999</v>
      </c>
      <c r="CI60" s="7">
        <v>0.106735</v>
      </c>
      <c r="CJ60" s="7">
        <v>0.181564</v>
      </c>
      <c r="CK60" s="7">
        <f t="shared" si="21"/>
        <v>0.13904033333333332</v>
      </c>
      <c r="CL60" s="7">
        <v>3.33216</v>
      </c>
      <c r="CM60" s="7">
        <v>3.89147</v>
      </c>
      <c r="CN60" s="7">
        <v>3.593451</v>
      </c>
      <c r="CO60" s="7">
        <f t="shared" si="22"/>
        <v>3.6056936666666668</v>
      </c>
    </row>
    <row r="61" spans="1:93">
      <c r="A61" s="7" t="s">
        <v>216</v>
      </c>
      <c r="B61" s="7">
        <v>3.8704900000000002</v>
      </c>
      <c r="C61" s="7">
        <v>4.0210299999999997</v>
      </c>
      <c r="D61" s="7">
        <v>4.2018899999999997</v>
      </c>
      <c r="E61" s="7">
        <f t="shared" si="0"/>
        <v>4.0311366666666659</v>
      </c>
      <c r="F61" s="7">
        <v>4.1474909999999996</v>
      </c>
      <c r="G61" s="7">
        <v>4.0199410000000002</v>
      </c>
      <c r="H61" s="7">
        <v>3.8715799999999998</v>
      </c>
      <c r="I61" s="7">
        <f t="shared" si="1"/>
        <v>4.0130039999999996</v>
      </c>
      <c r="J61" s="7">
        <v>4.0128219999999999</v>
      </c>
      <c r="K61" s="7">
        <v>4.0934910000000002</v>
      </c>
      <c r="L61" s="7">
        <v>4.2517129999999996</v>
      </c>
      <c r="M61" s="7">
        <f t="shared" si="2"/>
        <v>4.1193419999999996</v>
      </c>
      <c r="N61" s="7">
        <v>3.6780810000000002</v>
      </c>
      <c r="O61" s="7">
        <v>3.6446900000000002</v>
      </c>
      <c r="P61" s="7">
        <v>3.56107</v>
      </c>
      <c r="Q61" s="7">
        <f t="shared" si="3"/>
        <v>3.6279470000000003</v>
      </c>
      <c r="R61" s="7">
        <v>3.6975410000000002</v>
      </c>
      <c r="S61" s="7">
        <v>3.70444</v>
      </c>
      <c r="T61" s="7">
        <v>3.8879700000000001</v>
      </c>
      <c r="U61" s="7">
        <f t="shared" si="4"/>
        <v>3.7633170000000002</v>
      </c>
      <c r="V61" s="7">
        <v>4.3846699999999998</v>
      </c>
      <c r="W61" s="7">
        <v>4.2977400000000001</v>
      </c>
      <c r="X61" s="7">
        <v>4.2455699999999998</v>
      </c>
      <c r="Y61" s="7">
        <f t="shared" si="5"/>
        <v>4.3093266666666672</v>
      </c>
      <c r="Z61" s="7">
        <v>3.8549500000000001</v>
      </c>
      <c r="AA61" s="7">
        <v>3.80111</v>
      </c>
      <c r="AB61" s="7">
        <v>3.16425</v>
      </c>
      <c r="AC61" s="7">
        <f t="shared" si="6"/>
        <v>3.6067699999999996</v>
      </c>
      <c r="AD61" s="7">
        <v>3.1561119999999998</v>
      </c>
      <c r="AE61" s="7">
        <v>3.7279439999999999</v>
      </c>
      <c r="AF61" s="7">
        <v>3.4702920000000002</v>
      </c>
      <c r="AG61" s="7">
        <f t="shared" si="7"/>
        <v>3.4514493333333331</v>
      </c>
      <c r="AH61" s="7">
        <v>2.9374699999999998</v>
      </c>
      <c r="AI61" s="7">
        <v>2.6724899999999998</v>
      </c>
      <c r="AJ61" s="7">
        <v>2.4706399999999999</v>
      </c>
      <c r="AK61" s="7">
        <f t="shared" si="8"/>
        <v>2.6935333333333329</v>
      </c>
      <c r="AL61" s="7">
        <v>3.3677700000000002</v>
      </c>
      <c r="AM61" s="7">
        <v>3.2418399999999998</v>
      </c>
      <c r="AN61" s="7">
        <v>3.7166999999999999E-2</v>
      </c>
      <c r="AO61" s="7">
        <f t="shared" si="9"/>
        <v>2.2155923333333334</v>
      </c>
      <c r="AP61" s="7">
        <v>3.41662</v>
      </c>
      <c r="AQ61" s="7">
        <v>3.1167699999999998</v>
      </c>
      <c r="AR61" s="7">
        <v>2.929243</v>
      </c>
      <c r="AS61" s="7">
        <f t="shared" si="10"/>
        <v>3.1542110000000001</v>
      </c>
      <c r="AT61" s="7">
        <v>2.79887</v>
      </c>
      <c r="AU61" s="7">
        <v>3.0171399999999999</v>
      </c>
      <c r="AV61" s="7">
        <v>2.8003499999999999</v>
      </c>
      <c r="AW61" s="7">
        <f t="shared" si="11"/>
        <v>2.8721200000000002</v>
      </c>
      <c r="AX61" s="7">
        <v>3.3351220000000001</v>
      </c>
      <c r="AY61" s="7">
        <v>3.1993710000000002</v>
      </c>
      <c r="AZ61" s="7">
        <v>2.7605900000000001</v>
      </c>
      <c r="BA61" s="7">
        <f t="shared" si="12"/>
        <v>3.0983610000000001</v>
      </c>
      <c r="BB61" s="7">
        <v>2.768132</v>
      </c>
      <c r="BC61" s="7">
        <v>2.9601410000000001</v>
      </c>
      <c r="BD61" s="7">
        <v>3.2034799999999999</v>
      </c>
      <c r="BE61" s="7">
        <f t="shared" si="13"/>
        <v>2.9772510000000003</v>
      </c>
      <c r="BF61" s="7">
        <v>2.1094499999999998</v>
      </c>
      <c r="BG61" s="7">
        <v>2.1840540000000002</v>
      </c>
      <c r="BH61" s="7">
        <v>2.2606199999999999</v>
      </c>
      <c r="BI61" s="7">
        <f t="shared" si="14"/>
        <v>2.1847080000000001</v>
      </c>
      <c r="BJ61" s="7">
        <v>2.5200939999999998</v>
      </c>
      <c r="BK61" s="7">
        <v>2.9545620000000001</v>
      </c>
      <c r="BL61" s="7">
        <v>2.9143599999999998</v>
      </c>
      <c r="BM61" s="7">
        <f t="shared" si="15"/>
        <v>2.7963386666666668</v>
      </c>
      <c r="BN61" s="7">
        <v>1.07345</v>
      </c>
      <c r="BO61" s="7">
        <v>1.1198140000000001</v>
      </c>
      <c r="BP61" s="7">
        <v>0.95716199999999996</v>
      </c>
      <c r="BQ61" s="7">
        <f t="shared" si="16"/>
        <v>1.0501419999999999</v>
      </c>
      <c r="BR61" s="7">
        <v>2.7615820000000002</v>
      </c>
      <c r="BS61" s="7">
        <v>2.9546100000000002</v>
      </c>
      <c r="BT61" s="7">
        <v>3.028111</v>
      </c>
      <c r="BU61" s="7">
        <f t="shared" si="17"/>
        <v>2.9147676666666666</v>
      </c>
      <c r="BV61" s="7">
        <v>1.2577240000000001</v>
      </c>
      <c r="BW61" s="7">
        <v>1.355521</v>
      </c>
      <c r="BX61" s="7">
        <v>2.4543210000000002</v>
      </c>
      <c r="BY61" s="7">
        <f t="shared" si="18"/>
        <v>1.6891886666666667</v>
      </c>
      <c r="BZ61" s="7">
        <v>3.5795599999999999</v>
      </c>
      <c r="CA61" s="7">
        <v>3.5392700000000001</v>
      </c>
      <c r="CB61" s="7">
        <v>3.011733</v>
      </c>
      <c r="CC61" s="7">
        <f t="shared" si="19"/>
        <v>3.3768543333333336</v>
      </c>
      <c r="CD61" s="7">
        <v>0.98976399999999998</v>
      </c>
      <c r="CE61" s="7">
        <v>0.834094</v>
      </c>
      <c r="CF61" s="7">
        <v>0.92811399999999999</v>
      </c>
      <c r="CG61" s="7">
        <f t="shared" si="20"/>
        <v>0.91732399999999992</v>
      </c>
      <c r="CH61" s="7">
        <v>0.12217699999999999</v>
      </c>
      <c r="CI61" s="7">
        <v>0.116105</v>
      </c>
      <c r="CJ61" s="7">
        <v>0.17304700000000001</v>
      </c>
      <c r="CK61" s="7">
        <f t="shared" si="21"/>
        <v>0.13710966666666666</v>
      </c>
      <c r="CL61" s="7">
        <v>3.3696799999999998</v>
      </c>
      <c r="CM61" s="7">
        <v>3.8915600000000001</v>
      </c>
      <c r="CN61" s="7">
        <v>3.6526100000000001</v>
      </c>
      <c r="CO61" s="7">
        <f t="shared" si="22"/>
        <v>3.63795</v>
      </c>
    </row>
    <row r="62" spans="1:93">
      <c r="A62" s="7" t="s">
        <v>217</v>
      </c>
      <c r="B62" s="7">
        <v>3.8145739999999999</v>
      </c>
      <c r="C62" s="7">
        <v>4.0294600000000003</v>
      </c>
      <c r="D62" s="7">
        <v>4.1864039999999996</v>
      </c>
      <c r="E62" s="7">
        <f t="shared" si="0"/>
        <v>4.0101459999999998</v>
      </c>
      <c r="F62" s="7">
        <v>4.1156600000000001</v>
      </c>
      <c r="G62" s="7">
        <v>3.952213</v>
      </c>
      <c r="H62" s="7">
        <v>3.8048500000000001</v>
      </c>
      <c r="I62" s="7">
        <f t="shared" si="1"/>
        <v>3.9575743333333335</v>
      </c>
      <c r="J62" s="7">
        <v>4.0078110000000002</v>
      </c>
      <c r="K62" s="7">
        <v>4.0927600000000002</v>
      </c>
      <c r="L62" s="7">
        <v>4.2513300000000003</v>
      </c>
      <c r="M62" s="7">
        <f t="shared" si="2"/>
        <v>4.1173003333333336</v>
      </c>
      <c r="N62" s="7">
        <v>3.7026720000000002</v>
      </c>
      <c r="O62" s="7">
        <v>3.6484619999999999</v>
      </c>
      <c r="P62" s="7">
        <v>3.5606300000000002</v>
      </c>
      <c r="Q62" s="7">
        <f t="shared" si="3"/>
        <v>3.6372546666666667</v>
      </c>
      <c r="R62" s="7">
        <v>3.7235510000000001</v>
      </c>
      <c r="S62" s="7">
        <v>3.792341</v>
      </c>
      <c r="T62" s="7">
        <v>3.8092999999999999</v>
      </c>
      <c r="U62" s="7">
        <f t="shared" si="4"/>
        <v>3.775064</v>
      </c>
      <c r="V62" s="7">
        <v>4.40794</v>
      </c>
      <c r="W62" s="7">
        <v>4.2454499999999999</v>
      </c>
      <c r="X62" s="7">
        <v>4.2420900000000001</v>
      </c>
      <c r="Y62" s="7">
        <f t="shared" si="5"/>
        <v>4.2984933333333331</v>
      </c>
      <c r="Z62" s="7">
        <v>3.8092739999999998</v>
      </c>
      <c r="AA62" s="7">
        <v>3.7414700000000001</v>
      </c>
      <c r="AB62" s="7">
        <v>3.1837499999999999</v>
      </c>
      <c r="AC62" s="7">
        <f t="shared" si="6"/>
        <v>3.5781646666666664</v>
      </c>
      <c r="AD62" s="7">
        <v>3.147294</v>
      </c>
      <c r="AE62" s="7">
        <v>3.8595899999999999</v>
      </c>
      <c r="AF62" s="7">
        <v>3.4722</v>
      </c>
      <c r="AG62" s="7">
        <f t="shared" si="7"/>
        <v>3.4930280000000002</v>
      </c>
      <c r="AH62" s="7">
        <v>2.9653800000000001</v>
      </c>
      <c r="AI62" s="7">
        <v>2.7374800000000001</v>
      </c>
      <c r="AJ62" s="7">
        <v>2.491352</v>
      </c>
      <c r="AK62" s="7">
        <f t="shared" si="8"/>
        <v>2.7314039999999999</v>
      </c>
      <c r="AL62" s="7">
        <v>3.3503539999999998</v>
      </c>
      <c r="AM62" s="7">
        <v>3.2846709999999999</v>
      </c>
      <c r="AN62" s="7">
        <v>3.5763999999999997E-2</v>
      </c>
      <c r="AO62" s="7">
        <f t="shared" si="9"/>
        <v>2.2235963333333335</v>
      </c>
      <c r="AP62" s="7">
        <v>3.3328099999999998</v>
      </c>
      <c r="AQ62" s="7">
        <v>3.0369419999999998</v>
      </c>
      <c r="AR62" s="7">
        <v>2.9228800000000001</v>
      </c>
      <c r="AS62" s="7">
        <f t="shared" si="10"/>
        <v>3.0975440000000005</v>
      </c>
      <c r="AT62" s="7">
        <v>2.8811200000000001</v>
      </c>
      <c r="AU62" s="7">
        <v>3.05376</v>
      </c>
      <c r="AV62" s="7">
        <v>2.8196099999999999</v>
      </c>
      <c r="AW62" s="7">
        <f t="shared" si="11"/>
        <v>2.9181633333333337</v>
      </c>
      <c r="AX62" s="7">
        <v>3.3082229999999999</v>
      </c>
      <c r="AY62" s="7">
        <v>3.241492</v>
      </c>
      <c r="AZ62" s="7">
        <v>2.7397800000000001</v>
      </c>
      <c r="BA62" s="7">
        <f t="shared" si="12"/>
        <v>3.0964983333333334</v>
      </c>
      <c r="BB62" s="7">
        <v>2.7739829999999999</v>
      </c>
      <c r="BC62" s="7">
        <v>2.9427129999999999</v>
      </c>
      <c r="BD62" s="7">
        <v>3.2086700000000001</v>
      </c>
      <c r="BE62" s="7">
        <f t="shared" si="13"/>
        <v>2.9751220000000003</v>
      </c>
      <c r="BF62" s="7">
        <v>2.1075699999999999</v>
      </c>
      <c r="BG62" s="7">
        <v>2.1777829999999998</v>
      </c>
      <c r="BH62" s="7">
        <v>2.2625739999999999</v>
      </c>
      <c r="BI62" s="7">
        <f t="shared" si="14"/>
        <v>2.1826423333333334</v>
      </c>
      <c r="BJ62" s="7">
        <v>2.5482900000000002</v>
      </c>
      <c r="BK62" s="7">
        <v>2.9762840000000002</v>
      </c>
      <c r="BL62" s="7">
        <v>2.8685809999999998</v>
      </c>
      <c r="BM62" s="7">
        <f t="shared" si="15"/>
        <v>2.7977183333333335</v>
      </c>
      <c r="BN62" s="7">
        <v>1.063564</v>
      </c>
      <c r="BO62" s="7">
        <v>1.1252329999999999</v>
      </c>
      <c r="BP62" s="7">
        <v>0.95793399999999995</v>
      </c>
      <c r="BQ62" s="7">
        <f t="shared" si="16"/>
        <v>1.0489103333333334</v>
      </c>
      <c r="BR62" s="7">
        <v>2.81108</v>
      </c>
      <c r="BS62" s="7">
        <v>2.9384999999999999</v>
      </c>
      <c r="BT62" s="7">
        <v>3.0258699999999998</v>
      </c>
      <c r="BU62" s="7">
        <f t="shared" si="17"/>
        <v>2.9251499999999999</v>
      </c>
      <c r="BV62" s="7">
        <v>1.25528</v>
      </c>
      <c r="BW62" s="7">
        <v>1.3331299999999999</v>
      </c>
      <c r="BX62" s="7">
        <v>2.4153799999999999</v>
      </c>
      <c r="BY62" s="7">
        <f t="shared" si="18"/>
        <v>1.6679299999999999</v>
      </c>
      <c r="BZ62" s="7">
        <v>3.5601699999999998</v>
      </c>
      <c r="CA62" s="7">
        <v>3.5034100000000001</v>
      </c>
      <c r="CB62" s="7">
        <v>2.88551</v>
      </c>
      <c r="CC62" s="7">
        <f t="shared" si="19"/>
        <v>3.3163633333333333</v>
      </c>
      <c r="CD62" s="7">
        <v>1.0027600000000001</v>
      </c>
      <c r="CE62" s="7">
        <v>0.81252899999999995</v>
      </c>
      <c r="CF62" s="7">
        <v>0.95688600000000001</v>
      </c>
      <c r="CG62" s="7">
        <f t="shared" si="20"/>
        <v>0.92405833333333331</v>
      </c>
      <c r="CH62" s="7">
        <v>0.116302</v>
      </c>
      <c r="CI62" s="7">
        <v>0.119063</v>
      </c>
      <c r="CJ62" s="7">
        <v>0.15923699999999999</v>
      </c>
      <c r="CK62" s="7">
        <f t="shared" si="21"/>
        <v>0.13153400000000001</v>
      </c>
      <c r="CL62" s="7">
        <v>3.314683</v>
      </c>
      <c r="CM62" s="7">
        <v>3.8225419999999999</v>
      </c>
      <c r="CN62" s="7">
        <v>3.6576300000000002</v>
      </c>
      <c r="CO62" s="7">
        <f t="shared" si="22"/>
        <v>3.5982850000000002</v>
      </c>
    </row>
    <row r="63" spans="1:93">
      <c r="A63" s="7" t="s">
        <v>218</v>
      </c>
      <c r="B63" s="7">
        <v>3.80701</v>
      </c>
      <c r="C63" s="7">
        <v>3.9771899999999998</v>
      </c>
      <c r="D63" s="7">
        <v>4.15801</v>
      </c>
      <c r="E63" s="7">
        <f t="shared" si="0"/>
        <v>3.9807366666666666</v>
      </c>
      <c r="F63" s="7">
        <v>4.1366909999999999</v>
      </c>
      <c r="G63" s="7">
        <v>3.9667520000000001</v>
      </c>
      <c r="H63" s="7">
        <v>3.86185</v>
      </c>
      <c r="I63" s="7">
        <f t="shared" si="1"/>
        <v>3.9884310000000003</v>
      </c>
      <c r="J63" s="7">
        <v>3.9466329999999998</v>
      </c>
      <c r="K63" s="7">
        <v>4.147964</v>
      </c>
      <c r="L63" s="7">
        <v>4.2854400000000004</v>
      </c>
      <c r="M63" s="7">
        <f t="shared" si="2"/>
        <v>4.1266790000000002</v>
      </c>
      <c r="N63" s="7">
        <v>3.6692529999999999</v>
      </c>
      <c r="O63" s="7">
        <v>3.6530999999999998</v>
      </c>
      <c r="P63" s="7">
        <v>3.5888599999999999</v>
      </c>
      <c r="Q63" s="7">
        <f t="shared" si="3"/>
        <v>3.6370710000000002</v>
      </c>
      <c r="R63" s="7">
        <v>3.7068400000000001</v>
      </c>
      <c r="S63" s="7">
        <v>3.7007300000000001</v>
      </c>
      <c r="T63" s="7">
        <v>3.7941609999999999</v>
      </c>
      <c r="U63" s="7">
        <f t="shared" si="4"/>
        <v>3.7339103333333328</v>
      </c>
      <c r="V63" s="7">
        <v>4.3804930000000004</v>
      </c>
      <c r="W63" s="7">
        <v>4.2379899999999999</v>
      </c>
      <c r="X63" s="7">
        <v>4.2160900000000003</v>
      </c>
      <c r="Y63" s="7">
        <f t="shared" si="5"/>
        <v>4.2781910000000005</v>
      </c>
      <c r="Z63" s="7">
        <v>3.8210999999999999</v>
      </c>
      <c r="AA63" s="7">
        <v>3.765142</v>
      </c>
      <c r="AB63" s="7">
        <v>3.16262</v>
      </c>
      <c r="AC63" s="7">
        <f t="shared" si="6"/>
        <v>3.5829540000000004</v>
      </c>
      <c r="AD63" s="7">
        <v>3.1624599999999998</v>
      </c>
      <c r="AE63" s="7">
        <v>3.8775119999999998</v>
      </c>
      <c r="AF63" s="7">
        <v>3.45987</v>
      </c>
      <c r="AG63" s="7">
        <f t="shared" si="7"/>
        <v>3.4999473333333331</v>
      </c>
      <c r="AH63" s="7">
        <v>2.9939300000000002</v>
      </c>
      <c r="AI63" s="7">
        <v>2.7155320000000001</v>
      </c>
      <c r="AJ63" s="7">
        <v>2.4590200000000002</v>
      </c>
      <c r="AK63" s="7">
        <f t="shared" si="8"/>
        <v>2.7228273333333335</v>
      </c>
      <c r="AL63" s="7">
        <v>3.3559929999999998</v>
      </c>
      <c r="AM63" s="7">
        <v>3.2672599999999998</v>
      </c>
      <c r="AN63" s="7">
        <v>3.3792000000000003E-2</v>
      </c>
      <c r="AO63" s="7">
        <f t="shared" si="9"/>
        <v>2.2190150000000002</v>
      </c>
      <c r="AP63" s="7">
        <v>3.34145</v>
      </c>
      <c r="AQ63" s="7">
        <v>3.1409410000000002</v>
      </c>
      <c r="AR63" s="7">
        <v>2.9231419999999999</v>
      </c>
      <c r="AS63" s="7">
        <f t="shared" si="10"/>
        <v>3.1351776666666669</v>
      </c>
      <c r="AT63" s="7">
        <v>2.8224800000000001</v>
      </c>
      <c r="AU63" s="7">
        <v>3.0288529999999998</v>
      </c>
      <c r="AV63" s="7">
        <v>2.8173400000000002</v>
      </c>
      <c r="AW63" s="7">
        <f t="shared" si="11"/>
        <v>2.8895576666666667</v>
      </c>
      <c r="AX63" s="7">
        <v>3.3801700000000001</v>
      </c>
      <c r="AY63" s="7">
        <v>3.2260800000000001</v>
      </c>
      <c r="AZ63" s="7">
        <v>2.75509</v>
      </c>
      <c r="BA63" s="7">
        <f t="shared" si="12"/>
        <v>3.1204466666666666</v>
      </c>
      <c r="BB63" s="7">
        <v>2.7730000000000001</v>
      </c>
      <c r="BC63" s="7">
        <v>2.97478</v>
      </c>
      <c r="BD63" s="7">
        <v>3.2208199999999998</v>
      </c>
      <c r="BE63" s="7">
        <f t="shared" si="13"/>
        <v>2.9895333333333336</v>
      </c>
      <c r="BF63" s="7">
        <v>2.0892900000000001</v>
      </c>
      <c r="BG63" s="7">
        <v>2.15205</v>
      </c>
      <c r="BH63" s="7">
        <v>2.2728999999999999</v>
      </c>
      <c r="BI63" s="7">
        <f t="shared" si="14"/>
        <v>2.1714133333333332</v>
      </c>
      <c r="BJ63" s="7">
        <v>2.5501520000000002</v>
      </c>
      <c r="BK63" s="7">
        <v>2.9953400000000001</v>
      </c>
      <c r="BL63" s="7">
        <v>2.8961730000000001</v>
      </c>
      <c r="BM63" s="7">
        <f t="shared" si="15"/>
        <v>2.8138883333333333</v>
      </c>
      <c r="BN63" s="7">
        <v>1.0658099999999999</v>
      </c>
      <c r="BO63" s="7">
        <v>1.1172299999999999</v>
      </c>
      <c r="BP63" s="7">
        <v>0.95771200000000001</v>
      </c>
      <c r="BQ63" s="7">
        <f t="shared" si="16"/>
        <v>1.0469173333333333</v>
      </c>
      <c r="BR63" s="7">
        <v>2.7686099999999998</v>
      </c>
      <c r="BS63" s="7">
        <v>3.0007130000000002</v>
      </c>
      <c r="BT63" s="7">
        <v>3.01159</v>
      </c>
      <c r="BU63" s="7">
        <f t="shared" si="17"/>
        <v>2.926971</v>
      </c>
      <c r="BV63" s="7">
        <v>1.25769</v>
      </c>
      <c r="BW63" s="7">
        <v>1.3255520000000001</v>
      </c>
      <c r="BX63" s="7">
        <v>2.4245730000000001</v>
      </c>
      <c r="BY63" s="7">
        <f t="shared" si="18"/>
        <v>1.6692716666666669</v>
      </c>
      <c r="BZ63" s="7">
        <v>3.6133600000000001</v>
      </c>
      <c r="CA63" s="7">
        <v>3.5930439999999999</v>
      </c>
      <c r="CB63" s="7">
        <v>3.0631300000000001</v>
      </c>
      <c r="CC63" s="7">
        <f t="shared" si="19"/>
        <v>3.4231780000000001</v>
      </c>
      <c r="CD63" s="7">
        <v>1.0159899999999999</v>
      </c>
      <c r="CE63" s="7">
        <v>0.83785500000000002</v>
      </c>
      <c r="CF63" s="7">
        <v>0.95999900000000005</v>
      </c>
      <c r="CG63" s="7">
        <f t="shared" si="20"/>
        <v>0.937948</v>
      </c>
      <c r="CH63" s="7">
        <v>0.138764</v>
      </c>
      <c r="CI63" s="7">
        <v>0.100093</v>
      </c>
      <c r="CJ63" s="7">
        <v>0.1661</v>
      </c>
      <c r="CK63" s="7">
        <f t="shared" si="21"/>
        <v>0.13498566666666667</v>
      </c>
      <c r="CL63" s="7">
        <v>3.3287930000000001</v>
      </c>
      <c r="CM63" s="7">
        <v>3.8241619999999998</v>
      </c>
      <c r="CN63" s="7">
        <v>3.6575500000000001</v>
      </c>
      <c r="CO63" s="7">
        <f t="shared" si="22"/>
        <v>3.6035016666666668</v>
      </c>
    </row>
    <row r="64" spans="1:93">
      <c r="A64" s="7" t="s">
        <v>219</v>
      </c>
      <c r="B64" s="7">
        <v>3.8294739999999998</v>
      </c>
      <c r="C64" s="7">
        <v>4.0088020000000002</v>
      </c>
      <c r="D64" s="7">
        <v>4.1644940000000004</v>
      </c>
      <c r="E64" s="7">
        <f t="shared" si="0"/>
        <v>4.0009233333333336</v>
      </c>
      <c r="F64" s="7">
        <v>4.0722019999999999</v>
      </c>
      <c r="G64" s="7">
        <v>4.0145929999999996</v>
      </c>
      <c r="H64" s="7">
        <v>3.83202</v>
      </c>
      <c r="I64" s="7">
        <f t="shared" si="1"/>
        <v>3.972938333333333</v>
      </c>
      <c r="J64" s="7">
        <v>3.949872</v>
      </c>
      <c r="K64" s="7">
        <v>4.1077700000000004</v>
      </c>
      <c r="L64" s="7">
        <v>4.2965840000000002</v>
      </c>
      <c r="M64" s="7">
        <f t="shared" si="2"/>
        <v>4.1180753333333335</v>
      </c>
      <c r="N64" s="7">
        <v>3.6654300000000002</v>
      </c>
      <c r="O64" s="7">
        <v>3.7043200000000001</v>
      </c>
      <c r="P64" s="7">
        <v>3.588222</v>
      </c>
      <c r="Q64" s="7">
        <f t="shared" si="3"/>
        <v>3.6526573333333334</v>
      </c>
      <c r="R64" s="7">
        <v>3.6470899999999999</v>
      </c>
      <c r="S64" s="7">
        <v>3.6613799999999999</v>
      </c>
      <c r="T64" s="7">
        <v>3.84009</v>
      </c>
      <c r="U64" s="7">
        <f t="shared" si="4"/>
        <v>3.7161866666666667</v>
      </c>
      <c r="V64" s="7">
        <v>4.3951700000000002</v>
      </c>
      <c r="W64" s="7">
        <v>4.2482899999999999</v>
      </c>
      <c r="X64" s="7">
        <v>4.2637900000000002</v>
      </c>
      <c r="Y64" s="7">
        <f t="shared" si="5"/>
        <v>4.3024166666666668</v>
      </c>
      <c r="Z64" s="7">
        <v>3.8597399999999999</v>
      </c>
      <c r="AA64" s="7">
        <v>3.813453</v>
      </c>
      <c r="AB64" s="7">
        <v>3.1406900000000002</v>
      </c>
      <c r="AC64" s="7">
        <f t="shared" si="6"/>
        <v>3.604627666666667</v>
      </c>
      <c r="AD64" s="7">
        <v>3.1716700000000002</v>
      </c>
      <c r="AE64" s="7">
        <v>3.7724000000000002</v>
      </c>
      <c r="AF64" s="7">
        <v>3.4898720000000001</v>
      </c>
      <c r="AG64" s="7">
        <f t="shared" si="7"/>
        <v>3.4779806666666668</v>
      </c>
      <c r="AH64" s="7">
        <v>2.968893</v>
      </c>
      <c r="AI64" s="7">
        <v>2.7082600000000001</v>
      </c>
      <c r="AJ64" s="7">
        <v>2.4314909999999998</v>
      </c>
      <c r="AK64" s="7">
        <f t="shared" si="8"/>
        <v>2.7028813333333335</v>
      </c>
      <c r="AL64" s="7">
        <v>3.4098899999999999</v>
      </c>
      <c r="AM64" s="7">
        <v>3.2314310000000002</v>
      </c>
      <c r="AN64" s="7">
        <v>3.6892000000000001E-2</v>
      </c>
      <c r="AO64" s="7">
        <f t="shared" si="9"/>
        <v>2.2260709999999997</v>
      </c>
      <c r="AP64" s="7">
        <v>3.3371400000000002</v>
      </c>
      <c r="AQ64" s="7">
        <v>3.0593499999999998</v>
      </c>
      <c r="AR64" s="7">
        <v>2.9951599999999998</v>
      </c>
      <c r="AS64" s="7">
        <f t="shared" si="10"/>
        <v>3.1305499999999999</v>
      </c>
      <c r="AT64" s="7">
        <v>2.8417330000000001</v>
      </c>
      <c r="AU64" s="7">
        <v>3.03851</v>
      </c>
      <c r="AV64" s="7">
        <v>2.80802</v>
      </c>
      <c r="AW64" s="7">
        <f t="shared" si="11"/>
        <v>2.8960876666666664</v>
      </c>
      <c r="AX64" s="7">
        <v>3.32673</v>
      </c>
      <c r="AY64" s="7">
        <v>3.2562000000000002</v>
      </c>
      <c r="AZ64" s="7">
        <v>2.7598729999999998</v>
      </c>
      <c r="BA64" s="7">
        <f t="shared" si="12"/>
        <v>3.1142676666666667</v>
      </c>
      <c r="BB64" s="7">
        <v>2.8018999999999998</v>
      </c>
      <c r="BC64" s="7">
        <v>2.9613399999999999</v>
      </c>
      <c r="BD64" s="7">
        <v>3.2338830000000001</v>
      </c>
      <c r="BE64" s="7">
        <f t="shared" si="13"/>
        <v>2.9990410000000001</v>
      </c>
      <c r="BF64" s="7">
        <v>2.0920700000000001</v>
      </c>
      <c r="BG64" s="7">
        <v>2.1295519999999999</v>
      </c>
      <c r="BH64" s="7">
        <v>2.2374399999999999</v>
      </c>
      <c r="BI64" s="7">
        <f t="shared" si="14"/>
        <v>2.1530206666666665</v>
      </c>
      <c r="BJ64" s="7">
        <v>2.5019529999999999</v>
      </c>
      <c r="BK64" s="7">
        <v>3.0005600000000001</v>
      </c>
      <c r="BL64" s="7">
        <v>2.904874</v>
      </c>
      <c r="BM64" s="7">
        <f t="shared" si="15"/>
        <v>2.8024623333333332</v>
      </c>
      <c r="BN64" s="7">
        <v>1.0736300000000001</v>
      </c>
      <c r="BO64" s="7">
        <v>1.1147800000000001</v>
      </c>
      <c r="BP64" s="7">
        <v>0.95581400000000005</v>
      </c>
      <c r="BQ64" s="7">
        <f t="shared" si="16"/>
        <v>1.0480746666666667</v>
      </c>
      <c r="BR64" s="7">
        <v>2.7961740000000002</v>
      </c>
      <c r="BS64" s="7">
        <v>2.99735</v>
      </c>
      <c r="BT64" s="7">
        <v>2.9871120000000002</v>
      </c>
      <c r="BU64" s="7">
        <f t="shared" si="17"/>
        <v>2.9268786666666666</v>
      </c>
      <c r="BV64" s="7">
        <v>1.2496400000000001</v>
      </c>
      <c r="BW64" s="7">
        <v>1.317294</v>
      </c>
      <c r="BX64" s="7">
        <v>2.4154599999999999</v>
      </c>
      <c r="BY64" s="7">
        <f t="shared" si="18"/>
        <v>1.6607979999999998</v>
      </c>
      <c r="BZ64" s="7">
        <v>3.6360709999999998</v>
      </c>
      <c r="CA64" s="7">
        <v>3.5448919999999999</v>
      </c>
      <c r="CB64" s="7">
        <v>2.9308139999999998</v>
      </c>
      <c r="CC64" s="7">
        <f t="shared" si="19"/>
        <v>3.3705923333333332</v>
      </c>
      <c r="CD64" s="7">
        <v>0.97423499999999996</v>
      </c>
      <c r="CE64" s="7">
        <v>0.82372999999999996</v>
      </c>
      <c r="CF64" s="7">
        <v>0.96806800000000004</v>
      </c>
      <c r="CG64" s="7">
        <f t="shared" si="20"/>
        <v>0.92201100000000002</v>
      </c>
      <c r="CH64" s="7">
        <v>0.11217100000000001</v>
      </c>
      <c r="CI64" s="7">
        <v>0.112085</v>
      </c>
      <c r="CJ64" s="7">
        <v>0.17954800000000001</v>
      </c>
      <c r="CK64" s="7">
        <f t="shared" si="21"/>
        <v>0.13460133333333335</v>
      </c>
      <c r="CL64" s="7">
        <v>3.3386439999999999</v>
      </c>
      <c r="CM64" s="7">
        <v>3.8676119999999998</v>
      </c>
      <c r="CN64" s="7">
        <v>3.6407940000000001</v>
      </c>
      <c r="CO64" s="7">
        <f t="shared" si="22"/>
        <v>3.6156833333333331</v>
      </c>
    </row>
    <row r="65" spans="1:93">
      <c r="A65" s="7" t="s">
        <v>220</v>
      </c>
      <c r="B65" s="7">
        <v>3.8505099999999999</v>
      </c>
      <c r="C65" s="7">
        <v>4.0438799999999997</v>
      </c>
      <c r="D65" s="7">
        <v>4.1720600000000001</v>
      </c>
      <c r="E65" s="7">
        <f t="shared" si="0"/>
        <v>4.0221499999999999</v>
      </c>
      <c r="F65" s="7">
        <v>4.1640610000000002</v>
      </c>
      <c r="G65" s="7">
        <v>3.95343</v>
      </c>
      <c r="H65" s="7">
        <v>3.7930320000000002</v>
      </c>
      <c r="I65" s="7">
        <f t="shared" si="1"/>
        <v>3.9701743333333339</v>
      </c>
      <c r="J65" s="7">
        <v>3.9395509999999998</v>
      </c>
      <c r="K65" s="7">
        <v>4.0717400000000001</v>
      </c>
      <c r="L65" s="7">
        <v>4.2656320000000001</v>
      </c>
      <c r="M65" s="7">
        <f t="shared" si="2"/>
        <v>4.0923076666666667</v>
      </c>
      <c r="N65" s="7">
        <v>3.6879339999999998</v>
      </c>
      <c r="O65" s="7">
        <v>3.6770999999999998</v>
      </c>
      <c r="P65" s="7">
        <v>3.5937100000000002</v>
      </c>
      <c r="Q65" s="7">
        <f t="shared" si="3"/>
        <v>3.6529146666666663</v>
      </c>
      <c r="R65" s="7">
        <v>3.77597</v>
      </c>
      <c r="S65" s="7">
        <v>3.7111900000000002</v>
      </c>
      <c r="T65" s="7">
        <v>3.8609100000000001</v>
      </c>
      <c r="U65" s="7">
        <f t="shared" si="4"/>
        <v>3.7826900000000001</v>
      </c>
      <c r="V65" s="7">
        <v>4.4187799999999999</v>
      </c>
      <c r="W65" s="7">
        <v>4.2479100000000001</v>
      </c>
      <c r="X65" s="7">
        <v>4.2423120000000001</v>
      </c>
      <c r="Y65" s="7">
        <f t="shared" si="5"/>
        <v>4.3030006666666667</v>
      </c>
      <c r="Z65" s="7">
        <v>3.8744700000000001</v>
      </c>
      <c r="AA65" s="7">
        <v>3.7911899999999998</v>
      </c>
      <c r="AB65" s="7">
        <v>3.1656230000000001</v>
      </c>
      <c r="AC65" s="7">
        <f t="shared" si="6"/>
        <v>3.6104276666666664</v>
      </c>
      <c r="AD65" s="7">
        <v>3.1840609999999998</v>
      </c>
      <c r="AE65" s="7">
        <v>3.8543099999999999</v>
      </c>
      <c r="AF65" s="7">
        <v>3.5255100000000001</v>
      </c>
      <c r="AG65" s="7">
        <f t="shared" si="7"/>
        <v>3.5212936666666668</v>
      </c>
      <c r="AH65" s="7">
        <v>2.9349029999999998</v>
      </c>
      <c r="AI65" s="7">
        <v>2.7204799999999998</v>
      </c>
      <c r="AJ65" s="7">
        <v>2.4697200000000001</v>
      </c>
      <c r="AK65" s="7">
        <f t="shared" si="8"/>
        <v>2.7083676666666663</v>
      </c>
      <c r="AL65" s="7">
        <v>3.4013599999999999</v>
      </c>
      <c r="AM65" s="7">
        <v>3.2441300000000002</v>
      </c>
      <c r="AN65" s="7">
        <v>3.4261E-2</v>
      </c>
      <c r="AO65" s="7">
        <f t="shared" si="9"/>
        <v>2.226583666666667</v>
      </c>
      <c r="AP65" s="7">
        <v>3.37357</v>
      </c>
      <c r="AQ65" s="7">
        <v>3.0800200000000002</v>
      </c>
      <c r="AR65" s="7">
        <v>2.9421900000000001</v>
      </c>
      <c r="AS65" s="7">
        <f t="shared" si="10"/>
        <v>3.1319266666666667</v>
      </c>
      <c r="AT65" s="7">
        <v>2.8462299999999998</v>
      </c>
      <c r="AU65" s="7">
        <v>3.01301</v>
      </c>
      <c r="AV65" s="7">
        <v>2.8046600000000002</v>
      </c>
      <c r="AW65" s="7">
        <f t="shared" si="11"/>
        <v>2.8879666666666668</v>
      </c>
      <c r="AX65" s="7">
        <v>3.3705500000000002</v>
      </c>
      <c r="AY65" s="7">
        <v>3.2422710000000001</v>
      </c>
      <c r="AZ65" s="7">
        <v>2.7577699999999998</v>
      </c>
      <c r="BA65" s="7">
        <f t="shared" si="12"/>
        <v>3.1235303333333335</v>
      </c>
      <c r="BB65" s="7">
        <v>2.8164699999999998</v>
      </c>
      <c r="BC65" s="7">
        <v>3.0074100000000001</v>
      </c>
      <c r="BD65" s="7">
        <v>3.2262200000000001</v>
      </c>
      <c r="BE65" s="7">
        <f t="shared" si="13"/>
        <v>3.0167000000000002</v>
      </c>
      <c r="BF65" s="7">
        <v>2.1008520000000002</v>
      </c>
      <c r="BG65" s="7">
        <v>2.1555300000000002</v>
      </c>
      <c r="BH65" s="7">
        <v>2.25929</v>
      </c>
      <c r="BI65" s="7">
        <f t="shared" si="14"/>
        <v>2.1718906666666666</v>
      </c>
      <c r="BJ65" s="7">
        <v>2.5015239999999999</v>
      </c>
      <c r="BK65" s="7">
        <v>2.9563199999999998</v>
      </c>
      <c r="BL65" s="7">
        <v>2.9624830000000002</v>
      </c>
      <c r="BM65" s="7">
        <f t="shared" si="15"/>
        <v>2.8067756666666668</v>
      </c>
      <c r="BN65" s="7">
        <v>1.06324</v>
      </c>
      <c r="BO65" s="7">
        <v>1.112792</v>
      </c>
      <c r="BP65" s="7">
        <v>0.95219200000000004</v>
      </c>
      <c r="BQ65" s="7">
        <f t="shared" si="16"/>
        <v>1.0427413333333335</v>
      </c>
      <c r="BR65" s="7">
        <v>2.7744110000000002</v>
      </c>
      <c r="BS65" s="7">
        <v>3.0050629999999998</v>
      </c>
      <c r="BT65" s="7">
        <v>3.00169</v>
      </c>
      <c r="BU65" s="7">
        <f t="shared" si="17"/>
        <v>2.9270546666666668</v>
      </c>
      <c r="BV65" s="7">
        <v>1.26322</v>
      </c>
      <c r="BW65" s="7">
        <v>1.3270900000000001</v>
      </c>
      <c r="BX65" s="7">
        <v>2.3904329999999998</v>
      </c>
      <c r="BY65" s="7">
        <f t="shared" si="18"/>
        <v>1.6602476666666668</v>
      </c>
      <c r="BZ65" s="7">
        <v>3.65049</v>
      </c>
      <c r="CA65" s="7">
        <v>3.5607229999999999</v>
      </c>
      <c r="CB65" s="7">
        <v>3.0582099999999999</v>
      </c>
      <c r="CC65" s="7">
        <f t="shared" si="19"/>
        <v>3.4231409999999998</v>
      </c>
      <c r="CD65" s="7">
        <v>0.98788100000000001</v>
      </c>
      <c r="CE65" s="7">
        <v>0.91114399999999995</v>
      </c>
      <c r="CF65" s="7">
        <v>0.97212600000000005</v>
      </c>
      <c r="CG65" s="7">
        <f t="shared" si="20"/>
        <v>0.95705033333333345</v>
      </c>
      <c r="CH65" s="7">
        <v>0.10034700000000001</v>
      </c>
      <c r="CI65" s="7">
        <v>9.9626000000000006E-2</v>
      </c>
      <c r="CJ65" s="7">
        <v>0.103226</v>
      </c>
      <c r="CK65" s="7">
        <f t="shared" si="21"/>
        <v>0.10106633333333333</v>
      </c>
      <c r="CL65" s="7">
        <v>3.337062</v>
      </c>
      <c r="CM65" s="7">
        <v>3.9041800000000002</v>
      </c>
      <c r="CN65" s="7">
        <v>3.6842899999999998</v>
      </c>
      <c r="CO65" s="7">
        <f t="shared" si="22"/>
        <v>3.6418440000000003</v>
      </c>
    </row>
    <row r="66" spans="1:93">
      <c r="A66" s="7" t="s">
        <v>221</v>
      </c>
      <c r="B66" s="7">
        <v>3.8497400000000002</v>
      </c>
      <c r="C66" s="7">
        <v>4.0511109999999997</v>
      </c>
      <c r="D66" s="7">
        <v>4.1644800000000002</v>
      </c>
      <c r="E66" s="7">
        <f t="shared" si="0"/>
        <v>4.0217770000000002</v>
      </c>
      <c r="F66" s="7">
        <v>4.1319730000000003</v>
      </c>
      <c r="G66" s="7">
        <v>3.97756</v>
      </c>
      <c r="H66" s="7">
        <v>3.74336</v>
      </c>
      <c r="I66" s="7">
        <f t="shared" si="1"/>
        <v>3.9509643333333337</v>
      </c>
      <c r="J66" s="7">
        <v>3.9728500000000002</v>
      </c>
      <c r="K66" s="7">
        <v>4.0668499999999996</v>
      </c>
      <c r="L66" s="7">
        <v>4.2962119999999997</v>
      </c>
      <c r="M66" s="7">
        <f t="shared" si="2"/>
        <v>4.1119706666666671</v>
      </c>
      <c r="N66" s="7">
        <v>3.6943800000000002</v>
      </c>
      <c r="O66" s="7">
        <v>3.6934200000000001</v>
      </c>
      <c r="P66" s="7">
        <v>3.5763600000000002</v>
      </c>
      <c r="Q66" s="7">
        <f t="shared" si="3"/>
        <v>3.6547199999999997</v>
      </c>
      <c r="R66" s="7">
        <v>3.7147899999999998</v>
      </c>
      <c r="S66" s="7">
        <v>3.65083</v>
      </c>
      <c r="T66" s="7">
        <v>3.79528</v>
      </c>
      <c r="U66" s="7">
        <f t="shared" si="4"/>
        <v>3.7202999999999999</v>
      </c>
      <c r="V66" s="7">
        <v>4.3678600000000003</v>
      </c>
      <c r="W66" s="7">
        <v>4.2838099999999999</v>
      </c>
      <c r="X66" s="7">
        <v>4.2135540000000002</v>
      </c>
      <c r="Y66" s="7">
        <f t="shared" si="5"/>
        <v>4.2884079999999996</v>
      </c>
      <c r="Z66" s="7">
        <v>3.8291499999999998</v>
      </c>
      <c r="AA66" s="7">
        <v>3.8381599999999998</v>
      </c>
      <c r="AB66" s="7">
        <v>3.1372040000000001</v>
      </c>
      <c r="AC66" s="7">
        <f t="shared" si="6"/>
        <v>3.6015046666666666</v>
      </c>
      <c r="AD66" s="7">
        <v>3.1457899999999999</v>
      </c>
      <c r="AE66" s="7">
        <v>3.7680899999999999</v>
      </c>
      <c r="AF66" s="7">
        <v>3.5303719999999998</v>
      </c>
      <c r="AG66" s="7">
        <f t="shared" si="7"/>
        <v>3.4814173333333329</v>
      </c>
      <c r="AH66" s="7">
        <v>2.9223300000000001</v>
      </c>
      <c r="AI66" s="7">
        <v>2.7197809999999998</v>
      </c>
      <c r="AJ66" s="7">
        <v>2.4580099999999998</v>
      </c>
      <c r="AK66" s="7">
        <f t="shared" si="8"/>
        <v>2.7000403333333334</v>
      </c>
      <c r="AL66" s="7">
        <v>3.46617</v>
      </c>
      <c r="AM66" s="7">
        <v>3.2486429999999999</v>
      </c>
      <c r="AN66" s="7">
        <v>3.5298999999999997E-2</v>
      </c>
      <c r="AO66" s="7">
        <f t="shared" si="9"/>
        <v>2.2500373333333332</v>
      </c>
      <c r="AP66" s="7">
        <v>3.3031220000000001</v>
      </c>
      <c r="AQ66" s="7">
        <v>3.0889000000000002</v>
      </c>
      <c r="AR66" s="7">
        <v>2.9738319999999998</v>
      </c>
      <c r="AS66" s="7">
        <f t="shared" si="10"/>
        <v>3.1219513333333335</v>
      </c>
      <c r="AT66" s="7">
        <v>2.81853</v>
      </c>
      <c r="AU66" s="7">
        <v>3.0413299999999999</v>
      </c>
      <c r="AV66" s="7">
        <v>2.7960729999999998</v>
      </c>
      <c r="AW66" s="7">
        <f t="shared" si="11"/>
        <v>2.8853109999999997</v>
      </c>
      <c r="AX66" s="7">
        <v>3.3303940000000001</v>
      </c>
      <c r="AY66" s="7">
        <v>3.2812220000000001</v>
      </c>
      <c r="AZ66" s="7">
        <v>2.7517100000000001</v>
      </c>
      <c r="BA66" s="7">
        <f t="shared" si="12"/>
        <v>3.1211086666666668</v>
      </c>
      <c r="BB66" s="7">
        <v>2.8256920000000001</v>
      </c>
      <c r="BC66" s="7">
        <v>2.9967730000000001</v>
      </c>
      <c r="BD66" s="7">
        <v>3.2594400000000001</v>
      </c>
      <c r="BE66" s="7">
        <f t="shared" si="13"/>
        <v>3.0273016666666668</v>
      </c>
      <c r="BF66" s="7">
        <v>2.0783700000000001</v>
      </c>
      <c r="BG66" s="7">
        <v>2.1215009999999999</v>
      </c>
      <c r="BH66" s="7">
        <v>2.2676630000000002</v>
      </c>
      <c r="BI66" s="7">
        <f t="shared" si="14"/>
        <v>2.1558446666666669</v>
      </c>
      <c r="BJ66" s="7">
        <v>2.4826030000000001</v>
      </c>
      <c r="BK66" s="7">
        <v>2.95499</v>
      </c>
      <c r="BL66" s="7">
        <v>2.8955009999999999</v>
      </c>
      <c r="BM66" s="7">
        <f t="shared" si="15"/>
        <v>2.7776979999999996</v>
      </c>
      <c r="BN66" s="7">
        <v>1.07176</v>
      </c>
      <c r="BO66" s="7">
        <v>1.1211100000000001</v>
      </c>
      <c r="BP66" s="7">
        <v>0.95450299999999999</v>
      </c>
      <c r="BQ66" s="7">
        <f t="shared" si="16"/>
        <v>1.0491243333333333</v>
      </c>
      <c r="BR66" s="7">
        <v>2.7663820000000001</v>
      </c>
      <c r="BS66" s="7">
        <v>3.002783</v>
      </c>
      <c r="BT66" s="7">
        <v>3.0356519999999998</v>
      </c>
      <c r="BU66" s="7">
        <f t="shared" si="17"/>
        <v>2.934939</v>
      </c>
      <c r="BV66" s="7">
        <v>1.252813</v>
      </c>
      <c r="BW66" s="7">
        <v>1.30528</v>
      </c>
      <c r="BX66" s="7">
        <v>2.3627600000000002</v>
      </c>
      <c r="BY66" s="7">
        <f t="shared" si="18"/>
        <v>1.6402843333333335</v>
      </c>
      <c r="BZ66" s="7">
        <v>3.6262799999999999</v>
      </c>
      <c r="CA66" s="7">
        <v>3.5966309999999999</v>
      </c>
      <c r="CB66" s="7">
        <v>3.0725099999999999</v>
      </c>
      <c r="CC66" s="7">
        <f t="shared" si="19"/>
        <v>3.4318069999999996</v>
      </c>
      <c r="CD66" s="7">
        <v>0.99805699999999997</v>
      </c>
      <c r="CE66" s="7">
        <v>0.93893499999999996</v>
      </c>
      <c r="CF66" s="7">
        <v>0.95760900000000004</v>
      </c>
      <c r="CG66" s="7">
        <f t="shared" si="20"/>
        <v>0.96486700000000003</v>
      </c>
      <c r="CH66" s="7">
        <v>0.120476</v>
      </c>
      <c r="CI66" s="7">
        <v>0.112306</v>
      </c>
      <c r="CJ66" s="7">
        <v>0.167519</v>
      </c>
      <c r="CK66" s="7">
        <f t="shared" si="21"/>
        <v>0.13343366666666667</v>
      </c>
      <c r="CL66" s="7">
        <v>3.36911</v>
      </c>
      <c r="CM66" s="7">
        <v>3.91933</v>
      </c>
      <c r="CN66" s="7">
        <v>3.64575</v>
      </c>
      <c r="CO66" s="7">
        <f t="shared" si="22"/>
        <v>3.6447299999999996</v>
      </c>
    </row>
    <row r="67" spans="1:93">
      <c r="A67" s="7" t="s">
        <v>222</v>
      </c>
      <c r="B67" s="7">
        <v>3.8036720000000002</v>
      </c>
      <c r="C67" s="7">
        <v>4.0256800000000004</v>
      </c>
      <c r="D67" s="7">
        <v>4.1501700000000001</v>
      </c>
      <c r="E67" s="7">
        <f t="shared" si="0"/>
        <v>3.9931739999999998</v>
      </c>
      <c r="F67" s="7">
        <v>4.1131630000000001</v>
      </c>
      <c r="G67" s="7">
        <v>4.0186229999999998</v>
      </c>
      <c r="H67" s="7">
        <v>3.7948</v>
      </c>
      <c r="I67" s="7">
        <f t="shared" si="1"/>
        <v>3.9755286666666669</v>
      </c>
      <c r="J67" s="7">
        <v>3.996051</v>
      </c>
      <c r="K67" s="7">
        <v>4.1251639999999998</v>
      </c>
      <c r="L67" s="7">
        <v>4.2360030000000002</v>
      </c>
      <c r="M67" s="7">
        <f t="shared" si="2"/>
        <v>4.1190726666666668</v>
      </c>
      <c r="N67" s="7">
        <v>3.6898140000000001</v>
      </c>
      <c r="O67" s="7">
        <v>3.70526</v>
      </c>
      <c r="P67" s="7">
        <v>3.606751</v>
      </c>
      <c r="Q67" s="7">
        <f t="shared" si="3"/>
        <v>3.6672750000000001</v>
      </c>
      <c r="R67" s="7">
        <v>3.6191800000000001</v>
      </c>
      <c r="S67" s="7">
        <v>3.654023</v>
      </c>
      <c r="T67" s="7">
        <v>3.8184</v>
      </c>
      <c r="U67" s="7">
        <f t="shared" si="4"/>
        <v>3.6972010000000002</v>
      </c>
      <c r="V67" s="7">
        <v>4.35947</v>
      </c>
      <c r="W67" s="7">
        <v>4.2784019999999998</v>
      </c>
      <c r="X67" s="7">
        <v>4.2600100000000003</v>
      </c>
      <c r="Y67" s="7">
        <f t="shared" si="5"/>
        <v>4.2992939999999997</v>
      </c>
      <c r="Z67" s="7">
        <v>3.7991009999999998</v>
      </c>
      <c r="AA67" s="7">
        <v>3.7529819999999998</v>
      </c>
      <c r="AB67" s="7">
        <v>3.1581619999999999</v>
      </c>
      <c r="AC67" s="7">
        <f t="shared" si="6"/>
        <v>3.5700816666666668</v>
      </c>
      <c r="AD67" s="7">
        <v>3.17422</v>
      </c>
      <c r="AE67" s="7">
        <v>3.812154</v>
      </c>
      <c r="AF67" s="7">
        <v>3.5488599999999999</v>
      </c>
      <c r="AG67" s="7">
        <f t="shared" si="7"/>
        <v>3.5117446666666665</v>
      </c>
      <c r="AH67" s="7">
        <v>2.9787210000000002</v>
      </c>
      <c r="AI67" s="7">
        <v>2.710941</v>
      </c>
      <c r="AJ67" s="7">
        <v>2.4553310000000002</v>
      </c>
      <c r="AK67" s="7">
        <f t="shared" si="8"/>
        <v>2.7149976666666666</v>
      </c>
      <c r="AL67" s="7">
        <v>3.3590810000000002</v>
      </c>
      <c r="AM67" s="7">
        <v>3.2755139999999998</v>
      </c>
      <c r="AN67" s="7">
        <v>3.5500999999999998E-2</v>
      </c>
      <c r="AO67" s="7">
        <f t="shared" si="9"/>
        <v>2.2233653333333332</v>
      </c>
      <c r="AP67" s="7">
        <v>3.318492</v>
      </c>
      <c r="AQ67" s="7">
        <v>3.1108820000000001</v>
      </c>
      <c r="AR67" s="7">
        <v>2.91662</v>
      </c>
      <c r="AS67" s="7">
        <f t="shared" si="10"/>
        <v>3.1153313333333337</v>
      </c>
      <c r="AT67" s="7">
        <v>2.8368329999999999</v>
      </c>
      <c r="AU67" s="7">
        <v>3.0498500000000002</v>
      </c>
      <c r="AV67" s="7">
        <v>2.82206</v>
      </c>
      <c r="AW67" s="7">
        <f t="shared" si="11"/>
        <v>2.9029143333333334</v>
      </c>
      <c r="AX67" s="7">
        <v>3.3392400000000002</v>
      </c>
      <c r="AY67" s="7">
        <v>3.1770499999999999</v>
      </c>
      <c r="AZ67" s="7">
        <v>2.7519999999999998</v>
      </c>
      <c r="BA67" s="7">
        <f t="shared" si="12"/>
        <v>3.0894300000000001</v>
      </c>
      <c r="BB67" s="7">
        <v>2.8594110000000001</v>
      </c>
      <c r="BC67" s="7">
        <v>3.02014</v>
      </c>
      <c r="BD67" s="7">
        <v>3.27277</v>
      </c>
      <c r="BE67" s="7">
        <f t="shared" si="13"/>
        <v>3.0507736666666667</v>
      </c>
      <c r="BF67" s="7">
        <v>2.0905100000000001</v>
      </c>
      <c r="BG67" s="7">
        <v>2.1207500000000001</v>
      </c>
      <c r="BH67" s="7">
        <v>2.2618399999999999</v>
      </c>
      <c r="BI67" s="7">
        <f t="shared" si="14"/>
        <v>2.1577000000000002</v>
      </c>
      <c r="BJ67" s="7">
        <v>2.525013</v>
      </c>
      <c r="BK67" s="7">
        <v>2.9809399999999999</v>
      </c>
      <c r="BL67" s="7">
        <v>2.9372829999999999</v>
      </c>
      <c r="BM67" s="7">
        <f t="shared" si="15"/>
        <v>2.8144119999999995</v>
      </c>
      <c r="BN67" s="7">
        <v>1.0718700000000001</v>
      </c>
      <c r="BO67" s="7">
        <v>1.1214710000000001</v>
      </c>
      <c r="BP67" s="7">
        <v>0.95370600000000005</v>
      </c>
      <c r="BQ67" s="7">
        <f t="shared" si="16"/>
        <v>1.0490156666666668</v>
      </c>
      <c r="BR67" s="7">
        <v>2.7739220000000002</v>
      </c>
      <c r="BS67" s="7">
        <v>3.0033099999999999</v>
      </c>
      <c r="BT67" s="7">
        <v>3.0312399999999999</v>
      </c>
      <c r="BU67" s="7">
        <f t="shared" si="17"/>
        <v>2.9361573333333335</v>
      </c>
      <c r="BV67" s="7">
        <v>1.2440800000000001</v>
      </c>
      <c r="BW67" s="7">
        <v>1.29254</v>
      </c>
      <c r="BX67" s="7">
        <v>2.4086500000000002</v>
      </c>
      <c r="BY67" s="7">
        <f t="shared" si="18"/>
        <v>1.6484233333333336</v>
      </c>
      <c r="BZ67" s="7">
        <v>3.6139600000000001</v>
      </c>
      <c r="CA67" s="7">
        <v>3.6040410000000001</v>
      </c>
      <c r="CB67" s="7">
        <v>3.1469510000000001</v>
      </c>
      <c r="CC67" s="7">
        <f t="shared" si="19"/>
        <v>3.4549840000000001</v>
      </c>
      <c r="CD67" s="7">
        <v>0.99529500000000004</v>
      </c>
      <c r="CE67" s="7">
        <v>0.92802200000000001</v>
      </c>
      <c r="CF67" s="7">
        <v>0.96968200000000004</v>
      </c>
      <c r="CG67" s="7">
        <f t="shared" si="20"/>
        <v>0.964333</v>
      </c>
      <c r="CH67" s="7">
        <v>9.9437999999999999E-2</v>
      </c>
      <c r="CI67" s="7">
        <v>9.7517999999999994E-2</v>
      </c>
      <c r="CJ67" s="7">
        <v>0.117756</v>
      </c>
      <c r="CK67" s="7">
        <f t="shared" si="21"/>
        <v>0.104904</v>
      </c>
      <c r="CL67" s="7">
        <v>3.39032</v>
      </c>
      <c r="CM67" s="7">
        <v>3.8466100000000001</v>
      </c>
      <c r="CN67" s="7">
        <v>3.6674500000000001</v>
      </c>
      <c r="CO67" s="7">
        <f t="shared" si="22"/>
        <v>3.6347933333333331</v>
      </c>
    </row>
    <row r="68" spans="1:93">
      <c r="A68" s="7" t="s">
        <v>223</v>
      </c>
      <c r="B68" s="7">
        <v>3.7977699999999999</v>
      </c>
      <c r="C68" s="7">
        <v>4.0218210000000001</v>
      </c>
      <c r="D68" s="7">
        <v>4.1755100000000001</v>
      </c>
      <c r="E68" s="7">
        <f t="shared" si="0"/>
        <v>3.998367</v>
      </c>
      <c r="F68" s="7">
        <v>4.0966909999999999</v>
      </c>
      <c r="G68" s="7">
        <v>3.99315</v>
      </c>
      <c r="H68" s="7">
        <v>3.7882899999999999</v>
      </c>
      <c r="I68" s="7">
        <f t="shared" si="1"/>
        <v>3.9593769999999999</v>
      </c>
      <c r="J68" s="7">
        <v>4.0014010000000004</v>
      </c>
      <c r="K68" s="7">
        <v>4.1180409999999998</v>
      </c>
      <c r="L68" s="7">
        <v>4.2651240000000001</v>
      </c>
      <c r="M68" s="7">
        <f t="shared" si="2"/>
        <v>4.1281886666666665</v>
      </c>
      <c r="N68" s="7">
        <v>3.7058719999999998</v>
      </c>
      <c r="O68" s="7">
        <v>3.6843699999999999</v>
      </c>
      <c r="P68" s="7">
        <v>3.5949230000000001</v>
      </c>
      <c r="Q68" s="7">
        <f t="shared" si="3"/>
        <v>3.6617216666666668</v>
      </c>
      <c r="R68" s="7">
        <v>3.6973410000000002</v>
      </c>
      <c r="S68" s="7">
        <v>3.7083119999999998</v>
      </c>
      <c r="T68" s="7">
        <v>3.8007029999999999</v>
      </c>
      <c r="U68" s="7">
        <f t="shared" si="4"/>
        <v>3.735452</v>
      </c>
      <c r="V68" s="7">
        <v>4.3920500000000002</v>
      </c>
      <c r="W68" s="7">
        <v>4.2788899999999996</v>
      </c>
      <c r="X68" s="7">
        <v>4.2526320000000002</v>
      </c>
      <c r="Y68" s="7">
        <f t="shared" si="5"/>
        <v>4.3078573333333336</v>
      </c>
      <c r="Z68" s="7">
        <v>3.7778800000000001</v>
      </c>
      <c r="AA68" s="7">
        <v>3.7886099999999998</v>
      </c>
      <c r="AB68" s="7">
        <v>3.1491500000000001</v>
      </c>
      <c r="AC68" s="7">
        <f t="shared" si="6"/>
        <v>3.5718800000000002</v>
      </c>
      <c r="AD68" s="7">
        <v>3.2539500000000001</v>
      </c>
      <c r="AE68" s="7">
        <v>3.9165719999999999</v>
      </c>
      <c r="AF68" s="7">
        <v>3.5713300000000001</v>
      </c>
      <c r="AG68" s="7">
        <f t="shared" si="7"/>
        <v>3.5806173333333331</v>
      </c>
      <c r="AH68" s="7">
        <v>2.9491800000000001</v>
      </c>
      <c r="AI68" s="7">
        <v>2.6806009999999998</v>
      </c>
      <c r="AJ68" s="7">
        <v>2.4582630000000001</v>
      </c>
      <c r="AK68" s="7">
        <f t="shared" si="8"/>
        <v>2.6960146666666667</v>
      </c>
      <c r="AL68" s="7">
        <v>3.4275199999999999</v>
      </c>
      <c r="AM68" s="7">
        <v>3.25726</v>
      </c>
      <c r="AN68" s="7">
        <v>3.5241000000000001E-2</v>
      </c>
      <c r="AO68" s="7">
        <f t="shared" si="9"/>
        <v>2.2400069999999999</v>
      </c>
      <c r="AP68" s="7">
        <v>3.3047300000000002</v>
      </c>
      <c r="AQ68" s="7">
        <v>3.1092900000000001</v>
      </c>
      <c r="AR68" s="7">
        <v>2.9265240000000001</v>
      </c>
      <c r="AS68" s="7">
        <f t="shared" si="10"/>
        <v>3.1135146666666671</v>
      </c>
      <c r="AT68" s="7">
        <v>2.82281</v>
      </c>
      <c r="AU68" s="7">
        <v>3.0537999999999998</v>
      </c>
      <c r="AV68" s="7">
        <v>2.8244799999999999</v>
      </c>
      <c r="AW68" s="7">
        <f t="shared" si="11"/>
        <v>2.900363333333333</v>
      </c>
      <c r="AX68" s="7">
        <v>3.3614000000000002</v>
      </c>
      <c r="AY68" s="7">
        <v>3.2805</v>
      </c>
      <c r="AZ68" s="7">
        <v>2.7831999999999999</v>
      </c>
      <c r="BA68" s="7">
        <f t="shared" si="12"/>
        <v>3.1417000000000002</v>
      </c>
      <c r="BB68" s="7">
        <v>2.8703599999999998</v>
      </c>
      <c r="BC68" s="7">
        <v>3.0661100000000001</v>
      </c>
      <c r="BD68" s="7">
        <v>3.3068900000000001</v>
      </c>
      <c r="BE68" s="7">
        <f t="shared" si="13"/>
        <v>3.0811199999999999</v>
      </c>
      <c r="BF68" s="7">
        <v>2.0873200000000001</v>
      </c>
      <c r="BG68" s="7">
        <v>2.1241340000000002</v>
      </c>
      <c r="BH68" s="7">
        <v>2.262861</v>
      </c>
      <c r="BI68" s="7">
        <f t="shared" si="14"/>
        <v>2.1581049999999999</v>
      </c>
      <c r="BJ68" s="7">
        <v>2.5422199999999999</v>
      </c>
      <c r="BK68" s="7">
        <v>2.9802</v>
      </c>
      <c r="BL68" s="7">
        <v>2.9364599999999998</v>
      </c>
      <c r="BM68" s="7">
        <f t="shared" si="15"/>
        <v>2.8196266666666667</v>
      </c>
      <c r="BN68" s="7">
        <v>1.065304</v>
      </c>
      <c r="BO68" s="7">
        <v>1.1276109999999999</v>
      </c>
      <c r="BP68" s="7">
        <v>0.94819799999999999</v>
      </c>
      <c r="BQ68" s="7">
        <f t="shared" si="16"/>
        <v>1.0470376666666668</v>
      </c>
      <c r="BR68" s="7">
        <v>2.77136</v>
      </c>
      <c r="BS68" s="7">
        <v>3.0164200000000001</v>
      </c>
      <c r="BT68" s="7">
        <v>3.0632899999999998</v>
      </c>
      <c r="BU68" s="7">
        <f t="shared" si="17"/>
        <v>2.9503566666666665</v>
      </c>
      <c r="BV68" s="7">
        <v>1.2326299999999999</v>
      </c>
      <c r="BW68" s="7">
        <v>1.294332</v>
      </c>
      <c r="BX68" s="7">
        <v>2.34226</v>
      </c>
      <c r="BY68" s="7">
        <f t="shared" si="18"/>
        <v>1.6230740000000001</v>
      </c>
      <c r="BZ68" s="7">
        <v>3.6709839999999998</v>
      </c>
      <c r="CA68" s="7">
        <v>3.6050110000000002</v>
      </c>
      <c r="CB68" s="7">
        <v>3.1095229999999998</v>
      </c>
      <c r="CC68" s="7">
        <f t="shared" si="19"/>
        <v>3.4618393333333333</v>
      </c>
      <c r="CD68" s="7">
        <v>1.023153</v>
      </c>
      <c r="CE68" s="7">
        <v>0.97648800000000002</v>
      </c>
      <c r="CF68" s="7">
        <v>0.98411099999999996</v>
      </c>
      <c r="CG68" s="7">
        <f t="shared" si="20"/>
        <v>0.99458400000000002</v>
      </c>
      <c r="CH68" s="7">
        <v>0.14363799999999999</v>
      </c>
      <c r="CI68" s="7">
        <v>0.108206</v>
      </c>
      <c r="CJ68" s="7">
        <v>0.15665599999999999</v>
      </c>
      <c r="CK68" s="7">
        <f t="shared" si="21"/>
        <v>0.13616666666666666</v>
      </c>
      <c r="CL68" s="7">
        <v>3.3456700000000001</v>
      </c>
      <c r="CM68" s="7">
        <v>3.8536000000000001</v>
      </c>
      <c r="CN68" s="7">
        <v>3.6653699999999998</v>
      </c>
      <c r="CO68" s="7">
        <f t="shared" si="22"/>
        <v>3.6215466666666667</v>
      </c>
    </row>
    <row r="69" spans="1:93">
      <c r="A69" s="7" t="s">
        <v>224</v>
      </c>
      <c r="B69" s="7">
        <v>3.8238599999999998</v>
      </c>
      <c r="C69" s="7">
        <v>4.0179600000000004</v>
      </c>
      <c r="D69" s="7">
        <v>4.1785300000000003</v>
      </c>
      <c r="E69" s="7">
        <f t="shared" ref="E69:E132" si="23">AVERAGE(B69:D69)</f>
        <v>4.0067833333333338</v>
      </c>
      <c r="F69" s="7">
        <v>4.09307</v>
      </c>
      <c r="G69" s="7">
        <v>4.0205599999999997</v>
      </c>
      <c r="H69" s="7">
        <v>3.773803</v>
      </c>
      <c r="I69" s="7">
        <f t="shared" ref="I69:I132" si="24">AVERAGE(F69:H69)</f>
        <v>3.962477666666667</v>
      </c>
      <c r="J69" s="7">
        <v>3.9940899999999999</v>
      </c>
      <c r="K69" s="7">
        <v>4.0645899999999999</v>
      </c>
      <c r="L69" s="7">
        <v>4.3033900000000003</v>
      </c>
      <c r="M69" s="7">
        <f t="shared" ref="M69:M132" si="25">AVERAGE(J69:L69)</f>
        <v>4.1206899999999997</v>
      </c>
      <c r="N69" s="7">
        <v>3.7038199999999999</v>
      </c>
      <c r="O69" s="7">
        <v>3.7095699999999998</v>
      </c>
      <c r="P69" s="7">
        <v>3.6374300000000002</v>
      </c>
      <c r="Q69" s="7">
        <f t="shared" ref="Q69:Q132" si="26">AVERAGE(N69:P69)</f>
        <v>3.6836066666666665</v>
      </c>
      <c r="R69" s="7">
        <v>3.67395</v>
      </c>
      <c r="S69" s="7">
        <v>3.7492429999999999</v>
      </c>
      <c r="T69" s="7">
        <v>3.8407439999999999</v>
      </c>
      <c r="U69" s="7">
        <f t="shared" ref="U69:U132" si="27">AVERAGE(R69:T69)</f>
        <v>3.7546456666666663</v>
      </c>
      <c r="V69" s="7">
        <v>4.3999139999999999</v>
      </c>
      <c r="W69" s="7">
        <v>4.2673129999999997</v>
      </c>
      <c r="X69" s="7">
        <v>4.2223920000000001</v>
      </c>
      <c r="Y69" s="7">
        <f t="shared" ref="Y69:Y132" si="28">AVERAGE(V69:X69)</f>
        <v>4.2965396666666669</v>
      </c>
      <c r="Z69" s="7">
        <v>3.8248600000000001</v>
      </c>
      <c r="AA69" s="7">
        <v>3.8359009999999998</v>
      </c>
      <c r="AB69" s="7">
        <v>3.1368299999999998</v>
      </c>
      <c r="AC69" s="7">
        <f t="shared" ref="AC69:AC132" si="29">AVERAGE(Z69:AB69)</f>
        <v>3.5991970000000002</v>
      </c>
      <c r="AD69" s="7">
        <v>3.1991239999999999</v>
      </c>
      <c r="AE69" s="7">
        <v>3.9283299999999999</v>
      </c>
      <c r="AF69" s="7">
        <v>3.5743209999999999</v>
      </c>
      <c r="AG69" s="7">
        <f t="shared" ref="AG69:AG132" si="30">AVERAGE(AD69:AF69)</f>
        <v>3.5672583333333332</v>
      </c>
      <c r="AH69" s="7">
        <v>2.9725000000000001</v>
      </c>
      <c r="AI69" s="7">
        <v>2.7164929999999998</v>
      </c>
      <c r="AJ69" s="7">
        <v>2.43262</v>
      </c>
      <c r="AK69" s="7">
        <f t="shared" ref="AK69:AK132" si="31">AVERAGE(AH69:AJ69)</f>
        <v>2.7072043333333333</v>
      </c>
      <c r="AL69" s="7">
        <v>3.4476800000000001</v>
      </c>
      <c r="AM69" s="7">
        <v>3.2574999999999998</v>
      </c>
      <c r="AN69" s="7">
        <v>3.4558999999999999E-2</v>
      </c>
      <c r="AO69" s="7">
        <f t="shared" ref="AO69:AO132" si="32">AVERAGE(AL69:AN69)</f>
        <v>2.2465796666666669</v>
      </c>
      <c r="AP69" s="7">
        <v>3.3517100000000002</v>
      </c>
      <c r="AQ69" s="7">
        <v>3.1104530000000001</v>
      </c>
      <c r="AR69" s="7">
        <v>2.9242629999999998</v>
      </c>
      <c r="AS69" s="7">
        <f t="shared" ref="AS69:AS132" si="33">AVERAGE(AP69:AR69)</f>
        <v>3.1288086666666666</v>
      </c>
      <c r="AT69" s="7">
        <v>2.8079200000000002</v>
      </c>
      <c r="AU69" s="7">
        <v>3.0206599999999999</v>
      </c>
      <c r="AV69" s="7">
        <v>2.8357000000000001</v>
      </c>
      <c r="AW69" s="7">
        <f t="shared" ref="AW69:AW132" si="34">AVERAGE(AT69:AV69)</f>
        <v>2.8880933333333338</v>
      </c>
      <c r="AX69" s="7">
        <v>3.3839399999999999</v>
      </c>
      <c r="AY69" s="7">
        <v>3.2360730000000002</v>
      </c>
      <c r="AZ69" s="7">
        <v>2.7531319999999999</v>
      </c>
      <c r="BA69" s="7">
        <f t="shared" ref="BA69:BA132" si="35">AVERAGE(AX69:AZ69)</f>
        <v>3.1243816666666668</v>
      </c>
      <c r="BB69" s="7">
        <v>2.8778600000000001</v>
      </c>
      <c r="BC69" s="7">
        <v>3.0975630000000001</v>
      </c>
      <c r="BD69" s="7">
        <v>3.3264300000000002</v>
      </c>
      <c r="BE69" s="7">
        <f t="shared" ref="BE69:BE132" si="36">AVERAGE(BB69:BD69)</f>
        <v>3.1006176666666669</v>
      </c>
      <c r="BF69" s="7">
        <v>2.0929099999999998</v>
      </c>
      <c r="BG69" s="7">
        <v>2.1497099999999998</v>
      </c>
      <c r="BH69" s="7">
        <v>2.2567499999999998</v>
      </c>
      <c r="BI69" s="7">
        <f t="shared" ref="BI69:BI132" si="37">AVERAGE(BF69:BH69)</f>
        <v>2.1664566666666665</v>
      </c>
      <c r="BJ69" s="7">
        <v>2.5190540000000001</v>
      </c>
      <c r="BK69" s="7">
        <v>2.99519</v>
      </c>
      <c r="BL69" s="7">
        <v>2.9624299999999999</v>
      </c>
      <c r="BM69" s="7">
        <f t="shared" ref="BM69:BM132" si="38">AVERAGE(BJ69:BL69)</f>
        <v>2.8255579999999996</v>
      </c>
      <c r="BN69" s="7">
        <v>1.06989</v>
      </c>
      <c r="BO69" s="7">
        <v>1.1234120000000001</v>
      </c>
      <c r="BP69" s="7">
        <v>0.95716400000000001</v>
      </c>
      <c r="BQ69" s="7">
        <f t="shared" ref="BQ69:BQ132" si="39">AVERAGE(BN69:BP69)</f>
        <v>1.0501553333333333</v>
      </c>
      <c r="BR69" s="7">
        <v>2.7687940000000002</v>
      </c>
      <c r="BS69" s="7">
        <v>2.9981100000000001</v>
      </c>
      <c r="BT69" s="7">
        <v>3.0481199999999999</v>
      </c>
      <c r="BU69" s="7">
        <f t="shared" ref="BU69:BU132" si="40">AVERAGE(BR69:BT69)</f>
        <v>2.9383413333333337</v>
      </c>
      <c r="BV69" s="7">
        <v>1.228443</v>
      </c>
      <c r="BW69" s="7">
        <v>1.2858700000000001</v>
      </c>
      <c r="BX69" s="7">
        <v>2.308093</v>
      </c>
      <c r="BY69" s="7">
        <f t="shared" ref="BY69:BY132" si="41">AVERAGE(BV69:BX69)</f>
        <v>1.6074686666666667</v>
      </c>
      <c r="BZ69" s="7">
        <v>3.7207810000000001</v>
      </c>
      <c r="CA69" s="7">
        <v>3.5921400000000001</v>
      </c>
      <c r="CB69" s="7">
        <v>3.2500499999999999</v>
      </c>
      <c r="CC69" s="7">
        <f t="shared" ref="CC69:CC132" si="42">AVERAGE(BZ69:CB69)</f>
        <v>3.5209903333333337</v>
      </c>
      <c r="CD69" s="7">
        <v>1.0150319999999999</v>
      </c>
      <c r="CE69" s="7">
        <v>0.96301000000000003</v>
      </c>
      <c r="CF69" s="7">
        <v>0.99179799999999996</v>
      </c>
      <c r="CG69" s="7">
        <f t="shared" ref="CG69:CG132" si="43">AVERAGE(CD69:CF69)</f>
        <v>0.98994666666666653</v>
      </c>
      <c r="CH69" s="7">
        <v>0.139603</v>
      </c>
      <c r="CI69" s="7">
        <v>0.10495</v>
      </c>
      <c r="CJ69" s="7">
        <v>0.172046</v>
      </c>
      <c r="CK69" s="7">
        <f t="shared" ref="CK69:CK132" si="44">AVERAGE(CH69:CJ69)</f>
        <v>0.13886633333333334</v>
      </c>
      <c r="CL69" s="7">
        <v>3.30966</v>
      </c>
      <c r="CM69" s="7">
        <v>3.8677899999999998</v>
      </c>
      <c r="CN69" s="7">
        <v>3.710331</v>
      </c>
      <c r="CO69" s="7">
        <f t="shared" ref="CO69:CO132" si="45">AVERAGE(CL69:CN69)</f>
        <v>3.6292603333333333</v>
      </c>
    </row>
    <row r="70" spans="1:93">
      <c r="A70" s="7" t="s">
        <v>225</v>
      </c>
      <c r="B70" s="7">
        <v>3.78905</v>
      </c>
      <c r="C70" s="7">
        <v>4.0063599999999999</v>
      </c>
      <c r="D70" s="7">
        <v>4.1264200000000004</v>
      </c>
      <c r="E70" s="7">
        <f t="shared" si="23"/>
        <v>3.9739433333333332</v>
      </c>
      <c r="F70" s="7">
        <v>4.0668319999999998</v>
      </c>
      <c r="G70" s="7">
        <v>3.9827599999999999</v>
      </c>
      <c r="H70" s="7">
        <v>3.823223</v>
      </c>
      <c r="I70" s="7">
        <f t="shared" si="24"/>
        <v>3.9576050000000005</v>
      </c>
      <c r="J70" s="7">
        <v>4.0029019999999997</v>
      </c>
      <c r="K70" s="7">
        <v>4.0425110000000002</v>
      </c>
      <c r="L70" s="7">
        <v>4.2860199999999997</v>
      </c>
      <c r="M70" s="7">
        <f t="shared" si="25"/>
        <v>4.1104776666666671</v>
      </c>
      <c r="N70" s="7">
        <v>3.7175940000000001</v>
      </c>
      <c r="O70" s="7">
        <v>3.7669899999999998</v>
      </c>
      <c r="P70" s="7">
        <v>3.6442199999999998</v>
      </c>
      <c r="Q70" s="7">
        <f t="shared" si="26"/>
        <v>3.7096013333333331</v>
      </c>
      <c r="R70" s="7">
        <v>3.63808</v>
      </c>
      <c r="S70" s="7">
        <v>3.72614</v>
      </c>
      <c r="T70" s="7">
        <v>3.8116629999999998</v>
      </c>
      <c r="U70" s="7">
        <f t="shared" si="27"/>
        <v>3.7252943333333328</v>
      </c>
      <c r="V70" s="7">
        <v>4.47194</v>
      </c>
      <c r="W70" s="7">
        <v>4.2667830000000002</v>
      </c>
      <c r="X70" s="7">
        <v>4.2662839999999997</v>
      </c>
      <c r="Y70" s="7">
        <f t="shared" si="28"/>
        <v>4.3350023333333327</v>
      </c>
      <c r="Z70" s="7">
        <v>3.866492</v>
      </c>
      <c r="AA70" s="7">
        <v>3.7802920000000002</v>
      </c>
      <c r="AB70" s="7">
        <v>3.2431540000000001</v>
      </c>
      <c r="AC70" s="7">
        <f t="shared" si="29"/>
        <v>3.6299793333333334</v>
      </c>
      <c r="AD70" s="7">
        <v>3.2298399999999998</v>
      </c>
      <c r="AE70" s="7">
        <v>3.9250400000000001</v>
      </c>
      <c r="AF70" s="7">
        <v>3.5647139999999999</v>
      </c>
      <c r="AG70" s="7">
        <f t="shared" si="30"/>
        <v>3.5731980000000001</v>
      </c>
      <c r="AH70" s="7">
        <v>2.950253</v>
      </c>
      <c r="AI70" s="7">
        <v>2.7115800000000001</v>
      </c>
      <c r="AJ70" s="7">
        <v>2.4480219999999999</v>
      </c>
      <c r="AK70" s="7">
        <f t="shared" si="31"/>
        <v>2.7032849999999997</v>
      </c>
      <c r="AL70" s="7">
        <v>3.3598599999999998</v>
      </c>
      <c r="AM70" s="7">
        <v>3.2469220000000001</v>
      </c>
      <c r="AN70" s="7">
        <v>3.3912999999999999E-2</v>
      </c>
      <c r="AO70" s="7">
        <f t="shared" si="32"/>
        <v>2.213565</v>
      </c>
      <c r="AP70" s="7">
        <v>3.3223310000000001</v>
      </c>
      <c r="AQ70" s="7">
        <v>3.1474220000000002</v>
      </c>
      <c r="AR70" s="7">
        <v>3.0076399999999999</v>
      </c>
      <c r="AS70" s="7">
        <f t="shared" si="33"/>
        <v>3.1591310000000004</v>
      </c>
      <c r="AT70" s="7">
        <v>2.8403429999999998</v>
      </c>
      <c r="AU70" s="7">
        <v>3.0143800000000001</v>
      </c>
      <c r="AV70" s="7">
        <v>2.8081640000000001</v>
      </c>
      <c r="AW70" s="7">
        <f t="shared" si="34"/>
        <v>2.887629</v>
      </c>
      <c r="AX70" s="7">
        <v>3.393713</v>
      </c>
      <c r="AY70" s="7">
        <v>3.2263199999999999</v>
      </c>
      <c r="AZ70" s="7">
        <v>2.7553399999999999</v>
      </c>
      <c r="BA70" s="7">
        <f t="shared" si="35"/>
        <v>3.1251243333333334</v>
      </c>
      <c r="BB70" s="7">
        <v>2.8653029999999999</v>
      </c>
      <c r="BC70" s="7">
        <v>3.1068699999999998</v>
      </c>
      <c r="BD70" s="7">
        <v>3.3088500000000001</v>
      </c>
      <c r="BE70" s="7">
        <f t="shared" si="36"/>
        <v>3.093674333333333</v>
      </c>
      <c r="BF70" s="7">
        <v>2.0579139999999998</v>
      </c>
      <c r="BG70" s="7">
        <v>2.0923799999999999</v>
      </c>
      <c r="BH70" s="7">
        <v>2.2534540000000001</v>
      </c>
      <c r="BI70" s="7">
        <f t="shared" si="37"/>
        <v>2.1345826666666667</v>
      </c>
      <c r="BJ70" s="7">
        <v>2.514424</v>
      </c>
      <c r="BK70" s="7">
        <v>2.9550000000000001</v>
      </c>
      <c r="BL70" s="7">
        <v>2.892083</v>
      </c>
      <c r="BM70" s="7">
        <f t="shared" si="38"/>
        <v>2.787169</v>
      </c>
      <c r="BN70" s="7">
        <v>1.070894</v>
      </c>
      <c r="BO70" s="7">
        <v>1.1240300000000001</v>
      </c>
      <c r="BP70" s="7">
        <v>0.95119200000000004</v>
      </c>
      <c r="BQ70" s="7">
        <f t="shared" si="39"/>
        <v>1.0487053333333334</v>
      </c>
      <c r="BR70" s="7">
        <v>2.7721200000000001</v>
      </c>
      <c r="BS70" s="7">
        <v>3.0462940000000001</v>
      </c>
      <c r="BT70" s="7">
        <v>3.0504099999999998</v>
      </c>
      <c r="BU70" s="7">
        <f t="shared" si="40"/>
        <v>2.9562746666666668</v>
      </c>
      <c r="BV70" s="7">
        <v>1.2144900000000001</v>
      </c>
      <c r="BW70" s="7">
        <v>1.2859</v>
      </c>
      <c r="BX70" s="7">
        <v>2.3575499999999998</v>
      </c>
      <c r="BY70" s="7">
        <f t="shared" si="41"/>
        <v>1.6193133333333334</v>
      </c>
      <c r="BZ70" s="7">
        <v>3.6536520000000001</v>
      </c>
      <c r="CA70" s="7">
        <v>3.6072700000000002</v>
      </c>
      <c r="CB70" s="7">
        <v>3.0925500000000001</v>
      </c>
      <c r="CC70" s="7">
        <f t="shared" si="42"/>
        <v>3.4511573333333332</v>
      </c>
      <c r="CD70" s="7">
        <v>1.03525</v>
      </c>
      <c r="CE70" s="7">
        <v>0.98743099999999995</v>
      </c>
      <c r="CF70" s="7">
        <v>0.98945499999999997</v>
      </c>
      <c r="CG70" s="7">
        <f t="shared" si="43"/>
        <v>1.0040453333333332</v>
      </c>
      <c r="CH70" s="7">
        <v>0.118121</v>
      </c>
      <c r="CI70" s="7">
        <v>0.111569</v>
      </c>
      <c r="CJ70" s="7">
        <v>0.173654</v>
      </c>
      <c r="CK70" s="7">
        <f t="shared" si="44"/>
        <v>0.13444800000000001</v>
      </c>
      <c r="CL70" s="7">
        <v>3.4338000000000002</v>
      </c>
      <c r="CM70" s="7">
        <v>3.8050899999999999</v>
      </c>
      <c r="CN70" s="7">
        <v>3.6384500000000002</v>
      </c>
      <c r="CO70" s="7">
        <f t="shared" si="45"/>
        <v>3.6257800000000002</v>
      </c>
    </row>
    <row r="71" spans="1:93">
      <c r="A71" s="7" t="s">
        <v>226</v>
      </c>
      <c r="B71" s="7">
        <v>3.8133720000000002</v>
      </c>
      <c r="C71" s="7">
        <v>3.9973610000000002</v>
      </c>
      <c r="D71" s="7">
        <v>4.2248010000000003</v>
      </c>
      <c r="E71" s="7">
        <f t="shared" si="23"/>
        <v>4.0118446666666676</v>
      </c>
      <c r="F71" s="7">
        <v>4.1154000000000002</v>
      </c>
      <c r="G71" s="7">
        <v>4.0488229999999996</v>
      </c>
      <c r="H71" s="7">
        <v>3.7465199999999999</v>
      </c>
      <c r="I71" s="7">
        <f t="shared" si="24"/>
        <v>3.9702476666666668</v>
      </c>
      <c r="J71" s="7">
        <v>4.023504</v>
      </c>
      <c r="K71" s="7">
        <v>4.0712999999999999</v>
      </c>
      <c r="L71" s="7">
        <v>4.2683400000000002</v>
      </c>
      <c r="M71" s="7">
        <f t="shared" si="25"/>
        <v>4.121048</v>
      </c>
      <c r="N71" s="7">
        <v>3.726013</v>
      </c>
      <c r="O71" s="7">
        <v>3.75041</v>
      </c>
      <c r="P71" s="7">
        <v>3.65069</v>
      </c>
      <c r="Q71" s="7">
        <f t="shared" si="26"/>
        <v>3.7090376666666671</v>
      </c>
      <c r="R71" s="7">
        <v>3.6452200000000001</v>
      </c>
      <c r="S71" s="7">
        <v>3.7279499999999999</v>
      </c>
      <c r="T71" s="7">
        <v>3.8568820000000001</v>
      </c>
      <c r="U71" s="7">
        <f t="shared" si="27"/>
        <v>3.7433506666666667</v>
      </c>
      <c r="V71" s="7">
        <v>4.3342900000000002</v>
      </c>
      <c r="W71" s="7">
        <v>4.2958930000000004</v>
      </c>
      <c r="X71" s="7">
        <v>4.2274000000000003</v>
      </c>
      <c r="Y71" s="7">
        <f t="shared" si="28"/>
        <v>4.2858610000000006</v>
      </c>
      <c r="Z71" s="7">
        <v>3.80132</v>
      </c>
      <c r="AA71" s="7">
        <v>3.7459600000000002</v>
      </c>
      <c r="AB71" s="7">
        <v>3.0827200000000001</v>
      </c>
      <c r="AC71" s="7">
        <f t="shared" si="29"/>
        <v>3.5433333333333334</v>
      </c>
      <c r="AD71" s="7">
        <v>3.224434</v>
      </c>
      <c r="AE71" s="7">
        <v>3.9602400000000002</v>
      </c>
      <c r="AF71" s="7">
        <v>3.5770930000000001</v>
      </c>
      <c r="AG71" s="7">
        <f t="shared" si="30"/>
        <v>3.5872556666666671</v>
      </c>
      <c r="AH71" s="7">
        <v>2.98149</v>
      </c>
      <c r="AI71" s="7">
        <v>2.7061899999999999</v>
      </c>
      <c r="AJ71" s="7">
        <v>2.43486</v>
      </c>
      <c r="AK71" s="7">
        <f t="shared" si="31"/>
        <v>2.7075133333333334</v>
      </c>
      <c r="AL71" s="7">
        <v>3.3398500000000002</v>
      </c>
      <c r="AM71" s="7">
        <v>3.2283900000000001</v>
      </c>
      <c r="AN71" s="7">
        <v>3.3424000000000002E-2</v>
      </c>
      <c r="AO71" s="7">
        <f t="shared" si="32"/>
        <v>2.2005546666666667</v>
      </c>
      <c r="AP71" s="7">
        <v>3.4149500000000002</v>
      </c>
      <c r="AQ71" s="7">
        <v>3.1320299999999999</v>
      </c>
      <c r="AR71" s="7">
        <v>2.9188299999999998</v>
      </c>
      <c r="AS71" s="7">
        <f t="shared" si="33"/>
        <v>3.1552699999999998</v>
      </c>
      <c r="AT71" s="7">
        <v>2.8111899999999999</v>
      </c>
      <c r="AU71" s="7">
        <v>3.0152000000000001</v>
      </c>
      <c r="AV71" s="7">
        <v>2.8528310000000001</v>
      </c>
      <c r="AW71" s="7">
        <f t="shared" si="34"/>
        <v>2.8930736666666665</v>
      </c>
      <c r="AX71" s="7">
        <v>3.265752</v>
      </c>
      <c r="AY71" s="7">
        <v>3.2073200000000002</v>
      </c>
      <c r="AZ71" s="7">
        <v>2.7602699999999998</v>
      </c>
      <c r="BA71" s="7">
        <f t="shared" si="35"/>
        <v>3.0777806666666669</v>
      </c>
      <c r="BB71" s="7">
        <v>2.8608639999999999</v>
      </c>
      <c r="BC71" s="7">
        <v>3.1312000000000002</v>
      </c>
      <c r="BD71" s="7">
        <v>3.2641</v>
      </c>
      <c r="BE71" s="7">
        <f t="shared" si="36"/>
        <v>3.085388</v>
      </c>
      <c r="BF71" s="7">
        <v>2.0596909999999999</v>
      </c>
      <c r="BG71" s="7">
        <v>2.1202139999999998</v>
      </c>
      <c r="BH71" s="7">
        <v>2.241463</v>
      </c>
      <c r="BI71" s="7">
        <f t="shared" si="37"/>
        <v>2.1404559999999999</v>
      </c>
      <c r="BJ71" s="7">
        <v>2.5167839999999999</v>
      </c>
      <c r="BK71" s="7">
        <v>2.9790709999999998</v>
      </c>
      <c r="BL71" s="7">
        <v>2.9178600000000001</v>
      </c>
      <c r="BM71" s="7">
        <f t="shared" si="38"/>
        <v>2.8045716666666665</v>
      </c>
      <c r="BN71" s="7">
        <v>1.0608200000000001</v>
      </c>
      <c r="BO71" s="7">
        <v>1.127434</v>
      </c>
      <c r="BP71" s="7">
        <v>0.95360299999999998</v>
      </c>
      <c r="BQ71" s="7">
        <f t="shared" si="39"/>
        <v>1.0472856666666666</v>
      </c>
      <c r="BR71" s="7">
        <v>2.7450510000000001</v>
      </c>
      <c r="BS71" s="7">
        <v>3.0245120000000001</v>
      </c>
      <c r="BT71" s="7">
        <v>3.0176430000000001</v>
      </c>
      <c r="BU71" s="7">
        <f t="shared" si="40"/>
        <v>2.9290686666666663</v>
      </c>
      <c r="BV71" s="7">
        <v>1.211184</v>
      </c>
      <c r="BW71" s="7">
        <v>1.2802439999999999</v>
      </c>
      <c r="BX71" s="7">
        <v>2.3105720000000001</v>
      </c>
      <c r="BY71" s="7">
        <f t="shared" si="41"/>
        <v>1.6006666666666665</v>
      </c>
      <c r="BZ71" s="7">
        <v>3.6206700000000001</v>
      </c>
      <c r="CA71" s="7">
        <v>3.5649329999999999</v>
      </c>
      <c r="CB71" s="7">
        <v>3.0869200000000001</v>
      </c>
      <c r="CC71" s="7">
        <f t="shared" si="42"/>
        <v>3.4241743333333332</v>
      </c>
      <c r="CD71" s="7">
        <v>1.00465</v>
      </c>
      <c r="CE71" s="7">
        <v>0.99567000000000005</v>
      </c>
      <c r="CF71" s="7">
        <v>0.97497900000000004</v>
      </c>
      <c r="CG71" s="7">
        <f t="shared" si="43"/>
        <v>0.99176633333333353</v>
      </c>
      <c r="CH71" s="7">
        <v>0.137848</v>
      </c>
      <c r="CI71" s="7">
        <v>0.114246</v>
      </c>
      <c r="CJ71" s="7">
        <v>0.111801</v>
      </c>
      <c r="CK71" s="7">
        <f t="shared" si="44"/>
        <v>0.12129833333333333</v>
      </c>
      <c r="CL71" s="7">
        <v>3.3386100000000001</v>
      </c>
      <c r="CM71" s="7">
        <v>3.8609100000000001</v>
      </c>
      <c r="CN71" s="7">
        <v>3.7038000000000002</v>
      </c>
      <c r="CO71" s="7">
        <f t="shared" si="45"/>
        <v>3.6344400000000001</v>
      </c>
    </row>
    <row r="72" spans="1:93">
      <c r="A72" s="7" t="s">
        <v>227</v>
      </c>
      <c r="B72" s="7">
        <v>3.78356</v>
      </c>
      <c r="C72" s="7">
        <v>3.9886699999999999</v>
      </c>
      <c r="D72" s="7">
        <v>4.1734410000000004</v>
      </c>
      <c r="E72" s="7">
        <f t="shared" si="23"/>
        <v>3.9818903333333338</v>
      </c>
      <c r="F72" s="7">
        <v>4.0982200000000004</v>
      </c>
      <c r="G72" s="7">
        <v>4.0467409999999999</v>
      </c>
      <c r="H72" s="7">
        <v>3.8255129999999999</v>
      </c>
      <c r="I72" s="7">
        <f t="shared" si="24"/>
        <v>3.9901579999999996</v>
      </c>
      <c r="J72" s="7">
        <v>3.9383520000000001</v>
      </c>
      <c r="K72" s="7">
        <v>4.0441000000000003</v>
      </c>
      <c r="L72" s="7">
        <v>4.2605120000000003</v>
      </c>
      <c r="M72" s="7">
        <f t="shared" si="25"/>
        <v>4.0809880000000005</v>
      </c>
      <c r="N72" s="7">
        <v>3.7331240000000001</v>
      </c>
      <c r="O72" s="7">
        <v>3.7108500000000002</v>
      </c>
      <c r="P72" s="7">
        <v>3.6474099999999998</v>
      </c>
      <c r="Q72" s="7">
        <f t="shared" si="26"/>
        <v>3.6971280000000006</v>
      </c>
      <c r="R72" s="7">
        <v>3.657543</v>
      </c>
      <c r="S72" s="7">
        <v>3.6976300000000002</v>
      </c>
      <c r="T72" s="7">
        <v>3.8190819999999999</v>
      </c>
      <c r="U72" s="7">
        <f t="shared" si="27"/>
        <v>3.7247516666666667</v>
      </c>
      <c r="V72" s="7">
        <v>4.3530199999999999</v>
      </c>
      <c r="W72" s="7">
        <v>4.2543199999999999</v>
      </c>
      <c r="X72" s="7">
        <v>4.3207399999999998</v>
      </c>
      <c r="Y72" s="7">
        <f t="shared" si="28"/>
        <v>4.3093600000000007</v>
      </c>
      <c r="Z72" s="7">
        <v>3.8073100000000002</v>
      </c>
      <c r="AA72" s="7">
        <v>3.78851</v>
      </c>
      <c r="AB72" s="7">
        <v>3.1374</v>
      </c>
      <c r="AC72" s="7">
        <f t="shared" si="29"/>
        <v>3.5777399999999999</v>
      </c>
      <c r="AD72" s="7">
        <v>3.2563399999999998</v>
      </c>
      <c r="AE72" s="7">
        <v>3.9410639999999999</v>
      </c>
      <c r="AF72" s="7">
        <v>3.5893299999999999</v>
      </c>
      <c r="AG72" s="7">
        <f t="shared" si="30"/>
        <v>3.5955779999999997</v>
      </c>
      <c r="AH72" s="7">
        <v>2.98821</v>
      </c>
      <c r="AI72" s="7">
        <v>2.7346729999999999</v>
      </c>
      <c r="AJ72" s="7">
        <v>2.4291800000000001</v>
      </c>
      <c r="AK72" s="7">
        <f t="shared" si="31"/>
        <v>2.7173543333333332</v>
      </c>
      <c r="AL72" s="7">
        <v>3.4127800000000001</v>
      </c>
      <c r="AM72" s="7">
        <v>3.2420909999999998</v>
      </c>
      <c r="AN72" s="7">
        <v>3.6330000000000001E-2</v>
      </c>
      <c r="AO72" s="7">
        <f t="shared" si="32"/>
        <v>2.2304003333333333</v>
      </c>
      <c r="AP72" s="7">
        <v>3.336973</v>
      </c>
      <c r="AQ72" s="7">
        <v>3.1046</v>
      </c>
      <c r="AR72" s="7">
        <v>2.9249700000000001</v>
      </c>
      <c r="AS72" s="7">
        <f t="shared" si="33"/>
        <v>3.1221809999999999</v>
      </c>
      <c r="AT72" s="7">
        <v>2.80437</v>
      </c>
      <c r="AU72" s="7">
        <v>3.0180099999999999</v>
      </c>
      <c r="AV72" s="7">
        <v>2.8282539999999998</v>
      </c>
      <c r="AW72" s="7">
        <f t="shared" si="34"/>
        <v>2.8835446666666669</v>
      </c>
      <c r="AX72" s="7">
        <v>3.3215699999999999</v>
      </c>
      <c r="AY72" s="7">
        <v>3.2536200000000002</v>
      </c>
      <c r="AZ72" s="7">
        <v>2.7436910000000001</v>
      </c>
      <c r="BA72" s="7">
        <f t="shared" si="35"/>
        <v>3.1062936666666672</v>
      </c>
      <c r="BB72" s="7">
        <v>2.9132600000000002</v>
      </c>
      <c r="BC72" s="7">
        <v>3.1177999999999999</v>
      </c>
      <c r="BD72" s="7">
        <v>3.3063929999999999</v>
      </c>
      <c r="BE72" s="7">
        <f t="shared" si="36"/>
        <v>3.1124843333333332</v>
      </c>
      <c r="BF72" s="7">
        <v>2.0766740000000001</v>
      </c>
      <c r="BG72" s="7">
        <v>2.0679129999999999</v>
      </c>
      <c r="BH72" s="7">
        <v>2.2337310000000001</v>
      </c>
      <c r="BI72" s="7">
        <f t="shared" si="37"/>
        <v>2.1261060000000001</v>
      </c>
      <c r="BJ72" s="7">
        <v>2.53064</v>
      </c>
      <c r="BK72" s="7">
        <v>2.9633029999999998</v>
      </c>
      <c r="BL72" s="7">
        <v>2.9560219999999999</v>
      </c>
      <c r="BM72" s="7">
        <f t="shared" si="38"/>
        <v>2.8166549999999995</v>
      </c>
      <c r="BN72" s="7">
        <v>1.0689820000000001</v>
      </c>
      <c r="BO72" s="7">
        <v>1.1244000000000001</v>
      </c>
      <c r="BP72" s="7">
        <v>0.95885399999999998</v>
      </c>
      <c r="BQ72" s="7">
        <f t="shared" si="39"/>
        <v>1.0507453333333334</v>
      </c>
      <c r="BR72" s="7">
        <v>2.7408800000000002</v>
      </c>
      <c r="BS72" s="7">
        <v>2.9966499999999998</v>
      </c>
      <c r="BT72" s="7">
        <v>3.046754</v>
      </c>
      <c r="BU72" s="7">
        <f t="shared" si="40"/>
        <v>2.9280946666666665</v>
      </c>
      <c r="BV72" s="7">
        <v>1.2120340000000001</v>
      </c>
      <c r="BW72" s="7">
        <v>1.2750900000000001</v>
      </c>
      <c r="BX72" s="7">
        <v>2.3731110000000002</v>
      </c>
      <c r="BY72" s="7">
        <f t="shared" si="41"/>
        <v>1.6200783333333335</v>
      </c>
      <c r="BZ72" s="7">
        <v>3.6580900000000001</v>
      </c>
      <c r="CA72" s="7">
        <v>3.5331399999999999</v>
      </c>
      <c r="CB72" s="7">
        <v>3.1262819999999998</v>
      </c>
      <c r="CC72" s="7">
        <f t="shared" si="42"/>
        <v>3.439170666666667</v>
      </c>
      <c r="CD72" s="7">
        <v>1.009142</v>
      </c>
      <c r="CE72" s="7">
        <v>0.99227399999999999</v>
      </c>
      <c r="CF72" s="7">
        <v>0.99395599999999995</v>
      </c>
      <c r="CG72" s="7">
        <f t="shared" si="43"/>
        <v>0.9984573333333332</v>
      </c>
      <c r="CH72" s="7">
        <v>0.10345799999999999</v>
      </c>
      <c r="CI72" s="7">
        <v>0.117699</v>
      </c>
      <c r="CJ72" s="7">
        <v>0.167182</v>
      </c>
      <c r="CK72" s="7">
        <f t="shared" si="44"/>
        <v>0.12944633333333333</v>
      </c>
      <c r="CL72" s="7">
        <v>3.3193100000000002</v>
      </c>
      <c r="CM72" s="7">
        <v>3.8700199999999998</v>
      </c>
      <c r="CN72" s="7">
        <v>3.6564700000000001</v>
      </c>
      <c r="CO72" s="7">
        <f t="shared" si="45"/>
        <v>3.6152666666666669</v>
      </c>
    </row>
    <row r="73" spans="1:93">
      <c r="A73" s="7" t="s">
        <v>228</v>
      </c>
      <c r="B73" s="7">
        <v>3.7861699999999998</v>
      </c>
      <c r="C73" s="7">
        <v>4.0063000000000004</v>
      </c>
      <c r="D73" s="7">
        <v>4.1700999999999997</v>
      </c>
      <c r="E73" s="7">
        <f t="shared" si="23"/>
        <v>3.9875233333333333</v>
      </c>
      <c r="F73" s="7">
        <v>4.1252899999999997</v>
      </c>
      <c r="G73" s="7">
        <v>4.0168999999999997</v>
      </c>
      <c r="H73" s="7">
        <v>3.875594</v>
      </c>
      <c r="I73" s="7">
        <f t="shared" si="24"/>
        <v>4.0059279999999999</v>
      </c>
      <c r="J73" s="7">
        <v>4.0382829999999998</v>
      </c>
      <c r="K73" s="7">
        <v>4.0628900000000003</v>
      </c>
      <c r="L73" s="7">
        <v>4.2712199999999996</v>
      </c>
      <c r="M73" s="7">
        <f t="shared" si="25"/>
        <v>4.1241309999999993</v>
      </c>
      <c r="N73" s="7">
        <v>3.739141</v>
      </c>
      <c r="O73" s="7">
        <v>3.743023</v>
      </c>
      <c r="P73" s="7">
        <v>3.6303399999999999</v>
      </c>
      <c r="Q73" s="7">
        <f t="shared" si="26"/>
        <v>3.7041679999999997</v>
      </c>
      <c r="R73" s="7">
        <v>3.73509</v>
      </c>
      <c r="S73" s="7">
        <v>3.676822</v>
      </c>
      <c r="T73" s="7">
        <v>3.8745539999999998</v>
      </c>
      <c r="U73" s="7">
        <f t="shared" si="27"/>
        <v>3.7621553333333337</v>
      </c>
      <c r="V73" s="7">
        <v>4.4359520000000003</v>
      </c>
      <c r="W73" s="7">
        <v>4.2474499999999997</v>
      </c>
      <c r="X73" s="7">
        <v>4.2860610000000001</v>
      </c>
      <c r="Y73" s="7">
        <f t="shared" si="28"/>
        <v>4.323154333333334</v>
      </c>
      <c r="Z73" s="7">
        <v>3.8211200000000001</v>
      </c>
      <c r="AA73" s="7">
        <v>3.7963499999999999</v>
      </c>
      <c r="AB73" s="7">
        <v>3.1451199999999999</v>
      </c>
      <c r="AC73" s="7">
        <f t="shared" si="29"/>
        <v>3.5875299999999997</v>
      </c>
      <c r="AD73" s="7">
        <v>3.1953399999999998</v>
      </c>
      <c r="AE73" s="7">
        <v>3.8934700000000002</v>
      </c>
      <c r="AF73" s="7">
        <v>3.5969699999999998</v>
      </c>
      <c r="AG73" s="7">
        <f t="shared" si="30"/>
        <v>3.5619266666666669</v>
      </c>
      <c r="AH73" s="7">
        <v>3.0081600000000002</v>
      </c>
      <c r="AI73" s="7">
        <v>2.7167599999999998</v>
      </c>
      <c r="AJ73" s="7">
        <v>2.4309799999999999</v>
      </c>
      <c r="AK73" s="7">
        <f t="shared" si="31"/>
        <v>2.718633333333333</v>
      </c>
      <c r="AL73" s="7">
        <v>3.3536299999999999</v>
      </c>
      <c r="AM73" s="7">
        <v>3.24681</v>
      </c>
      <c r="AN73" s="7">
        <v>3.5427E-2</v>
      </c>
      <c r="AO73" s="7">
        <f t="shared" si="32"/>
        <v>2.2119556666666669</v>
      </c>
      <c r="AP73" s="7">
        <v>3.3581500000000002</v>
      </c>
      <c r="AQ73" s="7">
        <v>3.1186720000000001</v>
      </c>
      <c r="AR73" s="7">
        <v>2.9173209999999998</v>
      </c>
      <c r="AS73" s="7">
        <f t="shared" si="33"/>
        <v>3.1313809999999997</v>
      </c>
      <c r="AT73" s="7">
        <v>2.8029419999999998</v>
      </c>
      <c r="AU73" s="7">
        <v>2.9950000000000001</v>
      </c>
      <c r="AV73" s="7">
        <v>2.8447800000000001</v>
      </c>
      <c r="AW73" s="7">
        <f t="shared" si="34"/>
        <v>2.880907333333333</v>
      </c>
      <c r="AX73" s="7">
        <v>3.33257</v>
      </c>
      <c r="AY73" s="7">
        <v>3.22363</v>
      </c>
      <c r="AZ73" s="7">
        <v>2.7591640000000002</v>
      </c>
      <c r="BA73" s="7">
        <f t="shared" si="35"/>
        <v>3.1051213333333334</v>
      </c>
      <c r="BB73" s="7">
        <v>2.89554</v>
      </c>
      <c r="BC73" s="7">
        <v>3.0966140000000002</v>
      </c>
      <c r="BD73" s="7">
        <v>3.331324</v>
      </c>
      <c r="BE73" s="7">
        <f t="shared" si="36"/>
        <v>3.1078259999999998</v>
      </c>
      <c r="BF73" s="7">
        <v>2.0444300000000002</v>
      </c>
      <c r="BG73" s="7">
        <v>2.1196109999999999</v>
      </c>
      <c r="BH73" s="7">
        <v>2.2137600000000002</v>
      </c>
      <c r="BI73" s="7">
        <f t="shared" si="37"/>
        <v>2.1259336666666666</v>
      </c>
      <c r="BJ73" s="7">
        <v>2.4792700000000001</v>
      </c>
      <c r="BK73" s="7">
        <v>2.9522499999999998</v>
      </c>
      <c r="BL73" s="7">
        <v>2.9372500000000001</v>
      </c>
      <c r="BM73" s="7">
        <f t="shared" si="38"/>
        <v>2.78959</v>
      </c>
      <c r="BN73" s="7">
        <v>1.0654999999999999</v>
      </c>
      <c r="BO73" s="7">
        <v>1.1294839999999999</v>
      </c>
      <c r="BP73" s="7">
        <v>0.95422799999999997</v>
      </c>
      <c r="BQ73" s="7">
        <f t="shared" si="39"/>
        <v>1.0497373333333333</v>
      </c>
      <c r="BR73" s="7">
        <v>2.7703700000000002</v>
      </c>
      <c r="BS73" s="7">
        <v>3.0216699999999999</v>
      </c>
      <c r="BT73" s="7">
        <v>3.0170499999999998</v>
      </c>
      <c r="BU73" s="7">
        <f t="shared" si="40"/>
        <v>2.936363333333333</v>
      </c>
      <c r="BV73" s="7">
        <v>1.2262999999999999</v>
      </c>
      <c r="BW73" s="7">
        <v>1.2903199999999999</v>
      </c>
      <c r="BX73" s="7">
        <v>2.27529</v>
      </c>
      <c r="BY73" s="7">
        <f t="shared" si="41"/>
        <v>1.5973033333333333</v>
      </c>
      <c r="BZ73" s="7">
        <v>3.6309399999999998</v>
      </c>
      <c r="CA73" s="7">
        <v>3.6130200000000001</v>
      </c>
      <c r="CB73" s="7">
        <v>3.2188029999999999</v>
      </c>
      <c r="CC73" s="7">
        <f t="shared" si="42"/>
        <v>3.4875876666666663</v>
      </c>
      <c r="CD73" s="7">
        <v>1.0018400000000001</v>
      </c>
      <c r="CE73" s="7">
        <v>0.988537</v>
      </c>
      <c r="CF73" s="7">
        <v>0.99968000000000001</v>
      </c>
      <c r="CG73" s="7">
        <f t="shared" si="43"/>
        <v>0.99668566666666669</v>
      </c>
      <c r="CH73" s="7">
        <v>9.8921999999999996E-2</v>
      </c>
      <c r="CI73" s="7">
        <v>0.106256</v>
      </c>
      <c r="CJ73" s="7">
        <v>0.11045000000000001</v>
      </c>
      <c r="CK73" s="7">
        <f t="shared" si="44"/>
        <v>0.10520933333333334</v>
      </c>
      <c r="CL73" s="7">
        <v>3.5164</v>
      </c>
      <c r="CM73" s="7">
        <v>3.90015</v>
      </c>
      <c r="CN73" s="7">
        <v>3.6581399999999999</v>
      </c>
      <c r="CO73" s="7">
        <f t="shared" si="45"/>
        <v>3.6915633333333333</v>
      </c>
    </row>
    <row r="74" spans="1:93">
      <c r="A74" s="7" t="s">
        <v>229</v>
      </c>
      <c r="B74" s="7">
        <v>3.7658200000000002</v>
      </c>
      <c r="C74" s="7">
        <v>4.0272399999999999</v>
      </c>
      <c r="D74" s="7">
        <v>4.1759399999999998</v>
      </c>
      <c r="E74" s="7">
        <f t="shared" si="23"/>
        <v>3.9896666666666669</v>
      </c>
      <c r="F74" s="7">
        <v>4.0716700000000001</v>
      </c>
      <c r="G74" s="7">
        <v>3.9868700000000001</v>
      </c>
      <c r="H74" s="7">
        <v>3.789034</v>
      </c>
      <c r="I74" s="7">
        <f t="shared" si="24"/>
        <v>3.9491913333333337</v>
      </c>
      <c r="J74" s="7">
        <v>3.9650699999999999</v>
      </c>
      <c r="K74" s="7">
        <v>4.0674900000000003</v>
      </c>
      <c r="L74" s="7">
        <v>4.2772100000000002</v>
      </c>
      <c r="M74" s="7">
        <f t="shared" si="25"/>
        <v>4.1032566666666668</v>
      </c>
      <c r="N74" s="7">
        <v>3.72932</v>
      </c>
      <c r="O74" s="7">
        <v>3.7246999999999999</v>
      </c>
      <c r="P74" s="7">
        <v>3.6424799999999999</v>
      </c>
      <c r="Q74" s="7">
        <f t="shared" si="26"/>
        <v>3.698833333333333</v>
      </c>
      <c r="R74" s="7">
        <v>3.6538599999999999</v>
      </c>
      <c r="S74" s="7">
        <v>3.7406009999999998</v>
      </c>
      <c r="T74" s="7">
        <v>3.78633</v>
      </c>
      <c r="U74" s="7">
        <f t="shared" si="27"/>
        <v>3.7269303333333332</v>
      </c>
      <c r="V74" s="7">
        <v>4.3397199999999998</v>
      </c>
      <c r="W74" s="7">
        <v>4.2337400000000001</v>
      </c>
      <c r="X74" s="7">
        <v>4.2174699999999996</v>
      </c>
      <c r="Y74" s="7">
        <f t="shared" si="28"/>
        <v>4.2636433333333335</v>
      </c>
      <c r="Z74" s="7">
        <v>3.7595200000000002</v>
      </c>
      <c r="AA74" s="7">
        <v>3.768224</v>
      </c>
      <c r="AB74" s="7">
        <v>3.1424500000000002</v>
      </c>
      <c r="AC74" s="7">
        <f t="shared" si="29"/>
        <v>3.5567313333333335</v>
      </c>
      <c r="AD74" s="7">
        <v>3.24526</v>
      </c>
      <c r="AE74" s="7">
        <v>3.9498700000000002</v>
      </c>
      <c r="AF74" s="7">
        <v>3.5888300000000002</v>
      </c>
      <c r="AG74" s="7">
        <f t="shared" si="30"/>
        <v>3.5946533333333335</v>
      </c>
      <c r="AH74" s="7">
        <v>2.96983</v>
      </c>
      <c r="AI74" s="7">
        <v>2.7590599999999998</v>
      </c>
      <c r="AJ74" s="7">
        <v>2.4194429999999998</v>
      </c>
      <c r="AK74" s="7">
        <f t="shared" si="31"/>
        <v>2.7161109999999997</v>
      </c>
      <c r="AL74" s="7">
        <v>3.3254199999999998</v>
      </c>
      <c r="AM74" s="7">
        <v>3.2827099999999998</v>
      </c>
      <c r="AN74" s="7">
        <v>3.3028000000000002E-2</v>
      </c>
      <c r="AO74" s="7">
        <f t="shared" si="32"/>
        <v>2.2137193333333332</v>
      </c>
      <c r="AP74" s="7">
        <v>3.3323900000000002</v>
      </c>
      <c r="AQ74" s="7">
        <v>3.1338599999999999</v>
      </c>
      <c r="AR74" s="7">
        <v>2.9679799999999998</v>
      </c>
      <c r="AS74" s="7">
        <f t="shared" si="33"/>
        <v>3.144743333333333</v>
      </c>
      <c r="AT74" s="7">
        <v>2.7631399999999999</v>
      </c>
      <c r="AU74" s="7">
        <v>3.0198529999999999</v>
      </c>
      <c r="AV74" s="7">
        <v>2.8217629999999998</v>
      </c>
      <c r="AW74" s="7">
        <f t="shared" si="34"/>
        <v>2.8682519999999996</v>
      </c>
      <c r="AX74" s="7">
        <v>3.3402500000000002</v>
      </c>
      <c r="AY74" s="7">
        <v>3.1962640000000002</v>
      </c>
      <c r="AZ74" s="7">
        <v>2.7128000000000001</v>
      </c>
      <c r="BA74" s="7">
        <f t="shared" si="35"/>
        <v>3.0831046666666668</v>
      </c>
      <c r="BB74" s="7">
        <v>2.9442819999999998</v>
      </c>
      <c r="BC74" s="7">
        <v>3.1032410000000001</v>
      </c>
      <c r="BD74" s="7">
        <v>3.3223400000000001</v>
      </c>
      <c r="BE74" s="7">
        <f t="shared" si="36"/>
        <v>3.1232876666666667</v>
      </c>
      <c r="BF74" s="7">
        <v>2.0334400000000001</v>
      </c>
      <c r="BG74" s="7">
        <v>2.1161699999999999</v>
      </c>
      <c r="BH74" s="7">
        <v>2.2204929999999998</v>
      </c>
      <c r="BI74" s="7">
        <f t="shared" si="37"/>
        <v>2.1233676666666668</v>
      </c>
      <c r="BJ74" s="7">
        <v>2.5417000000000001</v>
      </c>
      <c r="BK74" s="7">
        <v>2.9536009999999999</v>
      </c>
      <c r="BL74" s="7">
        <v>2.9517120000000001</v>
      </c>
      <c r="BM74" s="7">
        <f t="shared" si="38"/>
        <v>2.815671</v>
      </c>
      <c r="BN74" s="7">
        <v>1.0752999999999999</v>
      </c>
      <c r="BO74" s="7">
        <v>1.1211500000000001</v>
      </c>
      <c r="BP74" s="7">
        <v>0.94432700000000003</v>
      </c>
      <c r="BQ74" s="7">
        <f t="shared" si="39"/>
        <v>1.0469256666666666</v>
      </c>
      <c r="BR74" s="7">
        <v>2.7648839999999999</v>
      </c>
      <c r="BS74" s="7">
        <v>3.0221100000000001</v>
      </c>
      <c r="BT74" s="7">
        <v>3.01823</v>
      </c>
      <c r="BU74" s="7">
        <f t="shared" si="40"/>
        <v>2.9350746666666665</v>
      </c>
      <c r="BV74" s="7">
        <v>1.2000839999999999</v>
      </c>
      <c r="BW74" s="7">
        <v>1.2743199999999999</v>
      </c>
      <c r="BX74" s="7">
        <v>2.2818939999999999</v>
      </c>
      <c r="BY74" s="7">
        <f t="shared" si="41"/>
        <v>1.5854326666666665</v>
      </c>
      <c r="BZ74" s="7">
        <v>3.6717300000000002</v>
      </c>
      <c r="CA74" s="7">
        <v>3.5454819999999998</v>
      </c>
      <c r="CB74" s="7">
        <v>3.0921910000000001</v>
      </c>
      <c r="CC74" s="7">
        <f t="shared" si="42"/>
        <v>3.4364676666666667</v>
      </c>
      <c r="CD74" s="7">
        <v>1.0464</v>
      </c>
      <c r="CE74" s="7">
        <v>0.97860100000000005</v>
      </c>
      <c r="CF74" s="7">
        <v>1.0138400000000001</v>
      </c>
      <c r="CG74" s="7">
        <f t="shared" si="43"/>
        <v>1.012947</v>
      </c>
      <c r="CH74" s="7">
        <v>0.10099900000000001</v>
      </c>
      <c r="CI74" s="7">
        <v>0.104727</v>
      </c>
      <c r="CJ74" s="7">
        <v>0.18719</v>
      </c>
      <c r="CK74" s="7">
        <f t="shared" si="44"/>
        <v>0.13097200000000001</v>
      </c>
      <c r="CL74" s="7">
        <v>3.3341699999999999</v>
      </c>
      <c r="CM74" s="7">
        <v>3.8270740000000001</v>
      </c>
      <c r="CN74" s="7">
        <v>3.6646999999999998</v>
      </c>
      <c r="CO74" s="7">
        <f t="shared" si="45"/>
        <v>3.6086480000000001</v>
      </c>
    </row>
    <row r="75" spans="1:93">
      <c r="A75" s="7" t="s">
        <v>230</v>
      </c>
      <c r="B75" s="7">
        <v>3.81724</v>
      </c>
      <c r="C75" s="7">
        <v>4.0116230000000002</v>
      </c>
      <c r="D75" s="7">
        <v>4.1649000000000003</v>
      </c>
      <c r="E75" s="7">
        <f t="shared" si="23"/>
        <v>3.9979210000000003</v>
      </c>
      <c r="F75" s="7">
        <v>4.1394900000000003</v>
      </c>
      <c r="G75" s="7">
        <v>4.0105599999999999</v>
      </c>
      <c r="H75" s="7">
        <v>3.944124</v>
      </c>
      <c r="I75" s="7">
        <f t="shared" si="24"/>
        <v>4.0313913333333335</v>
      </c>
      <c r="J75" s="7">
        <v>3.990443</v>
      </c>
      <c r="K75" s="7">
        <v>4.0972499999999998</v>
      </c>
      <c r="L75" s="7">
        <v>4.2241819999999999</v>
      </c>
      <c r="M75" s="7">
        <f t="shared" si="25"/>
        <v>4.1039583333333338</v>
      </c>
      <c r="N75" s="7">
        <v>3.7046540000000001</v>
      </c>
      <c r="O75" s="7">
        <v>3.7310599999999998</v>
      </c>
      <c r="P75" s="7">
        <v>3.63985</v>
      </c>
      <c r="Q75" s="7">
        <f t="shared" si="26"/>
        <v>3.6918546666666665</v>
      </c>
      <c r="R75" s="7">
        <v>3.6959219999999999</v>
      </c>
      <c r="S75" s="7">
        <v>3.6953</v>
      </c>
      <c r="T75" s="7">
        <v>3.7892399999999999</v>
      </c>
      <c r="U75" s="7">
        <f t="shared" si="27"/>
        <v>3.7268206666666668</v>
      </c>
      <c r="V75" s="7">
        <v>4.3323499999999999</v>
      </c>
      <c r="W75" s="7">
        <v>4.2528319999999997</v>
      </c>
      <c r="X75" s="7">
        <v>4.2321200000000001</v>
      </c>
      <c r="Y75" s="7">
        <f t="shared" si="28"/>
        <v>4.2724339999999996</v>
      </c>
      <c r="Z75" s="7">
        <v>3.81135</v>
      </c>
      <c r="AA75" s="7">
        <v>3.7464</v>
      </c>
      <c r="AB75" s="7">
        <v>3.126541</v>
      </c>
      <c r="AC75" s="7">
        <f t="shared" si="29"/>
        <v>3.5614303333333335</v>
      </c>
      <c r="AD75" s="7">
        <v>3.267382</v>
      </c>
      <c r="AE75" s="7">
        <v>3.9856039999999999</v>
      </c>
      <c r="AF75" s="7">
        <v>3.5845799999999999</v>
      </c>
      <c r="AG75" s="7">
        <f t="shared" si="30"/>
        <v>3.6125219999999998</v>
      </c>
      <c r="AH75" s="7">
        <v>3.0214799999999999</v>
      </c>
      <c r="AI75" s="7">
        <v>2.7122310000000001</v>
      </c>
      <c r="AJ75" s="7">
        <v>2.4116230000000001</v>
      </c>
      <c r="AK75" s="7">
        <f t="shared" si="31"/>
        <v>2.7151113333333332</v>
      </c>
      <c r="AL75" s="7">
        <v>3.3357929999999998</v>
      </c>
      <c r="AM75" s="7">
        <v>3.2694399999999999</v>
      </c>
      <c r="AN75" s="7">
        <v>3.3325E-2</v>
      </c>
      <c r="AO75" s="7">
        <f t="shared" si="32"/>
        <v>2.2128526666666666</v>
      </c>
      <c r="AP75" s="7">
        <v>3.4335300000000002</v>
      </c>
      <c r="AQ75" s="7">
        <v>3.1153209999999998</v>
      </c>
      <c r="AR75" s="7">
        <v>2.8763200000000002</v>
      </c>
      <c r="AS75" s="7">
        <f t="shared" si="33"/>
        <v>3.141723666666667</v>
      </c>
      <c r="AT75" s="7">
        <v>2.7976700000000001</v>
      </c>
      <c r="AU75" s="7">
        <v>3.0024899999999999</v>
      </c>
      <c r="AV75" s="7">
        <v>2.8070740000000001</v>
      </c>
      <c r="AW75" s="7">
        <f t="shared" si="34"/>
        <v>2.869078</v>
      </c>
      <c r="AX75" s="7">
        <v>3.371661</v>
      </c>
      <c r="AY75" s="7">
        <v>3.1817000000000002</v>
      </c>
      <c r="AZ75" s="7">
        <v>2.6993299999999998</v>
      </c>
      <c r="BA75" s="7">
        <f t="shared" si="35"/>
        <v>3.0842303333333336</v>
      </c>
      <c r="BB75" s="7">
        <v>2.8813599999999999</v>
      </c>
      <c r="BC75" s="7">
        <v>3.145</v>
      </c>
      <c r="BD75" s="7">
        <v>3.370053</v>
      </c>
      <c r="BE75" s="7">
        <f t="shared" si="36"/>
        <v>3.1321376666666669</v>
      </c>
      <c r="BF75" s="7">
        <v>2.0629200000000001</v>
      </c>
      <c r="BG75" s="7">
        <v>2.09138</v>
      </c>
      <c r="BH75" s="7">
        <v>2.228243</v>
      </c>
      <c r="BI75" s="7">
        <f t="shared" si="37"/>
        <v>2.1275143333333335</v>
      </c>
      <c r="BJ75" s="7">
        <v>2.4769999999999999</v>
      </c>
      <c r="BK75" s="7">
        <v>3.0007100000000002</v>
      </c>
      <c r="BL75" s="7">
        <v>2.9705819999999998</v>
      </c>
      <c r="BM75" s="7">
        <f t="shared" si="38"/>
        <v>2.8160973333333335</v>
      </c>
      <c r="BN75" s="7">
        <v>1.0706009999999999</v>
      </c>
      <c r="BO75" s="7">
        <v>1.1266700000000001</v>
      </c>
      <c r="BP75" s="7">
        <v>0.94289199999999995</v>
      </c>
      <c r="BQ75" s="7">
        <f t="shared" si="39"/>
        <v>1.046721</v>
      </c>
      <c r="BR75" s="7">
        <v>2.7652700000000001</v>
      </c>
      <c r="BS75" s="7">
        <v>3.02102</v>
      </c>
      <c r="BT75" s="7">
        <v>3.0235799999999999</v>
      </c>
      <c r="BU75" s="7">
        <f t="shared" si="40"/>
        <v>2.9366233333333334</v>
      </c>
      <c r="BV75" s="7">
        <v>1.2051229999999999</v>
      </c>
      <c r="BW75" s="7">
        <v>1.32118</v>
      </c>
      <c r="BX75" s="7">
        <v>2.2580900000000002</v>
      </c>
      <c r="BY75" s="7">
        <f t="shared" si="41"/>
        <v>1.5947976666666666</v>
      </c>
      <c r="BZ75" s="7">
        <v>3.585</v>
      </c>
      <c r="CA75" s="7">
        <v>3.6088830000000001</v>
      </c>
      <c r="CB75" s="7">
        <v>3.2418100000000001</v>
      </c>
      <c r="CC75" s="7">
        <f t="shared" si="42"/>
        <v>3.4785643333333334</v>
      </c>
      <c r="CD75" s="7">
        <v>1.0341419999999999</v>
      </c>
      <c r="CE75" s="7">
        <v>1.01735</v>
      </c>
      <c r="CF75" s="7">
        <v>0.98057300000000003</v>
      </c>
      <c r="CG75" s="7">
        <f t="shared" si="43"/>
        <v>1.0106883333333332</v>
      </c>
      <c r="CH75" s="7">
        <v>0.12784799999999999</v>
      </c>
      <c r="CI75" s="7">
        <v>9.9565000000000001E-2</v>
      </c>
      <c r="CJ75" s="7">
        <v>0.19009699999999999</v>
      </c>
      <c r="CK75" s="7">
        <f t="shared" si="44"/>
        <v>0.13916999999999999</v>
      </c>
      <c r="CL75" s="7">
        <v>3.3728600000000002</v>
      </c>
      <c r="CM75" s="7">
        <v>3.806991</v>
      </c>
      <c r="CN75" s="7">
        <v>3.7073700000000001</v>
      </c>
      <c r="CO75" s="7">
        <f t="shared" si="45"/>
        <v>3.6290736666666668</v>
      </c>
    </row>
    <row r="76" spans="1:93">
      <c r="A76" s="7" t="s">
        <v>231</v>
      </c>
      <c r="B76" s="7">
        <v>3.7380939999999998</v>
      </c>
      <c r="C76" s="7">
        <v>4.01607</v>
      </c>
      <c r="D76" s="7">
        <v>4.1248100000000001</v>
      </c>
      <c r="E76" s="7">
        <f t="shared" si="23"/>
        <v>3.9596579999999997</v>
      </c>
      <c r="F76" s="7">
        <v>4.12127</v>
      </c>
      <c r="G76" s="7">
        <v>3.978313</v>
      </c>
      <c r="H76" s="7">
        <v>3.8410129999999998</v>
      </c>
      <c r="I76" s="7">
        <f t="shared" si="24"/>
        <v>3.9801986666666664</v>
      </c>
      <c r="J76" s="7">
        <v>3.96008</v>
      </c>
      <c r="K76" s="7">
        <v>4.0428430000000004</v>
      </c>
      <c r="L76" s="7">
        <v>4.2119140000000002</v>
      </c>
      <c r="M76" s="7">
        <f t="shared" si="25"/>
        <v>4.0716123333333334</v>
      </c>
      <c r="N76" s="7">
        <v>3.7183000000000002</v>
      </c>
      <c r="O76" s="7">
        <v>3.7104900000000001</v>
      </c>
      <c r="P76" s="7">
        <v>3.6361599999999998</v>
      </c>
      <c r="Q76" s="7">
        <f t="shared" si="26"/>
        <v>3.6883166666666667</v>
      </c>
      <c r="R76" s="7">
        <v>3.7328000000000001</v>
      </c>
      <c r="S76" s="7">
        <v>3.7054040000000001</v>
      </c>
      <c r="T76" s="7">
        <v>3.71726</v>
      </c>
      <c r="U76" s="7">
        <f t="shared" si="27"/>
        <v>3.7184880000000002</v>
      </c>
      <c r="V76" s="7">
        <v>4.3368900000000004</v>
      </c>
      <c r="W76" s="7">
        <v>4.2229530000000004</v>
      </c>
      <c r="X76" s="7">
        <v>4.2225900000000003</v>
      </c>
      <c r="Y76" s="7">
        <f t="shared" si="28"/>
        <v>4.2608110000000003</v>
      </c>
      <c r="Z76" s="7">
        <v>3.8121700000000001</v>
      </c>
      <c r="AA76" s="7">
        <v>3.76187</v>
      </c>
      <c r="AB76" s="7">
        <v>3.1888320000000001</v>
      </c>
      <c r="AC76" s="7">
        <f t="shared" si="29"/>
        <v>3.5876239999999999</v>
      </c>
      <c r="AD76" s="7">
        <v>3.2056330000000002</v>
      </c>
      <c r="AE76" s="7">
        <v>3.8432599999999999</v>
      </c>
      <c r="AF76" s="7">
        <v>3.6188729999999998</v>
      </c>
      <c r="AG76" s="7">
        <f t="shared" si="30"/>
        <v>3.5559220000000002</v>
      </c>
      <c r="AH76" s="7">
        <v>2.9824139999999999</v>
      </c>
      <c r="AI76" s="7">
        <v>2.7138499999999999</v>
      </c>
      <c r="AJ76" s="7">
        <v>2.4030330000000002</v>
      </c>
      <c r="AK76" s="7">
        <f t="shared" si="31"/>
        <v>2.6997656666666665</v>
      </c>
      <c r="AL76" s="7">
        <v>3.4057040000000001</v>
      </c>
      <c r="AM76" s="7">
        <v>3.22783</v>
      </c>
      <c r="AN76" s="7">
        <v>3.7303999999999997E-2</v>
      </c>
      <c r="AO76" s="7">
        <f t="shared" si="32"/>
        <v>2.2236126666666665</v>
      </c>
      <c r="AP76" s="7">
        <v>3.3321139999999998</v>
      </c>
      <c r="AQ76" s="7">
        <v>3.1336499999999998</v>
      </c>
      <c r="AR76" s="7">
        <v>2.9273899999999999</v>
      </c>
      <c r="AS76" s="7">
        <f t="shared" si="33"/>
        <v>3.1310513333333332</v>
      </c>
      <c r="AT76" s="7">
        <v>2.7681800000000001</v>
      </c>
      <c r="AU76" s="7">
        <v>3.0155210000000001</v>
      </c>
      <c r="AV76" s="7">
        <v>2.8395199999999998</v>
      </c>
      <c r="AW76" s="7">
        <f t="shared" si="34"/>
        <v>2.8744070000000002</v>
      </c>
      <c r="AX76" s="7">
        <v>3.3196330000000001</v>
      </c>
      <c r="AY76" s="7">
        <v>3.2312940000000001</v>
      </c>
      <c r="AZ76" s="7">
        <v>2.7060300000000002</v>
      </c>
      <c r="BA76" s="7">
        <f t="shared" si="35"/>
        <v>3.0856523333333334</v>
      </c>
      <c r="BB76" s="7">
        <v>2.913402</v>
      </c>
      <c r="BC76" s="7">
        <v>3.1414840000000002</v>
      </c>
      <c r="BD76" s="7">
        <v>3.3665500000000002</v>
      </c>
      <c r="BE76" s="7">
        <f t="shared" si="36"/>
        <v>3.1404786666666666</v>
      </c>
      <c r="BF76" s="7">
        <v>2.0253800000000002</v>
      </c>
      <c r="BG76" s="7">
        <v>2.1261429999999999</v>
      </c>
      <c r="BH76" s="7">
        <v>2.2391009999999998</v>
      </c>
      <c r="BI76" s="7">
        <f t="shared" si="37"/>
        <v>2.1302080000000001</v>
      </c>
      <c r="BJ76" s="7">
        <v>2.4660600000000001</v>
      </c>
      <c r="BK76" s="7">
        <v>3.00861</v>
      </c>
      <c r="BL76" s="7">
        <v>2.9260199999999998</v>
      </c>
      <c r="BM76" s="7">
        <f t="shared" si="38"/>
        <v>2.8002299999999996</v>
      </c>
      <c r="BN76" s="7">
        <v>1.07012</v>
      </c>
      <c r="BO76" s="7">
        <v>1.1254500000000001</v>
      </c>
      <c r="BP76" s="7">
        <v>0.94633599999999996</v>
      </c>
      <c r="BQ76" s="7">
        <f t="shared" si="39"/>
        <v>1.047302</v>
      </c>
      <c r="BR76" s="7">
        <v>2.7573699999999999</v>
      </c>
      <c r="BS76" s="7">
        <v>3.0022329999999999</v>
      </c>
      <c r="BT76" s="7">
        <v>3.0267620000000002</v>
      </c>
      <c r="BU76" s="7">
        <f t="shared" si="40"/>
        <v>2.9287883333333333</v>
      </c>
      <c r="BV76" s="7">
        <v>1.2034229999999999</v>
      </c>
      <c r="BW76" s="7">
        <v>1.2686599999999999</v>
      </c>
      <c r="BX76" s="7">
        <v>2.2540800000000001</v>
      </c>
      <c r="BY76" s="7">
        <f t="shared" si="41"/>
        <v>1.5753876666666666</v>
      </c>
      <c r="BZ76" s="7">
        <v>3.6448330000000002</v>
      </c>
      <c r="CA76" s="7">
        <v>3.6282299999999998</v>
      </c>
      <c r="CB76" s="7">
        <v>3.1375829999999998</v>
      </c>
      <c r="CC76" s="7">
        <f t="shared" si="42"/>
        <v>3.4702153333333334</v>
      </c>
      <c r="CD76" s="7">
        <v>1.024834</v>
      </c>
      <c r="CE76" s="7">
        <v>1.00346</v>
      </c>
      <c r="CF76" s="7">
        <v>1.0083899999999999</v>
      </c>
      <c r="CG76" s="7">
        <f t="shared" si="43"/>
        <v>1.0122279999999999</v>
      </c>
      <c r="CH76" s="7">
        <v>0.12259100000000001</v>
      </c>
      <c r="CI76" s="7">
        <v>9.7321000000000005E-2</v>
      </c>
      <c r="CJ76" s="7">
        <v>0.16433700000000001</v>
      </c>
      <c r="CK76" s="7">
        <f t="shared" si="44"/>
        <v>0.128083</v>
      </c>
      <c r="CL76" s="7">
        <v>3.340592</v>
      </c>
      <c r="CM76" s="7">
        <v>3.8534510000000002</v>
      </c>
      <c r="CN76" s="7">
        <v>3.6644999999999999</v>
      </c>
      <c r="CO76" s="7">
        <f t="shared" si="45"/>
        <v>3.6195143333333335</v>
      </c>
    </row>
    <row r="77" spans="1:93">
      <c r="A77" s="7" t="s">
        <v>232</v>
      </c>
      <c r="B77" s="7">
        <v>3.7601499999999999</v>
      </c>
      <c r="C77" s="7">
        <v>3.9910939999999999</v>
      </c>
      <c r="D77" s="7">
        <v>4.1899230000000003</v>
      </c>
      <c r="E77" s="7">
        <f t="shared" si="23"/>
        <v>3.9803890000000002</v>
      </c>
      <c r="F77" s="7">
        <v>4.070322</v>
      </c>
      <c r="G77" s="7">
        <v>3.9794830000000001</v>
      </c>
      <c r="H77" s="7">
        <v>3.9347620000000001</v>
      </c>
      <c r="I77" s="7">
        <f t="shared" si="24"/>
        <v>3.9948556666666661</v>
      </c>
      <c r="J77" s="7">
        <v>3.942142</v>
      </c>
      <c r="K77" s="7">
        <v>4.1183100000000001</v>
      </c>
      <c r="L77" s="7">
        <v>4.2204199999999998</v>
      </c>
      <c r="M77" s="7">
        <f t="shared" si="25"/>
        <v>4.0936239999999993</v>
      </c>
      <c r="N77" s="7">
        <v>3.7273200000000002</v>
      </c>
      <c r="O77" s="7">
        <v>3.7181030000000002</v>
      </c>
      <c r="P77" s="7">
        <v>3.6598519999999999</v>
      </c>
      <c r="Q77" s="7">
        <f t="shared" si="26"/>
        <v>3.7017583333333328</v>
      </c>
      <c r="R77" s="7">
        <v>3.6674929999999999</v>
      </c>
      <c r="S77" s="7">
        <v>3.7166519999999998</v>
      </c>
      <c r="T77" s="7">
        <v>3.7487599999999999</v>
      </c>
      <c r="U77" s="7">
        <f t="shared" si="27"/>
        <v>3.7109683333333336</v>
      </c>
      <c r="V77" s="7">
        <v>4.3451430000000002</v>
      </c>
      <c r="W77" s="7">
        <v>4.2622099999999996</v>
      </c>
      <c r="X77" s="7">
        <v>4.2318100000000003</v>
      </c>
      <c r="Y77" s="7">
        <f t="shared" si="28"/>
        <v>4.2797209999999994</v>
      </c>
      <c r="Z77" s="7">
        <v>3.86232</v>
      </c>
      <c r="AA77" s="7">
        <v>3.7043200000000001</v>
      </c>
      <c r="AB77" s="7">
        <v>3.110401</v>
      </c>
      <c r="AC77" s="7">
        <f t="shared" si="29"/>
        <v>3.5590136666666665</v>
      </c>
      <c r="AD77" s="7">
        <v>3.2182210000000002</v>
      </c>
      <c r="AE77" s="7">
        <v>3.8918599999999999</v>
      </c>
      <c r="AF77" s="7">
        <v>3.6144319999999999</v>
      </c>
      <c r="AG77" s="7">
        <f t="shared" si="30"/>
        <v>3.5748376666666668</v>
      </c>
      <c r="AH77" s="7">
        <v>2.99634</v>
      </c>
      <c r="AI77" s="7">
        <v>2.735671</v>
      </c>
      <c r="AJ77" s="7">
        <v>2.4064610000000002</v>
      </c>
      <c r="AK77" s="7">
        <f t="shared" si="31"/>
        <v>2.7128239999999999</v>
      </c>
      <c r="AL77" s="7">
        <v>3.3944329999999998</v>
      </c>
      <c r="AM77" s="7">
        <v>3.2377440000000002</v>
      </c>
      <c r="AN77" s="7">
        <v>3.7581000000000003E-2</v>
      </c>
      <c r="AO77" s="7">
        <f t="shared" si="32"/>
        <v>2.2232526666666668</v>
      </c>
      <c r="AP77" s="7">
        <v>3.3527999999999998</v>
      </c>
      <c r="AQ77" s="7">
        <v>3.0891999999999999</v>
      </c>
      <c r="AR77" s="7">
        <v>2.8958599999999999</v>
      </c>
      <c r="AS77" s="7">
        <f t="shared" si="33"/>
        <v>3.1126199999999997</v>
      </c>
      <c r="AT77" s="7">
        <v>2.7402730000000002</v>
      </c>
      <c r="AU77" s="7">
        <v>3.0121440000000002</v>
      </c>
      <c r="AV77" s="7">
        <v>2.8253219999999999</v>
      </c>
      <c r="AW77" s="7">
        <f t="shared" si="34"/>
        <v>2.8592463333333336</v>
      </c>
      <c r="AX77" s="7">
        <v>3.2834599999999998</v>
      </c>
      <c r="AY77" s="7">
        <v>3.15585</v>
      </c>
      <c r="AZ77" s="7">
        <v>2.6580530000000002</v>
      </c>
      <c r="BA77" s="7">
        <f t="shared" si="35"/>
        <v>3.0324543333333334</v>
      </c>
      <c r="BB77" s="7">
        <v>2.9123130000000002</v>
      </c>
      <c r="BC77" s="7">
        <v>3.1573799999999999</v>
      </c>
      <c r="BD77" s="7">
        <v>3.3964110000000001</v>
      </c>
      <c r="BE77" s="7">
        <f t="shared" si="36"/>
        <v>3.1553679999999997</v>
      </c>
      <c r="BF77" s="7">
        <v>2.0605020000000001</v>
      </c>
      <c r="BG77" s="7">
        <v>2.1303420000000002</v>
      </c>
      <c r="BH77" s="7">
        <v>2.2207599999999998</v>
      </c>
      <c r="BI77" s="7">
        <f t="shared" si="37"/>
        <v>2.1372013333333335</v>
      </c>
      <c r="BJ77" s="7">
        <v>2.46794</v>
      </c>
      <c r="BK77" s="7">
        <v>2.9749300000000001</v>
      </c>
      <c r="BL77" s="7">
        <v>2.8972699999999998</v>
      </c>
      <c r="BM77" s="7">
        <f t="shared" si="38"/>
        <v>2.7800466666666668</v>
      </c>
      <c r="BN77" s="7">
        <v>1.0783309999999999</v>
      </c>
      <c r="BO77" s="7">
        <v>1.127591</v>
      </c>
      <c r="BP77" s="7">
        <v>0.93990399999999996</v>
      </c>
      <c r="BQ77" s="7">
        <f t="shared" si="39"/>
        <v>1.0486086666666667</v>
      </c>
      <c r="BR77" s="7">
        <v>2.7469199999999998</v>
      </c>
      <c r="BS77" s="7">
        <v>3.01945</v>
      </c>
      <c r="BT77" s="7">
        <v>3.01159</v>
      </c>
      <c r="BU77" s="7">
        <f t="shared" si="40"/>
        <v>2.9259866666666667</v>
      </c>
      <c r="BV77" s="7">
        <v>1.1837</v>
      </c>
      <c r="BW77" s="7">
        <v>1.2714639999999999</v>
      </c>
      <c r="BX77" s="7">
        <v>2.2341329999999999</v>
      </c>
      <c r="BY77" s="7">
        <f t="shared" si="41"/>
        <v>1.563099</v>
      </c>
      <c r="BZ77" s="7">
        <v>3.6555309999999999</v>
      </c>
      <c r="CA77" s="7">
        <v>3.6037599999999999</v>
      </c>
      <c r="CB77" s="7">
        <v>3.27617</v>
      </c>
      <c r="CC77" s="7">
        <f t="shared" si="42"/>
        <v>3.5118203333333331</v>
      </c>
      <c r="CD77" s="7">
        <v>1.069272</v>
      </c>
      <c r="CE77" s="7">
        <v>0.96274000000000004</v>
      </c>
      <c r="CF77" s="7">
        <v>1.0037400000000001</v>
      </c>
      <c r="CG77" s="7">
        <f t="shared" si="43"/>
        <v>1.0119173333333333</v>
      </c>
      <c r="CH77" s="7">
        <v>0.101739</v>
      </c>
      <c r="CI77" s="7">
        <v>0.106529</v>
      </c>
      <c r="CJ77" s="7">
        <v>0.195329</v>
      </c>
      <c r="CK77" s="7">
        <f t="shared" si="44"/>
        <v>0.13453233333333334</v>
      </c>
      <c r="CL77" s="7">
        <v>3.3144010000000002</v>
      </c>
      <c r="CM77" s="7">
        <v>3.804754</v>
      </c>
      <c r="CN77" s="7">
        <v>3.688774</v>
      </c>
      <c r="CO77" s="7">
        <f t="shared" si="45"/>
        <v>3.602643</v>
      </c>
    </row>
    <row r="78" spans="1:93">
      <c r="A78" s="7" t="s">
        <v>233</v>
      </c>
      <c r="B78" s="7">
        <v>3.7681119999999999</v>
      </c>
      <c r="C78" s="7">
        <v>4.0035499999999997</v>
      </c>
      <c r="D78" s="7">
        <v>4.1500110000000001</v>
      </c>
      <c r="E78" s="7">
        <f t="shared" si="23"/>
        <v>3.9738909999999996</v>
      </c>
      <c r="F78" s="7">
        <v>4.0792799999999998</v>
      </c>
      <c r="G78" s="7">
        <v>4.0062709999999999</v>
      </c>
      <c r="H78" s="7">
        <v>3.8839000000000001</v>
      </c>
      <c r="I78" s="7">
        <f t="shared" si="24"/>
        <v>3.9898169999999999</v>
      </c>
      <c r="J78" s="7">
        <v>3.97756</v>
      </c>
      <c r="K78" s="7">
        <v>3.9746100000000002</v>
      </c>
      <c r="L78" s="7">
        <v>4.2286910000000004</v>
      </c>
      <c r="M78" s="7">
        <f t="shared" si="25"/>
        <v>4.0602869999999998</v>
      </c>
      <c r="N78" s="7">
        <v>3.6796099999999998</v>
      </c>
      <c r="O78" s="7">
        <v>3.744364</v>
      </c>
      <c r="P78" s="7">
        <v>3.6623700000000001</v>
      </c>
      <c r="Q78" s="7">
        <f t="shared" si="26"/>
        <v>3.6954480000000003</v>
      </c>
      <c r="R78" s="7">
        <v>3.7629830000000002</v>
      </c>
      <c r="S78" s="7">
        <v>3.6792400000000001</v>
      </c>
      <c r="T78" s="7">
        <v>3.803153</v>
      </c>
      <c r="U78" s="7">
        <f t="shared" si="27"/>
        <v>3.7484586666666666</v>
      </c>
      <c r="V78" s="7">
        <v>4.2439999999999998</v>
      </c>
      <c r="W78" s="7">
        <v>4.2399300000000002</v>
      </c>
      <c r="X78" s="7">
        <v>4.2250540000000001</v>
      </c>
      <c r="Y78" s="7">
        <f t="shared" si="28"/>
        <v>4.2363280000000003</v>
      </c>
      <c r="Z78" s="7">
        <v>3.8807200000000002</v>
      </c>
      <c r="AA78" s="7">
        <v>3.8145899999999999</v>
      </c>
      <c r="AB78" s="7">
        <v>3.1589399999999999</v>
      </c>
      <c r="AC78" s="7">
        <f t="shared" si="29"/>
        <v>3.6180833333333333</v>
      </c>
      <c r="AD78" s="7">
        <v>3.2057500000000001</v>
      </c>
      <c r="AE78" s="7">
        <v>3.9679899999999999</v>
      </c>
      <c r="AF78" s="7">
        <v>3.6032799999999998</v>
      </c>
      <c r="AG78" s="7">
        <f t="shared" si="30"/>
        <v>3.5923400000000001</v>
      </c>
      <c r="AH78" s="7">
        <v>2.9780700000000002</v>
      </c>
      <c r="AI78" s="7">
        <v>2.710871</v>
      </c>
      <c r="AJ78" s="7">
        <v>2.4023099999999999</v>
      </c>
      <c r="AK78" s="7">
        <f t="shared" si="31"/>
        <v>2.6970836666666664</v>
      </c>
      <c r="AL78" s="7">
        <v>3.35765</v>
      </c>
      <c r="AM78" s="7">
        <v>3.2326820000000001</v>
      </c>
      <c r="AN78" s="7">
        <v>3.5998000000000002E-2</v>
      </c>
      <c r="AO78" s="7">
        <f t="shared" si="32"/>
        <v>2.2087766666666666</v>
      </c>
      <c r="AP78" s="7">
        <v>3.4325000000000001</v>
      </c>
      <c r="AQ78" s="7">
        <v>3.1355219999999999</v>
      </c>
      <c r="AR78" s="7">
        <v>2.8561540000000001</v>
      </c>
      <c r="AS78" s="7">
        <f t="shared" si="33"/>
        <v>3.1413919999999997</v>
      </c>
      <c r="AT78" s="7">
        <v>2.7793000000000001</v>
      </c>
      <c r="AU78" s="7">
        <v>3.0318800000000001</v>
      </c>
      <c r="AV78" s="7">
        <v>2.8076439999999998</v>
      </c>
      <c r="AW78" s="7">
        <f t="shared" si="34"/>
        <v>2.8729413333333333</v>
      </c>
      <c r="AX78" s="7">
        <v>3.3404609999999999</v>
      </c>
      <c r="AY78" s="7">
        <v>3.2287509999999999</v>
      </c>
      <c r="AZ78" s="7">
        <v>2.70661</v>
      </c>
      <c r="BA78" s="7">
        <f t="shared" si="35"/>
        <v>3.0919406666666664</v>
      </c>
      <c r="BB78" s="7">
        <v>2.9137200000000001</v>
      </c>
      <c r="BC78" s="7">
        <v>3.1786599999999998</v>
      </c>
      <c r="BD78" s="7">
        <v>3.3906999999999998</v>
      </c>
      <c r="BE78" s="7">
        <f t="shared" si="36"/>
        <v>3.1610266666666669</v>
      </c>
      <c r="BF78" s="7">
        <v>2.0517500000000002</v>
      </c>
      <c r="BG78" s="7">
        <v>2.1090599999999999</v>
      </c>
      <c r="BH78" s="7">
        <v>2.21766</v>
      </c>
      <c r="BI78" s="7">
        <f t="shared" si="37"/>
        <v>2.1261566666666667</v>
      </c>
      <c r="BJ78" s="7">
        <v>2.4450400000000001</v>
      </c>
      <c r="BK78" s="7">
        <v>2.9579399999999998</v>
      </c>
      <c r="BL78" s="7">
        <v>2.920401</v>
      </c>
      <c r="BM78" s="7">
        <f t="shared" si="38"/>
        <v>2.7744603333333333</v>
      </c>
      <c r="BN78" s="7">
        <v>1.0686420000000001</v>
      </c>
      <c r="BO78" s="7">
        <v>1.1307400000000001</v>
      </c>
      <c r="BP78" s="7">
        <v>0.94360100000000002</v>
      </c>
      <c r="BQ78" s="7">
        <f t="shared" si="39"/>
        <v>1.047661</v>
      </c>
      <c r="BR78" s="7">
        <v>2.744402</v>
      </c>
      <c r="BS78" s="7">
        <v>3.0439500000000002</v>
      </c>
      <c r="BT78" s="7">
        <v>3.0243000000000002</v>
      </c>
      <c r="BU78" s="7">
        <f t="shared" si="40"/>
        <v>2.9375506666666666</v>
      </c>
      <c r="BV78" s="7">
        <v>1.2085900000000001</v>
      </c>
      <c r="BW78" s="7">
        <v>1.2609900000000001</v>
      </c>
      <c r="BX78" s="7">
        <v>2.278861</v>
      </c>
      <c r="BY78" s="7">
        <f t="shared" si="41"/>
        <v>1.5828136666666666</v>
      </c>
      <c r="BZ78" s="7">
        <v>3.659402</v>
      </c>
      <c r="CA78" s="7">
        <v>3.5624400000000001</v>
      </c>
      <c r="CB78" s="7">
        <v>3.1162420000000002</v>
      </c>
      <c r="CC78" s="7">
        <f t="shared" si="42"/>
        <v>3.4460280000000001</v>
      </c>
      <c r="CD78" s="7">
        <v>1.057901</v>
      </c>
      <c r="CE78" s="7">
        <v>0.93676300000000001</v>
      </c>
      <c r="CF78" s="7">
        <v>1.0217400000000001</v>
      </c>
      <c r="CG78" s="7">
        <f t="shared" si="43"/>
        <v>1.005468</v>
      </c>
      <c r="CH78" s="7">
        <v>0.108929</v>
      </c>
      <c r="CI78" s="7">
        <v>0.108111</v>
      </c>
      <c r="CJ78" s="7">
        <v>0.168799</v>
      </c>
      <c r="CK78" s="7">
        <f t="shared" si="44"/>
        <v>0.12861300000000001</v>
      </c>
      <c r="CL78" s="7">
        <v>3.2784499999999999</v>
      </c>
      <c r="CM78" s="7">
        <v>3.8746900000000002</v>
      </c>
      <c r="CN78" s="7">
        <v>3.7078340000000001</v>
      </c>
      <c r="CO78" s="7">
        <f t="shared" si="45"/>
        <v>3.6203246666666669</v>
      </c>
    </row>
    <row r="79" spans="1:93">
      <c r="A79" s="7" t="s">
        <v>234</v>
      </c>
      <c r="B79" s="7">
        <v>3.79643</v>
      </c>
      <c r="C79" s="7">
        <v>4.0021000000000004</v>
      </c>
      <c r="D79" s="7">
        <v>4.127853</v>
      </c>
      <c r="E79" s="7">
        <f t="shared" si="23"/>
        <v>3.9754610000000006</v>
      </c>
      <c r="F79" s="7">
        <v>4.1088399999999998</v>
      </c>
      <c r="G79" s="7">
        <v>3.99979</v>
      </c>
      <c r="H79" s="7">
        <v>3.8041200000000002</v>
      </c>
      <c r="I79" s="7">
        <f t="shared" si="24"/>
        <v>3.9709166666666662</v>
      </c>
      <c r="J79" s="7">
        <v>4.0140099999999999</v>
      </c>
      <c r="K79" s="7">
        <v>4.0610099999999996</v>
      </c>
      <c r="L79" s="7">
        <v>4.24383</v>
      </c>
      <c r="M79" s="7">
        <f t="shared" si="25"/>
        <v>4.1062833333333328</v>
      </c>
      <c r="N79" s="7">
        <v>3.7363819999999999</v>
      </c>
      <c r="O79" s="7">
        <v>3.7864640000000001</v>
      </c>
      <c r="P79" s="7">
        <v>3.66533</v>
      </c>
      <c r="Q79" s="7">
        <f t="shared" si="26"/>
        <v>3.7293919999999994</v>
      </c>
      <c r="R79" s="7">
        <v>3.6289899999999999</v>
      </c>
      <c r="S79" s="7">
        <v>3.6727300000000001</v>
      </c>
      <c r="T79" s="7">
        <v>3.8464719999999999</v>
      </c>
      <c r="U79" s="7">
        <f t="shared" si="27"/>
        <v>3.7160639999999998</v>
      </c>
      <c r="V79" s="7">
        <v>4.31853</v>
      </c>
      <c r="W79" s="7">
        <v>4.2847900000000001</v>
      </c>
      <c r="X79" s="7">
        <v>4.2066100000000004</v>
      </c>
      <c r="Y79" s="7">
        <f t="shared" si="28"/>
        <v>4.2699766666666674</v>
      </c>
      <c r="Z79" s="7">
        <v>3.84294</v>
      </c>
      <c r="AA79" s="7">
        <v>3.7332200000000002</v>
      </c>
      <c r="AB79" s="7">
        <v>3.0595599999999998</v>
      </c>
      <c r="AC79" s="7">
        <f t="shared" si="29"/>
        <v>3.5452399999999997</v>
      </c>
      <c r="AD79" s="7">
        <v>3.221241</v>
      </c>
      <c r="AE79" s="7">
        <v>3.8963329999999998</v>
      </c>
      <c r="AF79" s="7">
        <v>3.6203500000000002</v>
      </c>
      <c r="AG79" s="7">
        <f t="shared" si="30"/>
        <v>3.5793079999999997</v>
      </c>
      <c r="AH79" s="7">
        <v>3.03145</v>
      </c>
      <c r="AI79" s="7">
        <v>2.7749830000000002</v>
      </c>
      <c r="AJ79" s="7">
        <v>2.3947120000000002</v>
      </c>
      <c r="AK79" s="7">
        <f t="shared" si="31"/>
        <v>2.7337150000000001</v>
      </c>
      <c r="AL79" s="7">
        <v>3.408274</v>
      </c>
      <c r="AM79" s="7">
        <v>3.26084</v>
      </c>
      <c r="AN79" s="7">
        <v>3.6748999999999997E-2</v>
      </c>
      <c r="AO79" s="7">
        <f t="shared" si="32"/>
        <v>2.2352876666666668</v>
      </c>
      <c r="AP79" s="7">
        <v>3.3642919999999998</v>
      </c>
      <c r="AQ79" s="7">
        <v>3.1340940000000002</v>
      </c>
      <c r="AR79" s="7">
        <v>2.8278300000000001</v>
      </c>
      <c r="AS79" s="7">
        <f t="shared" si="33"/>
        <v>3.108738666666667</v>
      </c>
      <c r="AT79" s="7">
        <v>2.74085</v>
      </c>
      <c r="AU79" s="7">
        <v>3.0067910000000002</v>
      </c>
      <c r="AV79" s="7">
        <v>2.8207100000000001</v>
      </c>
      <c r="AW79" s="7">
        <f t="shared" si="34"/>
        <v>2.8561169999999998</v>
      </c>
      <c r="AX79" s="7">
        <v>3.311493</v>
      </c>
      <c r="AY79" s="7">
        <v>3.2059730000000002</v>
      </c>
      <c r="AZ79" s="7">
        <v>2.7076199999999999</v>
      </c>
      <c r="BA79" s="7">
        <f t="shared" si="35"/>
        <v>3.0750286666666669</v>
      </c>
      <c r="BB79" s="7">
        <v>2.90008</v>
      </c>
      <c r="BC79" s="7">
        <v>3.2800799999999999</v>
      </c>
      <c r="BD79" s="7">
        <v>3.41153</v>
      </c>
      <c r="BE79" s="7">
        <f t="shared" si="36"/>
        <v>3.1972299999999998</v>
      </c>
      <c r="BF79" s="7">
        <v>2.0497000000000001</v>
      </c>
      <c r="BG79" s="7">
        <v>2.123523</v>
      </c>
      <c r="BH79" s="7">
        <v>2.2207499999999998</v>
      </c>
      <c r="BI79" s="7">
        <f t="shared" si="37"/>
        <v>2.1313243333333332</v>
      </c>
      <c r="BJ79" s="7">
        <v>2.44937</v>
      </c>
      <c r="BK79" s="7">
        <v>2.97573</v>
      </c>
      <c r="BL79" s="7">
        <v>2.9661400000000002</v>
      </c>
      <c r="BM79" s="7">
        <f t="shared" si="38"/>
        <v>2.7970799999999998</v>
      </c>
      <c r="BN79" s="7">
        <v>1.07917</v>
      </c>
      <c r="BO79" s="7">
        <v>1.1307339999999999</v>
      </c>
      <c r="BP79" s="7">
        <v>0.94196199999999997</v>
      </c>
      <c r="BQ79" s="7">
        <f t="shared" si="39"/>
        <v>1.0506219999999999</v>
      </c>
      <c r="BR79" s="7">
        <v>2.740542</v>
      </c>
      <c r="BS79" s="7">
        <v>3.0184099999999998</v>
      </c>
      <c r="BT79" s="7">
        <v>3.047733</v>
      </c>
      <c r="BU79" s="7">
        <f t="shared" si="40"/>
        <v>2.9355616666666666</v>
      </c>
      <c r="BV79" s="7">
        <v>1.19398</v>
      </c>
      <c r="BW79" s="7">
        <v>1.293504</v>
      </c>
      <c r="BX79" s="7">
        <v>2.2564799999999998</v>
      </c>
      <c r="BY79" s="7">
        <f t="shared" si="41"/>
        <v>1.5813213333333334</v>
      </c>
      <c r="BZ79" s="7">
        <v>3.760923</v>
      </c>
      <c r="CA79" s="7">
        <v>3.606671</v>
      </c>
      <c r="CB79" s="7">
        <v>3.0846040000000001</v>
      </c>
      <c r="CC79" s="7">
        <f t="shared" si="42"/>
        <v>3.4840660000000003</v>
      </c>
      <c r="CD79" s="7">
        <v>1.042384</v>
      </c>
      <c r="CE79" s="7">
        <v>0.97804599999999997</v>
      </c>
      <c r="CF79" s="7">
        <v>1.00431</v>
      </c>
      <c r="CG79" s="7">
        <f t="shared" si="43"/>
        <v>1.0082466666666667</v>
      </c>
      <c r="CH79" s="7">
        <v>0.14699200000000001</v>
      </c>
      <c r="CI79" s="7">
        <v>0.10151</v>
      </c>
      <c r="CJ79" s="7">
        <v>0.189197</v>
      </c>
      <c r="CK79" s="7">
        <f t="shared" si="44"/>
        <v>0.14589966666666668</v>
      </c>
      <c r="CL79" s="7">
        <v>3.423152</v>
      </c>
      <c r="CM79" s="7">
        <v>3.8692630000000001</v>
      </c>
      <c r="CN79" s="7">
        <v>3.6760199999999998</v>
      </c>
      <c r="CO79" s="7">
        <f t="shared" si="45"/>
        <v>3.656145</v>
      </c>
    </row>
    <row r="80" spans="1:93">
      <c r="A80" s="7" t="s">
        <v>235</v>
      </c>
      <c r="B80" s="7">
        <v>3.8241230000000002</v>
      </c>
      <c r="C80" s="7">
        <v>3.9807419999999998</v>
      </c>
      <c r="D80" s="7">
        <v>4.1464600000000003</v>
      </c>
      <c r="E80" s="7">
        <f t="shared" si="23"/>
        <v>3.9837750000000001</v>
      </c>
      <c r="F80" s="7">
        <v>4.1048299999999998</v>
      </c>
      <c r="G80" s="7">
        <v>3.9826800000000002</v>
      </c>
      <c r="H80" s="7">
        <v>3.8732329999999999</v>
      </c>
      <c r="I80" s="7">
        <f t="shared" si="24"/>
        <v>3.9869143333333334</v>
      </c>
      <c r="J80" s="7">
        <v>3.9989940000000002</v>
      </c>
      <c r="K80" s="7">
        <v>4.0342339999999997</v>
      </c>
      <c r="L80" s="7">
        <v>4.1852099999999997</v>
      </c>
      <c r="M80" s="7">
        <f t="shared" si="25"/>
        <v>4.0728126666666666</v>
      </c>
      <c r="N80" s="7">
        <v>3.7813919999999999</v>
      </c>
      <c r="O80" s="7">
        <v>3.7825099999999998</v>
      </c>
      <c r="P80" s="7">
        <v>3.6581299999999999</v>
      </c>
      <c r="Q80" s="7">
        <f t="shared" si="26"/>
        <v>3.7406773333333327</v>
      </c>
      <c r="R80" s="7">
        <v>3.6501899999999998</v>
      </c>
      <c r="S80" s="7">
        <v>3.6705719999999999</v>
      </c>
      <c r="T80" s="7">
        <v>3.7738</v>
      </c>
      <c r="U80" s="7">
        <f t="shared" si="27"/>
        <v>3.6981873333333333</v>
      </c>
      <c r="V80" s="7">
        <v>4.3104319999999996</v>
      </c>
      <c r="W80" s="7">
        <v>4.2648799999999998</v>
      </c>
      <c r="X80" s="7">
        <v>4.2224209999999998</v>
      </c>
      <c r="Y80" s="7">
        <f t="shared" si="28"/>
        <v>4.265911</v>
      </c>
      <c r="Z80" s="7">
        <v>3.8655400000000002</v>
      </c>
      <c r="AA80" s="7">
        <v>3.7839200000000002</v>
      </c>
      <c r="AB80" s="7">
        <v>3.1188699999999998</v>
      </c>
      <c r="AC80" s="7">
        <f t="shared" si="29"/>
        <v>3.5894433333333335</v>
      </c>
      <c r="AD80" s="7">
        <v>3.2125300000000001</v>
      </c>
      <c r="AE80" s="7">
        <v>3.9387129999999999</v>
      </c>
      <c r="AF80" s="7">
        <v>3.6162640000000001</v>
      </c>
      <c r="AG80" s="7">
        <f t="shared" si="30"/>
        <v>3.5891690000000001</v>
      </c>
      <c r="AH80" s="7">
        <v>3.01431</v>
      </c>
      <c r="AI80" s="7">
        <v>2.7680199999999999</v>
      </c>
      <c r="AJ80" s="7">
        <v>2.3940000000000001</v>
      </c>
      <c r="AK80" s="7">
        <f t="shared" si="31"/>
        <v>2.7254433333333332</v>
      </c>
      <c r="AL80" s="7">
        <v>3.3680829999999999</v>
      </c>
      <c r="AM80" s="7">
        <v>3.2471899999999998</v>
      </c>
      <c r="AN80" s="7">
        <v>3.5188999999999998E-2</v>
      </c>
      <c r="AO80" s="7">
        <f t="shared" si="32"/>
        <v>2.2168206666666666</v>
      </c>
      <c r="AP80" s="7">
        <v>3.35399</v>
      </c>
      <c r="AQ80" s="7">
        <v>3.1519900000000001</v>
      </c>
      <c r="AR80" s="7">
        <v>2.892922</v>
      </c>
      <c r="AS80" s="7">
        <f t="shared" si="33"/>
        <v>3.1329673333333332</v>
      </c>
      <c r="AT80" s="7">
        <v>2.7630539999999999</v>
      </c>
      <c r="AU80" s="7">
        <v>2.989811</v>
      </c>
      <c r="AV80" s="7">
        <v>2.7875999999999999</v>
      </c>
      <c r="AW80" s="7">
        <f t="shared" si="34"/>
        <v>2.8468216666666666</v>
      </c>
      <c r="AX80" s="7">
        <v>3.3103720000000001</v>
      </c>
      <c r="AY80" s="7">
        <v>3.2213729999999998</v>
      </c>
      <c r="AZ80" s="7">
        <v>2.6740200000000001</v>
      </c>
      <c r="BA80" s="7">
        <f t="shared" si="35"/>
        <v>3.068588333333333</v>
      </c>
      <c r="BB80" s="7">
        <v>2.91927</v>
      </c>
      <c r="BC80" s="7">
        <v>3.2176200000000001</v>
      </c>
      <c r="BD80" s="7">
        <v>3.4427699999999999</v>
      </c>
      <c r="BE80" s="7">
        <f t="shared" si="36"/>
        <v>3.1932200000000002</v>
      </c>
      <c r="BF80" s="7">
        <v>2.0823839999999998</v>
      </c>
      <c r="BG80" s="7">
        <v>2.0902440000000002</v>
      </c>
      <c r="BH80" s="7">
        <v>2.2217899999999999</v>
      </c>
      <c r="BI80" s="7">
        <f t="shared" si="37"/>
        <v>2.1314726666666668</v>
      </c>
      <c r="BJ80" s="7">
        <v>2.4856639999999999</v>
      </c>
      <c r="BK80" s="7">
        <v>3.0095909999999999</v>
      </c>
      <c r="BL80" s="7">
        <v>2.9378700000000002</v>
      </c>
      <c r="BM80" s="7">
        <f t="shared" si="38"/>
        <v>2.8110416666666667</v>
      </c>
      <c r="BN80" s="7">
        <v>1.0750299999999999</v>
      </c>
      <c r="BO80" s="7">
        <v>1.1267</v>
      </c>
      <c r="BP80" s="7">
        <v>0.940299</v>
      </c>
      <c r="BQ80" s="7">
        <f t="shared" si="39"/>
        <v>1.0473429999999999</v>
      </c>
      <c r="BR80" s="7">
        <v>2.752764</v>
      </c>
      <c r="BS80" s="7">
        <v>3.04962</v>
      </c>
      <c r="BT80" s="7">
        <v>3.07314</v>
      </c>
      <c r="BU80" s="7">
        <f t="shared" si="40"/>
        <v>2.9585080000000001</v>
      </c>
      <c r="BV80" s="7">
        <v>1.1806700000000001</v>
      </c>
      <c r="BW80" s="7">
        <v>1.2862800000000001</v>
      </c>
      <c r="BX80" s="7">
        <v>2.24485</v>
      </c>
      <c r="BY80" s="7">
        <f t="shared" si="41"/>
        <v>1.5706</v>
      </c>
      <c r="BZ80" s="7">
        <v>3.7045940000000002</v>
      </c>
      <c r="CA80" s="7">
        <v>3.5877210000000002</v>
      </c>
      <c r="CB80" s="7">
        <v>3.2366239999999999</v>
      </c>
      <c r="CC80" s="7">
        <f t="shared" si="42"/>
        <v>3.5096463333333339</v>
      </c>
      <c r="CD80" s="7">
        <v>1.0328619999999999</v>
      </c>
      <c r="CE80" s="7">
        <v>0.96521599999999996</v>
      </c>
      <c r="CF80" s="7">
        <v>1.0116510000000001</v>
      </c>
      <c r="CG80" s="7">
        <f t="shared" si="43"/>
        <v>1.0032430000000001</v>
      </c>
      <c r="CH80" s="7">
        <v>0.122756</v>
      </c>
      <c r="CI80" s="7">
        <v>9.9503999999999995E-2</v>
      </c>
      <c r="CJ80" s="7">
        <v>0.17077700000000001</v>
      </c>
      <c r="CK80" s="7">
        <f t="shared" si="44"/>
        <v>0.13101233333333334</v>
      </c>
      <c r="CL80" s="7">
        <v>3.4195099999999998</v>
      </c>
      <c r="CM80" s="7">
        <v>3.82145</v>
      </c>
      <c r="CN80" s="7">
        <v>3.6798220000000001</v>
      </c>
      <c r="CO80" s="7">
        <f t="shared" si="45"/>
        <v>3.6402606666666664</v>
      </c>
    </row>
    <row r="81" spans="1:93">
      <c r="A81" s="7" t="s">
        <v>236</v>
      </c>
      <c r="B81" s="7">
        <v>3.7454730000000001</v>
      </c>
      <c r="C81" s="7">
        <v>4.0072700000000001</v>
      </c>
      <c r="D81" s="7">
        <v>4.1827839999999998</v>
      </c>
      <c r="E81" s="7">
        <f t="shared" si="23"/>
        <v>3.9785090000000003</v>
      </c>
      <c r="F81" s="7">
        <v>4.1115700000000004</v>
      </c>
      <c r="G81" s="7">
        <v>3.92963</v>
      </c>
      <c r="H81" s="7">
        <v>3.7530199999999998</v>
      </c>
      <c r="I81" s="7">
        <f t="shared" si="24"/>
        <v>3.9314066666666663</v>
      </c>
      <c r="J81" s="7">
        <v>3.8854000000000002</v>
      </c>
      <c r="K81" s="7">
        <v>4.0361900000000004</v>
      </c>
      <c r="L81" s="7">
        <v>4.2159300000000002</v>
      </c>
      <c r="M81" s="7">
        <f t="shared" si="25"/>
        <v>4.0458400000000001</v>
      </c>
      <c r="N81" s="7">
        <v>3.7972700000000001</v>
      </c>
      <c r="O81" s="7">
        <v>3.7645400000000002</v>
      </c>
      <c r="P81" s="7">
        <v>3.6592129999999998</v>
      </c>
      <c r="Q81" s="7">
        <f t="shared" si="26"/>
        <v>3.7403410000000004</v>
      </c>
      <c r="R81" s="7">
        <v>3.7459799999999999</v>
      </c>
      <c r="S81" s="7">
        <v>3.6839</v>
      </c>
      <c r="T81" s="7">
        <v>3.7522009999999999</v>
      </c>
      <c r="U81" s="7">
        <f t="shared" si="27"/>
        <v>3.7273603333333334</v>
      </c>
      <c r="V81" s="7">
        <v>4.3493300000000001</v>
      </c>
      <c r="W81" s="7">
        <v>4.2502800000000001</v>
      </c>
      <c r="X81" s="7">
        <v>4.2370530000000004</v>
      </c>
      <c r="Y81" s="7">
        <f t="shared" si="28"/>
        <v>4.2788876666666669</v>
      </c>
      <c r="Z81" s="7">
        <v>3.809771</v>
      </c>
      <c r="AA81" s="7">
        <v>3.7197710000000002</v>
      </c>
      <c r="AB81" s="7">
        <v>3.0979000000000001</v>
      </c>
      <c r="AC81" s="7">
        <f t="shared" si="29"/>
        <v>3.5424806666666666</v>
      </c>
      <c r="AD81" s="7">
        <v>3.229301</v>
      </c>
      <c r="AE81" s="7">
        <v>3.8842699999999999</v>
      </c>
      <c r="AF81" s="7">
        <v>3.6555</v>
      </c>
      <c r="AG81" s="7">
        <f t="shared" si="30"/>
        <v>3.5896903333333334</v>
      </c>
      <c r="AH81" s="7">
        <v>3.0147599999999999</v>
      </c>
      <c r="AI81" s="7">
        <v>2.7210320000000001</v>
      </c>
      <c r="AJ81" s="7">
        <v>2.4096799999999998</v>
      </c>
      <c r="AK81" s="7">
        <f t="shared" si="31"/>
        <v>2.7151573333333334</v>
      </c>
      <c r="AL81" s="7">
        <v>3.352824</v>
      </c>
      <c r="AM81" s="7">
        <v>3.2746740000000001</v>
      </c>
      <c r="AN81" s="7">
        <v>3.4203999999999998E-2</v>
      </c>
      <c r="AO81" s="7">
        <f t="shared" si="32"/>
        <v>2.2205673333333333</v>
      </c>
      <c r="AP81" s="7">
        <v>3.3355800000000002</v>
      </c>
      <c r="AQ81" s="7">
        <v>3.1104500000000002</v>
      </c>
      <c r="AR81" s="7">
        <v>2.8941629999999998</v>
      </c>
      <c r="AS81" s="7">
        <f t="shared" si="33"/>
        <v>3.1133976666666663</v>
      </c>
      <c r="AT81" s="7">
        <v>2.7622800000000001</v>
      </c>
      <c r="AU81" s="7">
        <v>3.0322239999999998</v>
      </c>
      <c r="AV81" s="7">
        <v>2.7922920000000002</v>
      </c>
      <c r="AW81" s="7">
        <f t="shared" si="34"/>
        <v>2.8622653333333332</v>
      </c>
      <c r="AX81" s="7">
        <v>3.3276729999999999</v>
      </c>
      <c r="AY81" s="7">
        <v>3.26336</v>
      </c>
      <c r="AZ81" s="7">
        <v>2.6756929999999999</v>
      </c>
      <c r="BA81" s="7">
        <f t="shared" si="35"/>
        <v>3.0889086666666663</v>
      </c>
      <c r="BB81" s="7">
        <v>2.9718339999999999</v>
      </c>
      <c r="BC81" s="7">
        <v>3.2399</v>
      </c>
      <c r="BD81" s="7">
        <v>3.4276599999999999</v>
      </c>
      <c r="BE81" s="7">
        <f t="shared" si="36"/>
        <v>3.2131313333333331</v>
      </c>
      <c r="BF81" s="7">
        <v>2.0476800000000002</v>
      </c>
      <c r="BG81" s="7">
        <v>2.1197400000000002</v>
      </c>
      <c r="BH81" s="7">
        <v>2.2094109999999998</v>
      </c>
      <c r="BI81" s="7">
        <f t="shared" si="37"/>
        <v>2.1256103333333329</v>
      </c>
      <c r="BJ81" s="7">
        <v>2.4853130000000001</v>
      </c>
      <c r="BK81" s="7">
        <v>2.9712900000000002</v>
      </c>
      <c r="BL81" s="7">
        <v>2.9161519999999999</v>
      </c>
      <c r="BM81" s="7">
        <f t="shared" si="38"/>
        <v>2.7909183333333334</v>
      </c>
      <c r="BN81" s="7">
        <v>1.06786</v>
      </c>
      <c r="BO81" s="7">
        <v>1.125043</v>
      </c>
      <c r="BP81" s="7">
        <v>0.94248799999999999</v>
      </c>
      <c r="BQ81" s="7">
        <f t="shared" si="39"/>
        <v>1.0451303333333335</v>
      </c>
      <c r="BR81" s="7">
        <v>2.7539199999999999</v>
      </c>
      <c r="BS81" s="7">
        <v>3.0324300000000002</v>
      </c>
      <c r="BT81" s="7">
        <v>3.0978029999999999</v>
      </c>
      <c r="BU81" s="7">
        <f t="shared" si="40"/>
        <v>2.9613843333333336</v>
      </c>
      <c r="BV81" s="7">
        <v>1.191554</v>
      </c>
      <c r="BW81" s="7">
        <v>1.281544</v>
      </c>
      <c r="BX81" s="7">
        <v>2.30186</v>
      </c>
      <c r="BY81" s="7">
        <f t="shared" si="41"/>
        <v>1.5916526666666666</v>
      </c>
      <c r="BZ81" s="7">
        <v>3.77996</v>
      </c>
      <c r="CA81" s="7">
        <v>3.5876000000000001</v>
      </c>
      <c r="CB81" s="7">
        <v>3.12073</v>
      </c>
      <c r="CC81" s="7">
        <f t="shared" si="42"/>
        <v>3.4960966666666664</v>
      </c>
      <c r="CD81" s="7">
        <v>1.0342199999999999</v>
      </c>
      <c r="CE81" s="7">
        <v>1.0002629999999999</v>
      </c>
      <c r="CF81" s="7">
        <v>1.01102</v>
      </c>
      <c r="CG81" s="7">
        <f t="shared" si="43"/>
        <v>1.0151676666666667</v>
      </c>
      <c r="CH81" s="7">
        <v>0.109819</v>
      </c>
      <c r="CI81" s="7">
        <v>0.117144</v>
      </c>
      <c r="CJ81" s="7">
        <v>0.18145600000000001</v>
      </c>
      <c r="CK81" s="7">
        <f t="shared" si="44"/>
        <v>0.13613966666666666</v>
      </c>
      <c r="CL81" s="7">
        <v>3.3310399999999998</v>
      </c>
      <c r="CM81" s="7">
        <v>3.9055</v>
      </c>
      <c r="CN81" s="7">
        <v>3.7186699999999999</v>
      </c>
      <c r="CO81" s="7">
        <f t="shared" si="45"/>
        <v>3.6517366666666664</v>
      </c>
    </row>
    <row r="82" spans="1:93">
      <c r="A82" s="7" t="s">
        <v>237</v>
      </c>
      <c r="B82" s="7">
        <v>3.7301899999999999</v>
      </c>
      <c r="C82" s="7">
        <v>3.9742639999999998</v>
      </c>
      <c r="D82" s="7">
        <v>4.1343709999999998</v>
      </c>
      <c r="E82" s="7">
        <f t="shared" si="23"/>
        <v>3.946275</v>
      </c>
      <c r="F82" s="7">
        <v>4.064692</v>
      </c>
      <c r="G82" s="7">
        <v>3.9810500000000002</v>
      </c>
      <c r="H82" s="7">
        <v>3.8079499999999999</v>
      </c>
      <c r="I82" s="7">
        <f t="shared" si="24"/>
        <v>3.951230666666667</v>
      </c>
      <c r="J82" s="7">
        <v>3.9592800000000001</v>
      </c>
      <c r="K82" s="7">
        <v>3.9856240000000001</v>
      </c>
      <c r="L82" s="7">
        <v>4.229393</v>
      </c>
      <c r="M82" s="7">
        <f t="shared" si="25"/>
        <v>4.0580989999999995</v>
      </c>
      <c r="N82" s="7">
        <v>3.7795299999999998</v>
      </c>
      <c r="O82" s="7">
        <v>3.7619199999999999</v>
      </c>
      <c r="P82" s="7">
        <v>3.6719140000000001</v>
      </c>
      <c r="Q82" s="7">
        <f t="shared" si="26"/>
        <v>3.7377879999999997</v>
      </c>
      <c r="R82" s="7">
        <v>3.7492329999999998</v>
      </c>
      <c r="S82" s="7">
        <v>3.6702300000000001</v>
      </c>
      <c r="T82" s="7">
        <v>3.771674</v>
      </c>
      <c r="U82" s="7">
        <f t="shared" si="27"/>
        <v>3.7303790000000006</v>
      </c>
      <c r="V82" s="7">
        <v>4.3117330000000003</v>
      </c>
      <c r="W82" s="7">
        <v>4.2940100000000001</v>
      </c>
      <c r="X82" s="7">
        <v>4.1820199999999996</v>
      </c>
      <c r="Y82" s="7">
        <f t="shared" si="28"/>
        <v>4.2625876666666667</v>
      </c>
      <c r="Z82" s="7">
        <v>3.8334009999999998</v>
      </c>
      <c r="AA82" s="7">
        <v>3.7254299999999998</v>
      </c>
      <c r="AB82" s="7">
        <v>3.0859700000000001</v>
      </c>
      <c r="AC82" s="7">
        <f t="shared" si="29"/>
        <v>3.5482669999999996</v>
      </c>
      <c r="AD82" s="7">
        <v>3.2464719999999998</v>
      </c>
      <c r="AE82" s="7">
        <v>3.8552399999999998</v>
      </c>
      <c r="AF82" s="7">
        <v>3.66581</v>
      </c>
      <c r="AG82" s="7">
        <f t="shared" si="30"/>
        <v>3.5891739999999999</v>
      </c>
      <c r="AH82" s="7">
        <v>3.0090319999999999</v>
      </c>
      <c r="AI82" s="7">
        <v>2.7450600000000001</v>
      </c>
      <c r="AJ82" s="7">
        <v>2.4159609999999998</v>
      </c>
      <c r="AK82" s="7">
        <f t="shared" si="31"/>
        <v>2.7233509999999996</v>
      </c>
      <c r="AL82" s="7">
        <v>3.3898899999999998</v>
      </c>
      <c r="AM82" s="7">
        <v>3.2636500000000002</v>
      </c>
      <c r="AN82" s="7">
        <v>3.5159999999999997E-2</v>
      </c>
      <c r="AO82" s="7">
        <f t="shared" si="32"/>
        <v>2.2295666666666665</v>
      </c>
      <c r="AP82" s="7">
        <v>3.4253420000000001</v>
      </c>
      <c r="AQ82" s="7">
        <v>3.11842</v>
      </c>
      <c r="AR82" s="7">
        <v>2.8956900000000001</v>
      </c>
      <c r="AS82" s="7">
        <f t="shared" si="33"/>
        <v>3.1464839999999996</v>
      </c>
      <c r="AT82" s="7">
        <v>2.7796500000000002</v>
      </c>
      <c r="AU82" s="7">
        <v>2.98142</v>
      </c>
      <c r="AV82" s="7">
        <v>2.825834</v>
      </c>
      <c r="AW82" s="7">
        <f t="shared" si="34"/>
        <v>2.8623013333333334</v>
      </c>
      <c r="AX82" s="7">
        <v>3.2927420000000001</v>
      </c>
      <c r="AY82" s="7">
        <v>3.2496610000000001</v>
      </c>
      <c r="AZ82" s="7">
        <v>2.6837900000000001</v>
      </c>
      <c r="BA82" s="7">
        <f t="shared" si="35"/>
        <v>3.0753976666666669</v>
      </c>
      <c r="BB82" s="7">
        <v>2.9714499999999999</v>
      </c>
      <c r="BC82" s="7">
        <v>3.2361819999999999</v>
      </c>
      <c r="BD82" s="7">
        <v>3.4277220000000002</v>
      </c>
      <c r="BE82" s="7">
        <f t="shared" si="36"/>
        <v>3.2117846666666665</v>
      </c>
      <c r="BF82" s="7">
        <v>2.0430920000000001</v>
      </c>
      <c r="BG82" s="7">
        <v>2.0944639999999999</v>
      </c>
      <c r="BH82" s="7">
        <v>2.19415</v>
      </c>
      <c r="BI82" s="7">
        <f t="shared" si="37"/>
        <v>2.110568666666667</v>
      </c>
      <c r="BJ82" s="7">
        <v>2.43099</v>
      </c>
      <c r="BK82" s="7">
        <v>2.93296</v>
      </c>
      <c r="BL82" s="7">
        <v>3.0350839999999999</v>
      </c>
      <c r="BM82" s="7">
        <f t="shared" si="38"/>
        <v>2.7996780000000001</v>
      </c>
      <c r="BN82" s="7">
        <v>1.0732619999999999</v>
      </c>
      <c r="BO82" s="7">
        <v>1.125232</v>
      </c>
      <c r="BP82" s="7">
        <v>0.93768300000000004</v>
      </c>
      <c r="BQ82" s="7">
        <f t="shared" si="39"/>
        <v>1.0453923333333333</v>
      </c>
      <c r="BR82" s="7">
        <v>2.7413729999999998</v>
      </c>
      <c r="BS82" s="7">
        <v>3.02616</v>
      </c>
      <c r="BT82" s="7">
        <v>3.1035430000000002</v>
      </c>
      <c r="BU82" s="7">
        <f t="shared" si="40"/>
        <v>2.9570253333333336</v>
      </c>
      <c r="BV82" s="7">
        <v>1.192852</v>
      </c>
      <c r="BW82" s="7">
        <v>1.2741</v>
      </c>
      <c r="BX82" s="7">
        <v>2.2170809999999999</v>
      </c>
      <c r="BY82" s="7">
        <f t="shared" si="41"/>
        <v>1.5613443333333332</v>
      </c>
      <c r="BZ82" s="7">
        <v>3.779903</v>
      </c>
      <c r="CA82" s="7">
        <v>3.6749200000000002</v>
      </c>
      <c r="CB82" s="7">
        <v>3.2411400000000001</v>
      </c>
      <c r="CC82" s="7">
        <f t="shared" si="42"/>
        <v>3.5653210000000004</v>
      </c>
      <c r="CD82" s="7">
        <v>1.0461499999999999</v>
      </c>
      <c r="CE82" s="7">
        <v>0.96498899999999999</v>
      </c>
      <c r="CF82" s="7">
        <v>1.0123899999999999</v>
      </c>
      <c r="CG82" s="7">
        <f t="shared" si="43"/>
        <v>1.007843</v>
      </c>
      <c r="CH82" s="7">
        <v>0.10215399999999999</v>
      </c>
      <c r="CI82" s="7">
        <v>0.10295700000000001</v>
      </c>
      <c r="CJ82" s="7">
        <v>0.16325300000000001</v>
      </c>
      <c r="CK82" s="7">
        <f t="shared" si="44"/>
        <v>0.12278800000000001</v>
      </c>
      <c r="CL82" s="7">
        <v>3.4256899999999999</v>
      </c>
      <c r="CM82" s="7">
        <v>3.8451599999999999</v>
      </c>
      <c r="CN82" s="7">
        <v>3.710582</v>
      </c>
      <c r="CO82" s="7">
        <f t="shared" si="45"/>
        <v>3.6604773333333331</v>
      </c>
    </row>
    <row r="83" spans="1:93">
      <c r="A83" s="7" t="s">
        <v>238</v>
      </c>
      <c r="B83" s="7">
        <v>3.7924199999999999</v>
      </c>
      <c r="C83" s="7">
        <v>3.9925419999999998</v>
      </c>
      <c r="D83" s="7">
        <v>4.1805329999999996</v>
      </c>
      <c r="E83" s="7">
        <f t="shared" si="23"/>
        <v>3.9884983333333337</v>
      </c>
      <c r="F83" s="7">
        <v>4.0692320000000004</v>
      </c>
      <c r="G83" s="7">
        <v>3.9891200000000002</v>
      </c>
      <c r="H83" s="7">
        <v>3.81541</v>
      </c>
      <c r="I83" s="7">
        <f t="shared" si="24"/>
        <v>3.9579206666666669</v>
      </c>
      <c r="J83" s="7">
        <v>3.9554420000000001</v>
      </c>
      <c r="K83" s="7">
        <v>4.0028100000000002</v>
      </c>
      <c r="L83" s="7">
        <v>4.2889299999999997</v>
      </c>
      <c r="M83" s="7">
        <f t="shared" si="25"/>
        <v>4.0823939999999999</v>
      </c>
      <c r="N83" s="7">
        <v>3.7906430000000002</v>
      </c>
      <c r="O83" s="7">
        <v>3.755331</v>
      </c>
      <c r="P83" s="7">
        <v>3.64385</v>
      </c>
      <c r="Q83" s="7">
        <f t="shared" si="26"/>
        <v>3.7299413333333331</v>
      </c>
      <c r="R83" s="7">
        <v>3.646674</v>
      </c>
      <c r="S83" s="7">
        <v>3.6591040000000001</v>
      </c>
      <c r="T83" s="7">
        <v>3.8695240000000002</v>
      </c>
      <c r="U83" s="7">
        <f t="shared" si="27"/>
        <v>3.7251006666666666</v>
      </c>
      <c r="V83" s="7">
        <v>4.2940129999999996</v>
      </c>
      <c r="W83" s="7">
        <v>4.25204</v>
      </c>
      <c r="X83" s="7">
        <v>4.1265299999999998</v>
      </c>
      <c r="Y83" s="7">
        <f t="shared" si="28"/>
        <v>4.2241943333333332</v>
      </c>
      <c r="Z83" s="7">
        <v>3.7437399999999998</v>
      </c>
      <c r="AA83" s="7">
        <v>3.783442</v>
      </c>
      <c r="AB83" s="7">
        <v>3.0830299999999999</v>
      </c>
      <c r="AC83" s="7">
        <f t="shared" si="29"/>
        <v>3.5367373333333334</v>
      </c>
      <c r="AD83" s="7">
        <v>3.2357499999999999</v>
      </c>
      <c r="AE83" s="7">
        <v>3.9704609999999998</v>
      </c>
      <c r="AF83" s="7">
        <v>3.6897540000000002</v>
      </c>
      <c r="AG83" s="7">
        <f t="shared" si="30"/>
        <v>3.6319883333333336</v>
      </c>
      <c r="AH83" s="7">
        <v>3.002694</v>
      </c>
      <c r="AI83" s="7">
        <v>2.7278530000000001</v>
      </c>
      <c r="AJ83" s="7">
        <v>2.381024</v>
      </c>
      <c r="AK83" s="7">
        <f t="shared" si="31"/>
        <v>2.7038569999999997</v>
      </c>
      <c r="AL83" s="7">
        <v>3.4129999999999998</v>
      </c>
      <c r="AM83" s="7">
        <v>3.2561300000000002</v>
      </c>
      <c r="AN83" s="7">
        <v>3.9074999999999999E-2</v>
      </c>
      <c r="AO83" s="7">
        <f t="shared" si="32"/>
        <v>2.2360683333333333</v>
      </c>
      <c r="AP83" s="7">
        <v>3.3937300000000001</v>
      </c>
      <c r="AQ83" s="7">
        <v>3.1379700000000001</v>
      </c>
      <c r="AR83" s="7">
        <v>2.8657900000000001</v>
      </c>
      <c r="AS83" s="7">
        <f t="shared" si="33"/>
        <v>3.1324966666666669</v>
      </c>
      <c r="AT83" s="7">
        <v>2.7706499999999998</v>
      </c>
      <c r="AU83" s="7">
        <v>3.0426299999999999</v>
      </c>
      <c r="AV83" s="7">
        <v>2.8125200000000001</v>
      </c>
      <c r="AW83" s="7">
        <f t="shared" si="34"/>
        <v>2.8752666666666666</v>
      </c>
      <c r="AX83" s="7">
        <v>3.2990599999999999</v>
      </c>
      <c r="AY83" s="7">
        <v>3.1740919999999999</v>
      </c>
      <c r="AZ83" s="7">
        <v>2.6950799999999999</v>
      </c>
      <c r="BA83" s="7">
        <f t="shared" si="35"/>
        <v>3.0560773333333331</v>
      </c>
      <c r="BB83" s="7">
        <v>2.9420310000000001</v>
      </c>
      <c r="BC83" s="7">
        <v>3.2537799999999999</v>
      </c>
      <c r="BD83" s="7">
        <v>3.4740639999999998</v>
      </c>
      <c r="BE83" s="7">
        <f t="shared" si="36"/>
        <v>3.2232916666666664</v>
      </c>
      <c r="BF83" s="7">
        <v>2.0487510000000002</v>
      </c>
      <c r="BG83" s="7">
        <v>2.1050620000000002</v>
      </c>
      <c r="BH83" s="7">
        <v>2.1951420000000001</v>
      </c>
      <c r="BI83" s="7">
        <f t="shared" si="37"/>
        <v>2.1163183333333335</v>
      </c>
      <c r="BJ83" s="7">
        <v>2.4818929999999999</v>
      </c>
      <c r="BK83" s="7">
        <v>2.9324720000000002</v>
      </c>
      <c r="BL83" s="7">
        <v>2.9510200000000002</v>
      </c>
      <c r="BM83" s="7">
        <f t="shared" si="38"/>
        <v>2.7884616666666666</v>
      </c>
      <c r="BN83" s="7">
        <v>1.07833</v>
      </c>
      <c r="BO83" s="7">
        <v>1.129753</v>
      </c>
      <c r="BP83" s="7">
        <v>0.93965100000000001</v>
      </c>
      <c r="BQ83" s="7">
        <f t="shared" si="39"/>
        <v>1.0492446666666668</v>
      </c>
      <c r="BR83" s="7">
        <v>2.7454999999999998</v>
      </c>
      <c r="BS83" s="7">
        <v>3.0260500000000001</v>
      </c>
      <c r="BT83" s="7">
        <v>3.1453899999999999</v>
      </c>
      <c r="BU83" s="7">
        <f t="shared" si="40"/>
        <v>2.9723133333333336</v>
      </c>
      <c r="BV83" s="7">
        <v>1.17781</v>
      </c>
      <c r="BW83" s="7">
        <v>1.285434</v>
      </c>
      <c r="BX83" s="7">
        <v>2.2377099999999999</v>
      </c>
      <c r="BY83" s="7">
        <f t="shared" si="41"/>
        <v>1.5669846666666665</v>
      </c>
      <c r="BZ83" s="7">
        <v>3.62181</v>
      </c>
      <c r="CA83" s="7">
        <v>3.6589140000000002</v>
      </c>
      <c r="CB83" s="7">
        <v>3.1513909999999998</v>
      </c>
      <c r="CC83" s="7">
        <f t="shared" si="42"/>
        <v>3.4773716666666665</v>
      </c>
      <c r="CD83" s="7">
        <v>1.019503</v>
      </c>
      <c r="CE83" s="7">
        <v>1.0372399999999999</v>
      </c>
      <c r="CF83" s="7">
        <v>1.00932</v>
      </c>
      <c r="CG83" s="7">
        <f t="shared" si="43"/>
        <v>1.0220209999999998</v>
      </c>
      <c r="CH83" s="7">
        <v>0.144703</v>
      </c>
      <c r="CI83" s="7">
        <v>0.11451699999999999</v>
      </c>
      <c r="CJ83" s="7">
        <v>0.10763300000000001</v>
      </c>
      <c r="CK83" s="7">
        <f t="shared" si="44"/>
        <v>0.12228433333333333</v>
      </c>
      <c r="CL83" s="7">
        <v>3.3866399999999999</v>
      </c>
      <c r="CM83" s="7">
        <v>3.7667000000000002</v>
      </c>
      <c r="CN83" s="7">
        <v>3.6760320000000002</v>
      </c>
      <c r="CO83" s="7">
        <f t="shared" si="45"/>
        <v>3.6097906666666666</v>
      </c>
    </row>
    <row r="84" spans="1:93">
      <c r="A84" s="7" t="s">
        <v>239</v>
      </c>
      <c r="B84" s="7">
        <v>3.7460830000000001</v>
      </c>
      <c r="C84" s="7">
        <v>3.9796</v>
      </c>
      <c r="D84" s="7">
        <v>4.2107000000000001</v>
      </c>
      <c r="E84" s="7">
        <f t="shared" si="23"/>
        <v>3.9787943333333331</v>
      </c>
      <c r="F84" s="7">
        <v>3.9961700000000002</v>
      </c>
      <c r="G84" s="7">
        <v>3.9496920000000002</v>
      </c>
      <c r="H84" s="7">
        <v>3.7628300000000001</v>
      </c>
      <c r="I84" s="7">
        <f t="shared" si="24"/>
        <v>3.9028973333333332</v>
      </c>
      <c r="J84" s="7">
        <v>3.9679920000000002</v>
      </c>
      <c r="K84" s="7">
        <v>3.9943399999999998</v>
      </c>
      <c r="L84" s="7">
        <v>4.2494620000000003</v>
      </c>
      <c r="M84" s="7">
        <f t="shared" si="25"/>
        <v>4.0705980000000004</v>
      </c>
      <c r="N84" s="7">
        <v>3.7616499999999999</v>
      </c>
      <c r="O84" s="7">
        <v>3.7566299999999999</v>
      </c>
      <c r="P84" s="7">
        <v>3.6610800000000001</v>
      </c>
      <c r="Q84" s="7">
        <f t="shared" si="26"/>
        <v>3.7264533333333332</v>
      </c>
      <c r="R84" s="7">
        <v>3.6543700000000001</v>
      </c>
      <c r="S84" s="7">
        <v>3.72038</v>
      </c>
      <c r="T84" s="7">
        <v>3.7052309999999999</v>
      </c>
      <c r="U84" s="7">
        <f t="shared" si="27"/>
        <v>3.693327</v>
      </c>
      <c r="V84" s="7">
        <v>4.3262400000000003</v>
      </c>
      <c r="W84" s="7">
        <v>4.2290099999999997</v>
      </c>
      <c r="X84" s="7">
        <v>4.15151</v>
      </c>
      <c r="Y84" s="7">
        <f t="shared" si="28"/>
        <v>4.2355866666666673</v>
      </c>
      <c r="Z84" s="7">
        <v>3.7424599999999999</v>
      </c>
      <c r="AA84" s="7">
        <v>3.71346</v>
      </c>
      <c r="AB84" s="7">
        <v>3.1036600000000001</v>
      </c>
      <c r="AC84" s="7">
        <f t="shared" si="29"/>
        <v>3.51986</v>
      </c>
      <c r="AD84" s="7">
        <v>3.2261129999999998</v>
      </c>
      <c r="AE84" s="7">
        <v>3.8304100000000001</v>
      </c>
      <c r="AF84" s="7">
        <v>3.6278839999999999</v>
      </c>
      <c r="AG84" s="7">
        <f t="shared" si="30"/>
        <v>3.5614690000000002</v>
      </c>
      <c r="AH84" s="7">
        <v>2.9942099999999998</v>
      </c>
      <c r="AI84" s="7">
        <v>2.7162600000000001</v>
      </c>
      <c r="AJ84" s="7">
        <v>2.3841700000000001</v>
      </c>
      <c r="AK84" s="7">
        <f t="shared" si="31"/>
        <v>2.6982133333333334</v>
      </c>
      <c r="AL84" s="7">
        <v>3.3576199999999998</v>
      </c>
      <c r="AM84" s="7">
        <v>3.2520440000000002</v>
      </c>
      <c r="AN84" s="7">
        <v>3.5430999999999997E-2</v>
      </c>
      <c r="AO84" s="7">
        <f t="shared" si="32"/>
        <v>2.215031666666667</v>
      </c>
      <c r="AP84" s="7">
        <v>3.3715799999999998</v>
      </c>
      <c r="AQ84" s="7">
        <v>3.1650299999999998</v>
      </c>
      <c r="AR84" s="7">
        <v>2.8824299999999998</v>
      </c>
      <c r="AS84" s="7">
        <f t="shared" si="33"/>
        <v>3.1396799999999998</v>
      </c>
      <c r="AT84" s="7">
        <v>2.7464200000000001</v>
      </c>
      <c r="AU84" s="7">
        <v>3.0436399999999999</v>
      </c>
      <c r="AV84" s="7">
        <v>2.82558</v>
      </c>
      <c r="AW84" s="7">
        <f t="shared" si="34"/>
        <v>2.8718800000000004</v>
      </c>
      <c r="AX84" s="7">
        <v>3.3021720000000001</v>
      </c>
      <c r="AY84" s="7">
        <v>3.20763</v>
      </c>
      <c r="AZ84" s="7">
        <v>2.6655899999999999</v>
      </c>
      <c r="BA84" s="7">
        <f t="shared" si="35"/>
        <v>3.0584640000000003</v>
      </c>
      <c r="BB84" s="7">
        <v>2.9447939999999999</v>
      </c>
      <c r="BC84" s="7">
        <v>3.2320899999999999</v>
      </c>
      <c r="BD84" s="7">
        <v>3.5005199999999999</v>
      </c>
      <c r="BE84" s="7">
        <f t="shared" si="36"/>
        <v>3.2258013333333331</v>
      </c>
      <c r="BF84" s="7">
        <v>2.0400999999999998</v>
      </c>
      <c r="BG84" s="7">
        <v>2.0516930000000002</v>
      </c>
      <c r="BH84" s="7">
        <v>2.1889910000000001</v>
      </c>
      <c r="BI84" s="7">
        <f t="shared" si="37"/>
        <v>2.0935946666666667</v>
      </c>
      <c r="BJ84" s="7">
        <v>2.4506299999999999</v>
      </c>
      <c r="BK84" s="7">
        <v>3.0057719999999999</v>
      </c>
      <c r="BL84" s="7">
        <v>2.949004</v>
      </c>
      <c r="BM84" s="7">
        <f t="shared" si="38"/>
        <v>2.8018019999999999</v>
      </c>
      <c r="BN84" s="7">
        <v>1.0730500000000001</v>
      </c>
      <c r="BO84" s="7">
        <v>1.1346510000000001</v>
      </c>
      <c r="BP84" s="7">
        <v>0.93676199999999998</v>
      </c>
      <c r="BQ84" s="7">
        <f t="shared" si="39"/>
        <v>1.0481543333333334</v>
      </c>
      <c r="BR84" s="7">
        <v>2.7718699999999998</v>
      </c>
      <c r="BS84" s="7">
        <v>3.0257000000000001</v>
      </c>
      <c r="BT84" s="7">
        <v>3.0934029999999999</v>
      </c>
      <c r="BU84" s="7">
        <f t="shared" si="40"/>
        <v>2.9636576666666667</v>
      </c>
      <c r="BV84" s="7">
        <v>1.18496</v>
      </c>
      <c r="BW84" s="7">
        <v>1.2938700000000001</v>
      </c>
      <c r="BX84" s="7">
        <v>2.2247409999999999</v>
      </c>
      <c r="BY84" s="7">
        <f t="shared" si="41"/>
        <v>1.5678570000000001</v>
      </c>
      <c r="BZ84" s="7">
        <v>3.7339000000000002</v>
      </c>
      <c r="CA84" s="7">
        <v>3.5980799999999999</v>
      </c>
      <c r="CB84" s="7">
        <v>3.2250610000000002</v>
      </c>
      <c r="CC84" s="7">
        <f t="shared" si="42"/>
        <v>3.5190136666666665</v>
      </c>
      <c r="CD84" s="7">
        <v>1.050154</v>
      </c>
      <c r="CE84" s="7">
        <v>0.99234699999999998</v>
      </c>
      <c r="CF84" s="7">
        <v>1.0247299999999999</v>
      </c>
      <c r="CG84" s="7">
        <f t="shared" si="43"/>
        <v>1.0224103333333334</v>
      </c>
      <c r="CH84" s="7">
        <v>0.11298999999999999</v>
      </c>
      <c r="CI84" s="7">
        <v>9.6562999999999996E-2</v>
      </c>
      <c r="CJ84" s="7">
        <v>0.172454</v>
      </c>
      <c r="CK84" s="7">
        <f t="shared" si="44"/>
        <v>0.12733566666666665</v>
      </c>
      <c r="CL84" s="7">
        <v>3.371191</v>
      </c>
      <c r="CM84" s="7">
        <v>3.8293900000000001</v>
      </c>
      <c r="CN84" s="7">
        <v>3.6407699999999998</v>
      </c>
      <c r="CO84" s="7">
        <f t="shared" si="45"/>
        <v>3.6137836666666665</v>
      </c>
    </row>
    <row r="85" spans="1:93">
      <c r="A85" s="7" t="s">
        <v>240</v>
      </c>
      <c r="B85" s="7">
        <v>3.7296800000000001</v>
      </c>
      <c r="C85" s="7">
        <v>3.9831099999999999</v>
      </c>
      <c r="D85" s="7">
        <v>4.1138310000000002</v>
      </c>
      <c r="E85" s="7">
        <f t="shared" si="23"/>
        <v>3.9422069999999998</v>
      </c>
      <c r="F85" s="7">
        <v>4.0657899999999998</v>
      </c>
      <c r="G85" s="7">
        <v>4.0051399999999999</v>
      </c>
      <c r="H85" s="7">
        <v>3.774184</v>
      </c>
      <c r="I85" s="7">
        <f t="shared" si="24"/>
        <v>3.9483713333333337</v>
      </c>
      <c r="J85" s="7">
        <v>3.9739629999999999</v>
      </c>
      <c r="K85" s="7">
        <v>4.0317230000000004</v>
      </c>
      <c r="L85" s="7">
        <v>4.23421</v>
      </c>
      <c r="M85" s="7">
        <f t="shared" si="25"/>
        <v>4.0799653333333339</v>
      </c>
      <c r="N85" s="7">
        <v>3.7845499999999999</v>
      </c>
      <c r="O85" s="7">
        <v>3.7550539999999999</v>
      </c>
      <c r="P85" s="7">
        <v>3.6942200000000001</v>
      </c>
      <c r="Q85" s="7">
        <f t="shared" si="26"/>
        <v>3.7446079999999999</v>
      </c>
      <c r="R85" s="7">
        <v>3.61185</v>
      </c>
      <c r="S85" s="7">
        <v>3.67963</v>
      </c>
      <c r="T85" s="7">
        <v>3.78491</v>
      </c>
      <c r="U85" s="7">
        <f t="shared" si="27"/>
        <v>3.6921300000000001</v>
      </c>
      <c r="V85" s="7">
        <v>4.3102400000000003</v>
      </c>
      <c r="W85" s="7">
        <v>4.2259000000000002</v>
      </c>
      <c r="X85" s="7">
        <v>4.2106430000000001</v>
      </c>
      <c r="Y85" s="7">
        <f t="shared" si="28"/>
        <v>4.2489276666666669</v>
      </c>
      <c r="Z85" s="7">
        <v>3.8820999999999999</v>
      </c>
      <c r="AA85" s="7">
        <v>3.7773629999999998</v>
      </c>
      <c r="AB85" s="7">
        <v>3.0783719999999999</v>
      </c>
      <c r="AC85" s="7">
        <f t="shared" si="29"/>
        <v>3.5792783333333333</v>
      </c>
      <c r="AD85" s="7">
        <v>3.2144499999999998</v>
      </c>
      <c r="AE85" s="7">
        <v>3.8473799999999998</v>
      </c>
      <c r="AF85" s="7">
        <v>3.6304810000000001</v>
      </c>
      <c r="AG85" s="7">
        <f t="shared" si="30"/>
        <v>3.5641036666666666</v>
      </c>
      <c r="AH85" s="7">
        <v>2.9929920000000001</v>
      </c>
      <c r="AI85" s="7">
        <v>2.7348840000000001</v>
      </c>
      <c r="AJ85" s="7">
        <v>2.40442</v>
      </c>
      <c r="AK85" s="7">
        <f t="shared" si="31"/>
        <v>2.7107653333333332</v>
      </c>
      <c r="AL85" s="7">
        <v>3.335423</v>
      </c>
      <c r="AM85" s="7">
        <v>3.2613539999999999</v>
      </c>
      <c r="AN85" s="7">
        <v>3.5526000000000002E-2</v>
      </c>
      <c r="AO85" s="7">
        <f t="shared" si="32"/>
        <v>2.2107676666666665</v>
      </c>
      <c r="AP85" s="7">
        <v>3.3974500000000001</v>
      </c>
      <c r="AQ85" s="7">
        <v>3.1330900000000002</v>
      </c>
      <c r="AR85" s="7">
        <v>2.8459699999999999</v>
      </c>
      <c r="AS85" s="7">
        <f t="shared" si="33"/>
        <v>3.1255033333333331</v>
      </c>
      <c r="AT85" s="7">
        <v>2.7343000000000002</v>
      </c>
      <c r="AU85" s="7">
        <v>3.0307940000000002</v>
      </c>
      <c r="AV85" s="7">
        <v>2.831264</v>
      </c>
      <c r="AW85" s="7">
        <f t="shared" si="34"/>
        <v>2.8654526666666666</v>
      </c>
      <c r="AX85" s="7">
        <v>3.3052929999999998</v>
      </c>
      <c r="AY85" s="7">
        <v>3.2347999999999999</v>
      </c>
      <c r="AZ85" s="7">
        <v>2.6783600000000001</v>
      </c>
      <c r="BA85" s="7">
        <f t="shared" si="35"/>
        <v>3.0728176666666669</v>
      </c>
      <c r="BB85" s="7">
        <v>2.96949</v>
      </c>
      <c r="BC85" s="7">
        <v>3.2548300000000001</v>
      </c>
      <c r="BD85" s="7">
        <v>3.449373</v>
      </c>
      <c r="BE85" s="7">
        <f t="shared" si="36"/>
        <v>3.2245643333333334</v>
      </c>
      <c r="BF85" s="7">
        <v>2.024362</v>
      </c>
      <c r="BG85" s="7">
        <v>2.0732810000000002</v>
      </c>
      <c r="BH85" s="7">
        <v>2.1986500000000002</v>
      </c>
      <c r="BI85" s="7">
        <f t="shared" si="37"/>
        <v>2.0987643333333335</v>
      </c>
      <c r="BJ85" s="7">
        <v>2.4426100000000002</v>
      </c>
      <c r="BK85" s="7">
        <v>2.9762300000000002</v>
      </c>
      <c r="BL85" s="7">
        <v>2.9389799999999999</v>
      </c>
      <c r="BM85" s="7">
        <f t="shared" si="38"/>
        <v>2.7859400000000001</v>
      </c>
      <c r="BN85" s="7">
        <v>1.08013</v>
      </c>
      <c r="BO85" s="7">
        <v>1.13588</v>
      </c>
      <c r="BP85" s="7">
        <v>0.92731200000000003</v>
      </c>
      <c r="BQ85" s="7">
        <f t="shared" si="39"/>
        <v>1.047774</v>
      </c>
      <c r="BR85" s="7">
        <v>2.7335400000000001</v>
      </c>
      <c r="BS85" s="7">
        <v>3.060943</v>
      </c>
      <c r="BT85" s="7">
        <v>3.0790899999999999</v>
      </c>
      <c r="BU85" s="7">
        <f t="shared" si="40"/>
        <v>2.9578576666666669</v>
      </c>
      <c r="BV85" s="7">
        <v>1.17761</v>
      </c>
      <c r="BW85" s="7">
        <v>1.297021</v>
      </c>
      <c r="BX85" s="7">
        <v>2.2048220000000001</v>
      </c>
      <c r="BY85" s="7">
        <f t="shared" si="41"/>
        <v>1.5598176666666668</v>
      </c>
      <c r="BZ85" s="7">
        <v>3.6730100000000001</v>
      </c>
      <c r="CA85" s="7">
        <v>3.6491899999999999</v>
      </c>
      <c r="CB85" s="7">
        <v>3.2118500000000001</v>
      </c>
      <c r="CC85" s="7">
        <f t="shared" si="42"/>
        <v>3.5113500000000002</v>
      </c>
      <c r="CD85" s="7">
        <v>1.059814</v>
      </c>
      <c r="CE85" s="7">
        <v>0.97350000000000003</v>
      </c>
      <c r="CF85" s="7">
        <v>1.007684</v>
      </c>
      <c r="CG85" s="7">
        <f t="shared" si="43"/>
        <v>1.013666</v>
      </c>
      <c r="CH85" s="7">
        <v>0.10714</v>
      </c>
      <c r="CI85" s="7">
        <v>0.115673</v>
      </c>
      <c r="CJ85" s="7">
        <v>0.159138</v>
      </c>
      <c r="CK85" s="7">
        <f t="shared" si="44"/>
        <v>0.12731699999999999</v>
      </c>
      <c r="CL85" s="7">
        <v>3.3357230000000002</v>
      </c>
      <c r="CM85" s="7">
        <v>3.8231999999999999</v>
      </c>
      <c r="CN85" s="7">
        <v>3.7183099999999998</v>
      </c>
      <c r="CO85" s="7">
        <f t="shared" si="45"/>
        <v>3.6257443333333335</v>
      </c>
    </row>
    <row r="86" spans="1:93">
      <c r="A86" s="7" t="s">
        <v>241</v>
      </c>
      <c r="B86" s="7">
        <v>3.797774</v>
      </c>
      <c r="C86" s="7">
        <v>4.0381</v>
      </c>
      <c r="D86" s="7">
        <v>4.0989300000000002</v>
      </c>
      <c r="E86" s="7">
        <f t="shared" si="23"/>
        <v>3.9782679999999999</v>
      </c>
      <c r="F86" s="7">
        <v>4.0078500000000004</v>
      </c>
      <c r="G86" s="7">
        <v>4.0201500000000001</v>
      </c>
      <c r="H86" s="7">
        <v>3.7442500000000001</v>
      </c>
      <c r="I86" s="7">
        <f t="shared" si="24"/>
        <v>3.9240833333333334</v>
      </c>
      <c r="J86" s="7">
        <v>3.89134</v>
      </c>
      <c r="K86" s="7">
        <v>3.9962900000000001</v>
      </c>
      <c r="L86" s="7">
        <v>4.2071399999999999</v>
      </c>
      <c r="M86" s="7">
        <f t="shared" si="25"/>
        <v>4.0315900000000005</v>
      </c>
      <c r="N86" s="7">
        <v>3.768113</v>
      </c>
      <c r="O86" s="7">
        <v>3.7582100000000001</v>
      </c>
      <c r="P86" s="7">
        <v>3.6753610000000001</v>
      </c>
      <c r="Q86" s="7">
        <f t="shared" si="26"/>
        <v>3.7338946666666666</v>
      </c>
      <c r="R86" s="7">
        <v>3.6775899999999999</v>
      </c>
      <c r="S86" s="7">
        <v>3.6668500000000002</v>
      </c>
      <c r="T86" s="7">
        <v>3.7342719999999998</v>
      </c>
      <c r="U86" s="7">
        <f t="shared" si="27"/>
        <v>3.692904</v>
      </c>
      <c r="V86" s="7">
        <v>4.29887</v>
      </c>
      <c r="W86" s="7">
        <v>4.2800399999999996</v>
      </c>
      <c r="X86" s="7">
        <v>4.1847399999999997</v>
      </c>
      <c r="Y86" s="7">
        <f t="shared" si="28"/>
        <v>4.2545500000000001</v>
      </c>
      <c r="Z86" s="7">
        <v>3.8260830000000001</v>
      </c>
      <c r="AA86" s="7">
        <v>3.766492</v>
      </c>
      <c r="AB86" s="7">
        <v>3.0817839999999999</v>
      </c>
      <c r="AC86" s="7">
        <f t="shared" si="29"/>
        <v>3.5581196666666663</v>
      </c>
      <c r="AD86" s="7">
        <v>3.2360039999999999</v>
      </c>
      <c r="AE86" s="7">
        <v>3.9076</v>
      </c>
      <c r="AF86" s="7">
        <v>3.66005</v>
      </c>
      <c r="AG86" s="7">
        <f t="shared" si="30"/>
        <v>3.6012179999999998</v>
      </c>
      <c r="AH86" s="7">
        <v>3.0632000000000001</v>
      </c>
      <c r="AI86" s="7">
        <v>2.71699</v>
      </c>
      <c r="AJ86" s="7">
        <v>2.4020299999999999</v>
      </c>
      <c r="AK86" s="7">
        <f t="shared" si="31"/>
        <v>2.727406666666667</v>
      </c>
      <c r="AL86" s="7">
        <v>3.3538100000000002</v>
      </c>
      <c r="AM86" s="7">
        <v>3.2830140000000001</v>
      </c>
      <c r="AN86" s="7">
        <v>3.6724E-2</v>
      </c>
      <c r="AO86" s="7">
        <f t="shared" si="32"/>
        <v>2.2245160000000004</v>
      </c>
      <c r="AP86" s="7">
        <v>3.3135330000000001</v>
      </c>
      <c r="AQ86" s="7">
        <v>3.1072009999999999</v>
      </c>
      <c r="AR86" s="7">
        <v>2.8272699999999999</v>
      </c>
      <c r="AS86" s="7">
        <f t="shared" si="33"/>
        <v>3.082668</v>
      </c>
      <c r="AT86" s="7">
        <v>2.74282</v>
      </c>
      <c r="AU86" s="7">
        <v>3.0214620000000001</v>
      </c>
      <c r="AV86" s="7">
        <v>2.7968120000000001</v>
      </c>
      <c r="AW86" s="7">
        <f t="shared" si="34"/>
        <v>2.8536980000000001</v>
      </c>
      <c r="AX86" s="7">
        <v>3.3547539999999998</v>
      </c>
      <c r="AY86" s="7">
        <v>3.2160120000000001</v>
      </c>
      <c r="AZ86" s="7">
        <v>2.7198500000000001</v>
      </c>
      <c r="BA86" s="7">
        <f t="shared" si="35"/>
        <v>3.0968719999999998</v>
      </c>
      <c r="BB86" s="7">
        <v>2.9477199999999999</v>
      </c>
      <c r="BC86" s="7">
        <v>3.2932800000000002</v>
      </c>
      <c r="BD86" s="7">
        <v>3.4388700000000001</v>
      </c>
      <c r="BE86" s="7">
        <f t="shared" si="36"/>
        <v>3.226623333333333</v>
      </c>
      <c r="BF86" s="7">
        <v>2.0367600000000001</v>
      </c>
      <c r="BG86" s="7">
        <v>2.0570430000000002</v>
      </c>
      <c r="BH86" s="7">
        <v>2.176631</v>
      </c>
      <c r="BI86" s="7">
        <f t="shared" si="37"/>
        <v>2.0901446666666668</v>
      </c>
      <c r="BJ86" s="7">
        <v>2.44008</v>
      </c>
      <c r="BK86" s="7">
        <v>3.0171800000000002</v>
      </c>
      <c r="BL86" s="7">
        <v>2.967171</v>
      </c>
      <c r="BM86" s="7">
        <f t="shared" si="38"/>
        <v>2.8081436666666666</v>
      </c>
      <c r="BN86" s="7">
        <v>1.0801019999999999</v>
      </c>
      <c r="BO86" s="7">
        <v>1.1212200000000001</v>
      </c>
      <c r="BP86" s="7">
        <v>0.93280300000000005</v>
      </c>
      <c r="BQ86" s="7">
        <f t="shared" si="39"/>
        <v>1.0447083333333333</v>
      </c>
      <c r="BR86" s="7">
        <v>2.7632500000000002</v>
      </c>
      <c r="BS86" s="7">
        <v>3.0541999999999998</v>
      </c>
      <c r="BT86" s="7">
        <v>3.0768399999999998</v>
      </c>
      <c r="BU86" s="7">
        <f t="shared" si="40"/>
        <v>2.9647633333333334</v>
      </c>
      <c r="BV86" s="7">
        <v>1.1813899999999999</v>
      </c>
      <c r="BW86" s="7">
        <v>1.296951</v>
      </c>
      <c r="BX86" s="7">
        <v>2.210321</v>
      </c>
      <c r="BY86" s="7">
        <f t="shared" si="41"/>
        <v>1.5628873333333333</v>
      </c>
      <c r="BZ86" s="7">
        <v>3.6173500000000001</v>
      </c>
      <c r="CA86" s="7">
        <v>3.6251120000000001</v>
      </c>
      <c r="CB86" s="7">
        <v>3.0874999999999999</v>
      </c>
      <c r="CC86" s="7">
        <f t="shared" si="42"/>
        <v>3.4433206666666667</v>
      </c>
      <c r="CD86" s="7">
        <v>1.03464</v>
      </c>
      <c r="CE86" s="7">
        <v>0.97100200000000003</v>
      </c>
      <c r="CF86" s="7">
        <v>1.031042</v>
      </c>
      <c r="CG86" s="7">
        <f t="shared" si="43"/>
        <v>1.0122280000000001</v>
      </c>
      <c r="CH86" s="7">
        <v>0.125245</v>
      </c>
      <c r="CI86" s="7">
        <v>0.109666</v>
      </c>
      <c r="CJ86" s="7">
        <v>0.110947</v>
      </c>
      <c r="CK86" s="7">
        <f t="shared" si="44"/>
        <v>0.115286</v>
      </c>
      <c r="CL86" s="7">
        <v>3.4213040000000001</v>
      </c>
      <c r="CM86" s="7">
        <v>3.8534099999999998</v>
      </c>
      <c r="CN86" s="7">
        <v>3.7184200000000001</v>
      </c>
      <c r="CO86" s="7">
        <f t="shared" si="45"/>
        <v>3.6643779999999997</v>
      </c>
    </row>
    <row r="87" spans="1:93">
      <c r="A87" s="7" t="s">
        <v>242</v>
      </c>
      <c r="B87" s="7">
        <v>3.7630699999999999</v>
      </c>
      <c r="C87" s="7">
        <v>3.9954519999999998</v>
      </c>
      <c r="D87" s="7">
        <v>4.1243299999999996</v>
      </c>
      <c r="E87" s="7">
        <f t="shared" si="23"/>
        <v>3.9609506666666667</v>
      </c>
      <c r="F87" s="7">
        <v>4.0611920000000001</v>
      </c>
      <c r="G87" s="7">
        <v>3.98759</v>
      </c>
      <c r="H87" s="7">
        <v>3.8131499999999998</v>
      </c>
      <c r="I87" s="7">
        <f t="shared" si="24"/>
        <v>3.953977333333333</v>
      </c>
      <c r="J87" s="7">
        <v>4.0419619999999998</v>
      </c>
      <c r="K87" s="7">
        <v>4.0036740000000002</v>
      </c>
      <c r="L87" s="7">
        <v>4.2412400000000003</v>
      </c>
      <c r="M87" s="7">
        <f t="shared" si="25"/>
        <v>4.0956253333333335</v>
      </c>
      <c r="N87" s="7">
        <v>3.7930899999999999</v>
      </c>
      <c r="O87" s="7">
        <v>3.779404</v>
      </c>
      <c r="P87" s="7">
        <v>3.6646130000000001</v>
      </c>
      <c r="Q87" s="7">
        <f t="shared" si="26"/>
        <v>3.7457023333333335</v>
      </c>
      <c r="R87" s="7">
        <v>3.7595839999999998</v>
      </c>
      <c r="S87" s="7">
        <v>3.6211600000000002</v>
      </c>
      <c r="T87" s="7">
        <v>3.7293400000000001</v>
      </c>
      <c r="U87" s="7">
        <f t="shared" si="27"/>
        <v>3.7033613333333335</v>
      </c>
      <c r="V87" s="7">
        <v>4.3366899999999999</v>
      </c>
      <c r="W87" s="7">
        <v>4.2590810000000001</v>
      </c>
      <c r="X87" s="7">
        <v>4.1558339999999996</v>
      </c>
      <c r="Y87" s="7">
        <f t="shared" si="28"/>
        <v>4.2505349999999993</v>
      </c>
      <c r="Z87" s="7">
        <v>3.7432210000000001</v>
      </c>
      <c r="AA87" s="7">
        <v>3.7635610000000002</v>
      </c>
      <c r="AB87" s="7">
        <v>3.0554899999999998</v>
      </c>
      <c r="AC87" s="7">
        <f t="shared" si="29"/>
        <v>3.5207573333333335</v>
      </c>
      <c r="AD87" s="7">
        <v>3.22424</v>
      </c>
      <c r="AE87" s="7">
        <v>3.90205</v>
      </c>
      <c r="AF87" s="7">
        <v>3.6311900000000001</v>
      </c>
      <c r="AG87" s="7">
        <f t="shared" si="30"/>
        <v>3.5858266666666672</v>
      </c>
      <c r="AH87" s="7">
        <v>2.9738129999999998</v>
      </c>
      <c r="AI87" s="7">
        <v>2.7374299999999998</v>
      </c>
      <c r="AJ87" s="7">
        <v>2.41086</v>
      </c>
      <c r="AK87" s="7">
        <f t="shared" si="31"/>
        <v>2.7073676666666664</v>
      </c>
      <c r="AL87" s="7">
        <v>3.4209499999999999</v>
      </c>
      <c r="AM87" s="7">
        <v>3.28668</v>
      </c>
      <c r="AN87" s="7">
        <v>3.4033000000000001E-2</v>
      </c>
      <c r="AO87" s="7">
        <f t="shared" si="32"/>
        <v>2.2472210000000001</v>
      </c>
      <c r="AP87" s="7">
        <v>3.4275799999999998</v>
      </c>
      <c r="AQ87" s="7">
        <v>3.1476639999999998</v>
      </c>
      <c r="AR87" s="7">
        <v>2.8488600000000002</v>
      </c>
      <c r="AS87" s="7">
        <f t="shared" si="33"/>
        <v>3.1413679999999999</v>
      </c>
      <c r="AT87" s="7">
        <v>2.7098</v>
      </c>
      <c r="AU87" s="7">
        <v>3.0251209999999999</v>
      </c>
      <c r="AV87" s="7">
        <v>2.801342</v>
      </c>
      <c r="AW87" s="7">
        <f t="shared" si="34"/>
        <v>2.845421</v>
      </c>
      <c r="AX87" s="7">
        <v>3.3029500000000001</v>
      </c>
      <c r="AY87" s="7">
        <v>3.1953930000000001</v>
      </c>
      <c r="AZ87" s="7">
        <v>2.6494300000000002</v>
      </c>
      <c r="BA87" s="7">
        <f t="shared" si="35"/>
        <v>3.0492576666666671</v>
      </c>
      <c r="BB87" s="7">
        <v>2.9196499999999999</v>
      </c>
      <c r="BC87" s="7">
        <v>3.2957920000000001</v>
      </c>
      <c r="BD87" s="7">
        <v>3.44882</v>
      </c>
      <c r="BE87" s="7">
        <f t="shared" si="36"/>
        <v>3.2214206666666665</v>
      </c>
      <c r="BF87" s="7">
        <v>2.0290499999999998</v>
      </c>
      <c r="BG87" s="7">
        <v>2.0867230000000001</v>
      </c>
      <c r="BH87" s="7">
        <v>2.17658</v>
      </c>
      <c r="BI87" s="7">
        <f t="shared" si="37"/>
        <v>2.097451</v>
      </c>
      <c r="BJ87" s="7">
        <v>2.40625</v>
      </c>
      <c r="BK87" s="7">
        <v>2.9939300000000002</v>
      </c>
      <c r="BL87" s="7">
        <v>2.9445640000000002</v>
      </c>
      <c r="BM87" s="7">
        <f t="shared" si="38"/>
        <v>2.7815813333333335</v>
      </c>
      <c r="BN87" s="7">
        <v>1.074301</v>
      </c>
      <c r="BO87" s="7">
        <v>1.1324540000000001</v>
      </c>
      <c r="BP87" s="7">
        <v>0.93026600000000004</v>
      </c>
      <c r="BQ87" s="7">
        <f t="shared" si="39"/>
        <v>1.0456736666666668</v>
      </c>
      <c r="BR87" s="7">
        <v>2.7358500000000001</v>
      </c>
      <c r="BS87" s="7">
        <v>2.9960300000000002</v>
      </c>
      <c r="BT87" s="7">
        <v>3.07762</v>
      </c>
      <c r="BU87" s="7">
        <f t="shared" si="40"/>
        <v>2.9365000000000001</v>
      </c>
      <c r="BV87" s="7">
        <v>1.1817839999999999</v>
      </c>
      <c r="BW87" s="7">
        <v>1.39622</v>
      </c>
      <c r="BX87" s="7">
        <v>2.2248000000000001</v>
      </c>
      <c r="BY87" s="7">
        <f t="shared" si="41"/>
        <v>1.6009346666666666</v>
      </c>
      <c r="BZ87" s="7">
        <v>3.6577820000000001</v>
      </c>
      <c r="CA87" s="7">
        <v>3.6071399999999998</v>
      </c>
      <c r="CB87" s="7">
        <v>3.1217600000000001</v>
      </c>
      <c r="CC87" s="7">
        <f t="shared" si="42"/>
        <v>3.4622273333333333</v>
      </c>
      <c r="CD87" s="7">
        <v>1.0375000000000001</v>
      </c>
      <c r="CE87" s="7">
        <v>1.0241400000000001</v>
      </c>
      <c r="CF87" s="7">
        <v>1.014202</v>
      </c>
      <c r="CG87" s="7">
        <f t="shared" si="43"/>
        <v>1.0252806666666667</v>
      </c>
      <c r="CH87" s="7">
        <v>0.12307700000000001</v>
      </c>
      <c r="CI87" s="7">
        <v>0.11561</v>
      </c>
      <c r="CJ87" s="7">
        <v>0.17987900000000001</v>
      </c>
      <c r="CK87" s="7">
        <f t="shared" si="44"/>
        <v>0.13952200000000001</v>
      </c>
      <c r="CL87" s="7">
        <v>3.3244699999999998</v>
      </c>
      <c r="CM87" s="7">
        <v>3.7957000000000001</v>
      </c>
      <c r="CN87" s="7">
        <v>3.7162500000000001</v>
      </c>
      <c r="CO87" s="7">
        <f t="shared" si="45"/>
        <v>3.6121400000000001</v>
      </c>
    </row>
    <row r="88" spans="1:93">
      <c r="A88" s="7" t="s">
        <v>243</v>
      </c>
      <c r="B88" s="7">
        <v>3.73813</v>
      </c>
      <c r="C88" s="7">
        <v>3.9736699999999998</v>
      </c>
      <c r="D88" s="7">
        <v>4.1427899999999998</v>
      </c>
      <c r="E88" s="7">
        <f t="shared" si="23"/>
        <v>3.95153</v>
      </c>
      <c r="F88" s="7">
        <v>4.0399799999999999</v>
      </c>
      <c r="G88" s="7">
        <v>3.9916619999999998</v>
      </c>
      <c r="H88" s="7">
        <v>3.7900499999999999</v>
      </c>
      <c r="I88" s="7">
        <f t="shared" si="24"/>
        <v>3.9405639999999997</v>
      </c>
      <c r="J88" s="7">
        <v>3.9883099999999998</v>
      </c>
      <c r="K88" s="7">
        <v>3.986002</v>
      </c>
      <c r="L88" s="7">
        <v>4.1979499999999996</v>
      </c>
      <c r="M88" s="7">
        <f t="shared" si="25"/>
        <v>4.0574206666666663</v>
      </c>
      <c r="N88" s="7">
        <v>3.76206</v>
      </c>
      <c r="O88" s="7">
        <v>3.751951</v>
      </c>
      <c r="P88" s="7">
        <v>3.68188</v>
      </c>
      <c r="Q88" s="7">
        <f t="shared" si="26"/>
        <v>3.7319636666666667</v>
      </c>
      <c r="R88" s="7">
        <v>3.74844</v>
      </c>
      <c r="S88" s="7">
        <v>3.65239</v>
      </c>
      <c r="T88" s="7">
        <v>3.7623799999999998</v>
      </c>
      <c r="U88" s="7">
        <f t="shared" si="27"/>
        <v>3.7210699999999997</v>
      </c>
      <c r="V88" s="7">
        <v>4.3872499999999999</v>
      </c>
      <c r="W88" s="7">
        <v>4.24071</v>
      </c>
      <c r="X88" s="7">
        <v>4.1355199999999996</v>
      </c>
      <c r="Y88" s="7">
        <f t="shared" si="28"/>
        <v>4.2544933333333335</v>
      </c>
      <c r="Z88" s="7">
        <v>3.7745299999999999</v>
      </c>
      <c r="AA88" s="7">
        <v>3.7250200000000002</v>
      </c>
      <c r="AB88" s="7">
        <v>3.0918800000000002</v>
      </c>
      <c r="AC88" s="7">
        <f t="shared" si="29"/>
        <v>3.5304766666666669</v>
      </c>
      <c r="AD88" s="7">
        <v>3.2463199999999999</v>
      </c>
      <c r="AE88" s="7">
        <v>3.9001800000000002</v>
      </c>
      <c r="AF88" s="7">
        <v>3.6440600000000001</v>
      </c>
      <c r="AG88" s="7">
        <f t="shared" si="30"/>
        <v>3.5968533333333332</v>
      </c>
      <c r="AH88" s="7">
        <v>3.0260919999999998</v>
      </c>
      <c r="AI88" s="7">
        <v>2.720831</v>
      </c>
      <c r="AJ88" s="7">
        <v>2.36158</v>
      </c>
      <c r="AK88" s="7">
        <f t="shared" si="31"/>
        <v>2.7028343333333331</v>
      </c>
      <c r="AL88" s="7">
        <v>3.3840499999999998</v>
      </c>
      <c r="AM88" s="7">
        <v>3.2615240000000001</v>
      </c>
      <c r="AN88" s="7">
        <v>3.5583999999999998E-2</v>
      </c>
      <c r="AO88" s="7">
        <f t="shared" si="32"/>
        <v>2.2270526666666668</v>
      </c>
      <c r="AP88" s="7">
        <v>3.3596710000000001</v>
      </c>
      <c r="AQ88" s="7">
        <v>3.1488339999999999</v>
      </c>
      <c r="AR88" s="7">
        <v>2.8500809999999999</v>
      </c>
      <c r="AS88" s="7">
        <f t="shared" si="33"/>
        <v>3.1195286666666662</v>
      </c>
      <c r="AT88" s="7">
        <v>2.7204109999999999</v>
      </c>
      <c r="AU88" s="7">
        <v>3.0206919999999999</v>
      </c>
      <c r="AV88" s="7">
        <v>2.81643</v>
      </c>
      <c r="AW88" s="7">
        <f t="shared" si="34"/>
        <v>2.8525109999999998</v>
      </c>
      <c r="AX88" s="7">
        <v>3.3443200000000002</v>
      </c>
      <c r="AY88" s="7">
        <v>3.2256130000000001</v>
      </c>
      <c r="AZ88" s="7">
        <v>2.6971500000000002</v>
      </c>
      <c r="BA88" s="7">
        <f t="shared" si="35"/>
        <v>3.0890276666666669</v>
      </c>
      <c r="BB88" s="7">
        <v>2.9275199999999999</v>
      </c>
      <c r="BC88" s="7">
        <v>3.343531</v>
      </c>
      <c r="BD88" s="7">
        <v>3.4430900000000002</v>
      </c>
      <c r="BE88" s="7">
        <f t="shared" si="36"/>
        <v>3.2380469999999999</v>
      </c>
      <c r="BF88" s="7">
        <v>2.0308700000000002</v>
      </c>
      <c r="BG88" s="7">
        <v>2.11409</v>
      </c>
      <c r="BH88" s="7">
        <v>2.1678600000000001</v>
      </c>
      <c r="BI88" s="7">
        <f t="shared" si="37"/>
        <v>2.1042733333333334</v>
      </c>
      <c r="BJ88" s="7">
        <v>2.4516800000000001</v>
      </c>
      <c r="BK88" s="7">
        <v>3.00413</v>
      </c>
      <c r="BL88" s="7">
        <v>3.0349900000000001</v>
      </c>
      <c r="BM88" s="7">
        <f t="shared" si="38"/>
        <v>2.8302666666666667</v>
      </c>
      <c r="BN88" s="7">
        <v>1.07222</v>
      </c>
      <c r="BO88" s="7">
        <v>1.13679</v>
      </c>
      <c r="BP88" s="7">
        <v>0.93444000000000005</v>
      </c>
      <c r="BQ88" s="7">
        <f t="shared" si="39"/>
        <v>1.0478166666666666</v>
      </c>
      <c r="BR88" s="7">
        <v>2.7507799999999998</v>
      </c>
      <c r="BS88" s="7">
        <v>3.0161920000000002</v>
      </c>
      <c r="BT88" s="7">
        <v>3.0394939999999999</v>
      </c>
      <c r="BU88" s="7">
        <f t="shared" si="40"/>
        <v>2.9354886666666666</v>
      </c>
      <c r="BV88" s="7">
        <v>1.1694500000000001</v>
      </c>
      <c r="BW88" s="7">
        <v>1.31904</v>
      </c>
      <c r="BX88" s="7">
        <v>2.1937410000000002</v>
      </c>
      <c r="BY88" s="7">
        <f t="shared" si="41"/>
        <v>1.5607436666666665</v>
      </c>
      <c r="BZ88" s="7">
        <v>3.7414640000000001</v>
      </c>
      <c r="CA88" s="7">
        <v>3.6254</v>
      </c>
      <c r="CB88" s="7">
        <v>3.17571</v>
      </c>
      <c r="CC88" s="7">
        <f t="shared" si="42"/>
        <v>3.5141913333333332</v>
      </c>
      <c r="CD88" s="7">
        <v>1.0597700000000001</v>
      </c>
      <c r="CE88" s="7">
        <v>0.97761799999999999</v>
      </c>
      <c r="CF88" s="7">
        <v>1.0252300000000001</v>
      </c>
      <c r="CG88" s="7">
        <f t="shared" si="43"/>
        <v>1.0208726666666668</v>
      </c>
      <c r="CH88" s="7">
        <v>0.14168700000000001</v>
      </c>
      <c r="CI88" s="7">
        <v>9.7225000000000006E-2</v>
      </c>
      <c r="CJ88" s="7">
        <v>0.178979</v>
      </c>
      <c r="CK88" s="7">
        <f t="shared" si="44"/>
        <v>0.139297</v>
      </c>
      <c r="CL88" s="7">
        <v>3.3904610000000002</v>
      </c>
      <c r="CM88" s="7">
        <v>3.83474</v>
      </c>
      <c r="CN88" s="7">
        <v>3.6916229999999999</v>
      </c>
      <c r="CO88" s="7">
        <f t="shared" si="45"/>
        <v>3.6389413333333334</v>
      </c>
    </row>
    <row r="89" spans="1:93">
      <c r="A89" s="7" t="s">
        <v>244</v>
      </c>
      <c r="B89" s="7">
        <v>3.7683599999999999</v>
      </c>
      <c r="C89" s="7">
        <v>3.9886110000000001</v>
      </c>
      <c r="D89" s="7">
        <v>4.1272130000000002</v>
      </c>
      <c r="E89" s="7">
        <f t="shared" si="23"/>
        <v>3.9613946666666671</v>
      </c>
      <c r="F89" s="7">
        <v>4.0339499999999999</v>
      </c>
      <c r="G89" s="7">
        <v>3.9874399999999999</v>
      </c>
      <c r="H89" s="7">
        <v>3.8048600000000001</v>
      </c>
      <c r="I89" s="7">
        <f t="shared" si="24"/>
        <v>3.9420833333333332</v>
      </c>
      <c r="J89" s="7">
        <v>3.9805600000000001</v>
      </c>
      <c r="K89" s="7">
        <v>3.9489130000000001</v>
      </c>
      <c r="L89" s="7">
        <v>4.1617300000000004</v>
      </c>
      <c r="M89" s="7">
        <f t="shared" si="25"/>
        <v>4.0304010000000003</v>
      </c>
      <c r="N89" s="7">
        <v>3.7947540000000002</v>
      </c>
      <c r="O89" s="7">
        <v>3.7773210000000002</v>
      </c>
      <c r="P89" s="7">
        <v>3.68025</v>
      </c>
      <c r="Q89" s="7">
        <f t="shared" si="26"/>
        <v>3.7507749999999995</v>
      </c>
      <c r="R89" s="7">
        <v>3.6741030000000001</v>
      </c>
      <c r="S89" s="7">
        <v>3.6981229999999998</v>
      </c>
      <c r="T89" s="7">
        <v>3.7360000000000002</v>
      </c>
      <c r="U89" s="7">
        <f t="shared" si="27"/>
        <v>3.7027420000000002</v>
      </c>
      <c r="V89" s="7">
        <v>4.2978699999999996</v>
      </c>
      <c r="W89" s="7">
        <v>4.2583099999999998</v>
      </c>
      <c r="X89" s="7">
        <v>4.151281</v>
      </c>
      <c r="Y89" s="7">
        <f t="shared" si="28"/>
        <v>4.2358203333333329</v>
      </c>
      <c r="Z89" s="7">
        <v>3.7835420000000002</v>
      </c>
      <c r="AA89" s="7">
        <v>3.8089900000000001</v>
      </c>
      <c r="AB89" s="7">
        <v>3.0627200000000001</v>
      </c>
      <c r="AC89" s="7">
        <f t="shared" si="29"/>
        <v>3.5517506666666669</v>
      </c>
      <c r="AD89" s="7">
        <v>3.248624</v>
      </c>
      <c r="AE89" s="7">
        <v>3.8271899999999999</v>
      </c>
      <c r="AF89" s="7">
        <v>3.620533</v>
      </c>
      <c r="AG89" s="7">
        <f t="shared" si="30"/>
        <v>3.5654489999999996</v>
      </c>
      <c r="AH89" s="7">
        <v>3.015422</v>
      </c>
      <c r="AI89" s="7">
        <v>2.7474400000000001</v>
      </c>
      <c r="AJ89" s="7">
        <v>2.383311</v>
      </c>
      <c r="AK89" s="7">
        <f t="shared" si="31"/>
        <v>2.7153910000000003</v>
      </c>
      <c r="AL89" s="7">
        <v>3.2880400000000001</v>
      </c>
      <c r="AM89" s="7">
        <v>3.2627410000000001</v>
      </c>
      <c r="AN89" s="7">
        <v>3.6814E-2</v>
      </c>
      <c r="AO89" s="7">
        <f t="shared" si="32"/>
        <v>2.195865</v>
      </c>
      <c r="AP89" s="7">
        <v>3.4692400000000001</v>
      </c>
      <c r="AQ89" s="7">
        <v>3.0909300000000002</v>
      </c>
      <c r="AR89" s="7">
        <v>2.82247</v>
      </c>
      <c r="AS89" s="7">
        <f t="shared" si="33"/>
        <v>3.1275466666666669</v>
      </c>
      <c r="AT89" s="7">
        <v>2.7177600000000002</v>
      </c>
      <c r="AU89" s="7">
        <v>3.00556</v>
      </c>
      <c r="AV89" s="7">
        <v>2.8144809999999998</v>
      </c>
      <c r="AW89" s="7">
        <f t="shared" si="34"/>
        <v>2.8459336666666668</v>
      </c>
      <c r="AX89" s="7">
        <v>3.3347000000000002</v>
      </c>
      <c r="AY89" s="7">
        <v>3.20608</v>
      </c>
      <c r="AZ89" s="7">
        <v>2.6533000000000002</v>
      </c>
      <c r="BA89" s="7">
        <f t="shared" si="35"/>
        <v>3.064693333333333</v>
      </c>
      <c r="BB89" s="7">
        <v>2.9584510000000002</v>
      </c>
      <c r="BC89" s="7">
        <v>3.3327209999999998</v>
      </c>
      <c r="BD89" s="7">
        <v>3.489331</v>
      </c>
      <c r="BE89" s="7">
        <f t="shared" si="36"/>
        <v>3.2601676666666664</v>
      </c>
      <c r="BF89" s="7">
        <v>2.02182</v>
      </c>
      <c r="BG89" s="7">
        <v>2.1071599999999999</v>
      </c>
      <c r="BH89" s="7">
        <v>2.1603599999999998</v>
      </c>
      <c r="BI89" s="7">
        <f t="shared" si="37"/>
        <v>2.0964466666666666</v>
      </c>
      <c r="BJ89" s="7">
        <v>2.4205000000000001</v>
      </c>
      <c r="BK89" s="7">
        <v>2.9619599999999999</v>
      </c>
      <c r="BL89" s="7">
        <v>2.9534699999999998</v>
      </c>
      <c r="BM89" s="7">
        <f t="shared" si="38"/>
        <v>2.7786433333333331</v>
      </c>
      <c r="BN89" s="7">
        <v>1.0712820000000001</v>
      </c>
      <c r="BO89" s="7">
        <v>1.1391039999999999</v>
      </c>
      <c r="BP89" s="7">
        <v>0.93635800000000002</v>
      </c>
      <c r="BQ89" s="7">
        <f t="shared" si="39"/>
        <v>1.0489146666666667</v>
      </c>
      <c r="BR89" s="7">
        <v>2.7720799999999999</v>
      </c>
      <c r="BS89" s="7">
        <v>3.0026600000000001</v>
      </c>
      <c r="BT89" s="7">
        <v>3.0789840000000002</v>
      </c>
      <c r="BU89" s="7">
        <f t="shared" si="40"/>
        <v>2.9512413333333334</v>
      </c>
      <c r="BV89" s="7">
        <v>1.17662</v>
      </c>
      <c r="BW89" s="7">
        <v>1.3190139999999999</v>
      </c>
      <c r="BX89" s="7">
        <v>2.2056</v>
      </c>
      <c r="BY89" s="7">
        <f t="shared" si="41"/>
        <v>1.5670779999999997</v>
      </c>
      <c r="BZ89" s="7">
        <v>3.6768200000000002</v>
      </c>
      <c r="CA89" s="7">
        <v>3.57355</v>
      </c>
      <c r="CB89" s="7">
        <v>3.2263199999999999</v>
      </c>
      <c r="CC89" s="7">
        <f t="shared" si="42"/>
        <v>3.4922299999999997</v>
      </c>
      <c r="CD89" s="7">
        <v>1.0377700000000001</v>
      </c>
      <c r="CE89" s="7">
        <v>0.97905500000000001</v>
      </c>
      <c r="CF89" s="7">
        <v>1.01169</v>
      </c>
      <c r="CG89" s="7">
        <f t="shared" si="43"/>
        <v>1.0095049999999999</v>
      </c>
      <c r="CH89" s="7">
        <v>0.10421999999999999</v>
      </c>
      <c r="CI89" s="7">
        <v>9.7756999999999997E-2</v>
      </c>
      <c r="CJ89" s="7">
        <v>0.17080000000000001</v>
      </c>
      <c r="CK89" s="7">
        <f t="shared" si="44"/>
        <v>0.12425900000000001</v>
      </c>
      <c r="CL89" s="7">
        <v>3.3359909999999999</v>
      </c>
      <c r="CM89" s="7">
        <v>3.8610099999999998</v>
      </c>
      <c r="CN89" s="7">
        <v>3.6989510000000001</v>
      </c>
      <c r="CO89" s="7">
        <f t="shared" si="45"/>
        <v>3.6319840000000005</v>
      </c>
    </row>
    <row r="90" spans="1:93">
      <c r="A90" s="7" t="s">
        <v>245</v>
      </c>
      <c r="B90" s="7">
        <v>3.7345799999999998</v>
      </c>
      <c r="C90" s="7">
        <v>3.9971299999999998</v>
      </c>
      <c r="D90" s="7">
        <v>4.1595329999999997</v>
      </c>
      <c r="E90" s="7">
        <f t="shared" si="23"/>
        <v>3.9637476666666664</v>
      </c>
      <c r="F90" s="7">
        <v>4.0038819999999999</v>
      </c>
      <c r="G90" s="7">
        <v>3.94882</v>
      </c>
      <c r="H90" s="7">
        <v>3.8916909999999998</v>
      </c>
      <c r="I90" s="7">
        <f t="shared" si="24"/>
        <v>3.9481310000000001</v>
      </c>
      <c r="J90" s="7">
        <v>3.9781209999999998</v>
      </c>
      <c r="K90" s="7">
        <v>4.0278029999999996</v>
      </c>
      <c r="L90" s="7">
        <v>4.17204</v>
      </c>
      <c r="M90" s="7">
        <f t="shared" si="25"/>
        <v>4.0593213333333331</v>
      </c>
      <c r="N90" s="7">
        <v>3.7847</v>
      </c>
      <c r="O90" s="7">
        <v>3.76112</v>
      </c>
      <c r="P90" s="7">
        <v>3.6410900000000002</v>
      </c>
      <c r="Q90" s="7">
        <f t="shared" si="26"/>
        <v>3.7289700000000003</v>
      </c>
      <c r="R90" s="7">
        <v>3.6774300000000002</v>
      </c>
      <c r="S90" s="7">
        <v>3.6223299999999998</v>
      </c>
      <c r="T90" s="7">
        <v>3.7144740000000001</v>
      </c>
      <c r="U90" s="7">
        <f t="shared" si="27"/>
        <v>3.6714113333333334</v>
      </c>
      <c r="V90" s="7">
        <v>4.2982300000000002</v>
      </c>
      <c r="W90" s="7">
        <v>4.2347720000000004</v>
      </c>
      <c r="X90" s="7">
        <v>4.1503519999999998</v>
      </c>
      <c r="Y90" s="7">
        <f t="shared" si="28"/>
        <v>4.2277846666666665</v>
      </c>
      <c r="Z90" s="7">
        <v>3.8077100000000002</v>
      </c>
      <c r="AA90" s="7">
        <v>3.76742</v>
      </c>
      <c r="AB90" s="7">
        <v>3.0718429999999999</v>
      </c>
      <c r="AC90" s="7">
        <f t="shared" si="29"/>
        <v>3.5489909999999996</v>
      </c>
      <c r="AD90" s="7">
        <v>3.2081</v>
      </c>
      <c r="AE90" s="7">
        <v>3.7916639999999999</v>
      </c>
      <c r="AF90" s="7">
        <v>3.6402100000000002</v>
      </c>
      <c r="AG90" s="7">
        <f t="shared" si="30"/>
        <v>3.5466580000000003</v>
      </c>
      <c r="AH90" s="7">
        <v>3.0215000000000001</v>
      </c>
      <c r="AI90" s="7">
        <v>2.7317</v>
      </c>
      <c r="AJ90" s="7">
        <v>2.3537720000000002</v>
      </c>
      <c r="AK90" s="7">
        <f t="shared" si="31"/>
        <v>2.7023239999999995</v>
      </c>
      <c r="AL90" s="7">
        <v>3.3562810000000001</v>
      </c>
      <c r="AM90" s="7">
        <v>3.270054</v>
      </c>
      <c r="AN90" s="7">
        <v>3.5879000000000001E-2</v>
      </c>
      <c r="AO90" s="7">
        <f t="shared" si="32"/>
        <v>2.2207380000000003</v>
      </c>
      <c r="AP90" s="7">
        <v>3.31196</v>
      </c>
      <c r="AQ90" s="7">
        <v>3.1601400000000002</v>
      </c>
      <c r="AR90" s="7">
        <v>2.8527100000000001</v>
      </c>
      <c r="AS90" s="7">
        <f t="shared" si="33"/>
        <v>3.1082699999999996</v>
      </c>
      <c r="AT90" s="7">
        <v>2.7162099999999998</v>
      </c>
      <c r="AU90" s="7">
        <v>3.0140400000000001</v>
      </c>
      <c r="AV90" s="7">
        <v>2.83792</v>
      </c>
      <c r="AW90" s="7">
        <f t="shared" si="34"/>
        <v>2.8560566666666669</v>
      </c>
      <c r="AX90" s="7">
        <v>3.3215300000000001</v>
      </c>
      <c r="AY90" s="7">
        <v>3.2260399999999998</v>
      </c>
      <c r="AZ90" s="7">
        <v>2.6688499999999999</v>
      </c>
      <c r="BA90" s="7">
        <f t="shared" si="35"/>
        <v>3.0721399999999996</v>
      </c>
      <c r="BB90" s="7">
        <v>2.9617300000000002</v>
      </c>
      <c r="BC90" s="7">
        <v>3.2972700000000001</v>
      </c>
      <c r="BD90" s="7">
        <v>3.4762499999999998</v>
      </c>
      <c r="BE90" s="7">
        <f t="shared" si="36"/>
        <v>3.2450833333333335</v>
      </c>
      <c r="BF90" s="7">
        <v>2.0429599999999999</v>
      </c>
      <c r="BG90" s="7">
        <v>2.0745499999999999</v>
      </c>
      <c r="BH90" s="7">
        <v>2.1723629999999998</v>
      </c>
      <c r="BI90" s="7">
        <f t="shared" si="37"/>
        <v>2.0966243333333332</v>
      </c>
      <c r="BJ90" s="7">
        <v>2.408881</v>
      </c>
      <c r="BK90" s="7">
        <v>2.9559799999999998</v>
      </c>
      <c r="BL90" s="7">
        <v>2.9652810000000001</v>
      </c>
      <c r="BM90" s="7">
        <f t="shared" si="38"/>
        <v>2.7767139999999997</v>
      </c>
      <c r="BN90" s="7">
        <v>1.078012</v>
      </c>
      <c r="BO90" s="7">
        <v>1.1385099999999999</v>
      </c>
      <c r="BP90" s="7">
        <v>0.930141</v>
      </c>
      <c r="BQ90" s="7">
        <f t="shared" si="39"/>
        <v>1.0488876666666667</v>
      </c>
      <c r="BR90" s="7">
        <v>2.762184</v>
      </c>
      <c r="BS90" s="7">
        <v>3.0303200000000001</v>
      </c>
      <c r="BT90" s="7">
        <v>3.05416</v>
      </c>
      <c r="BU90" s="7">
        <f t="shared" si="40"/>
        <v>2.9488880000000002</v>
      </c>
      <c r="BV90" s="7">
        <v>1.1650199999999999</v>
      </c>
      <c r="BW90" s="7">
        <v>1.326492</v>
      </c>
      <c r="BX90" s="7">
        <v>2.1817600000000001</v>
      </c>
      <c r="BY90" s="7">
        <f t="shared" si="41"/>
        <v>1.5577573333333337</v>
      </c>
      <c r="BZ90" s="7">
        <v>3.6778599999999999</v>
      </c>
      <c r="CA90" s="7">
        <v>3.6488800000000001</v>
      </c>
      <c r="CB90" s="7">
        <v>3.2146910000000002</v>
      </c>
      <c r="CC90" s="7">
        <f t="shared" si="42"/>
        <v>3.5138103333333333</v>
      </c>
      <c r="CD90" s="7">
        <v>1.040842</v>
      </c>
      <c r="CE90" s="7">
        <v>0.99550000000000005</v>
      </c>
      <c r="CF90" s="7">
        <v>1.0203</v>
      </c>
      <c r="CG90" s="7">
        <f t="shared" si="43"/>
        <v>1.0188806666666668</v>
      </c>
      <c r="CH90" s="7">
        <v>0.105557</v>
      </c>
      <c r="CI90" s="7">
        <v>9.9640000000000006E-2</v>
      </c>
      <c r="CJ90" s="7">
        <v>0.160552</v>
      </c>
      <c r="CK90" s="7">
        <f t="shared" si="44"/>
        <v>0.12191633333333333</v>
      </c>
      <c r="CL90" s="7">
        <v>3.3154499999999998</v>
      </c>
      <c r="CM90" s="7">
        <v>3.8414709999999999</v>
      </c>
      <c r="CN90" s="7">
        <v>3.6722809999999999</v>
      </c>
      <c r="CO90" s="7">
        <f t="shared" si="45"/>
        <v>3.6097339999999996</v>
      </c>
    </row>
    <row r="91" spans="1:93">
      <c r="A91" s="7" t="s">
        <v>246</v>
      </c>
      <c r="B91" s="7">
        <v>3.7559</v>
      </c>
      <c r="C91" s="7">
        <v>3.9779300000000002</v>
      </c>
      <c r="D91" s="7">
        <v>4.1242900000000002</v>
      </c>
      <c r="E91" s="7">
        <f t="shared" si="23"/>
        <v>3.9527066666666664</v>
      </c>
      <c r="F91" s="7">
        <v>3.998192</v>
      </c>
      <c r="G91" s="7">
        <v>3.9580099999999998</v>
      </c>
      <c r="H91" s="7">
        <v>3.8596499999999998</v>
      </c>
      <c r="I91" s="7">
        <f t="shared" si="24"/>
        <v>3.9386173333333332</v>
      </c>
      <c r="J91" s="7">
        <v>3.9662000000000002</v>
      </c>
      <c r="K91" s="7">
        <v>4.0258500000000002</v>
      </c>
      <c r="L91" s="7">
        <v>4.1261599999999996</v>
      </c>
      <c r="M91" s="7">
        <f t="shared" si="25"/>
        <v>4.0394033333333335</v>
      </c>
      <c r="N91" s="7">
        <v>3.7465730000000002</v>
      </c>
      <c r="O91" s="7">
        <v>3.7619899999999999</v>
      </c>
      <c r="P91" s="7">
        <v>3.6382300000000001</v>
      </c>
      <c r="Q91" s="7">
        <f t="shared" si="26"/>
        <v>3.715597666666667</v>
      </c>
      <c r="R91" s="7">
        <v>3.6984910000000002</v>
      </c>
      <c r="S91" s="7">
        <v>3.5802999999999998</v>
      </c>
      <c r="T91" s="7">
        <v>3.7255799999999999</v>
      </c>
      <c r="U91" s="7">
        <f t="shared" si="27"/>
        <v>3.6681236666666663</v>
      </c>
      <c r="V91" s="7">
        <v>4.3155400000000004</v>
      </c>
      <c r="W91" s="7">
        <v>4.2656330000000002</v>
      </c>
      <c r="X91" s="7">
        <v>4.1301600000000001</v>
      </c>
      <c r="Y91" s="7">
        <f t="shared" si="28"/>
        <v>4.2371109999999996</v>
      </c>
      <c r="Z91" s="7">
        <v>3.777933</v>
      </c>
      <c r="AA91" s="7">
        <v>3.7218800000000001</v>
      </c>
      <c r="AB91" s="7">
        <v>3.0052340000000002</v>
      </c>
      <c r="AC91" s="7">
        <f t="shared" si="29"/>
        <v>3.5016823333333331</v>
      </c>
      <c r="AD91" s="7">
        <v>3.2251400000000001</v>
      </c>
      <c r="AE91" s="7">
        <v>3.7857430000000001</v>
      </c>
      <c r="AF91" s="7">
        <v>3.6355599999999999</v>
      </c>
      <c r="AG91" s="7">
        <f t="shared" si="30"/>
        <v>3.5488143333333331</v>
      </c>
      <c r="AH91" s="7">
        <v>3.0048599999999999</v>
      </c>
      <c r="AI91" s="7">
        <v>2.7297319999999998</v>
      </c>
      <c r="AJ91" s="7">
        <v>2.3827639999999999</v>
      </c>
      <c r="AK91" s="7">
        <f t="shared" si="31"/>
        <v>2.705785333333333</v>
      </c>
      <c r="AL91" s="7">
        <v>3.3674599999999999</v>
      </c>
      <c r="AM91" s="7">
        <v>3.3124500000000001</v>
      </c>
      <c r="AN91" s="7">
        <v>3.5299999999999998E-2</v>
      </c>
      <c r="AO91" s="7">
        <f t="shared" si="32"/>
        <v>2.2384033333333333</v>
      </c>
      <c r="AP91" s="7">
        <v>3.3451599999999999</v>
      </c>
      <c r="AQ91" s="7">
        <v>3.12236</v>
      </c>
      <c r="AR91" s="7">
        <v>2.8605320000000001</v>
      </c>
      <c r="AS91" s="7">
        <f t="shared" si="33"/>
        <v>3.1093506666666664</v>
      </c>
      <c r="AT91" s="7">
        <v>2.6773600000000002</v>
      </c>
      <c r="AU91" s="7">
        <v>3.0164800000000001</v>
      </c>
      <c r="AV91" s="7">
        <v>2.8466800000000001</v>
      </c>
      <c r="AW91" s="7">
        <f t="shared" si="34"/>
        <v>2.8468400000000003</v>
      </c>
      <c r="AX91" s="7">
        <v>3.316541</v>
      </c>
      <c r="AY91" s="7">
        <v>3.19171</v>
      </c>
      <c r="AZ91" s="7">
        <v>2.6636419999999998</v>
      </c>
      <c r="BA91" s="7">
        <f t="shared" si="35"/>
        <v>3.0572976666666665</v>
      </c>
      <c r="BB91" s="7">
        <v>2.94523</v>
      </c>
      <c r="BC91" s="7">
        <v>3.3201619999999998</v>
      </c>
      <c r="BD91" s="7">
        <v>3.4968699999999999</v>
      </c>
      <c r="BE91" s="7">
        <f t="shared" si="36"/>
        <v>3.2540873333333331</v>
      </c>
      <c r="BF91" s="7">
        <v>2.03145</v>
      </c>
      <c r="BG91" s="7">
        <v>2.0944039999999999</v>
      </c>
      <c r="BH91" s="7">
        <v>2.1873999999999998</v>
      </c>
      <c r="BI91" s="7">
        <f t="shared" si="37"/>
        <v>2.1044180000000003</v>
      </c>
      <c r="BJ91" s="7">
        <v>2.4254730000000002</v>
      </c>
      <c r="BK91" s="7">
        <v>3.0074700000000001</v>
      </c>
      <c r="BL91" s="7">
        <v>2.9420099999999998</v>
      </c>
      <c r="BM91" s="7">
        <f t="shared" si="38"/>
        <v>2.7916509999999999</v>
      </c>
      <c r="BN91" s="7">
        <v>1.0734399999999999</v>
      </c>
      <c r="BO91" s="7">
        <v>1.13168</v>
      </c>
      <c r="BP91" s="7">
        <v>0.92928999999999995</v>
      </c>
      <c r="BQ91" s="7">
        <f t="shared" si="39"/>
        <v>1.0448033333333333</v>
      </c>
      <c r="BR91" s="7">
        <v>2.7476799999999999</v>
      </c>
      <c r="BS91" s="7">
        <v>3.0455399999999999</v>
      </c>
      <c r="BT91" s="7">
        <v>3.0838899999999998</v>
      </c>
      <c r="BU91" s="7">
        <f t="shared" si="40"/>
        <v>2.9590366666666665</v>
      </c>
      <c r="BV91" s="7">
        <v>1.1707700000000001</v>
      </c>
      <c r="BW91" s="7">
        <v>1.3452200000000001</v>
      </c>
      <c r="BX91" s="7">
        <v>2.1841810000000002</v>
      </c>
      <c r="BY91" s="7">
        <f t="shared" si="41"/>
        <v>1.5667236666666671</v>
      </c>
      <c r="BZ91" s="7">
        <v>3.6428500000000001</v>
      </c>
      <c r="CA91" s="7">
        <v>3.6339399999999999</v>
      </c>
      <c r="CB91" s="7">
        <v>3.1924700000000001</v>
      </c>
      <c r="CC91" s="7">
        <f t="shared" si="42"/>
        <v>3.4897533333333333</v>
      </c>
      <c r="CD91" s="7">
        <v>1.0731930000000001</v>
      </c>
      <c r="CE91" s="7">
        <v>0.99839299999999997</v>
      </c>
      <c r="CF91" s="7">
        <v>1.0272699999999999</v>
      </c>
      <c r="CG91" s="7">
        <f t="shared" si="43"/>
        <v>1.0329519999999999</v>
      </c>
      <c r="CH91" s="7">
        <v>0.12923299999999999</v>
      </c>
      <c r="CI91" s="7">
        <v>0.11156000000000001</v>
      </c>
      <c r="CJ91" s="7">
        <v>0.178094</v>
      </c>
      <c r="CK91" s="7">
        <f t="shared" si="44"/>
        <v>0.139629</v>
      </c>
      <c r="CL91" s="7">
        <v>3.4091040000000001</v>
      </c>
      <c r="CM91" s="7">
        <v>3.9118309999999998</v>
      </c>
      <c r="CN91" s="7">
        <v>3.69435</v>
      </c>
      <c r="CO91" s="7">
        <f t="shared" si="45"/>
        <v>3.6717616666666668</v>
      </c>
    </row>
    <row r="92" spans="1:93">
      <c r="A92" s="7" t="s">
        <v>247</v>
      </c>
      <c r="B92" s="7">
        <v>3.68729</v>
      </c>
      <c r="C92" s="7">
        <v>3.9189539999999998</v>
      </c>
      <c r="D92" s="7">
        <v>4.1177720000000004</v>
      </c>
      <c r="E92" s="7">
        <f t="shared" si="23"/>
        <v>3.9080053333333336</v>
      </c>
      <c r="F92" s="7">
        <v>4.0426599999999997</v>
      </c>
      <c r="G92" s="7">
        <v>3.916903</v>
      </c>
      <c r="H92" s="7">
        <v>3.7732329999999998</v>
      </c>
      <c r="I92" s="7">
        <f t="shared" si="24"/>
        <v>3.9109319999999994</v>
      </c>
      <c r="J92" s="7">
        <v>3.9039229999999998</v>
      </c>
      <c r="K92" s="7">
        <v>3.9916200000000002</v>
      </c>
      <c r="L92" s="7">
        <v>4.0989899999999997</v>
      </c>
      <c r="M92" s="7">
        <f t="shared" si="25"/>
        <v>3.9981776666666669</v>
      </c>
      <c r="N92" s="7">
        <v>3.7402410000000001</v>
      </c>
      <c r="O92" s="7">
        <v>3.7404829999999998</v>
      </c>
      <c r="P92" s="7">
        <v>3.6184699999999999</v>
      </c>
      <c r="Q92" s="7">
        <f t="shared" si="26"/>
        <v>3.6997313333333337</v>
      </c>
      <c r="R92" s="7">
        <v>3.6908720000000002</v>
      </c>
      <c r="S92" s="7">
        <v>3.6644299999999999</v>
      </c>
      <c r="T92" s="7">
        <v>3.6760299999999999</v>
      </c>
      <c r="U92" s="7">
        <f t="shared" si="27"/>
        <v>3.6771106666666662</v>
      </c>
      <c r="V92" s="7">
        <v>4.3043899999999997</v>
      </c>
      <c r="W92" s="7">
        <v>4.2082040000000003</v>
      </c>
      <c r="X92" s="7">
        <v>4.1303599999999996</v>
      </c>
      <c r="Y92" s="7">
        <f t="shared" si="28"/>
        <v>4.2143179999999996</v>
      </c>
      <c r="Z92" s="7">
        <v>3.8008510000000002</v>
      </c>
      <c r="AA92" s="7">
        <v>3.7830919999999999</v>
      </c>
      <c r="AB92" s="7">
        <v>3.07104</v>
      </c>
      <c r="AC92" s="7">
        <f t="shared" si="29"/>
        <v>3.5516609999999997</v>
      </c>
      <c r="AD92" s="7">
        <v>3.2295419999999999</v>
      </c>
      <c r="AE92" s="7">
        <v>3.84083</v>
      </c>
      <c r="AF92" s="7">
        <v>3.6386599999999998</v>
      </c>
      <c r="AG92" s="7">
        <f t="shared" si="30"/>
        <v>3.5696773333333334</v>
      </c>
      <c r="AH92" s="7">
        <v>3.0200499999999999</v>
      </c>
      <c r="AI92" s="7">
        <v>2.7262300000000002</v>
      </c>
      <c r="AJ92" s="7">
        <v>2.3376299999999999</v>
      </c>
      <c r="AK92" s="7">
        <f t="shared" si="31"/>
        <v>2.6946366666666663</v>
      </c>
      <c r="AL92" s="7">
        <v>3.3810799999999999</v>
      </c>
      <c r="AM92" s="7">
        <v>3.247932</v>
      </c>
      <c r="AN92" s="7">
        <v>3.7524000000000002E-2</v>
      </c>
      <c r="AO92" s="7">
        <f t="shared" si="32"/>
        <v>2.2221786666666667</v>
      </c>
      <c r="AP92" s="7">
        <v>3.35005</v>
      </c>
      <c r="AQ92" s="7">
        <v>3.1253000000000002</v>
      </c>
      <c r="AR92" s="7">
        <v>2.8102499999999999</v>
      </c>
      <c r="AS92" s="7">
        <f t="shared" si="33"/>
        <v>3.0952000000000002</v>
      </c>
      <c r="AT92" s="7">
        <v>2.7203539999999999</v>
      </c>
      <c r="AU92" s="7">
        <v>2.96644</v>
      </c>
      <c r="AV92" s="7">
        <v>2.7948210000000002</v>
      </c>
      <c r="AW92" s="7">
        <f t="shared" si="34"/>
        <v>2.8272049999999997</v>
      </c>
      <c r="AX92" s="7">
        <v>3.26993</v>
      </c>
      <c r="AY92" s="7">
        <v>3.32057</v>
      </c>
      <c r="AZ92" s="7">
        <v>2.6351599999999999</v>
      </c>
      <c r="BA92" s="7">
        <f t="shared" si="35"/>
        <v>3.0752200000000003</v>
      </c>
      <c r="BB92" s="7">
        <v>2.9537900000000001</v>
      </c>
      <c r="BC92" s="7">
        <v>3.3269899999999999</v>
      </c>
      <c r="BD92" s="7">
        <v>3.4786009999999998</v>
      </c>
      <c r="BE92" s="7">
        <f t="shared" si="36"/>
        <v>3.2531269999999997</v>
      </c>
      <c r="BF92" s="7">
        <v>2.01566</v>
      </c>
      <c r="BG92" s="7">
        <v>2.0594899999999998</v>
      </c>
      <c r="BH92" s="7">
        <v>2.1807910000000001</v>
      </c>
      <c r="BI92" s="7">
        <f t="shared" si="37"/>
        <v>2.0853136666666665</v>
      </c>
      <c r="BJ92" s="7">
        <v>2.4347400000000001</v>
      </c>
      <c r="BK92" s="7">
        <v>2.9753639999999999</v>
      </c>
      <c r="BL92" s="7">
        <v>2.97262</v>
      </c>
      <c r="BM92" s="7">
        <f t="shared" si="38"/>
        <v>2.7942413333333334</v>
      </c>
      <c r="BN92" s="7">
        <v>1.072654</v>
      </c>
      <c r="BO92" s="7">
        <v>1.1320699999999999</v>
      </c>
      <c r="BP92" s="7">
        <v>0.92937099999999995</v>
      </c>
      <c r="BQ92" s="7">
        <f t="shared" si="39"/>
        <v>1.0446983333333331</v>
      </c>
      <c r="BR92" s="7">
        <v>2.7315700000000001</v>
      </c>
      <c r="BS92" s="7">
        <v>3.0184299999999999</v>
      </c>
      <c r="BT92" s="7">
        <v>3.0715499999999998</v>
      </c>
      <c r="BU92" s="7">
        <f t="shared" si="40"/>
        <v>2.9405166666666669</v>
      </c>
      <c r="BV92" s="7">
        <v>1.187074</v>
      </c>
      <c r="BW92" s="7">
        <v>1.349234</v>
      </c>
      <c r="BX92" s="7">
        <v>2.1825700000000001</v>
      </c>
      <c r="BY92" s="7">
        <f t="shared" si="41"/>
        <v>1.5729593333333334</v>
      </c>
      <c r="BZ92" s="7">
        <v>3.676742</v>
      </c>
      <c r="CA92" s="7">
        <v>3.6672400000000001</v>
      </c>
      <c r="CB92" s="7">
        <v>3.2623340000000001</v>
      </c>
      <c r="CC92" s="7">
        <f t="shared" si="42"/>
        <v>3.5354386666666664</v>
      </c>
      <c r="CD92" s="7">
        <v>1.0622929999999999</v>
      </c>
      <c r="CE92" s="7">
        <v>1.02095</v>
      </c>
      <c r="CF92" s="7">
        <v>1.0166900000000001</v>
      </c>
      <c r="CG92" s="7">
        <f t="shared" si="43"/>
        <v>1.0333110000000001</v>
      </c>
      <c r="CH92" s="7">
        <v>0.12892999999999999</v>
      </c>
      <c r="CI92" s="7">
        <v>0.10851</v>
      </c>
      <c r="CJ92" s="7">
        <v>0.16054299999999999</v>
      </c>
      <c r="CK92" s="7">
        <f t="shared" si="44"/>
        <v>0.132661</v>
      </c>
      <c r="CL92" s="7">
        <v>3.3184800000000001</v>
      </c>
      <c r="CM92" s="7">
        <v>3.8111600000000001</v>
      </c>
      <c r="CN92" s="7">
        <v>3.7222409999999999</v>
      </c>
      <c r="CO92" s="7">
        <f t="shared" si="45"/>
        <v>3.6172936666666669</v>
      </c>
    </row>
    <row r="93" spans="1:93">
      <c r="A93" s="7" t="s">
        <v>248</v>
      </c>
      <c r="B93" s="7">
        <v>3.7557330000000002</v>
      </c>
      <c r="C93" s="7">
        <v>3.9711500000000002</v>
      </c>
      <c r="D93" s="7">
        <v>4.1114410000000001</v>
      </c>
      <c r="E93" s="7">
        <f t="shared" si="23"/>
        <v>3.9461080000000002</v>
      </c>
      <c r="F93" s="7">
        <v>4.0324939999999998</v>
      </c>
      <c r="G93" s="7">
        <v>3.9650620000000001</v>
      </c>
      <c r="H93" s="7">
        <v>3.8303630000000002</v>
      </c>
      <c r="I93" s="7">
        <f t="shared" si="24"/>
        <v>3.9426396666666665</v>
      </c>
      <c r="J93" s="7">
        <v>3.9407100000000002</v>
      </c>
      <c r="K93" s="7">
        <v>3.9827219999999999</v>
      </c>
      <c r="L93" s="7">
        <v>4.1662299999999997</v>
      </c>
      <c r="M93" s="7">
        <f t="shared" si="25"/>
        <v>4.0298873333333338</v>
      </c>
      <c r="N93" s="7">
        <v>3.7621199999999999</v>
      </c>
      <c r="O93" s="7">
        <v>3.7552599999999998</v>
      </c>
      <c r="P93" s="7">
        <v>3.61924</v>
      </c>
      <c r="Q93" s="7">
        <f t="shared" si="26"/>
        <v>3.7122066666666664</v>
      </c>
      <c r="R93" s="7">
        <v>3.6409699999999998</v>
      </c>
      <c r="S93" s="7">
        <v>3.629553</v>
      </c>
      <c r="T93" s="7">
        <v>3.7066300000000001</v>
      </c>
      <c r="U93" s="7">
        <f t="shared" si="27"/>
        <v>3.6590509999999998</v>
      </c>
      <c r="V93" s="7">
        <v>4.3292700000000002</v>
      </c>
      <c r="W93" s="7">
        <v>4.3161300000000002</v>
      </c>
      <c r="X93" s="7">
        <v>4.1527139999999996</v>
      </c>
      <c r="Y93" s="7">
        <f t="shared" si="28"/>
        <v>4.266038</v>
      </c>
      <c r="Z93" s="7">
        <v>3.86809</v>
      </c>
      <c r="AA93" s="7">
        <v>3.6946599999999998</v>
      </c>
      <c r="AB93" s="7">
        <v>3.0583900000000002</v>
      </c>
      <c r="AC93" s="7">
        <f t="shared" si="29"/>
        <v>3.5403800000000003</v>
      </c>
      <c r="AD93" s="7">
        <v>3.2031610000000001</v>
      </c>
      <c r="AE93" s="7">
        <v>3.8868499999999999</v>
      </c>
      <c r="AF93" s="7">
        <v>3.6375199999999999</v>
      </c>
      <c r="AG93" s="7">
        <f t="shared" si="30"/>
        <v>3.5758436666666671</v>
      </c>
      <c r="AH93" s="7">
        <v>2.9876399999999999</v>
      </c>
      <c r="AI93" s="7">
        <v>2.7208399999999999</v>
      </c>
      <c r="AJ93" s="7">
        <v>2.35927</v>
      </c>
      <c r="AK93" s="7">
        <f t="shared" si="31"/>
        <v>2.6892499999999999</v>
      </c>
      <c r="AL93" s="7">
        <v>3.3368600000000002</v>
      </c>
      <c r="AM93" s="7">
        <v>3.2627000000000002</v>
      </c>
      <c r="AN93" s="7">
        <v>3.4299000000000003E-2</v>
      </c>
      <c r="AO93" s="7">
        <f t="shared" si="32"/>
        <v>2.2112863333333332</v>
      </c>
      <c r="AP93" s="7">
        <v>3.3342499999999999</v>
      </c>
      <c r="AQ93" s="7">
        <v>3.12175</v>
      </c>
      <c r="AR93" s="7">
        <v>2.8094000000000001</v>
      </c>
      <c r="AS93" s="7">
        <f t="shared" si="33"/>
        <v>3.0884666666666667</v>
      </c>
      <c r="AT93" s="7">
        <v>2.6648429999999999</v>
      </c>
      <c r="AU93" s="7">
        <v>2.9944999999999999</v>
      </c>
      <c r="AV93" s="7">
        <v>2.8142399999999999</v>
      </c>
      <c r="AW93" s="7">
        <f t="shared" si="34"/>
        <v>2.8245276666666665</v>
      </c>
      <c r="AX93" s="7">
        <v>3.348541</v>
      </c>
      <c r="AY93" s="7">
        <v>3.1931029999999998</v>
      </c>
      <c r="AZ93" s="7">
        <v>2.5964</v>
      </c>
      <c r="BA93" s="7">
        <f t="shared" si="35"/>
        <v>3.0460146666666668</v>
      </c>
      <c r="BB93" s="7">
        <v>2.9567540000000001</v>
      </c>
      <c r="BC93" s="7">
        <v>3.3132609999999998</v>
      </c>
      <c r="BD93" s="7">
        <v>3.4504640000000002</v>
      </c>
      <c r="BE93" s="7">
        <f t="shared" si="36"/>
        <v>3.240159666666667</v>
      </c>
      <c r="BF93" s="7">
        <v>2.0387599999999999</v>
      </c>
      <c r="BG93" s="7">
        <v>2.0969630000000001</v>
      </c>
      <c r="BH93" s="7">
        <v>2.1894499999999999</v>
      </c>
      <c r="BI93" s="7">
        <f t="shared" si="37"/>
        <v>2.1083910000000001</v>
      </c>
      <c r="BJ93" s="7">
        <v>2.404064</v>
      </c>
      <c r="BK93" s="7">
        <v>2.9606699999999999</v>
      </c>
      <c r="BL93" s="7">
        <v>2.9570099999999999</v>
      </c>
      <c r="BM93" s="7">
        <f t="shared" si="38"/>
        <v>2.7739146666666668</v>
      </c>
      <c r="BN93" s="7">
        <v>1.07399</v>
      </c>
      <c r="BO93" s="7">
        <v>1.1305320000000001</v>
      </c>
      <c r="BP93" s="7">
        <v>0.92937000000000003</v>
      </c>
      <c r="BQ93" s="7">
        <f t="shared" si="39"/>
        <v>1.0446306666666667</v>
      </c>
      <c r="BR93" s="7">
        <v>2.7605439999999999</v>
      </c>
      <c r="BS93" s="7">
        <v>3.0438000000000001</v>
      </c>
      <c r="BT93" s="7">
        <v>3.0472199999999998</v>
      </c>
      <c r="BU93" s="7">
        <f t="shared" si="40"/>
        <v>2.9505213333333331</v>
      </c>
      <c r="BV93" s="7">
        <v>1.1618440000000001</v>
      </c>
      <c r="BW93" s="7">
        <v>1.44417</v>
      </c>
      <c r="BX93" s="7">
        <v>2.1721200000000001</v>
      </c>
      <c r="BY93" s="7">
        <f t="shared" si="41"/>
        <v>1.5927113333333331</v>
      </c>
      <c r="BZ93" s="7">
        <v>3.689962</v>
      </c>
      <c r="CA93" s="7">
        <v>3.629823</v>
      </c>
      <c r="CB93" s="7">
        <v>3.118411</v>
      </c>
      <c r="CC93" s="7">
        <f t="shared" si="42"/>
        <v>3.4793986666666665</v>
      </c>
      <c r="CD93" s="7">
        <v>1.1025799999999999</v>
      </c>
      <c r="CE93" s="7">
        <v>1.01064</v>
      </c>
      <c r="CF93" s="7">
        <v>1.0324500000000001</v>
      </c>
      <c r="CG93" s="7">
        <f t="shared" si="43"/>
        <v>1.0485566666666666</v>
      </c>
      <c r="CH93" s="7">
        <v>0.1404</v>
      </c>
      <c r="CI93" s="7">
        <v>0.10322199999999999</v>
      </c>
      <c r="CJ93" s="7">
        <v>0.15843699999999999</v>
      </c>
      <c r="CK93" s="7">
        <f t="shared" si="44"/>
        <v>0.13401966666666668</v>
      </c>
      <c r="CL93" s="7">
        <v>3.3460019999999999</v>
      </c>
      <c r="CM93" s="7">
        <v>3.837402</v>
      </c>
      <c r="CN93" s="7">
        <v>3.6348099999999999</v>
      </c>
      <c r="CO93" s="7">
        <f t="shared" si="45"/>
        <v>3.606071333333333</v>
      </c>
    </row>
    <row r="94" spans="1:93">
      <c r="A94" s="7" t="s">
        <v>249</v>
      </c>
      <c r="B94" s="7">
        <v>3.7515299999999998</v>
      </c>
      <c r="C94" s="7">
        <v>3.93567</v>
      </c>
      <c r="D94" s="7">
        <v>4.1198699999999997</v>
      </c>
      <c r="E94" s="7">
        <f t="shared" si="23"/>
        <v>3.9356899999999997</v>
      </c>
      <c r="F94" s="7">
        <v>3.990513</v>
      </c>
      <c r="G94" s="7">
        <v>3.97281</v>
      </c>
      <c r="H94" s="7">
        <v>3.7351019999999999</v>
      </c>
      <c r="I94" s="7">
        <f t="shared" si="24"/>
        <v>3.8994750000000002</v>
      </c>
      <c r="J94" s="7">
        <v>3.9481419999999998</v>
      </c>
      <c r="K94" s="7">
        <v>3.9852799999999999</v>
      </c>
      <c r="L94" s="7">
        <v>4.1446509999999996</v>
      </c>
      <c r="M94" s="7">
        <f t="shared" si="25"/>
        <v>4.026024333333333</v>
      </c>
      <c r="N94" s="7">
        <v>3.7797200000000002</v>
      </c>
      <c r="O94" s="7">
        <v>3.7710309999999998</v>
      </c>
      <c r="P94" s="7">
        <v>3.6467809999999998</v>
      </c>
      <c r="Q94" s="7">
        <f t="shared" si="26"/>
        <v>3.7325106666666663</v>
      </c>
      <c r="R94" s="7">
        <v>3.6115599999999999</v>
      </c>
      <c r="S94" s="7">
        <v>3.6137329999999999</v>
      </c>
      <c r="T94" s="7">
        <v>3.6749700000000001</v>
      </c>
      <c r="U94" s="7">
        <f t="shared" si="27"/>
        <v>3.6334209999999998</v>
      </c>
      <c r="V94" s="7">
        <v>4.328074</v>
      </c>
      <c r="W94" s="7">
        <v>4.2563500000000003</v>
      </c>
      <c r="X94" s="7">
        <v>4.1394000000000002</v>
      </c>
      <c r="Y94" s="7">
        <f t="shared" si="28"/>
        <v>4.2412746666666665</v>
      </c>
      <c r="Z94" s="7">
        <v>3.7601900000000001</v>
      </c>
      <c r="AA94" s="7">
        <v>3.7810920000000001</v>
      </c>
      <c r="AB94" s="7">
        <v>3.0349499999999998</v>
      </c>
      <c r="AC94" s="7">
        <f t="shared" si="29"/>
        <v>3.5254106666666671</v>
      </c>
      <c r="AD94" s="7">
        <v>3.2211310000000002</v>
      </c>
      <c r="AE94" s="7">
        <v>3.8593099999999998</v>
      </c>
      <c r="AF94" s="7">
        <v>3.6415899999999999</v>
      </c>
      <c r="AG94" s="7">
        <f t="shared" si="30"/>
        <v>3.5740103333333337</v>
      </c>
      <c r="AH94" s="7">
        <v>3.0222129999999998</v>
      </c>
      <c r="AI94" s="7">
        <v>2.7297199999999999</v>
      </c>
      <c r="AJ94" s="7">
        <v>2.3358099999999999</v>
      </c>
      <c r="AK94" s="7">
        <f t="shared" si="31"/>
        <v>2.6959143333333331</v>
      </c>
      <c r="AL94" s="7">
        <v>3.3542000000000001</v>
      </c>
      <c r="AM94" s="7">
        <v>3.2872499999999998</v>
      </c>
      <c r="AN94" s="7">
        <v>3.5362999999999999E-2</v>
      </c>
      <c r="AO94" s="7">
        <f t="shared" si="32"/>
        <v>2.2256043333333335</v>
      </c>
      <c r="AP94" s="7">
        <v>3.380112</v>
      </c>
      <c r="AQ94" s="7">
        <v>3.1091030000000002</v>
      </c>
      <c r="AR94" s="7">
        <v>2.8558500000000002</v>
      </c>
      <c r="AS94" s="7">
        <f t="shared" si="33"/>
        <v>3.1150216666666668</v>
      </c>
      <c r="AT94" s="7">
        <v>2.6837599999999999</v>
      </c>
      <c r="AU94" s="7">
        <v>3.0186199999999999</v>
      </c>
      <c r="AV94" s="7">
        <v>2.8477130000000002</v>
      </c>
      <c r="AW94" s="7">
        <f t="shared" si="34"/>
        <v>2.850031</v>
      </c>
      <c r="AX94" s="7">
        <v>3.3697210000000002</v>
      </c>
      <c r="AY94" s="7">
        <v>3.23699</v>
      </c>
      <c r="AZ94" s="7">
        <v>2.64337</v>
      </c>
      <c r="BA94" s="7">
        <f t="shared" si="35"/>
        <v>3.0833603333333337</v>
      </c>
      <c r="BB94" s="7">
        <v>2.9410599999999998</v>
      </c>
      <c r="BC94" s="7">
        <v>3.36802</v>
      </c>
      <c r="BD94" s="7">
        <v>3.5356800000000002</v>
      </c>
      <c r="BE94" s="7">
        <f t="shared" si="36"/>
        <v>3.2815866666666671</v>
      </c>
      <c r="BF94" s="7">
        <v>2.0247700000000002</v>
      </c>
      <c r="BG94" s="7">
        <v>2.0619200000000002</v>
      </c>
      <c r="BH94" s="7">
        <v>2.1757399999999998</v>
      </c>
      <c r="BI94" s="7">
        <f t="shared" si="37"/>
        <v>2.0874766666666669</v>
      </c>
      <c r="BJ94" s="7">
        <v>2.411292</v>
      </c>
      <c r="BK94" s="7">
        <v>2.9767100000000002</v>
      </c>
      <c r="BL94" s="7">
        <v>2.9449709999999998</v>
      </c>
      <c r="BM94" s="7">
        <f t="shared" si="38"/>
        <v>2.7776576666666664</v>
      </c>
      <c r="BN94" s="7">
        <v>1.0731109999999999</v>
      </c>
      <c r="BO94" s="7">
        <v>1.1345419999999999</v>
      </c>
      <c r="BP94" s="7">
        <v>0.92677799999999999</v>
      </c>
      <c r="BQ94" s="7">
        <f t="shared" si="39"/>
        <v>1.0448103333333332</v>
      </c>
      <c r="BR94" s="7">
        <v>2.7630499999999998</v>
      </c>
      <c r="BS94" s="7">
        <v>3.0529039999999998</v>
      </c>
      <c r="BT94" s="7">
        <v>3.0858639999999999</v>
      </c>
      <c r="BU94" s="7">
        <f t="shared" si="40"/>
        <v>2.9672726666666662</v>
      </c>
      <c r="BV94" s="7">
        <v>1.174282</v>
      </c>
      <c r="BW94" s="7">
        <v>1.3621700000000001</v>
      </c>
      <c r="BX94" s="7">
        <v>2.173654</v>
      </c>
      <c r="BY94" s="7">
        <f t="shared" si="41"/>
        <v>1.5700353333333332</v>
      </c>
      <c r="BZ94" s="7">
        <v>3.6600320000000002</v>
      </c>
      <c r="CA94" s="7">
        <v>3.67347</v>
      </c>
      <c r="CB94" s="7">
        <v>3.1679110000000001</v>
      </c>
      <c r="CC94" s="7">
        <f t="shared" si="42"/>
        <v>3.5004709999999997</v>
      </c>
      <c r="CD94" s="7">
        <v>1.0428200000000001</v>
      </c>
      <c r="CE94" s="7">
        <v>0.99678100000000003</v>
      </c>
      <c r="CF94" s="7">
        <v>1.01448</v>
      </c>
      <c r="CG94" s="7">
        <f t="shared" si="43"/>
        <v>1.018027</v>
      </c>
      <c r="CH94" s="7">
        <v>0.14011599999999999</v>
      </c>
      <c r="CI94" s="7">
        <v>9.9446000000000007E-2</v>
      </c>
      <c r="CJ94" s="7">
        <v>0.16406000000000001</v>
      </c>
      <c r="CK94" s="7">
        <f t="shared" si="44"/>
        <v>0.13454066666666667</v>
      </c>
      <c r="CL94" s="7">
        <v>3.3533599999999999</v>
      </c>
      <c r="CM94" s="7">
        <v>3.8553130000000002</v>
      </c>
      <c r="CN94" s="7">
        <v>3.7182599999999999</v>
      </c>
      <c r="CO94" s="7">
        <f t="shared" si="45"/>
        <v>3.6423109999999999</v>
      </c>
    </row>
    <row r="95" spans="1:93">
      <c r="A95" s="7" t="s">
        <v>250</v>
      </c>
      <c r="B95" s="7">
        <v>3.7410600000000001</v>
      </c>
      <c r="C95" s="7">
        <v>3.9521500000000001</v>
      </c>
      <c r="D95" s="7">
        <v>4.142163</v>
      </c>
      <c r="E95" s="7">
        <f t="shared" si="23"/>
        <v>3.9451243333333337</v>
      </c>
      <c r="F95" s="7">
        <v>4.0203340000000001</v>
      </c>
      <c r="G95" s="7">
        <v>3.9338299999999999</v>
      </c>
      <c r="H95" s="7">
        <v>3.7645729999999999</v>
      </c>
      <c r="I95" s="7">
        <f t="shared" si="24"/>
        <v>3.9062456666666669</v>
      </c>
      <c r="J95" s="7">
        <v>3.9212929999999999</v>
      </c>
      <c r="K95" s="7">
        <v>3.9839600000000002</v>
      </c>
      <c r="L95" s="7">
        <v>4.2058840000000002</v>
      </c>
      <c r="M95" s="7">
        <f t="shared" si="25"/>
        <v>4.0370456666666668</v>
      </c>
      <c r="N95" s="7">
        <v>3.7802600000000002</v>
      </c>
      <c r="O95" s="7">
        <v>3.7681800000000001</v>
      </c>
      <c r="P95" s="7">
        <v>3.643961</v>
      </c>
      <c r="Q95" s="7">
        <f t="shared" si="26"/>
        <v>3.7308003333333333</v>
      </c>
      <c r="R95" s="7">
        <v>3.662531</v>
      </c>
      <c r="S95" s="7">
        <v>3.6735199999999999</v>
      </c>
      <c r="T95" s="7">
        <v>3.6839019999999998</v>
      </c>
      <c r="U95" s="7">
        <f t="shared" si="27"/>
        <v>3.6733176666666663</v>
      </c>
      <c r="V95" s="7">
        <v>4.3639999999999999</v>
      </c>
      <c r="W95" s="7">
        <v>4.2932930000000002</v>
      </c>
      <c r="X95" s="7">
        <v>4.1327740000000004</v>
      </c>
      <c r="Y95" s="7">
        <f t="shared" si="28"/>
        <v>4.2633556666666665</v>
      </c>
      <c r="Z95" s="7">
        <v>3.7790520000000001</v>
      </c>
      <c r="AA95" s="7">
        <v>3.7364600000000001</v>
      </c>
      <c r="AB95" s="7">
        <v>3.0187909999999998</v>
      </c>
      <c r="AC95" s="7">
        <f t="shared" si="29"/>
        <v>3.5114343333333333</v>
      </c>
      <c r="AD95" s="7">
        <v>3.2570039999999998</v>
      </c>
      <c r="AE95" s="7">
        <v>3.8584109999999998</v>
      </c>
      <c r="AF95" s="7">
        <v>3.6363840000000001</v>
      </c>
      <c r="AG95" s="7">
        <f t="shared" si="30"/>
        <v>3.583933</v>
      </c>
      <c r="AH95" s="7">
        <v>3.0121329999999999</v>
      </c>
      <c r="AI95" s="7">
        <v>2.750041</v>
      </c>
      <c r="AJ95" s="7">
        <v>2.3674520000000001</v>
      </c>
      <c r="AK95" s="7">
        <f t="shared" si="31"/>
        <v>2.7098753333333332</v>
      </c>
      <c r="AL95" s="7">
        <v>3.4440599999999999</v>
      </c>
      <c r="AM95" s="7">
        <v>3.2368839999999999</v>
      </c>
      <c r="AN95" s="7">
        <v>3.5425999999999999E-2</v>
      </c>
      <c r="AO95" s="7">
        <f t="shared" si="32"/>
        <v>2.2387900000000003</v>
      </c>
      <c r="AP95" s="7">
        <v>3.3807209999999999</v>
      </c>
      <c r="AQ95" s="7">
        <v>3.130541</v>
      </c>
      <c r="AR95" s="7">
        <v>2.8543419999999999</v>
      </c>
      <c r="AS95" s="7">
        <f t="shared" si="33"/>
        <v>3.1218680000000005</v>
      </c>
      <c r="AT95" s="7">
        <v>2.6858399999999998</v>
      </c>
      <c r="AU95" s="7">
        <v>3.0169199999999998</v>
      </c>
      <c r="AV95" s="7">
        <v>2.8262529999999999</v>
      </c>
      <c r="AW95" s="7">
        <f t="shared" si="34"/>
        <v>2.843004333333333</v>
      </c>
      <c r="AX95" s="7">
        <v>3.3231799999999998</v>
      </c>
      <c r="AY95" s="7">
        <v>3.2239599999999999</v>
      </c>
      <c r="AZ95" s="7">
        <v>2.63923</v>
      </c>
      <c r="BA95" s="7">
        <f t="shared" si="35"/>
        <v>3.0621233333333335</v>
      </c>
      <c r="BB95" s="7">
        <v>2.9546540000000001</v>
      </c>
      <c r="BC95" s="7">
        <v>3.35968</v>
      </c>
      <c r="BD95" s="7">
        <v>3.5149339999999998</v>
      </c>
      <c r="BE95" s="7">
        <f t="shared" si="36"/>
        <v>3.2764226666666669</v>
      </c>
      <c r="BF95" s="7">
        <v>2.0242300000000002</v>
      </c>
      <c r="BG95" s="7">
        <v>2.0970330000000001</v>
      </c>
      <c r="BH95" s="7">
        <v>2.1905739999999998</v>
      </c>
      <c r="BI95" s="7">
        <f t="shared" si="37"/>
        <v>2.1039456666666667</v>
      </c>
      <c r="BJ95" s="7">
        <v>2.3738000000000001</v>
      </c>
      <c r="BK95" s="7">
        <v>3.0040800000000001</v>
      </c>
      <c r="BL95" s="7">
        <v>2.965894</v>
      </c>
      <c r="BM95" s="7">
        <f t="shared" si="38"/>
        <v>2.7812579999999998</v>
      </c>
      <c r="BN95" s="7">
        <v>1.07195</v>
      </c>
      <c r="BO95" s="7">
        <v>1.137583</v>
      </c>
      <c r="BP95" s="7">
        <v>0.92583800000000005</v>
      </c>
      <c r="BQ95" s="7">
        <f t="shared" si="39"/>
        <v>1.0451236666666668</v>
      </c>
      <c r="BR95" s="7">
        <v>2.7812199999999998</v>
      </c>
      <c r="BS95" s="7">
        <v>3.0358100000000001</v>
      </c>
      <c r="BT95" s="7">
        <v>3.0790510000000002</v>
      </c>
      <c r="BU95" s="7">
        <f t="shared" si="40"/>
        <v>2.9653603333333334</v>
      </c>
      <c r="BV95" s="7">
        <v>1.1621999999999999</v>
      </c>
      <c r="BW95" s="7">
        <v>1.36965</v>
      </c>
      <c r="BX95" s="7">
        <v>2.1967539999999999</v>
      </c>
      <c r="BY95" s="7">
        <f t="shared" si="41"/>
        <v>1.5762013333333333</v>
      </c>
      <c r="BZ95" s="7">
        <v>3.6648800000000001</v>
      </c>
      <c r="CA95" s="7">
        <v>3.6029230000000001</v>
      </c>
      <c r="CB95" s="7">
        <v>3.3031999999999999</v>
      </c>
      <c r="CC95" s="7">
        <f t="shared" si="42"/>
        <v>3.5236676666666669</v>
      </c>
      <c r="CD95" s="7">
        <v>1.0421400000000001</v>
      </c>
      <c r="CE95" s="7">
        <v>1.0155829999999999</v>
      </c>
      <c r="CF95" s="7">
        <v>1.0179</v>
      </c>
      <c r="CG95" s="7">
        <f t="shared" si="43"/>
        <v>1.0252076666666667</v>
      </c>
      <c r="CH95" s="7">
        <v>0.128527</v>
      </c>
      <c r="CI95" s="7">
        <v>9.7406000000000006E-2</v>
      </c>
      <c r="CJ95" s="7">
        <v>0.10174</v>
      </c>
      <c r="CK95" s="7">
        <f t="shared" si="44"/>
        <v>0.10922433333333333</v>
      </c>
      <c r="CL95" s="7">
        <v>3.3854700000000002</v>
      </c>
      <c r="CM95" s="7">
        <v>3.8494700000000002</v>
      </c>
      <c r="CN95" s="7">
        <v>3.7166999999999999</v>
      </c>
      <c r="CO95" s="7">
        <f t="shared" si="45"/>
        <v>3.6505466666666666</v>
      </c>
    </row>
    <row r="96" spans="1:93">
      <c r="A96" s="7" t="s">
        <v>251</v>
      </c>
      <c r="B96" s="7">
        <v>3.7453099999999999</v>
      </c>
      <c r="C96" s="7">
        <v>4.0041719999999996</v>
      </c>
      <c r="D96" s="7">
        <v>4.0893499999999996</v>
      </c>
      <c r="E96" s="7">
        <f t="shared" si="23"/>
        <v>3.9462773333333332</v>
      </c>
      <c r="F96" s="7">
        <v>4.0273519999999996</v>
      </c>
      <c r="G96" s="7">
        <v>3.97207</v>
      </c>
      <c r="H96" s="7">
        <v>3.7863319999999998</v>
      </c>
      <c r="I96" s="7">
        <f t="shared" si="24"/>
        <v>3.9285846666666662</v>
      </c>
      <c r="J96" s="7">
        <v>3.9155500000000001</v>
      </c>
      <c r="K96" s="7">
        <v>3.9458199999999999</v>
      </c>
      <c r="L96" s="7">
        <v>4.1586999999999996</v>
      </c>
      <c r="M96" s="7">
        <f t="shared" si="25"/>
        <v>4.0066899999999999</v>
      </c>
      <c r="N96" s="7">
        <v>3.7902909999999999</v>
      </c>
      <c r="O96" s="7">
        <v>3.7887219999999999</v>
      </c>
      <c r="P96" s="7">
        <v>3.61185</v>
      </c>
      <c r="Q96" s="7">
        <f t="shared" si="26"/>
        <v>3.7302876666666669</v>
      </c>
      <c r="R96" s="7">
        <v>3.681934</v>
      </c>
      <c r="S96" s="7">
        <v>3.6389200000000002</v>
      </c>
      <c r="T96" s="7">
        <v>3.6255609999999998</v>
      </c>
      <c r="U96" s="7">
        <f t="shared" si="27"/>
        <v>3.6488049999999999</v>
      </c>
      <c r="V96" s="7">
        <v>4.3521599999999996</v>
      </c>
      <c r="W96" s="7">
        <v>4.2251700000000003</v>
      </c>
      <c r="X96" s="7">
        <v>4.2105119999999996</v>
      </c>
      <c r="Y96" s="7">
        <f t="shared" si="28"/>
        <v>4.2626140000000001</v>
      </c>
      <c r="Z96" s="7">
        <v>3.7347000000000001</v>
      </c>
      <c r="AA96" s="7">
        <v>3.7692040000000002</v>
      </c>
      <c r="AB96" s="7">
        <v>3.01037</v>
      </c>
      <c r="AC96" s="7">
        <f t="shared" si="29"/>
        <v>3.5047580000000003</v>
      </c>
      <c r="AD96" s="7">
        <v>3.2214640000000001</v>
      </c>
      <c r="AE96" s="7">
        <v>3.8705400000000001</v>
      </c>
      <c r="AF96" s="7">
        <v>3.5984319999999999</v>
      </c>
      <c r="AG96" s="7">
        <f t="shared" si="30"/>
        <v>3.5634786666666667</v>
      </c>
      <c r="AH96" s="7">
        <v>2.9824130000000002</v>
      </c>
      <c r="AI96" s="7">
        <v>2.7401900000000001</v>
      </c>
      <c r="AJ96" s="7">
        <v>2.3635640000000002</v>
      </c>
      <c r="AK96" s="7">
        <f t="shared" si="31"/>
        <v>2.695389</v>
      </c>
      <c r="AL96" s="7">
        <v>3.2881499999999999</v>
      </c>
      <c r="AM96" s="7">
        <v>3.3238300000000001</v>
      </c>
      <c r="AN96" s="7">
        <v>3.7185999999999997E-2</v>
      </c>
      <c r="AO96" s="7">
        <f t="shared" si="32"/>
        <v>2.2163886666666666</v>
      </c>
      <c r="AP96" s="7">
        <v>3.352624</v>
      </c>
      <c r="AQ96" s="7">
        <v>3.1430099999999999</v>
      </c>
      <c r="AR96" s="7">
        <v>2.8264119999999999</v>
      </c>
      <c r="AS96" s="7">
        <f t="shared" si="33"/>
        <v>3.1073486666666668</v>
      </c>
      <c r="AT96" s="7">
        <v>2.6867299999999998</v>
      </c>
      <c r="AU96" s="7">
        <v>2.9732599999999998</v>
      </c>
      <c r="AV96" s="7">
        <v>2.8216909999999999</v>
      </c>
      <c r="AW96" s="7">
        <f t="shared" si="34"/>
        <v>2.8272270000000002</v>
      </c>
      <c r="AX96" s="7">
        <v>3.3405</v>
      </c>
      <c r="AY96" s="7">
        <v>3.3015330000000001</v>
      </c>
      <c r="AZ96" s="7">
        <v>2.6217299999999999</v>
      </c>
      <c r="BA96" s="7">
        <f t="shared" si="35"/>
        <v>3.0879209999999997</v>
      </c>
      <c r="BB96" s="7">
        <v>2.9581520000000001</v>
      </c>
      <c r="BC96" s="7">
        <v>3.3515239999999999</v>
      </c>
      <c r="BD96" s="7">
        <v>3.5322100000000001</v>
      </c>
      <c r="BE96" s="7">
        <f t="shared" si="36"/>
        <v>3.2806286666666664</v>
      </c>
      <c r="BF96" s="7">
        <v>2.0173000000000001</v>
      </c>
      <c r="BG96" s="7">
        <v>2.12513</v>
      </c>
      <c r="BH96" s="7">
        <v>2.1673</v>
      </c>
      <c r="BI96" s="7">
        <f t="shared" si="37"/>
        <v>2.1032433333333334</v>
      </c>
      <c r="BJ96" s="7">
        <v>2.4577339999999999</v>
      </c>
      <c r="BK96" s="7">
        <v>3.014961</v>
      </c>
      <c r="BL96" s="7">
        <v>2.9825599999999999</v>
      </c>
      <c r="BM96" s="7">
        <f t="shared" si="38"/>
        <v>2.8184183333333332</v>
      </c>
      <c r="BN96" s="7">
        <v>1.0766199999999999</v>
      </c>
      <c r="BO96" s="7">
        <v>1.13828</v>
      </c>
      <c r="BP96" s="7">
        <v>0.92446700000000004</v>
      </c>
      <c r="BQ96" s="7">
        <f t="shared" si="39"/>
        <v>1.0464556666666667</v>
      </c>
      <c r="BR96" s="7">
        <v>2.777711</v>
      </c>
      <c r="BS96" s="7">
        <v>3.0218799999999999</v>
      </c>
      <c r="BT96" s="7">
        <v>3.0584799999999999</v>
      </c>
      <c r="BU96" s="7">
        <f t="shared" si="40"/>
        <v>2.952690333333333</v>
      </c>
      <c r="BV96" s="7">
        <v>1.16798</v>
      </c>
      <c r="BW96" s="7">
        <v>1.3831800000000001</v>
      </c>
      <c r="BX96" s="7">
        <v>2.1893020000000001</v>
      </c>
      <c r="BY96" s="7">
        <f t="shared" si="41"/>
        <v>1.5801540000000003</v>
      </c>
      <c r="BZ96" s="7">
        <v>3.7122999999999999</v>
      </c>
      <c r="CA96" s="7">
        <v>3.5926300000000002</v>
      </c>
      <c r="CB96" s="7">
        <v>3.1730740000000002</v>
      </c>
      <c r="CC96" s="7">
        <f t="shared" si="42"/>
        <v>3.4926680000000001</v>
      </c>
      <c r="CD96" s="7">
        <v>1.0667899999999999</v>
      </c>
      <c r="CE96" s="7">
        <v>1.00186</v>
      </c>
      <c r="CF96" s="7">
        <v>1.0391999999999999</v>
      </c>
      <c r="CG96" s="7">
        <f t="shared" si="43"/>
        <v>1.0359499999999999</v>
      </c>
      <c r="CH96" s="7">
        <v>0.149145</v>
      </c>
      <c r="CI96" s="7">
        <v>0.103978</v>
      </c>
      <c r="CJ96" s="7">
        <v>0.16554199999999999</v>
      </c>
      <c r="CK96" s="7">
        <f t="shared" si="44"/>
        <v>0.13955499999999998</v>
      </c>
      <c r="CL96" s="7">
        <v>3.3388200000000001</v>
      </c>
      <c r="CM96" s="7">
        <v>3.7711929999999998</v>
      </c>
      <c r="CN96" s="7">
        <v>3.7045300000000001</v>
      </c>
      <c r="CO96" s="7">
        <f t="shared" si="45"/>
        <v>3.6048476666666667</v>
      </c>
    </row>
    <row r="97" spans="1:93">
      <c r="A97" s="7" t="s">
        <v>252</v>
      </c>
      <c r="B97" s="7">
        <v>3.7091129999999999</v>
      </c>
      <c r="C97" s="7">
        <v>3.9115099999999998</v>
      </c>
      <c r="D97" s="7">
        <v>4.1116539999999997</v>
      </c>
      <c r="E97" s="7">
        <f t="shared" si="23"/>
        <v>3.9107590000000001</v>
      </c>
      <c r="F97" s="7">
        <v>4.0185000000000004</v>
      </c>
      <c r="G97" s="7">
        <v>3.9203320000000001</v>
      </c>
      <c r="H97" s="7">
        <v>3.7174520000000002</v>
      </c>
      <c r="I97" s="7">
        <f t="shared" si="24"/>
        <v>3.8854280000000005</v>
      </c>
      <c r="J97" s="7">
        <v>3.9909020000000002</v>
      </c>
      <c r="K97" s="7">
        <v>3.9414709999999999</v>
      </c>
      <c r="L97" s="7">
        <v>4.1565300000000001</v>
      </c>
      <c r="M97" s="7">
        <f t="shared" si="25"/>
        <v>4.0296343333333331</v>
      </c>
      <c r="N97" s="7">
        <v>3.77895</v>
      </c>
      <c r="O97" s="7">
        <v>3.751922</v>
      </c>
      <c r="P97" s="7">
        <v>3.6322100000000002</v>
      </c>
      <c r="Q97" s="7">
        <f t="shared" si="26"/>
        <v>3.7210273333333337</v>
      </c>
      <c r="R97" s="7">
        <v>3.5944199999999999</v>
      </c>
      <c r="S97" s="7">
        <v>3.6484299999999998</v>
      </c>
      <c r="T97" s="7">
        <v>3.6827399999999999</v>
      </c>
      <c r="U97" s="7">
        <f t="shared" si="27"/>
        <v>3.6418633333333332</v>
      </c>
      <c r="V97" s="7">
        <v>4.3238399999999997</v>
      </c>
      <c r="W97" s="7">
        <v>4.2489100000000004</v>
      </c>
      <c r="X97" s="7">
        <v>4.1790200000000004</v>
      </c>
      <c r="Y97" s="7">
        <f t="shared" si="28"/>
        <v>4.2505899999999999</v>
      </c>
      <c r="Z97" s="7">
        <v>3.7825609999999998</v>
      </c>
      <c r="AA97" s="7">
        <v>3.7659009999999999</v>
      </c>
      <c r="AB97" s="7">
        <v>3.0751010000000001</v>
      </c>
      <c r="AC97" s="7">
        <f t="shared" si="29"/>
        <v>3.5411876666666671</v>
      </c>
      <c r="AD97" s="7">
        <v>3.21339</v>
      </c>
      <c r="AE97" s="7">
        <v>3.8118210000000001</v>
      </c>
      <c r="AF97" s="7">
        <v>3.62202</v>
      </c>
      <c r="AG97" s="7">
        <f t="shared" si="30"/>
        <v>3.5490770000000005</v>
      </c>
      <c r="AH97" s="7">
        <v>2.992591</v>
      </c>
      <c r="AI97" s="7">
        <v>2.7040700000000002</v>
      </c>
      <c r="AJ97" s="7">
        <v>2.34457</v>
      </c>
      <c r="AK97" s="7">
        <f t="shared" si="31"/>
        <v>2.6804103333333331</v>
      </c>
      <c r="AL97" s="7">
        <v>3.3488509999999998</v>
      </c>
      <c r="AM97" s="7">
        <v>3.2862300000000002</v>
      </c>
      <c r="AN97" s="7">
        <v>3.4578999999999999E-2</v>
      </c>
      <c r="AO97" s="7">
        <f t="shared" si="32"/>
        <v>2.22322</v>
      </c>
      <c r="AP97" s="7">
        <v>3.3608099999999999</v>
      </c>
      <c r="AQ97" s="7">
        <v>3.1485799999999999</v>
      </c>
      <c r="AR97" s="7">
        <v>2.7933400000000002</v>
      </c>
      <c r="AS97" s="7">
        <f t="shared" si="33"/>
        <v>3.1009100000000003</v>
      </c>
      <c r="AT97" s="7">
        <v>2.6853609999999999</v>
      </c>
      <c r="AU97" s="7">
        <v>2.9955400000000001</v>
      </c>
      <c r="AV97" s="7">
        <v>2.81494</v>
      </c>
      <c r="AW97" s="7">
        <f t="shared" si="34"/>
        <v>2.831947</v>
      </c>
      <c r="AX97" s="7">
        <v>3.3176709999999998</v>
      </c>
      <c r="AY97" s="7">
        <v>3.2343929999999999</v>
      </c>
      <c r="AZ97" s="7">
        <v>2.6593640000000001</v>
      </c>
      <c r="BA97" s="7">
        <f t="shared" si="35"/>
        <v>3.0704759999999998</v>
      </c>
      <c r="BB97" s="7">
        <v>2.9491299999999998</v>
      </c>
      <c r="BC97" s="7">
        <v>3.4172600000000002</v>
      </c>
      <c r="BD97" s="7">
        <v>3.5111599999999998</v>
      </c>
      <c r="BE97" s="7">
        <f t="shared" si="36"/>
        <v>3.2925166666666663</v>
      </c>
      <c r="BF97" s="7">
        <v>2.00407</v>
      </c>
      <c r="BG97" s="7">
        <v>2.11259</v>
      </c>
      <c r="BH97" s="7">
        <v>2.1704599999999998</v>
      </c>
      <c r="BI97" s="7">
        <f t="shared" si="37"/>
        <v>2.0957066666666666</v>
      </c>
      <c r="BJ97" s="7">
        <v>2.3997000000000002</v>
      </c>
      <c r="BK97" s="7">
        <v>2.9728599999999998</v>
      </c>
      <c r="BL97" s="7">
        <v>2.9355929999999999</v>
      </c>
      <c r="BM97" s="7">
        <f t="shared" si="38"/>
        <v>2.7693843333333334</v>
      </c>
      <c r="BN97" s="7">
        <v>1.0708899999999999</v>
      </c>
      <c r="BO97" s="7">
        <v>1.1367499999999999</v>
      </c>
      <c r="BP97" s="7">
        <v>0.92149400000000004</v>
      </c>
      <c r="BQ97" s="7">
        <f t="shared" si="39"/>
        <v>1.0430446666666666</v>
      </c>
      <c r="BR97" s="7">
        <v>2.7599200000000002</v>
      </c>
      <c r="BS97" s="7">
        <v>3.0250400000000002</v>
      </c>
      <c r="BT97" s="7">
        <v>3.0763799999999999</v>
      </c>
      <c r="BU97" s="7">
        <f t="shared" si="40"/>
        <v>2.9537800000000001</v>
      </c>
      <c r="BV97" s="7">
        <v>1.16466</v>
      </c>
      <c r="BW97" s="7">
        <v>1.3843829999999999</v>
      </c>
      <c r="BX97" s="7">
        <v>2.1769539999999998</v>
      </c>
      <c r="BY97" s="7">
        <f t="shared" si="41"/>
        <v>1.5753323333333331</v>
      </c>
      <c r="BZ97" s="7">
        <v>3.6640630000000001</v>
      </c>
      <c r="CA97" s="7">
        <v>3.5880100000000001</v>
      </c>
      <c r="CB97" s="7">
        <v>3.195621</v>
      </c>
      <c r="CC97" s="7">
        <f t="shared" si="42"/>
        <v>3.4825646666666668</v>
      </c>
      <c r="CD97" s="7">
        <v>1.070041</v>
      </c>
      <c r="CE97" s="7">
        <v>1.0279309999999999</v>
      </c>
      <c r="CF97" s="7">
        <v>1.0091399999999999</v>
      </c>
      <c r="CG97" s="7">
        <f t="shared" si="43"/>
        <v>1.035704</v>
      </c>
      <c r="CH97" s="7">
        <v>0.13540099999999999</v>
      </c>
      <c r="CI97" s="7">
        <v>0.10577400000000001</v>
      </c>
      <c r="CJ97" s="7">
        <v>0.17874399999999999</v>
      </c>
      <c r="CK97" s="7">
        <f t="shared" si="44"/>
        <v>0.13997299999999999</v>
      </c>
      <c r="CL97" s="7">
        <v>3.3385199999999999</v>
      </c>
      <c r="CM97" s="7">
        <v>3.8401000000000001</v>
      </c>
      <c r="CN97" s="7">
        <v>3.6664129999999999</v>
      </c>
      <c r="CO97" s="7">
        <f t="shared" si="45"/>
        <v>3.6150110000000004</v>
      </c>
    </row>
    <row r="98" spans="1:93">
      <c r="A98" s="7" t="s">
        <v>253</v>
      </c>
      <c r="B98" s="7">
        <v>3.728183</v>
      </c>
      <c r="C98" s="7">
        <v>3.9318240000000002</v>
      </c>
      <c r="D98" s="7">
        <v>4.1154999999999999</v>
      </c>
      <c r="E98" s="7">
        <f t="shared" si="23"/>
        <v>3.9251690000000004</v>
      </c>
      <c r="F98" s="7">
        <v>3.970561</v>
      </c>
      <c r="G98" s="7">
        <v>3.935521</v>
      </c>
      <c r="H98" s="7">
        <v>3.82802</v>
      </c>
      <c r="I98" s="7">
        <f t="shared" si="24"/>
        <v>3.9113673333333332</v>
      </c>
      <c r="J98" s="7">
        <v>3.9835500000000001</v>
      </c>
      <c r="K98" s="7">
        <v>3.9912700000000001</v>
      </c>
      <c r="L98" s="7">
        <v>4.1512200000000004</v>
      </c>
      <c r="M98" s="7">
        <f t="shared" si="25"/>
        <v>4.0420133333333332</v>
      </c>
      <c r="N98" s="7">
        <v>3.7589009999999998</v>
      </c>
      <c r="O98" s="7">
        <v>3.7654920000000001</v>
      </c>
      <c r="P98" s="7">
        <v>3.68466</v>
      </c>
      <c r="Q98" s="7">
        <f t="shared" si="26"/>
        <v>3.7363510000000004</v>
      </c>
      <c r="R98" s="7">
        <v>3.6057100000000002</v>
      </c>
      <c r="S98" s="7">
        <v>3.5722</v>
      </c>
      <c r="T98" s="7">
        <v>3.6831700000000001</v>
      </c>
      <c r="U98" s="7">
        <f t="shared" si="27"/>
        <v>3.6203600000000002</v>
      </c>
      <c r="V98" s="7">
        <v>4.2705799999999998</v>
      </c>
      <c r="W98" s="7">
        <v>4.2655700000000003</v>
      </c>
      <c r="X98" s="7">
        <v>4.21</v>
      </c>
      <c r="Y98" s="7">
        <f t="shared" si="28"/>
        <v>4.2487166666666667</v>
      </c>
      <c r="Z98" s="7">
        <v>3.7154410000000002</v>
      </c>
      <c r="AA98" s="7">
        <v>3.8151700000000002</v>
      </c>
      <c r="AB98" s="7">
        <v>3.0498099999999999</v>
      </c>
      <c r="AC98" s="7">
        <f t="shared" si="29"/>
        <v>3.5268070000000002</v>
      </c>
      <c r="AD98" s="7">
        <v>3.19997</v>
      </c>
      <c r="AE98" s="7">
        <v>3.8151000000000002</v>
      </c>
      <c r="AF98" s="7">
        <v>3.6361400000000001</v>
      </c>
      <c r="AG98" s="7">
        <f t="shared" si="30"/>
        <v>3.5504033333333331</v>
      </c>
      <c r="AH98" s="7">
        <v>2.9862899999999999</v>
      </c>
      <c r="AI98" s="7">
        <v>2.7220010000000001</v>
      </c>
      <c r="AJ98" s="7">
        <v>2.349453</v>
      </c>
      <c r="AK98" s="7">
        <f t="shared" si="31"/>
        <v>2.6859146666666667</v>
      </c>
      <c r="AL98" s="7">
        <v>3.3304200000000002</v>
      </c>
      <c r="AM98" s="7">
        <v>3.3000699999999998</v>
      </c>
      <c r="AN98" s="7">
        <v>3.6796000000000002E-2</v>
      </c>
      <c r="AO98" s="7">
        <f t="shared" si="32"/>
        <v>2.2224286666666666</v>
      </c>
      <c r="AP98" s="7">
        <v>3.3810210000000001</v>
      </c>
      <c r="AQ98" s="7">
        <v>3.0993599999999999</v>
      </c>
      <c r="AR98" s="7">
        <v>2.8609619999999998</v>
      </c>
      <c r="AS98" s="7">
        <f t="shared" si="33"/>
        <v>3.1137809999999995</v>
      </c>
      <c r="AT98" s="7">
        <v>2.6823899999999998</v>
      </c>
      <c r="AU98" s="7">
        <v>2.994351</v>
      </c>
      <c r="AV98" s="7">
        <v>2.7983120000000001</v>
      </c>
      <c r="AW98" s="7">
        <f t="shared" si="34"/>
        <v>2.8250176666666662</v>
      </c>
      <c r="AX98" s="7">
        <v>3.3003900000000002</v>
      </c>
      <c r="AY98" s="7">
        <v>3.2588499999999998</v>
      </c>
      <c r="AZ98" s="7">
        <v>2.6208610000000001</v>
      </c>
      <c r="BA98" s="7">
        <f t="shared" si="35"/>
        <v>3.060033666666667</v>
      </c>
      <c r="BB98" s="7">
        <v>2.94862</v>
      </c>
      <c r="BC98" s="7">
        <v>3.351931</v>
      </c>
      <c r="BD98" s="7">
        <v>3.4565700000000001</v>
      </c>
      <c r="BE98" s="7">
        <f t="shared" si="36"/>
        <v>3.2523736666666672</v>
      </c>
      <c r="BF98" s="7">
        <v>2.0016440000000002</v>
      </c>
      <c r="BG98" s="7">
        <v>2.0730400000000002</v>
      </c>
      <c r="BH98" s="7">
        <v>2.15741</v>
      </c>
      <c r="BI98" s="7">
        <f t="shared" si="37"/>
        <v>2.0773646666666665</v>
      </c>
      <c r="BJ98" s="7">
        <v>2.3990719999999999</v>
      </c>
      <c r="BK98" s="7">
        <v>2.9922</v>
      </c>
      <c r="BL98" s="7">
        <v>2.9695100000000001</v>
      </c>
      <c r="BM98" s="7">
        <f t="shared" si="38"/>
        <v>2.7869273333333333</v>
      </c>
      <c r="BN98" s="7">
        <v>1.0744400000000001</v>
      </c>
      <c r="BO98" s="7">
        <v>1.1293329999999999</v>
      </c>
      <c r="BP98" s="7">
        <v>0.92530100000000004</v>
      </c>
      <c r="BQ98" s="7">
        <f t="shared" si="39"/>
        <v>1.0430246666666667</v>
      </c>
      <c r="BR98" s="7">
        <v>2.7338800000000001</v>
      </c>
      <c r="BS98" s="7">
        <v>3.0594100000000002</v>
      </c>
      <c r="BT98" s="7">
        <v>3.0507900000000001</v>
      </c>
      <c r="BU98" s="7">
        <f t="shared" si="40"/>
        <v>2.9480266666666672</v>
      </c>
      <c r="BV98" s="7">
        <v>1.17719</v>
      </c>
      <c r="BW98" s="7">
        <v>1.3846000000000001</v>
      </c>
      <c r="BX98" s="7">
        <v>2.1823030000000001</v>
      </c>
      <c r="BY98" s="7">
        <f t="shared" si="41"/>
        <v>1.5813643333333334</v>
      </c>
      <c r="BZ98" s="7">
        <v>3.5890230000000001</v>
      </c>
      <c r="CA98" s="7">
        <v>3.63686</v>
      </c>
      <c r="CB98" s="7">
        <v>3.2520129999999998</v>
      </c>
      <c r="CC98" s="7">
        <f t="shared" si="42"/>
        <v>3.492632</v>
      </c>
      <c r="CD98" s="7">
        <v>1.0638000000000001</v>
      </c>
      <c r="CE98" s="7">
        <v>1.0075099999999999</v>
      </c>
      <c r="CF98" s="7">
        <v>1.0391109999999999</v>
      </c>
      <c r="CG98" s="7">
        <f t="shared" si="43"/>
        <v>1.0368069999999998</v>
      </c>
      <c r="CH98" s="7">
        <v>0.13400400000000001</v>
      </c>
      <c r="CI98" s="7">
        <v>0.11352</v>
      </c>
      <c r="CJ98" s="7">
        <v>0.18595300000000001</v>
      </c>
      <c r="CK98" s="7">
        <f t="shared" si="44"/>
        <v>0.14449233333333333</v>
      </c>
      <c r="CL98" s="7">
        <v>3.4091200000000002</v>
      </c>
      <c r="CM98" s="7">
        <v>3.884172</v>
      </c>
      <c r="CN98" s="7">
        <v>3.6924600000000001</v>
      </c>
      <c r="CO98" s="7">
        <f t="shared" si="45"/>
        <v>3.6619173333333332</v>
      </c>
    </row>
    <row r="99" spans="1:93">
      <c r="A99" s="7" t="s">
        <v>254</v>
      </c>
      <c r="B99" s="7">
        <v>3.7880600000000002</v>
      </c>
      <c r="C99" s="7">
        <v>3.9923630000000001</v>
      </c>
      <c r="D99" s="7">
        <v>4.1151400000000002</v>
      </c>
      <c r="E99" s="7">
        <f t="shared" si="23"/>
        <v>3.965187666666667</v>
      </c>
      <c r="F99" s="7">
        <v>3.985414</v>
      </c>
      <c r="G99" s="7">
        <v>3.9270839999999998</v>
      </c>
      <c r="H99" s="7">
        <v>3.7547600000000001</v>
      </c>
      <c r="I99" s="7">
        <f t="shared" si="24"/>
        <v>3.8890860000000003</v>
      </c>
      <c r="J99" s="7">
        <v>3.9396309999999999</v>
      </c>
      <c r="K99" s="7">
        <v>3.95092</v>
      </c>
      <c r="L99" s="7">
        <v>4.1837299999999997</v>
      </c>
      <c r="M99" s="7">
        <f t="shared" si="25"/>
        <v>4.0247603333333331</v>
      </c>
      <c r="N99" s="7">
        <v>3.766972</v>
      </c>
      <c r="O99" s="7">
        <v>3.758</v>
      </c>
      <c r="P99" s="7">
        <v>3.6836829999999998</v>
      </c>
      <c r="Q99" s="7">
        <f t="shared" si="26"/>
        <v>3.7362183333333334</v>
      </c>
      <c r="R99" s="7">
        <v>3.6390500000000001</v>
      </c>
      <c r="S99" s="7">
        <v>3.6221100000000002</v>
      </c>
      <c r="T99" s="7">
        <v>3.7250000000000001</v>
      </c>
      <c r="U99" s="7">
        <f t="shared" si="27"/>
        <v>3.6620533333333332</v>
      </c>
      <c r="V99" s="7">
        <v>4.2619100000000003</v>
      </c>
      <c r="W99" s="7">
        <v>4.1931799999999999</v>
      </c>
      <c r="X99" s="7">
        <v>4.1501200000000003</v>
      </c>
      <c r="Y99" s="7">
        <f t="shared" si="28"/>
        <v>4.2017366666666662</v>
      </c>
      <c r="Z99" s="7">
        <v>3.812201</v>
      </c>
      <c r="AA99" s="7">
        <v>3.7231719999999999</v>
      </c>
      <c r="AB99" s="7">
        <v>3.0209100000000002</v>
      </c>
      <c r="AC99" s="7">
        <f t="shared" si="29"/>
        <v>3.518761</v>
      </c>
      <c r="AD99" s="7">
        <v>3.2029700000000001</v>
      </c>
      <c r="AE99" s="7">
        <v>3.818222</v>
      </c>
      <c r="AF99" s="7">
        <v>3.6314500000000001</v>
      </c>
      <c r="AG99" s="7">
        <f t="shared" si="30"/>
        <v>3.5508806666666666</v>
      </c>
      <c r="AH99" s="7">
        <v>2.9947720000000002</v>
      </c>
      <c r="AI99" s="7">
        <v>2.7319399999999998</v>
      </c>
      <c r="AJ99" s="7">
        <v>2.3347699999999998</v>
      </c>
      <c r="AK99" s="7">
        <f t="shared" si="31"/>
        <v>2.6871606666666668</v>
      </c>
      <c r="AL99" s="7">
        <v>3.3619219999999999</v>
      </c>
      <c r="AM99" s="7">
        <v>3.3039299999999998</v>
      </c>
      <c r="AN99" s="7">
        <v>3.5466999999999999E-2</v>
      </c>
      <c r="AO99" s="7">
        <f t="shared" si="32"/>
        <v>2.2337729999999998</v>
      </c>
      <c r="AP99" s="7">
        <v>3.39202</v>
      </c>
      <c r="AQ99" s="7">
        <v>3.1335799999999998</v>
      </c>
      <c r="AR99" s="7">
        <v>2.8236500000000002</v>
      </c>
      <c r="AS99" s="7">
        <f t="shared" si="33"/>
        <v>3.1164166666666664</v>
      </c>
      <c r="AT99" s="7">
        <v>2.64567</v>
      </c>
      <c r="AU99" s="7">
        <v>2.99126</v>
      </c>
      <c r="AV99" s="7">
        <v>2.826902</v>
      </c>
      <c r="AW99" s="7">
        <f t="shared" si="34"/>
        <v>2.8212773333333332</v>
      </c>
      <c r="AX99" s="7">
        <v>3.3032219999999999</v>
      </c>
      <c r="AY99" s="7">
        <v>3.1815519999999999</v>
      </c>
      <c r="AZ99" s="7">
        <v>2.5773600000000001</v>
      </c>
      <c r="BA99" s="7">
        <f t="shared" si="35"/>
        <v>3.0207113333333333</v>
      </c>
      <c r="BB99" s="7">
        <v>2.9264700000000001</v>
      </c>
      <c r="BC99" s="7">
        <v>3.36294</v>
      </c>
      <c r="BD99" s="7">
        <v>3.529423</v>
      </c>
      <c r="BE99" s="7">
        <f t="shared" si="36"/>
        <v>3.2729443333333332</v>
      </c>
      <c r="BF99" s="7">
        <v>2.0072100000000002</v>
      </c>
      <c r="BG99" s="7">
        <v>2.0994999999999999</v>
      </c>
      <c r="BH99" s="7">
        <v>2.1828509999999999</v>
      </c>
      <c r="BI99" s="7">
        <f t="shared" si="37"/>
        <v>2.0965203333333329</v>
      </c>
      <c r="BJ99" s="7">
        <v>2.3859599999999999</v>
      </c>
      <c r="BK99" s="7">
        <v>2.971104</v>
      </c>
      <c r="BL99" s="7">
        <v>2.93973</v>
      </c>
      <c r="BM99" s="7">
        <f t="shared" si="38"/>
        <v>2.7655979999999993</v>
      </c>
      <c r="BN99" s="7">
        <v>1.0739399999999999</v>
      </c>
      <c r="BO99" s="7">
        <v>1.129281</v>
      </c>
      <c r="BP99" s="7">
        <v>0.927616</v>
      </c>
      <c r="BQ99" s="7">
        <f t="shared" si="39"/>
        <v>1.0436123333333334</v>
      </c>
      <c r="BR99" s="7">
        <v>2.7551100000000002</v>
      </c>
      <c r="BS99" s="7">
        <v>3.029944</v>
      </c>
      <c r="BT99" s="7">
        <v>3.0395300000000001</v>
      </c>
      <c r="BU99" s="7">
        <f t="shared" si="40"/>
        <v>2.9415280000000004</v>
      </c>
      <c r="BV99" s="7">
        <v>1.18448</v>
      </c>
      <c r="BW99" s="7">
        <v>1.3924110000000001</v>
      </c>
      <c r="BX99" s="7">
        <v>2.1791320000000001</v>
      </c>
      <c r="BY99" s="7">
        <f t="shared" si="41"/>
        <v>1.5853409999999999</v>
      </c>
      <c r="BZ99" s="7">
        <v>3.6697009999999999</v>
      </c>
      <c r="CA99" s="7">
        <v>3.5860400000000001</v>
      </c>
      <c r="CB99" s="7">
        <v>3.2080500000000001</v>
      </c>
      <c r="CC99" s="7">
        <f t="shared" si="42"/>
        <v>3.4879303333333334</v>
      </c>
      <c r="CD99" s="7">
        <v>1.069151</v>
      </c>
      <c r="CE99" s="7">
        <v>0.95820300000000003</v>
      </c>
      <c r="CF99" s="7">
        <v>1.0173639999999999</v>
      </c>
      <c r="CG99" s="7">
        <f t="shared" si="43"/>
        <v>1.0149059999999999</v>
      </c>
      <c r="CH99" s="7">
        <v>0.144321</v>
      </c>
      <c r="CI99" s="7">
        <v>9.8504999999999995E-2</v>
      </c>
      <c r="CJ99" s="7">
        <v>0.17934</v>
      </c>
      <c r="CK99" s="7">
        <f t="shared" si="44"/>
        <v>0.14072199999999999</v>
      </c>
      <c r="CL99" s="7">
        <v>3.3085599999999999</v>
      </c>
      <c r="CM99" s="7">
        <v>3.8883399999999999</v>
      </c>
      <c r="CN99" s="7">
        <v>3.6855630000000001</v>
      </c>
      <c r="CO99" s="7">
        <f t="shared" si="45"/>
        <v>3.6274876666666667</v>
      </c>
    </row>
    <row r="100" spans="1:93">
      <c r="A100" s="7" t="s">
        <v>255</v>
      </c>
      <c r="B100" s="7">
        <v>3.71611</v>
      </c>
      <c r="C100" s="7">
        <v>3.9320300000000001</v>
      </c>
      <c r="D100" s="7">
        <v>4.0977309999999996</v>
      </c>
      <c r="E100" s="7">
        <f t="shared" si="23"/>
        <v>3.9152903333333331</v>
      </c>
      <c r="F100" s="7">
        <v>3.9761500000000001</v>
      </c>
      <c r="G100" s="7">
        <v>3.95573</v>
      </c>
      <c r="H100" s="7">
        <v>3.7479800000000001</v>
      </c>
      <c r="I100" s="7">
        <f t="shared" si="24"/>
        <v>3.8932866666666666</v>
      </c>
      <c r="J100" s="7">
        <v>3.9032610000000001</v>
      </c>
      <c r="K100" s="7">
        <v>3.9255100000000001</v>
      </c>
      <c r="L100" s="7">
        <v>4.1270930000000003</v>
      </c>
      <c r="M100" s="7">
        <f t="shared" si="25"/>
        <v>3.9852880000000002</v>
      </c>
      <c r="N100" s="7">
        <v>3.7409699999999999</v>
      </c>
      <c r="O100" s="7">
        <v>3.7505809999999999</v>
      </c>
      <c r="P100" s="7">
        <v>3.65252</v>
      </c>
      <c r="Q100" s="7">
        <f t="shared" si="26"/>
        <v>3.7146903333333334</v>
      </c>
      <c r="R100" s="7">
        <v>3.5659299999999998</v>
      </c>
      <c r="S100" s="7">
        <v>3.6099700000000001</v>
      </c>
      <c r="T100" s="7">
        <v>3.61022</v>
      </c>
      <c r="U100" s="7">
        <f t="shared" si="27"/>
        <v>3.5953733333333333</v>
      </c>
      <c r="V100" s="7">
        <v>4.2704700000000004</v>
      </c>
      <c r="W100" s="7">
        <v>4.2118500000000001</v>
      </c>
      <c r="X100" s="7">
        <v>4.1665539999999996</v>
      </c>
      <c r="Y100" s="7">
        <f t="shared" si="28"/>
        <v>4.2162913333333334</v>
      </c>
      <c r="Z100" s="7">
        <v>3.7745799999999998</v>
      </c>
      <c r="AA100" s="7">
        <v>3.7437499999999999</v>
      </c>
      <c r="AB100" s="7">
        <v>3.067482</v>
      </c>
      <c r="AC100" s="7">
        <f t="shared" si="29"/>
        <v>3.5286040000000001</v>
      </c>
      <c r="AD100" s="7">
        <v>3.1901099999999998</v>
      </c>
      <c r="AE100" s="7">
        <v>3.8564820000000002</v>
      </c>
      <c r="AF100" s="7">
        <v>3.6342840000000001</v>
      </c>
      <c r="AG100" s="7">
        <f t="shared" si="30"/>
        <v>3.5602920000000005</v>
      </c>
      <c r="AH100" s="7">
        <v>2.97662</v>
      </c>
      <c r="AI100" s="7">
        <v>2.7576000000000001</v>
      </c>
      <c r="AJ100" s="7">
        <v>2.3456299999999999</v>
      </c>
      <c r="AK100" s="7">
        <f t="shared" si="31"/>
        <v>2.6932833333333335</v>
      </c>
      <c r="AL100" s="7">
        <v>3.354822</v>
      </c>
      <c r="AM100" s="7">
        <v>3.3020299999999998</v>
      </c>
      <c r="AN100" s="7">
        <v>3.3769E-2</v>
      </c>
      <c r="AO100" s="7">
        <f t="shared" si="32"/>
        <v>2.2302070000000001</v>
      </c>
      <c r="AP100" s="7">
        <v>3.342981</v>
      </c>
      <c r="AQ100" s="7">
        <v>3.1401620000000001</v>
      </c>
      <c r="AR100" s="7">
        <v>2.8270409999999999</v>
      </c>
      <c r="AS100" s="7">
        <f t="shared" si="33"/>
        <v>3.1033946666666665</v>
      </c>
      <c r="AT100" s="7">
        <v>2.6385420000000002</v>
      </c>
      <c r="AU100" s="7">
        <v>2.9848499999999998</v>
      </c>
      <c r="AV100" s="7">
        <v>2.8247819999999999</v>
      </c>
      <c r="AW100" s="7">
        <f t="shared" si="34"/>
        <v>2.816058</v>
      </c>
      <c r="AX100" s="7">
        <v>3.2950620000000002</v>
      </c>
      <c r="AY100" s="7">
        <v>3.1761910000000002</v>
      </c>
      <c r="AZ100" s="7">
        <v>2.6407699999999998</v>
      </c>
      <c r="BA100" s="7">
        <f t="shared" si="35"/>
        <v>3.0373410000000001</v>
      </c>
      <c r="BB100" s="7">
        <v>2.9485540000000001</v>
      </c>
      <c r="BC100" s="7">
        <v>3.3858199999999998</v>
      </c>
      <c r="BD100" s="7">
        <v>3.5099200000000002</v>
      </c>
      <c r="BE100" s="7">
        <f t="shared" si="36"/>
        <v>3.2814313333333338</v>
      </c>
      <c r="BF100" s="7">
        <v>2.0018600000000002</v>
      </c>
      <c r="BG100" s="7">
        <v>2.0780319999999999</v>
      </c>
      <c r="BH100" s="7">
        <v>2.1705399999999999</v>
      </c>
      <c r="BI100" s="7">
        <f t="shared" si="37"/>
        <v>2.0834773333333332</v>
      </c>
      <c r="BJ100" s="7">
        <v>2.3837329999999999</v>
      </c>
      <c r="BK100" s="7">
        <v>2.9749110000000001</v>
      </c>
      <c r="BL100" s="7">
        <v>3.0269509999999999</v>
      </c>
      <c r="BM100" s="7">
        <f t="shared" si="38"/>
        <v>2.7951983333333335</v>
      </c>
      <c r="BN100" s="7">
        <v>1.07724</v>
      </c>
      <c r="BO100" s="7">
        <v>1.1375200000000001</v>
      </c>
      <c r="BP100" s="7">
        <v>0.91855600000000004</v>
      </c>
      <c r="BQ100" s="7">
        <f t="shared" si="39"/>
        <v>1.0444386666666667</v>
      </c>
      <c r="BR100" s="7">
        <v>2.70018</v>
      </c>
      <c r="BS100" s="7">
        <v>3.0501299999999998</v>
      </c>
      <c r="BT100" s="7">
        <v>3.06473</v>
      </c>
      <c r="BU100" s="7">
        <f t="shared" si="40"/>
        <v>2.9383466666666664</v>
      </c>
      <c r="BV100" s="7">
        <v>1.171581</v>
      </c>
      <c r="BW100" s="7">
        <v>1.4131199999999999</v>
      </c>
      <c r="BX100" s="7">
        <v>2.1761699999999999</v>
      </c>
      <c r="BY100" s="7">
        <f t="shared" si="41"/>
        <v>1.586957</v>
      </c>
      <c r="BZ100" s="7">
        <v>3.6337299999999999</v>
      </c>
      <c r="CA100" s="7">
        <v>3.601334</v>
      </c>
      <c r="CB100" s="7">
        <v>3.2112310000000002</v>
      </c>
      <c r="CC100" s="7">
        <f t="shared" si="42"/>
        <v>3.4820983333333331</v>
      </c>
      <c r="CD100" s="7">
        <v>1.0658799999999999</v>
      </c>
      <c r="CE100" s="7">
        <v>0.98629699999999998</v>
      </c>
      <c r="CF100" s="7">
        <v>1.027463</v>
      </c>
      <c r="CG100" s="7">
        <f t="shared" si="43"/>
        <v>1.0265466666666667</v>
      </c>
      <c r="CH100" s="7">
        <v>0.15220900000000001</v>
      </c>
      <c r="CI100" s="7">
        <v>0.107477</v>
      </c>
      <c r="CJ100" s="7">
        <v>0.175846</v>
      </c>
      <c r="CK100" s="7">
        <f t="shared" si="44"/>
        <v>0.14517733333333335</v>
      </c>
      <c r="CL100" s="7">
        <v>3.3251029999999999</v>
      </c>
      <c r="CM100" s="7">
        <v>3.7920729999999998</v>
      </c>
      <c r="CN100" s="7">
        <v>3.6819199999999999</v>
      </c>
      <c r="CO100" s="7">
        <f t="shared" si="45"/>
        <v>3.5996986666666664</v>
      </c>
    </row>
    <row r="101" spans="1:93">
      <c r="A101" s="7" t="s">
        <v>256</v>
      </c>
      <c r="B101" s="7">
        <v>3.6690800000000001</v>
      </c>
      <c r="C101" s="7">
        <v>3.9291100000000001</v>
      </c>
      <c r="D101" s="7">
        <v>4.1010900000000001</v>
      </c>
      <c r="E101" s="7">
        <f t="shared" si="23"/>
        <v>3.8997600000000006</v>
      </c>
      <c r="F101" s="7">
        <v>3.9746999999999999</v>
      </c>
      <c r="G101" s="7">
        <v>3.9527299999999999</v>
      </c>
      <c r="H101" s="7">
        <v>3.7421329999999999</v>
      </c>
      <c r="I101" s="7">
        <f t="shared" si="24"/>
        <v>3.8898543333333335</v>
      </c>
      <c r="J101" s="7">
        <v>3.9183400000000002</v>
      </c>
      <c r="K101" s="7">
        <v>3.9793219999999998</v>
      </c>
      <c r="L101" s="7">
        <v>4.1862599999999999</v>
      </c>
      <c r="M101" s="7">
        <f t="shared" si="25"/>
        <v>4.0279740000000004</v>
      </c>
      <c r="N101" s="7">
        <v>3.7834599999999998</v>
      </c>
      <c r="O101" s="7">
        <v>3.75746</v>
      </c>
      <c r="P101" s="7">
        <v>3.6406999999999998</v>
      </c>
      <c r="Q101" s="7">
        <f t="shared" si="26"/>
        <v>3.7272066666666661</v>
      </c>
      <c r="R101" s="7">
        <v>3.6468419999999999</v>
      </c>
      <c r="S101" s="7">
        <v>3.6232899999999999</v>
      </c>
      <c r="T101" s="7">
        <v>3.6698930000000001</v>
      </c>
      <c r="U101" s="7">
        <f t="shared" si="27"/>
        <v>3.6466750000000001</v>
      </c>
      <c r="V101" s="7">
        <v>4.2817410000000002</v>
      </c>
      <c r="W101" s="7">
        <v>4.2003740000000001</v>
      </c>
      <c r="X101" s="7">
        <v>4.1653929999999999</v>
      </c>
      <c r="Y101" s="7">
        <f t="shared" si="28"/>
        <v>4.2158360000000004</v>
      </c>
      <c r="Z101" s="7">
        <v>3.8066119999999999</v>
      </c>
      <c r="AA101" s="7">
        <v>3.7663600000000002</v>
      </c>
      <c r="AB101" s="7">
        <v>3.0192610000000002</v>
      </c>
      <c r="AC101" s="7">
        <f t="shared" si="29"/>
        <v>3.5307443333333333</v>
      </c>
      <c r="AD101" s="7">
        <v>3.25326</v>
      </c>
      <c r="AE101" s="7">
        <v>3.7809400000000002</v>
      </c>
      <c r="AF101" s="7">
        <v>3.6151499999999999</v>
      </c>
      <c r="AG101" s="7">
        <f t="shared" si="30"/>
        <v>3.5497833333333335</v>
      </c>
      <c r="AH101" s="7">
        <v>3.0015339999999999</v>
      </c>
      <c r="AI101" s="7">
        <v>2.7685019999999998</v>
      </c>
      <c r="AJ101" s="7">
        <v>2.3481800000000002</v>
      </c>
      <c r="AK101" s="7">
        <f t="shared" si="31"/>
        <v>2.7060720000000003</v>
      </c>
      <c r="AL101" s="7">
        <v>3.3006540000000002</v>
      </c>
      <c r="AM101" s="7">
        <v>3.293981</v>
      </c>
      <c r="AN101" s="7">
        <v>3.8983999999999998E-2</v>
      </c>
      <c r="AO101" s="7">
        <f t="shared" si="32"/>
        <v>2.2112063333333336</v>
      </c>
      <c r="AP101" s="7">
        <v>3.3515920000000001</v>
      </c>
      <c r="AQ101" s="7">
        <v>3.1346500000000002</v>
      </c>
      <c r="AR101" s="7">
        <v>2.8817499999999998</v>
      </c>
      <c r="AS101" s="7">
        <f t="shared" si="33"/>
        <v>3.1226640000000003</v>
      </c>
      <c r="AT101" s="7">
        <v>2.6632440000000002</v>
      </c>
      <c r="AU101" s="7">
        <v>3.0266500000000001</v>
      </c>
      <c r="AV101" s="7">
        <v>2.8364229999999999</v>
      </c>
      <c r="AW101" s="7">
        <f t="shared" si="34"/>
        <v>2.8421056666666669</v>
      </c>
      <c r="AX101" s="7">
        <v>3.3178399999999999</v>
      </c>
      <c r="AY101" s="7">
        <v>3.1983299999999999</v>
      </c>
      <c r="AZ101" s="7">
        <v>2.5946199999999999</v>
      </c>
      <c r="BA101" s="7">
        <f t="shared" si="35"/>
        <v>3.0369299999999999</v>
      </c>
      <c r="BB101" s="7">
        <v>2.924642</v>
      </c>
      <c r="BC101" s="7">
        <v>3.43709</v>
      </c>
      <c r="BD101" s="7">
        <v>3.5792899999999999</v>
      </c>
      <c r="BE101" s="7">
        <f t="shared" si="36"/>
        <v>3.3136740000000002</v>
      </c>
      <c r="BF101" s="7">
        <v>2.0112709999999998</v>
      </c>
      <c r="BG101" s="7">
        <v>2.0826099999999999</v>
      </c>
      <c r="BH101" s="7">
        <v>2.1714899999999999</v>
      </c>
      <c r="BI101" s="7">
        <f t="shared" si="37"/>
        <v>2.088457</v>
      </c>
      <c r="BJ101" s="7">
        <v>2.3864000000000001</v>
      </c>
      <c r="BK101" s="7">
        <v>3.0057140000000002</v>
      </c>
      <c r="BL101" s="7">
        <v>2.9681199999999999</v>
      </c>
      <c r="BM101" s="7">
        <f t="shared" si="38"/>
        <v>2.7867446666666669</v>
      </c>
      <c r="BN101" s="7">
        <v>1.0736000000000001</v>
      </c>
      <c r="BO101" s="7">
        <v>1.1415329999999999</v>
      </c>
      <c r="BP101" s="7">
        <v>0.92179599999999995</v>
      </c>
      <c r="BQ101" s="7">
        <f t="shared" si="39"/>
        <v>1.0456429999999999</v>
      </c>
      <c r="BR101" s="7">
        <v>2.7119219999999999</v>
      </c>
      <c r="BS101" s="7">
        <v>3.0464799999999999</v>
      </c>
      <c r="BT101" s="7">
        <v>3.0963430000000001</v>
      </c>
      <c r="BU101" s="7">
        <f t="shared" si="40"/>
        <v>2.9515816666666672</v>
      </c>
      <c r="BV101" s="7">
        <v>1.1725140000000001</v>
      </c>
      <c r="BW101" s="7">
        <v>1.4227700000000001</v>
      </c>
      <c r="BX101" s="7">
        <v>2.1839729999999999</v>
      </c>
      <c r="BY101" s="7">
        <f t="shared" si="41"/>
        <v>1.5930856666666668</v>
      </c>
      <c r="BZ101" s="7">
        <v>3.622684</v>
      </c>
      <c r="CA101" s="7">
        <v>3.65042</v>
      </c>
      <c r="CB101" s="7">
        <v>3.2033200000000002</v>
      </c>
      <c r="CC101" s="7">
        <f t="shared" si="42"/>
        <v>3.4921413333333331</v>
      </c>
      <c r="CD101" s="7">
        <v>1.0432699999999999</v>
      </c>
      <c r="CE101" s="7">
        <v>1.0220100000000001</v>
      </c>
      <c r="CF101" s="7">
        <v>1.0406299999999999</v>
      </c>
      <c r="CG101" s="7">
        <f t="shared" si="43"/>
        <v>1.0353033333333332</v>
      </c>
      <c r="CH101" s="7">
        <v>0.14827699999999999</v>
      </c>
      <c r="CI101" s="7">
        <v>9.8733000000000001E-2</v>
      </c>
      <c r="CJ101" s="7">
        <v>0.17788799999999999</v>
      </c>
      <c r="CK101" s="7">
        <f t="shared" si="44"/>
        <v>0.14163266666666666</v>
      </c>
      <c r="CL101" s="7">
        <v>3.3227500000000001</v>
      </c>
      <c r="CM101" s="7">
        <v>3.8661300000000001</v>
      </c>
      <c r="CN101" s="7">
        <v>3.681041</v>
      </c>
      <c r="CO101" s="7">
        <f t="shared" si="45"/>
        <v>3.6233070000000001</v>
      </c>
    </row>
    <row r="102" spans="1:93">
      <c r="A102" s="7" t="s">
        <v>257</v>
      </c>
      <c r="B102" s="7">
        <v>3.6782810000000001</v>
      </c>
      <c r="C102" s="7">
        <v>3.9348999999999998</v>
      </c>
      <c r="D102" s="7">
        <v>4.0899599999999996</v>
      </c>
      <c r="E102" s="7">
        <f t="shared" si="23"/>
        <v>3.9010469999999997</v>
      </c>
      <c r="F102" s="7">
        <v>4.0174099999999999</v>
      </c>
      <c r="G102" s="7">
        <v>3.9560909999999998</v>
      </c>
      <c r="H102" s="7">
        <v>3.7980130000000001</v>
      </c>
      <c r="I102" s="7">
        <f t="shared" si="24"/>
        <v>3.9238379999999999</v>
      </c>
      <c r="J102" s="7">
        <v>3.8752200000000001</v>
      </c>
      <c r="K102" s="7">
        <v>3.9434119999999999</v>
      </c>
      <c r="L102" s="7">
        <v>4.1458700000000004</v>
      </c>
      <c r="M102" s="7">
        <f t="shared" si="25"/>
        <v>3.9881673333333332</v>
      </c>
      <c r="N102" s="7">
        <v>3.7593700000000001</v>
      </c>
      <c r="O102" s="7">
        <v>3.7587030000000001</v>
      </c>
      <c r="P102" s="7">
        <v>3.6326399999999999</v>
      </c>
      <c r="Q102" s="7">
        <f t="shared" si="26"/>
        <v>3.7169043333333334</v>
      </c>
      <c r="R102" s="7">
        <v>3.6870210000000001</v>
      </c>
      <c r="S102" s="7">
        <v>3.64785</v>
      </c>
      <c r="T102" s="7">
        <v>3.7032409999999998</v>
      </c>
      <c r="U102" s="7">
        <f t="shared" si="27"/>
        <v>3.6793706666666668</v>
      </c>
      <c r="V102" s="7">
        <v>4.293463</v>
      </c>
      <c r="W102" s="7">
        <v>4.2571009999999996</v>
      </c>
      <c r="X102" s="7">
        <v>4.15646</v>
      </c>
      <c r="Y102" s="7">
        <f t="shared" si="28"/>
        <v>4.2356746666666671</v>
      </c>
      <c r="Z102" s="7">
        <v>3.7270300000000001</v>
      </c>
      <c r="AA102" s="7">
        <v>3.7446809999999999</v>
      </c>
      <c r="AB102" s="7">
        <v>3.0210300000000001</v>
      </c>
      <c r="AC102" s="7">
        <f t="shared" si="29"/>
        <v>3.4975803333333335</v>
      </c>
      <c r="AD102" s="7">
        <v>3.1771099999999999</v>
      </c>
      <c r="AE102" s="7">
        <v>3.7021519999999999</v>
      </c>
      <c r="AF102" s="7">
        <v>3.6325319999999999</v>
      </c>
      <c r="AG102" s="7">
        <f t="shared" si="30"/>
        <v>3.5039313333333335</v>
      </c>
      <c r="AH102" s="7">
        <v>3.0312619999999999</v>
      </c>
      <c r="AI102" s="7">
        <v>2.7458040000000001</v>
      </c>
      <c r="AJ102" s="7">
        <v>2.342673</v>
      </c>
      <c r="AK102" s="7">
        <f t="shared" si="31"/>
        <v>2.7065796666666664</v>
      </c>
      <c r="AL102" s="7">
        <v>3.34301</v>
      </c>
      <c r="AM102" s="7">
        <v>3.3293300000000001</v>
      </c>
      <c r="AN102" s="7">
        <v>3.5552E-2</v>
      </c>
      <c r="AO102" s="7">
        <f t="shared" si="32"/>
        <v>2.2359640000000001</v>
      </c>
      <c r="AP102" s="7">
        <v>3.316513</v>
      </c>
      <c r="AQ102" s="7">
        <v>3.206493</v>
      </c>
      <c r="AR102" s="7">
        <v>2.7839529999999999</v>
      </c>
      <c r="AS102" s="7">
        <f t="shared" si="33"/>
        <v>3.1023196666666668</v>
      </c>
      <c r="AT102" s="7">
        <v>2.6557210000000002</v>
      </c>
      <c r="AU102" s="7">
        <v>3.01803</v>
      </c>
      <c r="AV102" s="7">
        <v>2.82728</v>
      </c>
      <c r="AW102" s="7">
        <f t="shared" si="34"/>
        <v>2.8336770000000002</v>
      </c>
      <c r="AX102" s="7">
        <v>3.3574999999999999</v>
      </c>
      <c r="AY102" s="7">
        <v>3.2011099999999999</v>
      </c>
      <c r="AZ102" s="7">
        <v>2.5909499999999999</v>
      </c>
      <c r="BA102" s="7">
        <f t="shared" si="35"/>
        <v>3.0498533333333331</v>
      </c>
      <c r="BB102" s="7">
        <v>2.9838300000000002</v>
      </c>
      <c r="BC102" s="7">
        <v>3.4317500000000001</v>
      </c>
      <c r="BD102" s="7">
        <v>3.5518100000000001</v>
      </c>
      <c r="BE102" s="7">
        <f t="shared" si="36"/>
        <v>3.3224633333333333</v>
      </c>
      <c r="BF102" s="7">
        <v>1.9910620000000001</v>
      </c>
      <c r="BG102" s="7">
        <v>2.06691</v>
      </c>
      <c r="BH102" s="7">
        <v>2.1608529999999999</v>
      </c>
      <c r="BI102" s="7">
        <f t="shared" si="37"/>
        <v>2.0729416666666669</v>
      </c>
      <c r="BJ102" s="7">
        <v>2.4227400000000001</v>
      </c>
      <c r="BK102" s="7">
        <v>3.0133700000000001</v>
      </c>
      <c r="BL102" s="7">
        <v>3.0164800000000001</v>
      </c>
      <c r="BM102" s="7">
        <f t="shared" si="38"/>
        <v>2.8175300000000001</v>
      </c>
      <c r="BN102" s="7">
        <v>1.069461</v>
      </c>
      <c r="BO102" s="7">
        <v>1.132274</v>
      </c>
      <c r="BP102" s="7">
        <v>0.91697799999999996</v>
      </c>
      <c r="BQ102" s="7">
        <f t="shared" si="39"/>
        <v>1.039571</v>
      </c>
      <c r="BR102" s="7">
        <v>2.7386699999999999</v>
      </c>
      <c r="BS102" s="7">
        <v>3.0150600000000001</v>
      </c>
      <c r="BT102" s="7">
        <v>3.07355</v>
      </c>
      <c r="BU102" s="7">
        <f t="shared" si="40"/>
        <v>2.9424266666666665</v>
      </c>
      <c r="BV102" s="7">
        <v>1.1891320000000001</v>
      </c>
      <c r="BW102" s="7">
        <v>1.417943</v>
      </c>
      <c r="BX102" s="7">
        <v>2.16554</v>
      </c>
      <c r="BY102" s="7">
        <f t="shared" si="41"/>
        <v>1.5908716666666667</v>
      </c>
      <c r="BZ102" s="7">
        <v>3.66547</v>
      </c>
      <c r="CA102" s="7">
        <v>3.6467700000000001</v>
      </c>
      <c r="CB102" s="7">
        <v>3.1525029999999998</v>
      </c>
      <c r="CC102" s="7">
        <f t="shared" si="42"/>
        <v>3.4882476666666666</v>
      </c>
      <c r="CD102" s="7">
        <v>1.0688120000000001</v>
      </c>
      <c r="CE102" s="7">
        <v>0.99227900000000002</v>
      </c>
      <c r="CF102" s="7">
        <v>1.02014</v>
      </c>
      <c r="CG102" s="7">
        <f t="shared" si="43"/>
        <v>1.027077</v>
      </c>
      <c r="CH102" s="7">
        <v>0.14293</v>
      </c>
      <c r="CI102" s="7">
        <v>0.104653</v>
      </c>
      <c r="CJ102" s="7">
        <v>0.173314</v>
      </c>
      <c r="CK102" s="7">
        <f t="shared" si="44"/>
        <v>0.14029899999999998</v>
      </c>
      <c r="CL102" s="7">
        <v>3.35338</v>
      </c>
      <c r="CM102" s="7">
        <v>3.8170000000000002</v>
      </c>
      <c r="CN102" s="7">
        <v>3.7045020000000002</v>
      </c>
      <c r="CO102" s="7">
        <f t="shared" si="45"/>
        <v>3.6249606666666665</v>
      </c>
    </row>
    <row r="103" spans="1:93">
      <c r="A103" s="7" t="s">
        <v>258</v>
      </c>
      <c r="B103" s="7">
        <v>3.6875309999999999</v>
      </c>
      <c r="C103" s="7">
        <v>3.9648940000000001</v>
      </c>
      <c r="D103" s="7">
        <v>4.0903799999999997</v>
      </c>
      <c r="E103" s="7">
        <f t="shared" si="23"/>
        <v>3.9142683333333337</v>
      </c>
      <c r="F103" s="7">
        <v>3.9772620000000001</v>
      </c>
      <c r="G103" s="7">
        <v>3.8822000000000001</v>
      </c>
      <c r="H103" s="7">
        <v>3.731563</v>
      </c>
      <c r="I103" s="7">
        <f t="shared" si="24"/>
        <v>3.8636750000000002</v>
      </c>
      <c r="J103" s="7">
        <v>3.9161410000000001</v>
      </c>
      <c r="K103" s="7">
        <v>3.9527420000000002</v>
      </c>
      <c r="L103" s="7">
        <v>4.1432599999999997</v>
      </c>
      <c r="M103" s="7">
        <f t="shared" si="25"/>
        <v>4.0040476666666667</v>
      </c>
      <c r="N103" s="7">
        <v>3.735293</v>
      </c>
      <c r="O103" s="7">
        <v>3.7544620000000002</v>
      </c>
      <c r="P103" s="7">
        <v>3.6546210000000001</v>
      </c>
      <c r="Q103" s="7">
        <f t="shared" si="26"/>
        <v>3.7147920000000005</v>
      </c>
      <c r="R103" s="7">
        <v>3.672933</v>
      </c>
      <c r="S103" s="7">
        <v>3.6205229999999999</v>
      </c>
      <c r="T103" s="7">
        <v>3.6646200000000002</v>
      </c>
      <c r="U103" s="7">
        <f t="shared" si="27"/>
        <v>3.652692</v>
      </c>
      <c r="V103" s="7">
        <v>4.2982399999999998</v>
      </c>
      <c r="W103" s="7">
        <v>4.2334040000000002</v>
      </c>
      <c r="X103" s="7">
        <v>4.1822319999999999</v>
      </c>
      <c r="Y103" s="7">
        <f t="shared" si="28"/>
        <v>4.2379586666666667</v>
      </c>
      <c r="Z103" s="7">
        <v>3.7514599999999998</v>
      </c>
      <c r="AA103" s="7">
        <v>3.7625799999999998</v>
      </c>
      <c r="AB103" s="7">
        <v>3.0260919999999998</v>
      </c>
      <c r="AC103" s="7">
        <f t="shared" si="29"/>
        <v>3.5133773333333331</v>
      </c>
      <c r="AD103" s="7">
        <v>3.1924199999999998</v>
      </c>
      <c r="AE103" s="7">
        <v>3.819404</v>
      </c>
      <c r="AF103" s="7">
        <v>3.5965319999999998</v>
      </c>
      <c r="AG103" s="7">
        <f t="shared" si="30"/>
        <v>3.5361186666666669</v>
      </c>
      <c r="AH103" s="7">
        <v>2.9950329999999998</v>
      </c>
      <c r="AI103" s="7">
        <v>2.759633</v>
      </c>
      <c r="AJ103" s="7">
        <v>2.2920099999999999</v>
      </c>
      <c r="AK103" s="7">
        <f t="shared" si="31"/>
        <v>2.6822253333333332</v>
      </c>
      <c r="AL103" s="7">
        <v>3.3725019999999999</v>
      </c>
      <c r="AM103" s="7">
        <v>3.29705</v>
      </c>
      <c r="AN103" s="7">
        <v>3.6519999999999997E-2</v>
      </c>
      <c r="AO103" s="7">
        <f t="shared" si="32"/>
        <v>2.2353573333333334</v>
      </c>
      <c r="AP103" s="7">
        <v>3.2930100000000002</v>
      </c>
      <c r="AQ103" s="7">
        <v>3.0725509999999998</v>
      </c>
      <c r="AR103" s="7">
        <v>2.8550800000000001</v>
      </c>
      <c r="AS103" s="7">
        <f t="shared" si="33"/>
        <v>3.073547</v>
      </c>
      <c r="AT103" s="7">
        <v>2.6765310000000002</v>
      </c>
      <c r="AU103" s="7">
        <v>2.9936400000000001</v>
      </c>
      <c r="AV103" s="7">
        <v>2.8033540000000001</v>
      </c>
      <c r="AW103" s="7">
        <f t="shared" si="34"/>
        <v>2.8245083333333336</v>
      </c>
      <c r="AX103" s="7">
        <v>3.3318720000000002</v>
      </c>
      <c r="AY103" s="7">
        <v>3.2956799999999999</v>
      </c>
      <c r="AZ103" s="7">
        <v>2.5956000000000001</v>
      </c>
      <c r="BA103" s="7">
        <f t="shared" si="35"/>
        <v>3.0743839999999998</v>
      </c>
      <c r="BB103" s="7">
        <v>2.964242</v>
      </c>
      <c r="BC103" s="7">
        <v>3.469573</v>
      </c>
      <c r="BD103" s="7">
        <v>3.6104810000000001</v>
      </c>
      <c r="BE103" s="7">
        <f t="shared" si="36"/>
        <v>3.3480986666666666</v>
      </c>
      <c r="BF103" s="7">
        <v>1.985123</v>
      </c>
      <c r="BG103" s="7">
        <v>2.08853</v>
      </c>
      <c r="BH103" s="7">
        <v>2.1596299999999999</v>
      </c>
      <c r="BI103" s="7">
        <f t="shared" si="37"/>
        <v>2.0777610000000002</v>
      </c>
      <c r="BJ103" s="7">
        <v>2.3886699999999998</v>
      </c>
      <c r="BK103" s="7">
        <v>2.9854500000000002</v>
      </c>
      <c r="BL103" s="7">
        <v>2.9737819999999999</v>
      </c>
      <c r="BM103" s="7">
        <f t="shared" si="38"/>
        <v>2.7826339999999998</v>
      </c>
      <c r="BN103" s="7">
        <v>1.06698</v>
      </c>
      <c r="BO103" s="7">
        <v>1.1321699999999999</v>
      </c>
      <c r="BP103" s="7">
        <v>0.92159899999999995</v>
      </c>
      <c r="BQ103" s="7">
        <f t="shared" si="39"/>
        <v>1.0402496666666667</v>
      </c>
      <c r="BR103" s="7">
        <v>2.75149</v>
      </c>
      <c r="BS103" s="7">
        <v>3.0426500000000001</v>
      </c>
      <c r="BT103" s="7">
        <v>3.0661510000000001</v>
      </c>
      <c r="BU103" s="7">
        <f t="shared" si="40"/>
        <v>2.9534303333333334</v>
      </c>
      <c r="BV103" s="7">
        <v>1.1838500000000001</v>
      </c>
      <c r="BW103" s="7">
        <v>1.4285730000000001</v>
      </c>
      <c r="BX103" s="7">
        <v>2.1748500000000002</v>
      </c>
      <c r="BY103" s="7">
        <f t="shared" si="41"/>
        <v>1.5957576666666669</v>
      </c>
      <c r="BZ103" s="7">
        <v>3.68669</v>
      </c>
      <c r="CA103" s="7">
        <v>3.5845799999999999</v>
      </c>
      <c r="CB103" s="7">
        <v>3.08399</v>
      </c>
      <c r="CC103" s="7">
        <f t="shared" si="42"/>
        <v>3.451753333333333</v>
      </c>
      <c r="CD103" s="7">
        <v>1.05803</v>
      </c>
      <c r="CE103" s="7">
        <v>0.98097599999999996</v>
      </c>
      <c r="CF103" s="7">
        <v>1.03098</v>
      </c>
      <c r="CG103" s="7">
        <f t="shared" si="43"/>
        <v>1.0233286666666668</v>
      </c>
      <c r="CH103" s="7">
        <v>0.14348900000000001</v>
      </c>
      <c r="CI103" s="7">
        <v>0.115289</v>
      </c>
      <c r="CJ103" s="7">
        <v>0.15224299999999999</v>
      </c>
      <c r="CK103" s="7">
        <f t="shared" si="44"/>
        <v>0.13700699999999999</v>
      </c>
      <c r="CL103" s="7">
        <v>3.29488</v>
      </c>
      <c r="CM103" s="7">
        <v>3.8079499999999999</v>
      </c>
      <c r="CN103" s="7">
        <v>3.7002299999999999</v>
      </c>
      <c r="CO103" s="7">
        <f t="shared" si="45"/>
        <v>3.6010200000000001</v>
      </c>
    </row>
    <row r="104" spans="1:93">
      <c r="A104" s="7" t="s">
        <v>259</v>
      </c>
      <c r="B104" s="7">
        <v>3.687951</v>
      </c>
      <c r="C104" s="7">
        <v>3.9277220000000002</v>
      </c>
      <c r="D104" s="7">
        <v>4.1065230000000001</v>
      </c>
      <c r="E104" s="7">
        <f t="shared" si="23"/>
        <v>3.9073986666666669</v>
      </c>
      <c r="F104" s="7">
        <v>3.980461</v>
      </c>
      <c r="G104" s="7">
        <v>3.9031319999999998</v>
      </c>
      <c r="H104" s="7">
        <v>3.7043339999999998</v>
      </c>
      <c r="I104" s="7">
        <f t="shared" si="24"/>
        <v>3.8626423333333331</v>
      </c>
      <c r="J104" s="7">
        <v>3.8793899999999999</v>
      </c>
      <c r="K104" s="7">
        <v>3.9259900000000001</v>
      </c>
      <c r="L104" s="7">
        <v>4.1919300000000002</v>
      </c>
      <c r="M104" s="7">
        <f t="shared" si="25"/>
        <v>3.9991033333333328</v>
      </c>
      <c r="N104" s="7">
        <v>3.7399900000000001</v>
      </c>
      <c r="O104" s="7">
        <v>3.7435</v>
      </c>
      <c r="P104" s="7">
        <v>3.6620300000000001</v>
      </c>
      <c r="Q104" s="7">
        <f t="shared" si="26"/>
        <v>3.715173333333333</v>
      </c>
      <c r="R104" s="7">
        <v>3.7566999999999999</v>
      </c>
      <c r="S104" s="7">
        <v>3.572721</v>
      </c>
      <c r="T104" s="7">
        <v>3.6570499999999999</v>
      </c>
      <c r="U104" s="7">
        <f t="shared" si="27"/>
        <v>3.6621570000000001</v>
      </c>
      <c r="V104" s="7">
        <v>4.2678200000000004</v>
      </c>
      <c r="W104" s="7">
        <v>4.27372</v>
      </c>
      <c r="X104" s="7">
        <v>4.1337210000000004</v>
      </c>
      <c r="Y104" s="7">
        <f t="shared" si="28"/>
        <v>4.2250870000000011</v>
      </c>
      <c r="Z104" s="7">
        <v>3.7090700000000001</v>
      </c>
      <c r="AA104" s="7">
        <v>3.7429299999999999</v>
      </c>
      <c r="AB104" s="7">
        <v>3.0548799999999998</v>
      </c>
      <c r="AC104" s="7">
        <f t="shared" si="29"/>
        <v>3.5022933333333328</v>
      </c>
      <c r="AD104" s="7">
        <v>3.1904599999999999</v>
      </c>
      <c r="AE104" s="7">
        <v>3.7921999999999998</v>
      </c>
      <c r="AF104" s="7">
        <v>3.6039509999999999</v>
      </c>
      <c r="AG104" s="7">
        <f t="shared" si="30"/>
        <v>3.5288703333333333</v>
      </c>
      <c r="AH104" s="7">
        <v>2.9860709999999999</v>
      </c>
      <c r="AI104" s="7">
        <v>2.7238419999999999</v>
      </c>
      <c r="AJ104" s="7">
        <v>2.2988499999999998</v>
      </c>
      <c r="AK104" s="7">
        <f t="shared" si="31"/>
        <v>2.6695876666666667</v>
      </c>
      <c r="AL104" s="7">
        <v>3.3220499999999999</v>
      </c>
      <c r="AM104" s="7">
        <v>3.28939</v>
      </c>
      <c r="AN104" s="7">
        <v>3.5922000000000003E-2</v>
      </c>
      <c r="AO104" s="7">
        <f t="shared" si="32"/>
        <v>2.2157873333333336</v>
      </c>
      <c r="AP104" s="7">
        <v>3.30565</v>
      </c>
      <c r="AQ104" s="7">
        <v>3.2276210000000001</v>
      </c>
      <c r="AR104" s="7">
        <v>2.82219</v>
      </c>
      <c r="AS104" s="7">
        <f t="shared" si="33"/>
        <v>3.118487</v>
      </c>
      <c r="AT104" s="7">
        <v>2.6582129999999999</v>
      </c>
      <c r="AU104" s="7">
        <v>3.0043639999999998</v>
      </c>
      <c r="AV104" s="7">
        <v>2.7926799999999998</v>
      </c>
      <c r="AW104" s="7">
        <f t="shared" si="34"/>
        <v>2.818419</v>
      </c>
      <c r="AX104" s="7">
        <v>3.260402</v>
      </c>
      <c r="AY104" s="7">
        <v>3.1877800000000001</v>
      </c>
      <c r="AZ104" s="7">
        <v>2.62826</v>
      </c>
      <c r="BA104" s="7">
        <f t="shared" si="35"/>
        <v>3.0254806666666667</v>
      </c>
      <c r="BB104" s="7">
        <v>2.94739</v>
      </c>
      <c r="BC104" s="7">
        <v>3.3756300000000001</v>
      </c>
      <c r="BD104" s="7">
        <v>3.5629400000000002</v>
      </c>
      <c r="BE104" s="7">
        <f t="shared" si="36"/>
        <v>3.2953200000000002</v>
      </c>
      <c r="BF104" s="7">
        <v>1.9846999999999999</v>
      </c>
      <c r="BG104" s="7">
        <v>2.0701399999999999</v>
      </c>
      <c r="BH104" s="7">
        <v>2.1674099999999998</v>
      </c>
      <c r="BI104" s="7">
        <f t="shared" si="37"/>
        <v>2.0740833333333328</v>
      </c>
      <c r="BJ104" s="7">
        <v>2.3574299999999999</v>
      </c>
      <c r="BK104" s="7">
        <v>2.9809009999999998</v>
      </c>
      <c r="BL104" s="7">
        <v>2.9523799999999998</v>
      </c>
      <c r="BM104" s="7">
        <f t="shared" si="38"/>
        <v>2.7635703333333335</v>
      </c>
      <c r="BN104" s="7">
        <v>1.07643</v>
      </c>
      <c r="BO104" s="7">
        <v>1.1376500000000001</v>
      </c>
      <c r="BP104" s="7">
        <v>0.91597600000000001</v>
      </c>
      <c r="BQ104" s="7">
        <f t="shared" si="39"/>
        <v>1.0433520000000001</v>
      </c>
      <c r="BR104" s="7">
        <v>2.77752</v>
      </c>
      <c r="BS104" s="7">
        <v>3.0601500000000001</v>
      </c>
      <c r="BT104" s="7">
        <v>3.059523</v>
      </c>
      <c r="BU104" s="7">
        <f t="shared" si="40"/>
        <v>2.9657309999999999</v>
      </c>
      <c r="BV104" s="7">
        <v>1.181082</v>
      </c>
      <c r="BW104" s="7">
        <v>1.4639800000000001</v>
      </c>
      <c r="BX104" s="7">
        <v>2.1710400000000001</v>
      </c>
      <c r="BY104" s="7">
        <f t="shared" si="41"/>
        <v>1.6053673333333336</v>
      </c>
      <c r="BZ104" s="7">
        <v>3.65299</v>
      </c>
      <c r="CA104" s="7">
        <v>3.5847799999999999</v>
      </c>
      <c r="CB104" s="7">
        <v>3.24831</v>
      </c>
      <c r="CC104" s="7">
        <f t="shared" si="42"/>
        <v>3.4953599999999998</v>
      </c>
      <c r="CD104" s="7">
        <v>1.03437</v>
      </c>
      <c r="CE104" s="7">
        <v>1.0352209999999999</v>
      </c>
      <c r="CF104" s="7">
        <v>1.04338</v>
      </c>
      <c r="CG104" s="7">
        <f t="shared" si="43"/>
        <v>1.0376570000000001</v>
      </c>
      <c r="CH104" s="7">
        <v>0.112959</v>
      </c>
      <c r="CI104" s="7">
        <v>9.8298999999999997E-2</v>
      </c>
      <c r="CJ104" s="7">
        <v>0.172848</v>
      </c>
      <c r="CK104" s="7">
        <f t="shared" si="44"/>
        <v>0.12803533333333333</v>
      </c>
      <c r="CL104" s="7">
        <v>3.32761</v>
      </c>
      <c r="CM104" s="7">
        <v>3.8157730000000001</v>
      </c>
      <c r="CN104" s="7">
        <v>3.6242139999999998</v>
      </c>
      <c r="CO104" s="7">
        <f t="shared" si="45"/>
        <v>3.5891990000000003</v>
      </c>
    </row>
    <row r="105" spans="1:93">
      <c r="A105" s="7" t="s">
        <v>260</v>
      </c>
      <c r="B105" s="7">
        <v>3.6676899999999999</v>
      </c>
      <c r="C105" s="7">
        <v>3.89086</v>
      </c>
      <c r="D105" s="7">
        <v>4.0758200000000002</v>
      </c>
      <c r="E105" s="7">
        <f t="shared" si="23"/>
        <v>3.8781233333333334</v>
      </c>
      <c r="F105" s="7">
        <v>3.98597</v>
      </c>
      <c r="G105" s="7">
        <v>3.92597</v>
      </c>
      <c r="H105" s="7">
        <v>3.6732</v>
      </c>
      <c r="I105" s="7">
        <f t="shared" si="24"/>
        <v>3.8617133333333329</v>
      </c>
      <c r="J105" s="7">
        <v>3.9337209999999998</v>
      </c>
      <c r="K105" s="7">
        <v>3.9168699999999999</v>
      </c>
      <c r="L105" s="7">
        <v>4.1417599999999997</v>
      </c>
      <c r="M105" s="7">
        <f t="shared" si="25"/>
        <v>3.9974503333333331</v>
      </c>
      <c r="N105" s="7">
        <v>3.7278899999999999</v>
      </c>
      <c r="O105" s="7">
        <v>3.728383</v>
      </c>
      <c r="P105" s="7">
        <v>3.643653</v>
      </c>
      <c r="Q105" s="7">
        <f t="shared" si="26"/>
        <v>3.6999753333333332</v>
      </c>
      <c r="R105" s="7">
        <v>3.5759810000000001</v>
      </c>
      <c r="S105" s="7">
        <v>3.5709399999999998</v>
      </c>
      <c r="T105" s="7">
        <v>3.597</v>
      </c>
      <c r="U105" s="7">
        <f t="shared" si="27"/>
        <v>3.5813070000000002</v>
      </c>
      <c r="V105" s="7">
        <v>4.2899399999999996</v>
      </c>
      <c r="W105" s="7">
        <v>4.1968800000000002</v>
      </c>
      <c r="X105" s="7">
        <v>4.1160100000000002</v>
      </c>
      <c r="Y105" s="7">
        <f t="shared" si="28"/>
        <v>4.2009433333333339</v>
      </c>
      <c r="Z105" s="7">
        <v>3.7560899999999999</v>
      </c>
      <c r="AA105" s="7">
        <v>3.7211340000000002</v>
      </c>
      <c r="AB105" s="7">
        <v>2.9858539999999998</v>
      </c>
      <c r="AC105" s="7">
        <f t="shared" si="29"/>
        <v>3.4876926666666663</v>
      </c>
      <c r="AD105" s="7">
        <v>3.1788500000000002</v>
      </c>
      <c r="AE105" s="7">
        <v>3.7003729999999999</v>
      </c>
      <c r="AF105" s="7">
        <v>3.6040939999999999</v>
      </c>
      <c r="AG105" s="7">
        <f t="shared" si="30"/>
        <v>3.4944389999999999</v>
      </c>
      <c r="AH105" s="7">
        <v>2.9783300000000001</v>
      </c>
      <c r="AI105" s="7">
        <v>2.7431130000000001</v>
      </c>
      <c r="AJ105" s="7">
        <v>2.2926530000000001</v>
      </c>
      <c r="AK105" s="7">
        <f t="shared" si="31"/>
        <v>2.6713653333333336</v>
      </c>
      <c r="AL105" s="7">
        <v>3.4151829999999999</v>
      </c>
      <c r="AM105" s="7">
        <v>3.2561499999999999</v>
      </c>
      <c r="AN105" s="7">
        <v>3.6544E-2</v>
      </c>
      <c r="AO105" s="7">
        <f t="shared" si="32"/>
        <v>2.2359589999999998</v>
      </c>
      <c r="AP105" s="7">
        <v>3.3741400000000001</v>
      </c>
      <c r="AQ105" s="7">
        <v>3.1453739999999999</v>
      </c>
      <c r="AR105" s="7">
        <v>2.7790520000000001</v>
      </c>
      <c r="AS105" s="7">
        <f t="shared" si="33"/>
        <v>3.0995220000000003</v>
      </c>
      <c r="AT105" s="7">
        <v>2.6743510000000001</v>
      </c>
      <c r="AU105" s="7">
        <v>2.9688500000000002</v>
      </c>
      <c r="AV105" s="7">
        <v>2.8534199999999998</v>
      </c>
      <c r="AW105" s="7">
        <f t="shared" si="34"/>
        <v>2.8322070000000004</v>
      </c>
      <c r="AX105" s="7">
        <v>3.3067600000000001</v>
      </c>
      <c r="AY105" s="7">
        <v>3.2300800000000001</v>
      </c>
      <c r="AZ105" s="7">
        <v>2.5718420000000002</v>
      </c>
      <c r="BA105" s="7">
        <f t="shared" si="35"/>
        <v>3.0362273333333332</v>
      </c>
      <c r="BB105" s="7">
        <v>2.9152</v>
      </c>
      <c r="BC105" s="7">
        <v>3.4138700000000002</v>
      </c>
      <c r="BD105" s="7">
        <v>3.565893</v>
      </c>
      <c r="BE105" s="7">
        <f t="shared" si="36"/>
        <v>3.2983210000000001</v>
      </c>
      <c r="BF105" s="7">
        <v>1.9893700000000001</v>
      </c>
      <c r="BG105" s="7">
        <v>2.0871</v>
      </c>
      <c r="BH105" s="7">
        <v>2.1699600000000001</v>
      </c>
      <c r="BI105" s="7">
        <f t="shared" si="37"/>
        <v>2.0821433333333332</v>
      </c>
      <c r="BJ105" s="7">
        <v>2.35039</v>
      </c>
      <c r="BK105" s="7">
        <v>2.9627400000000002</v>
      </c>
      <c r="BL105" s="7">
        <v>2.9811100000000001</v>
      </c>
      <c r="BM105" s="7">
        <f t="shared" si="38"/>
        <v>2.7647466666666669</v>
      </c>
      <c r="BN105" s="7">
        <v>1.0722400000000001</v>
      </c>
      <c r="BO105" s="7">
        <v>1.1335299999999999</v>
      </c>
      <c r="BP105" s="7">
        <v>0.92022899999999996</v>
      </c>
      <c r="BQ105" s="7">
        <f t="shared" si="39"/>
        <v>1.0419996666666667</v>
      </c>
      <c r="BR105" s="7">
        <v>2.7434099999999999</v>
      </c>
      <c r="BS105" s="7">
        <v>3.0337700000000001</v>
      </c>
      <c r="BT105" s="7">
        <v>3.0506540000000002</v>
      </c>
      <c r="BU105" s="7">
        <f t="shared" si="40"/>
        <v>2.9426113333333332</v>
      </c>
      <c r="BV105" s="7">
        <v>1.1944900000000001</v>
      </c>
      <c r="BW105" s="7">
        <v>1.44417</v>
      </c>
      <c r="BX105" s="7">
        <v>2.1716440000000001</v>
      </c>
      <c r="BY105" s="7">
        <f t="shared" si="41"/>
        <v>1.6034346666666668</v>
      </c>
      <c r="BZ105" s="7">
        <v>3.663583</v>
      </c>
      <c r="CA105" s="7">
        <v>3.5977899999999998</v>
      </c>
      <c r="CB105" s="7">
        <v>3.101102</v>
      </c>
      <c r="CC105" s="7">
        <f t="shared" si="42"/>
        <v>3.4541583333333334</v>
      </c>
      <c r="CD105" s="7">
        <v>1.0787899999999999</v>
      </c>
      <c r="CE105" s="7">
        <v>1.032934</v>
      </c>
      <c r="CF105" s="7">
        <v>1.030993</v>
      </c>
      <c r="CG105" s="7">
        <f t="shared" si="43"/>
        <v>1.0475723333333333</v>
      </c>
      <c r="CH105" s="7">
        <v>0.13356000000000001</v>
      </c>
      <c r="CI105" s="7">
        <v>0.113404</v>
      </c>
      <c r="CJ105" s="7">
        <v>0.103495</v>
      </c>
      <c r="CK105" s="7">
        <f t="shared" si="44"/>
        <v>0.11681966666666667</v>
      </c>
      <c r="CL105" s="7">
        <v>3.3292799999999998</v>
      </c>
      <c r="CM105" s="7">
        <v>3.8519299999999999</v>
      </c>
      <c r="CN105" s="7">
        <v>3.71753</v>
      </c>
      <c r="CO105" s="7">
        <f t="shared" si="45"/>
        <v>3.6329133333333332</v>
      </c>
    </row>
    <row r="106" spans="1:93">
      <c r="A106" s="7" t="s">
        <v>261</v>
      </c>
      <c r="B106" s="7">
        <v>3.66038</v>
      </c>
      <c r="C106" s="7">
        <v>3.9024800000000002</v>
      </c>
      <c r="D106" s="7">
        <v>4.1029499999999999</v>
      </c>
      <c r="E106" s="7">
        <f t="shared" si="23"/>
        <v>3.8886033333333336</v>
      </c>
      <c r="F106" s="7">
        <v>4.0041700000000002</v>
      </c>
      <c r="G106" s="7">
        <v>3.9493</v>
      </c>
      <c r="H106" s="7">
        <v>3.7410000000000001</v>
      </c>
      <c r="I106" s="7">
        <f t="shared" si="24"/>
        <v>3.8981566666666669</v>
      </c>
      <c r="J106" s="7">
        <v>3.8835500000000001</v>
      </c>
      <c r="K106" s="7">
        <v>3.9429829999999999</v>
      </c>
      <c r="L106" s="7">
        <v>4.1370810000000002</v>
      </c>
      <c r="M106" s="7">
        <f t="shared" si="25"/>
        <v>3.9878713333333331</v>
      </c>
      <c r="N106" s="7">
        <v>3.7159499999999999</v>
      </c>
      <c r="O106" s="7">
        <v>3.7178800000000001</v>
      </c>
      <c r="P106" s="7">
        <v>3.6252529999999998</v>
      </c>
      <c r="Q106" s="7">
        <f t="shared" si="26"/>
        <v>3.6863610000000002</v>
      </c>
      <c r="R106" s="7">
        <v>3.700971</v>
      </c>
      <c r="S106" s="7">
        <v>3.5471029999999999</v>
      </c>
      <c r="T106" s="7">
        <v>3.5860120000000002</v>
      </c>
      <c r="U106" s="7">
        <f t="shared" si="27"/>
        <v>3.6113619999999997</v>
      </c>
      <c r="V106" s="7">
        <v>4.2786400000000002</v>
      </c>
      <c r="W106" s="7">
        <v>4.216361</v>
      </c>
      <c r="X106" s="7">
        <v>4.1723530000000002</v>
      </c>
      <c r="Y106" s="7">
        <f t="shared" si="28"/>
        <v>4.2224513333333329</v>
      </c>
      <c r="Z106" s="7">
        <v>3.7002229999999998</v>
      </c>
      <c r="AA106" s="7">
        <v>3.7690899999999998</v>
      </c>
      <c r="AB106" s="7">
        <v>2.9900600000000002</v>
      </c>
      <c r="AC106" s="7">
        <f t="shared" si="29"/>
        <v>3.4864576666666665</v>
      </c>
      <c r="AD106" s="7">
        <v>3.1574119999999999</v>
      </c>
      <c r="AE106" s="7">
        <v>3.6827999999999999</v>
      </c>
      <c r="AF106" s="7">
        <v>3.5909040000000001</v>
      </c>
      <c r="AG106" s="7">
        <f t="shared" si="30"/>
        <v>3.4770386666666666</v>
      </c>
      <c r="AH106" s="7">
        <v>3.0668500000000001</v>
      </c>
      <c r="AI106" s="7">
        <v>2.7329500000000002</v>
      </c>
      <c r="AJ106" s="7">
        <v>2.3145530000000001</v>
      </c>
      <c r="AK106" s="7">
        <f t="shared" si="31"/>
        <v>2.7047843333333339</v>
      </c>
      <c r="AL106" s="7">
        <v>3.3263699999999998</v>
      </c>
      <c r="AM106" s="7">
        <v>3.2620900000000002</v>
      </c>
      <c r="AN106" s="7">
        <v>3.7152999999999999E-2</v>
      </c>
      <c r="AO106" s="7">
        <f t="shared" si="32"/>
        <v>2.2085376666666665</v>
      </c>
      <c r="AP106" s="7">
        <v>3.3029329999999999</v>
      </c>
      <c r="AQ106" s="7">
        <v>3.14086</v>
      </c>
      <c r="AR106" s="7">
        <v>2.8205619999999998</v>
      </c>
      <c r="AS106" s="7">
        <f t="shared" si="33"/>
        <v>3.0881183333333326</v>
      </c>
      <c r="AT106" s="7">
        <v>2.65205</v>
      </c>
      <c r="AU106" s="7">
        <v>2.9621119999999999</v>
      </c>
      <c r="AV106" s="7">
        <v>2.8335819999999998</v>
      </c>
      <c r="AW106" s="7">
        <f t="shared" si="34"/>
        <v>2.8159146666666666</v>
      </c>
      <c r="AX106" s="7">
        <v>3.31887</v>
      </c>
      <c r="AY106" s="7">
        <v>3.1782699999999999</v>
      </c>
      <c r="AZ106" s="7">
        <v>2.6049720000000001</v>
      </c>
      <c r="BA106" s="7">
        <f t="shared" si="35"/>
        <v>3.0340373333333335</v>
      </c>
      <c r="BB106" s="7">
        <v>2.9597229999999999</v>
      </c>
      <c r="BC106" s="7">
        <v>3.414844</v>
      </c>
      <c r="BD106" s="7">
        <v>3.560263</v>
      </c>
      <c r="BE106" s="7">
        <f t="shared" si="36"/>
        <v>3.3116099999999999</v>
      </c>
      <c r="BF106" s="7">
        <v>1.97271</v>
      </c>
      <c r="BG106" s="7">
        <v>2.06175</v>
      </c>
      <c r="BH106" s="7">
        <v>2.1633300000000002</v>
      </c>
      <c r="BI106" s="7">
        <f t="shared" si="37"/>
        <v>2.0659300000000003</v>
      </c>
      <c r="BJ106" s="7">
        <v>2.3700899999999998</v>
      </c>
      <c r="BK106" s="7">
        <v>3.0137900000000002</v>
      </c>
      <c r="BL106" s="7">
        <v>2.9057499999999998</v>
      </c>
      <c r="BM106" s="7">
        <f t="shared" si="38"/>
        <v>2.7632099999999995</v>
      </c>
      <c r="BN106" s="7">
        <v>1.073944</v>
      </c>
      <c r="BO106" s="7">
        <v>1.135732</v>
      </c>
      <c r="BP106" s="7">
        <v>0.91404099999999999</v>
      </c>
      <c r="BQ106" s="7">
        <f t="shared" si="39"/>
        <v>1.041239</v>
      </c>
      <c r="BR106" s="7">
        <v>2.7597100000000001</v>
      </c>
      <c r="BS106" s="7">
        <v>3.0218129999999999</v>
      </c>
      <c r="BT106" s="7">
        <v>3.066954</v>
      </c>
      <c r="BU106" s="7">
        <f t="shared" si="40"/>
        <v>2.9494923333333332</v>
      </c>
      <c r="BV106" s="7">
        <v>1.19275</v>
      </c>
      <c r="BW106" s="7">
        <v>1.4529799999999999</v>
      </c>
      <c r="BX106" s="7">
        <v>2.1936640000000001</v>
      </c>
      <c r="BY106" s="7">
        <f t="shared" si="41"/>
        <v>1.6131313333333335</v>
      </c>
      <c r="BZ106" s="7">
        <v>3.6844700000000001</v>
      </c>
      <c r="CA106" s="7">
        <v>3.5528840000000002</v>
      </c>
      <c r="CB106" s="7">
        <v>3.1977639999999998</v>
      </c>
      <c r="CC106" s="7">
        <f t="shared" si="42"/>
        <v>3.4783726666666666</v>
      </c>
      <c r="CD106" s="7">
        <v>1.0775619999999999</v>
      </c>
      <c r="CE106" s="7">
        <v>0.99870000000000003</v>
      </c>
      <c r="CF106" s="7">
        <v>1.0379020000000001</v>
      </c>
      <c r="CG106" s="7">
        <f t="shared" si="43"/>
        <v>1.0380546666666666</v>
      </c>
      <c r="CH106" s="7">
        <v>0.147395</v>
      </c>
      <c r="CI106" s="7">
        <v>0.102585</v>
      </c>
      <c r="CJ106" s="7">
        <v>0.174598</v>
      </c>
      <c r="CK106" s="7">
        <f t="shared" si="44"/>
        <v>0.14152600000000001</v>
      </c>
      <c r="CL106" s="7">
        <v>3.3861539999999999</v>
      </c>
      <c r="CM106" s="7">
        <v>3.8139099999999999</v>
      </c>
      <c r="CN106" s="7">
        <v>3.7358929999999999</v>
      </c>
      <c r="CO106" s="7">
        <f t="shared" si="45"/>
        <v>3.6453189999999993</v>
      </c>
    </row>
    <row r="107" spans="1:93">
      <c r="A107" s="7" t="s">
        <v>262</v>
      </c>
      <c r="B107" s="7">
        <v>3.72498</v>
      </c>
      <c r="C107" s="7">
        <v>3.9155329999999999</v>
      </c>
      <c r="D107" s="7">
        <v>4.1023199999999997</v>
      </c>
      <c r="E107" s="7">
        <f t="shared" si="23"/>
        <v>3.914277666666667</v>
      </c>
      <c r="F107" s="7">
        <v>3.9678</v>
      </c>
      <c r="G107" s="7">
        <v>3.92394</v>
      </c>
      <c r="H107" s="7">
        <v>3.7856999999999998</v>
      </c>
      <c r="I107" s="7">
        <f t="shared" si="24"/>
        <v>3.8924800000000004</v>
      </c>
      <c r="J107" s="7">
        <v>3.9372099999999999</v>
      </c>
      <c r="K107" s="7">
        <v>3.9048919999999998</v>
      </c>
      <c r="L107" s="7">
        <v>4.0935499999999996</v>
      </c>
      <c r="M107" s="7">
        <f t="shared" si="25"/>
        <v>3.9785506666666666</v>
      </c>
      <c r="N107" s="7">
        <v>3.7076899999999999</v>
      </c>
      <c r="O107" s="7">
        <v>3.71902</v>
      </c>
      <c r="P107" s="7">
        <v>3.65787</v>
      </c>
      <c r="Q107" s="7">
        <f t="shared" si="26"/>
        <v>3.6948599999999998</v>
      </c>
      <c r="R107" s="7">
        <v>3.6185239999999999</v>
      </c>
      <c r="S107" s="7">
        <v>3.5889600000000002</v>
      </c>
      <c r="T107" s="7">
        <v>3.6690830000000001</v>
      </c>
      <c r="U107" s="7">
        <f t="shared" si="27"/>
        <v>3.6255223333333331</v>
      </c>
      <c r="V107" s="7">
        <v>4.2315019999999999</v>
      </c>
      <c r="W107" s="7">
        <v>4.2531699999999999</v>
      </c>
      <c r="X107" s="7">
        <v>4.1244399999999999</v>
      </c>
      <c r="Y107" s="7">
        <f t="shared" si="28"/>
        <v>4.2030373333333335</v>
      </c>
      <c r="Z107" s="7">
        <v>3.7169699999999999</v>
      </c>
      <c r="AA107" s="7">
        <v>3.8410410000000001</v>
      </c>
      <c r="AB107" s="7">
        <v>2.9159229999999998</v>
      </c>
      <c r="AC107" s="7">
        <f t="shared" si="29"/>
        <v>3.4913113333333334</v>
      </c>
      <c r="AD107" s="7">
        <v>3.173381</v>
      </c>
      <c r="AE107" s="7">
        <v>3.7657799999999999</v>
      </c>
      <c r="AF107" s="7">
        <v>3.5993300000000001</v>
      </c>
      <c r="AG107" s="7">
        <f t="shared" si="30"/>
        <v>3.5128303333333335</v>
      </c>
      <c r="AH107" s="7">
        <v>2.9851209999999999</v>
      </c>
      <c r="AI107" s="7">
        <v>2.7298629999999999</v>
      </c>
      <c r="AJ107" s="7">
        <v>2.3084539999999998</v>
      </c>
      <c r="AK107" s="7">
        <f t="shared" si="31"/>
        <v>2.6744793333333328</v>
      </c>
      <c r="AL107" s="7">
        <v>3.3124099999999999</v>
      </c>
      <c r="AM107" s="7">
        <v>3.2670300000000001</v>
      </c>
      <c r="AN107" s="7">
        <v>3.7442999999999997E-2</v>
      </c>
      <c r="AO107" s="7">
        <f t="shared" si="32"/>
        <v>2.2056276666666665</v>
      </c>
      <c r="AP107" s="7">
        <v>3.3869820000000002</v>
      </c>
      <c r="AQ107" s="7">
        <v>3.0720399999999999</v>
      </c>
      <c r="AR107" s="7">
        <v>2.8448000000000002</v>
      </c>
      <c r="AS107" s="7">
        <f t="shared" si="33"/>
        <v>3.1012740000000001</v>
      </c>
      <c r="AT107" s="7">
        <v>2.6056219999999999</v>
      </c>
      <c r="AU107" s="7">
        <v>2.9973999999999998</v>
      </c>
      <c r="AV107" s="7">
        <v>2.8194699999999999</v>
      </c>
      <c r="AW107" s="7">
        <f t="shared" si="34"/>
        <v>2.8074973333333326</v>
      </c>
      <c r="AX107" s="7">
        <v>3.29698</v>
      </c>
      <c r="AY107" s="7">
        <v>3.1862400000000002</v>
      </c>
      <c r="AZ107" s="7">
        <v>2.5710739999999999</v>
      </c>
      <c r="BA107" s="7">
        <f t="shared" si="35"/>
        <v>3.0180980000000002</v>
      </c>
      <c r="BB107" s="7">
        <v>2.9600300000000002</v>
      </c>
      <c r="BC107" s="7">
        <v>3.4525899999999998</v>
      </c>
      <c r="BD107" s="7">
        <v>3.55105</v>
      </c>
      <c r="BE107" s="7">
        <f t="shared" si="36"/>
        <v>3.3212233333333336</v>
      </c>
      <c r="BF107" s="7">
        <v>1.983344</v>
      </c>
      <c r="BG107" s="7">
        <v>2.0813199999999998</v>
      </c>
      <c r="BH107" s="7">
        <v>2.1484999999999999</v>
      </c>
      <c r="BI107" s="7">
        <f t="shared" si="37"/>
        <v>2.0710546666666665</v>
      </c>
      <c r="BJ107" s="7">
        <v>2.3521100000000001</v>
      </c>
      <c r="BK107" s="7">
        <v>2.9978020000000001</v>
      </c>
      <c r="BL107" s="7">
        <v>2.9954000000000001</v>
      </c>
      <c r="BM107" s="7">
        <f t="shared" si="38"/>
        <v>2.7817706666666666</v>
      </c>
      <c r="BN107" s="7">
        <v>1.082303</v>
      </c>
      <c r="BO107" s="7">
        <v>1.128892</v>
      </c>
      <c r="BP107" s="7">
        <v>0.91606600000000005</v>
      </c>
      <c r="BQ107" s="7">
        <f t="shared" si="39"/>
        <v>1.0424203333333333</v>
      </c>
      <c r="BR107" s="7">
        <v>2.7602000000000002</v>
      </c>
      <c r="BS107" s="7">
        <v>3.047453</v>
      </c>
      <c r="BT107" s="7">
        <v>3.0457200000000002</v>
      </c>
      <c r="BU107" s="7">
        <f t="shared" si="40"/>
        <v>2.9511243333333339</v>
      </c>
      <c r="BV107" s="7">
        <v>1.19611</v>
      </c>
      <c r="BW107" s="7">
        <v>1.461373</v>
      </c>
      <c r="BX107" s="7">
        <v>2.1581399999999999</v>
      </c>
      <c r="BY107" s="7">
        <f t="shared" si="41"/>
        <v>1.6052076666666668</v>
      </c>
      <c r="BZ107" s="7">
        <v>3.6333929999999999</v>
      </c>
      <c r="CA107" s="7">
        <v>3.5961400000000001</v>
      </c>
      <c r="CB107" s="7">
        <v>3.085823</v>
      </c>
      <c r="CC107" s="7">
        <f t="shared" si="42"/>
        <v>3.4384519999999998</v>
      </c>
      <c r="CD107" s="7">
        <v>1.0723309999999999</v>
      </c>
      <c r="CE107" s="7">
        <v>1.0319499999999999</v>
      </c>
      <c r="CF107" s="7">
        <v>1.0316000000000001</v>
      </c>
      <c r="CG107" s="7">
        <f t="shared" si="43"/>
        <v>1.0452936666666666</v>
      </c>
      <c r="CH107" s="7">
        <v>9.9185999999999996E-2</v>
      </c>
      <c r="CI107" s="7">
        <v>0.104688</v>
      </c>
      <c r="CJ107" s="7">
        <v>0.16906099999999999</v>
      </c>
      <c r="CK107" s="7">
        <f t="shared" si="44"/>
        <v>0.12431166666666667</v>
      </c>
      <c r="CL107" s="7">
        <v>3.3885740000000002</v>
      </c>
      <c r="CM107" s="7">
        <v>3.8410419999999998</v>
      </c>
      <c r="CN107" s="7">
        <v>3.7539229999999999</v>
      </c>
      <c r="CO107" s="7">
        <f t="shared" si="45"/>
        <v>3.6611796666666669</v>
      </c>
    </row>
    <row r="108" spans="1:93">
      <c r="A108" s="7" t="s">
        <v>263</v>
      </c>
      <c r="B108" s="7">
        <v>3.679773</v>
      </c>
      <c r="C108" s="7">
        <v>3.84382</v>
      </c>
      <c r="D108" s="7">
        <v>4.07233</v>
      </c>
      <c r="E108" s="7">
        <f t="shared" si="23"/>
        <v>3.8653076666666664</v>
      </c>
      <c r="F108" s="7">
        <v>3.9377409999999999</v>
      </c>
      <c r="G108" s="7">
        <v>3.9104800000000002</v>
      </c>
      <c r="H108" s="7">
        <v>3.779801</v>
      </c>
      <c r="I108" s="7">
        <f t="shared" si="24"/>
        <v>3.8760073333333338</v>
      </c>
      <c r="J108" s="7">
        <v>3.8860199999999998</v>
      </c>
      <c r="K108" s="7">
        <v>3.9764400000000002</v>
      </c>
      <c r="L108" s="7">
        <v>4.1431500000000003</v>
      </c>
      <c r="M108" s="7">
        <f t="shared" si="25"/>
        <v>4.0018700000000003</v>
      </c>
      <c r="N108" s="7">
        <v>3.7875830000000001</v>
      </c>
      <c r="O108" s="7">
        <v>3.7146599999999999</v>
      </c>
      <c r="P108" s="7">
        <v>3.6642600000000001</v>
      </c>
      <c r="Q108" s="7">
        <f t="shared" si="26"/>
        <v>3.722167666666667</v>
      </c>
      <c r="R108" s="7">
        <v>3.62351</v>
      </c>
      <c r="S108" s="7">
        <v>3.5980729999999999</v>
      </c>
      <c r="T108" s="7">
        <v>3.5933600000000001</v>
      </c>
      <c r="U108" s="7">
        <f t="shared" si="27"/>
        <v>3.604981</v>
      </c>
      <c r="V108" s="7">
        <v>4.2336600000000004</v>
      </c>
      <c r="W108" s="7">
        <v>4.2761800000000001</v>
      </c>
      <c r="X108" s="7">
        <v>4.1641500000000002</v>
      </c>
      <c r="Y108" s="7">
        <f t="shared" si="28"/>
        <v>4.224663333333333</v>
      </c>
      <c r="Z108" s="7">
        <v>3.7279499999999999</v>
      </c>
      <c r="AA108" s="7">
        <v>3.6964429999999999</v>
      </c>
      <c r="AB108" s="7">
        <v>3.006723</v>
      </c>
      <c r="AC108" s="7">
        <f t="shared" si="29"/>
        <v>3.4770386666666666</v>
      </c>
      <c r="AD108" s="7">
        <v>3.13219</v>
      </c>
      <c r="AE108" s="7">
        <v>3.7922500000000001</v>
      </c>
      <c r="AF108" s="7">
        <v>3.5848300000000002</v>
      </c>
      <c r="AG108" s="7">
        <f t="shared" si="30"/>
        <v>3.5030900000000003</v>
      </c>
      <c r="AH108" s="7">
        <v>3.0295899999999998</v>
      </c>
      <c r="AI108" s="7">
        <v>2.7527910000000002</v>
      </c>
      <c r="AJ108" s="7">
        <v>2.3303020000000001</v>
      </c>
      <c r="AK108" s="7">
        <f t="shared" si="31"/>
        <v>2.7042276666666667</v>
      </c>
      <c r="AL108" s="7">
        <v>3.3304100000000001</v>
      </c>
      <c r="AM108" s="7">
        <v>3.2371340000000002</v>
      </c>
      <c r="AN108" s="7">
        <v>3.4965000000000003E-2</v>
      </c>
      <c r="AO108" s="7">
        <f t="shared" si="32"/>
        <v>2.2008363333333332</v>
      </c>
      <c r="AP108" s="7">
        <v>3.3294199999999998</v>
      </c>
      <c r="AQ108" s="7">
        <v>3.1878129999999998</v>
      </c>
      <c r="AR108" s="7">
        <v>2.82362</v>
      </c>
      <c r="AS108" s="7">
        <f t="shared" si="33"/>
        <v>3.1136176666666664</v>
      </c>
      <c r="AT108" s="7">
        <v>2.6365799999999999</v>
      </c>
      <c r="AU108" s="7">
        <v>2.9637820000000001</v>
      </c>
      <c r="AV108" s="7">
        <v>2.8044319999999998</v>
      </c>
      <c r="AW108" s="7">
        <f t="shared" si="34"/>
        <v>2.8015980000000003</v>
      </c>
      <c r="AX108" s="7">
        <v>3.34328</v>
      </c>
      <c r="AY108" s="7">
        <v>3.2206100000000002</v>
      </c>
      <c r="AZ108" s="7">
        <v>2.5592199999999998</v>
      </c>
      <c r="BA108" s="7">
        <f t="shared" si="35"/>
        <v>3.0410366666666668</v>
      </c>
      <c r="BB108" s="7">
        <v>2.9792800000000002</v>
      </c>
      <c r="BC108" s="7">
        <v>3.3733430000000002</v>
      </c>
      <c r="BD108" s="7">
        <v>3.5503499999999999</v>
      </c>
      <c r="BE108" s="7">
        <f t="shared" si="36"/>
        <v>3.3009909999999998</v>
      </c>
      <c r="BF108" s="7">
        <v>1.9644239999999999</v>
      </c>
      <c r="BG108" s="7">
        <v>2.0613709999999998</v>
      </c>
      <c r="BH108" s="7">
        <v>2.1476999999999999</v>
      </c>
      <c r="BI108" s="7">
        <f t="shared" si="37"/>
        <v>2.0578316666666665</v>
      </c>
      <c r="BJ108" s="7">
        <v>2.3749739999999999</v>
      </c>
      <c r="BK108" s="7">
        <v>3.0101900000000001</v>
      </c>
      <c r="BL108" s="7">
        <v>2.9422999999999999</v>
      </c>
      <c r="BM108" s="7">
        <f t="shared" si="38"/>
        <v>2.775821333333333</v>
      </c>
      <c r="BN108" s="7">
        <v>1.07097</v>
      </c>
      <c r="BO108" s="7">
        <v>1.1352599999999999</v>
      </c>
      <c r="BP108" s="7">
        <v>0.91739499999999996</v>
      </c>
      <c r="BQ108" s="7">
        <f t="shared" si="39"/>
        <v>1.0412083333333333</v>
      </c>
      <c r="BR108" s="7">
        <v>2.7344599999999999</v>
      </c>
      <c r="BS108" s="7">
        <v>3.0402429999999998</v>
      </c>
      <c r="BT108" s="7">
        <v>3.062954</v>
      </c>
      <c r="BU108" s="7">
        <f t="shared" si="40"/>
        <v>2.9458856666666668</v>
      </c>
      <c r="BV108" s="7">
        <v>1.1996100000000001</v>
      </c>
      <c r="BW108" s="7">
        <v>1.46753</v>
      </c>
      <c r="BX108" s="7">
        <v>2.1751109999999998</v>
      </c>
      <c r="BY108" s="7">
        <f t="shared" si="41"/>
        <v>1.6140836666666665</v>
      </c>
      <c r="BZ108" s="7">
        <v>3.6636899999999999</v>
      </c>
      <c r="CA108" s="7">
        <v>3.4986199999999998</v>
      </c>
      <c r="CB108" s="7">
        <v>3.1521430000000001</v>
      </c>
      <c r="CC108" s="7">
        <f t="shared" si="42"/>
        <v>3.438151</v>
      </c>
      <c r="CD108" s="7">
        <v>1.0794299999999999</v>
      </c>
      <c r="CE108" s="7">
        <v>0.967642</v>
      </c>
      <c r="CF108" s="7">
        <v>1.0381</v>
      </c>
      <c r="CG108" s="7">
        <f t="shared" si="43"/>
        <v>1.0283906666666667</v>
      </c>
      <c r="CH108" s="7">
        <v>0.14305799999999999</v>
      </c>
      <c r="CI108" s="7">
        <v>9.5799999999999996E-2</v>
      </c>
      <c r="CJ108" s="7">
        <v>0.16450600000000001</v>
      </c>
      <c r="CK108" s="7">
        <f t="shared" si="44"/>
        <v>0.13445466666666667</v>
      </c>
      <c r="CL108" s="7">
        <v>3.3435220000000001</v>
      </c>
      <c r="CM108" s="7">
        <v>3.7753610000000002</v>
      </c>
      <c r="CN108" s="7">
        <v>3.7578499999999999</v>
      </c>
      <c r="CO108" s="7">
        <f t="shared" si="45"/>
        <v>3.6255776666666666</v>
      </c>
    </row>
    <row r="109" spans="1:93">
      <c r="A109" s="7" t="s">
        <v>264</v>
      </c>
      <c r="B109" s="7">
        <v>3.70797</v>
      </c>
      <c r="C109" s="7">
        <v>3.91032</v>
      </c>
      <c r="D109" s="7">
        <v>4.08195</v>
      </c>
      <c r="E109" s="7">
        <f t="shared" si="23"/>
        <v>3.9000800000000004</v>
      </c>
      <c r="F109" s="7">
        <v>3.9106200000000002</v>
      </c>
      <c r="G109" s="7">
        <v>3.9038719999999998</v>
      </c>
      <c r="H109" s="7">
        <v>3.7675999999999998</v>
      </c>
      <c r="I109" s="7">
        <f t="shared" si="24"/>
        <v>3.860697333333333</v>
      </c>
      <c r="J109" s="7">
        <v>3.8480629999999998</v>
      </c>
      <c r="K109" s="7">
        <v>3.93146</v>
      </c>
      <c r="L109" s="7">
        <v>4.118303</v>
      </c>
      <c r="M109" s="7">
        <f t="shared" si="25"/>
        <v>3.9659419999999996</v>
      </c>
      <c r="N109" s="7">
        <v>3.7454139999999998</v>
      </c>
      <c r="O109" s="7">
        <v>3.7207499999999998</v>
      </c>
      <c r="P109" s="7">
        <v>3.6471819999999999</v>
      </c>
      <c r="Q109" s="7">
        <f t="shared" si="26"/>
        <v>3.7044486666666665</v>
      </c>
      <c r="R109" s="7">
        <v>3.6117400000000002</v>
      </c>
      <c r="S109" s="7">
        <v>3.6009000000000002</v>
      </c>
      <c r="T109" s="7">
        <v>3.63395</v>
      </c>
      <c r="U109" s="7">
        <f t="shared" si="27"/>
        <v>3.6155300000000001</v>
      </c>
      <c r="V109" s="7">
        <v>4.2425439999999996</v>
      </c>
      <c r="W109" s="7">
        <v>4.2379740000000004</v>
      </c>
      <c r="X109" s="7">
        <v>4.1487920000000003</v>
      </c>
      <c r="Y109" s="7">
        <f t="shared" si="28"/>
        <v>4.2097699999999998</v>
      </c>
      <c r="Z109" s="7">
        <v>3.7479100000000001</v>
      </c>
      <c r="AA109" s="7">
        <v>3.7255240000000001</v>
      </c>
      <c r="AB109" s="7">
        <v>2.9558300000000002</v>
      </c>
      <c r="AC109" s="7">
        <f t="shared" si="29"/>
        <v>3.4764213333333331</v>
      </c>
      <c r="AD109" s="7">
        <v>3.1422099999999999</v>
      </c>
      <c r="AE109" s="7">
        <v>3.6739329999999999</v>
      </c>
      <c r="AF109" s="7">
        <v>3.5660129999999999</v>
      </c>
      <c r="AG109" s="7">
        <f t="shared" si="30"/>
        <v>3.4607186666666667</v>
      </c>
      <c r="AH109" s="7">
        <v>2.9948700000000001</v>
      </c>
      <c r="AI109" s="7">
        <v>2.7246640000000002</v>
      </c>
      <c r="AJ109" s="7">
        <v>2.3070629999999999</v>
      </c>
      <c r="AK109" s="7">
        <f t="shared" si="31"/>
        <v>2.6755323333333334</v>
      </c>
      <c r="AL109" s="7">
        <v>3.4065099999999999</v>
      </c>
      <c r="AM109" s="7">
        <v>3.27142</v>
      </c>
      <c r="AN109" s="7">
        <v>3.3299000000000002E-2</v>
      </c>
      <c r="AO109" s="7">
        <f t="shared" si="32"/>
        <v>2.2370763333333334</v>
      </c>
      <c r="AP109" s="7">
        <v>3.3439800000000002</v>
      </c>
      <c r="AQ109" s="7">
        <v>3.10609</v>
      </c>
      <c r="AR109" s="7">
        <v>2.7794099999999999</v>
      </c>
      <c r="AS109" s="7">
        <f t="shared" si="33"/>
        <v>3.0764933333333335</v>
      </c>
      <c r="AT109" s="7">
        <v>2.6406200000000002</v>
      </c>
      <c r="AU109" s="7">
        <v>2.9674010000000002</v>
      </c>
      <c r="AV109" s="7">
        <v>2.8155100000000002</v>
      </c>
      <c r="AW109" s="7">
        <f t="shared" si="34"/>
        <v>2.8078436666666668</v>
      </c>
      <c r="AX109" s="7">
        <v>3.2564829999999998</v>
      </c>
      <c r="AY109" s="7">
        <v>3.24377</v>
      </c>
      <c r="AZ109" s="7">
        <v>2.5845400000000001</v>
      </c>
      <c r="BA109" s="7">
        <f t="shared" si="35"/>
        <v>3.028264333333333</v>
      </c>
      <c r="BB109" s="7">
        <v>2.9419900000000001</v>
      </c>
      <c r="BC109" s="7">
        <v>3.4251900000000002</v>
      </c>
      <c r="BD109" s="7">
        <v>3.5732200000000001</v>
      </c>
      <c r="BE109" s="7">
        <f t="shared" si="36"/>
        <v>3.3134666666666668</v>
      </c>
      <c r="BF109" s="7">
        <v>1.972062</v>
      </c>
      <c r="BG109" s="7">
        <v>2.0913719999999998</v>
      </c>
      <c r="BH109" s="7">
        <v>2.1380029999999999</v>
      </c>
      <c r="BI109" s="7">
        <f t="shared" si="37"/>
        <v>2.0671456666666668</v>
      </c>
      <c r="BJ109" s="7">
        <v>2.35636</v>
      </c>
      <c r="BK109" s="7">
        <v>3.0046300000000001</v>
      </c>
      <c r="BL109" s="7">
        <v>2.9838399999999998</v>
      </c>
      <c r="BM109" s="7">
        <f t="shared" si="38"/>
        <v>2.7816100000000001</v>
      </c>
      <c r="BN109" s="7">
        <v>1.0772999999999999</v>
      </c>
      <c r="BO109" s="7">
        <v>1.141942</v>
      </c>
      <c r="BP109" s="7">
        <v>0.91133699999999995</v>
      </c>
      <c r="BQ109" s="7">
        <f t="shared" si="39"/>
        <v>1.0435263333333333</v>
      </c>
      <c r="BR109" s="7">
        <v>2.7588400000000002</v>
      </c>
      <c r="BS109" s="7">
        <v>3.02651</v>
      </c>
      <c r="BT109" s="7">
        <v>3.0603500000000001</v>
      </c>
      <c r="BU109" s="7">
        <f t="shared" si="40"/>
        <v>2.9485666666666668</v>
      </c>
      <c r="BV109" s="7">
        <v>1.1963919999999999</v>
      </c>
      <c r="BW109" s="7">
        <v>1.4682299999999999</v>
      </c>
      <c r="BX109" s="7">
        <v>2.16662</v>
      </c>
      <c r="BY109" s="7">
        <f t="shared" si="41"/>
        <v>1.6104139999999998</v>
      </c>
      <c r="BZ109" s="7">
        <v>3.7200899999999999</v>
      </c>
      <c r="CA109" s="7">
        <v>3.5473409999999999</v>
      </c>
      <c r="CB109" s="7">
        <v>3.2336</v>
      </c>
      <c r="CC109" s="7">
        <f t="shared" si="42"/>
        <v>3.5003436666666672</v>
      </c>
      <c r="CD109" s="7">
        <v>1.0783720000000001</v>
      </c>
      <c r="CE109" s="7">
        <v>1.02338</v>
      </c>
      <c r="CF109" s="7">
        <v>1.029963</v>
      </c>
      <c r="CG109" s="7">
        <f t="shared" si="43"/>
        <v>1.0439050000000001</v>
      </c>
      <c r="CH109" s="7">
        <v>9.7406000000000006E-2</v>
      </c>
      <c r="CI109" s="7">
        <v>9.8570000000000005E-2</v>
      </c>
      <c r="CJ109" s="7">
        <v>0.18029500000000001</v>
      </c>
      <c r="CK109" s="7">
        <f t="shared" si="44"/>
        <v>0.12542366666666668</v>
      </c>
      <c r="CL109" s="7">
        <v>3.3541400000000001</v>
      </c>
      <c r="CM109" s="7">
        <v>3.881691</v>
      </c>
      <c r="CN109" s="7">
        <v>3.7288100000000002</v>
      </c>
      <c r="CO109" s="7">
        <f t="shared" si="45"/>
        <v>3.6548803333333333</v>
      </c>
    </row>
    <row r="110" spans="1:93">
      <c r="A110" s="7" t="s">
        <v>265</v>
      </c>
      <c r="B110" s="7">
        <v>3.6724800000000002</v>
      </c>
      <c r="C110" s="7">
        <v>3.9189620000000001</v>
      </c>
      <c r="D110" s="7">
        <v>4.1355700000000004</v>
      </c>
      <c r="E110" s="7">
        <f t="shared" si="23"/>
        <v>3.9090040000000008</v>
      </c>
      <c r="F110" s="7">
        <v>3.9578730000000002</v>
      </c>
      <c r="G110" s="7">
        <v>3.8665409999999998</v>
      </c>
      <c r="H110" s="7">
        <v>3.7389709999999998</v>
      </c>
      <c r="I110" s="7">
        <f t="shared" si="24"/>
        <v>3.8544616666666669</v>
      </c>
      <c r="J110" s="7">
        <v>3.8097829999999999</v>
      </c>
      <c r="K110" s="7">
        <v>3.90726</v>
      </c>
      <c r="L110" s="7">
        <v>4.0879310000000002</v>
      </c>
      <c r="M110" s="7">
        <f t="shared" si="25"/>
        <v>3.934991333333334</v>
      </c>
      <c r="N110" s="7">
        <v>3.7667099999999998</v>
      </c>
      <c r="O110" s="7">
        <v>3.73237</v>
      </c>
      <c r="P110" s="7">
        <v>3.63035</v>
      </c>
      <c r="Q110" s="7">
        <f t="shared" si="26"/>
        <v>3.7098099999999996</v>
      </c>
      <c r="R110" s="7">
        <v>3.6848920000000001</v>
      </c>
      <c r="S110" s="7">
        <v>3.6086800000000001</v>
      </c>
      <c r="T110" s="7">
        <v>3.6752199999999999</v>
      </c>
      <c r="U110" s="7">
        <f t="shared" si="27"/>
        <v>3.6562640000000002</v>
      </c>
      <c r="V110" s="7">
        <v>4.2660229999999997</v>
      </c>
      <c r="W110" s="7">
        <v>4.2278200000000004</v>
      </c>
      <c r="X110" s="7">
        <v>4.153613</v>
      </c>
      <c r="Y110" s="7">
        <f t="shared" si="28"/>
        <v>4.2158186666666664</v>
      </c>
      <c r="Z110" s="7">
        <v>3.7550599999999998</v>
      </c>
      <c r="AA110" s="7">
        <v>3.7605</v>
      </c>
      <c r="AB110" s="7">
        <v>2.9646699999999999</v>
      </c>
      <c r="AC110" s="7">
        <f t="shared" si="29"/>
        <v>3.4934099999999995</v>
      </c>
      <c r="AD110" s="7">
        <v>3.13957</v>
      </c>
      <c r="AE110" s="7">
        <v>3.679573</v>
      </c>
      <c r="AF110" s="7">
        <v>3.5891139999999999</v>
      </c>
      <c r="AG110" s="7">
        <f t="shared" si="30"/>
        <v>3.4694190000000003</v>
      </c>
      <c r="AH110" s="7">
        <v>2.997503</v>
      </c>
      <c r="AI110" s="7">
        <v>2.7272500000000002</v>
      </c>
      <c r="AJ110" s="7">
        <v>2.2615620000000001</v>
      </c>
      <c r="AK110" s="7">
        <f t="shared" si="31"/>
        <v>2.6621049999999999</v>
      </c>
      <c r="AL110" s="7">
        <v>3.3449330000000002</v>
      </c>
      <c r="AM110" s="7">
        <v>3.2597239999999998</v>
      </c>
      <c r="AN110" s="7">
        <v>3.4036999999999998E-2</v>
      </c>
      <c r="AO110" s="7">
        <f t="shared" si="32"/>
        <v>2.2128979999999996</v>
      </c>
      <c r="AP110" s="7">
        <v>3.3884940000000001</v>
      </c>
      <c r="AQ110" s="7">
        <v>3.0937000000000001</v>
      </c>
      <c r="AR110" s="7">
        <v>2.7999100000000001</v>
      </c>
      <c r="AS110" s="7">
        <f t="shared" si="33"/>
        <v>3.0940346666666669</v>
      </c>
      <c r="AT110" s="7">
        <v>2.5958700000000001</v>
      </c>
      <c r="AU110" s="7">
        <v>2.9750999999999999</v>
      </c>
      <c r="AV110" s="7">
        <v>2.8106119999999999</v>
      </c>
      <c r="AW110" s="7">
        <f t="shared" si="34"/>
        <v>2.7938606666666668</v>
      </c>
      <c r="AX110" s="7">
        <v>3.3046799999999998</v>
      </c>
      <c r="AY110" s="7">
        <v>3.1998000000000002</v>
      </c>
      <c r="AZ110" s="7">
        <v>2.5691000000000002</v>
      </c>
      <c r="BA110" s="7">
        <f t="shared" si="35"/>
        <v>3.0245266666666666</v>
      </c>
      <c r="BB110" s="7">
        <v>2.9357099999999998</v>
      </c>
      <c r="BC110" s="7">
        <v>3.4683799999999998</v>
      </c>
      <c r="BD110" s="7">
        <v>3.5516399999999999</v>
      </c>
      <c r="BE110" s="7">
        <f t="shared" si="36"/>
        <v>3.3185766666666665</v>
      </c>
      <c r="BF110" s="7">
        <v>1.9882629999999999</v>
      </c>
      <c r="BG110" s="7">
        <v>2.07897</v>
      </c>
      <c r="BH110" s="7">
        <v>2.13428</v>
      </c>
      <c r="BI110" s="7">
        <f t="shared" si="37"/>
        <v>2.0671710000000001</v>
      </c>
      <c r="BJ110" s="7">
        <v>2.3567309999999999</v>
      </c>
      <c r="BK110" s="7">
        <v>3.0358999999999998</v>
      </c>
      <c r="BL110" s="7">
        <v>2.9649329999999998</v>
      </c>
      <c r="BM110" s="7">
        <f t="shared" si="38"/>
        <v>2.7858546666666668</v>
      </c>
      <c r="BN110" s="7">
        <v>1.072093</v>
      </c>
      <c r="BO110" s="7">
        <v>1.142131</v>
      </c>
      <c r="BP110" s="7">
        <v>0.91599299999999995</v>
      </c>
      <c r="BQ110" s="7">
        <f t="shared" si="39"/>
        <v>1.0434056666666665</v>
      </c>
      <c r="BR110" s="7">
        <v>2.718124</v>
      </c>
      <c r="BS110" s="7">
        <v>3.0177109999999998</v>
      </c>
      <c r="BT110" s="7">
        <v>3.0560299999999998</v>
      </c>
      <c r="BU110" s="7">
        <f t="shared" si="40"/>
        <v>2.9306216666666667</v>
      </c>
      <c r="BV110" s="7">
        <v>1.20469</v>
      </c>
      <c r="BW110" s="7">
        <v>1.4832829999999999</v>
      </c>
      <c r="BX110" s="7">
        <v>2.1928329999999998</v>
      </c>
      <c r="BY110" s="7">
        <f t="shared" si="41"/>
        <v>1.6269353333333332</v>
      </c>
      <c r="BZ110" s="7">
        <v>3.625883</v>
      </c>
      <c r="CA110" s="7">
        <v>3.5621800000000001</v>
      </c>
      <c r="CB110" s="7">
        <v>3.220431</v>
      </c>
      <c r="CC110" s="7">
        <f t="shared" si="42"/>
        <v>3.4694979999999997</v>
      </c>
      <c r="CD110" s="7">
        <v>1.0488599999999999</v>
      </c>
      <c r="CE110" s="7">
        <v>1.03915</v>
      </c>
      <c r="CF110" s="7">
        <v>1.0457000000000001</v>
      </c>
      <c r="CG110" s="7">
        <f t="shared" si="43"/>
        <v>1.04457</v>
      </c>
      <c r="CH110" s="7">
        <v>0.11021499999999999</v>
      </c>
      <c r="CI110" s="7">
        <v>0.114038</v>
      </c>
      <c r="CJ110" s="7">
        <v>0.16447800000000001</v>
      </c>
      <c r="CK110" s="7">
        <f t="shared" si="44"/>
        <v>0.129577</v>
      </c>
      <c r="CL110" s="7">
        <v>3.3010199999999998</v>
      </c>
      <c r="CM110" s="7">
        <v>3.8167200000000001</v>
      </c>
      <c r="CN110" s="7">
        <v>3.705692</v>
      </c>
      <c r="CO110" s="7">
        <f t="shared" si="45"/>
        <v>3.6078106666666669</v>
      </c>
    </row>
    <row r="111" spans="1:93">
      <c r="A111" s="7" t="s">
        <v>266</v>
      </c>
      <c r="B111" s="7">
        <v>3.6745930000000002</v>
      </c>
      <c r="C111" s="7">
        <v>3.8839000000000001</v>
      </c>
      <c r="D111" s="7">
        <v>4.0589300000000001</v>
      </c>
      <c r="E111" s="7">
        <f t="shared" si="23"/>
        <v>3.8724743333333334</v>
      </c>
      <c r="F111" s="7">
        <v>3.94983</v>
      </c>
      <c r="G111" s="7">
        <v>3.8583910000000001</v>
      </c>
      <c r="H111" s="7">
        <v>3.7372800000000002</v>
      </c>
      <c r="I111" s="7">
        <f t="shared" si="24"/>
        <v>3.8485003333333334</v>
      </c>
      <c r="J111" s="7">
        <v>3.8322699999999998</v>
      </c>
      <c r="K111" s="7">
        <v>3.8858700000000002</v>
      </c>
      <c r="L111" s="7">
        <v>4.1551200000000001</v>
      </c>
      <c r="M111" s="7">
        <f t="shared" si="25"/>
        <v>3.9577533333333332</v>
      </c>
      <c r="N111" s="7">
        <v>3.7820209999999999</v>
      </c>
      <c r="O111" s="7">
        <v>3.7220900000000001</v>
      </c>
      <c r="P111" s="7">
        <v>3.6503899999999998</v>
      </c>
      <c r="Q111" s="7">
        <f t="shared" si="26"/>
        <v>3.7181669999999998</v>
      </c>
      <c r="R111" s="7">
        <v>3.5739800000000002</v>
      </c>
      <c r="S111" s="7">
        <v>3.61259</v>
      </c>
      <c r="T111" s="7">
        <v>3.6131120000000001</v>
      </c>
      <c r="U111" s="7">
        <f t="shared" si="27"/>
        <v>3.5998940000000004</v>
      </c>
      <c r="V111" s="7">
        <v>4.2930000000000001</v>
      </c>
      <c r="W111" s="7">
        <v>4.2492130000000001</v>
      </c>
      <c r="X111" s="7">
        <v>4.1249830000000003</v>
      </c>
      <c r="Y111" s="7">
        <f t="shared" si="28"/>
        <v>4.2223986666666669</v>
      </c>
      <c r="Z111" s="7">
        <v>3.8169</v>
      </c>
      <c r="AA111" s="7">
        <v>3.7523</v>
      </c>
      <c r="AB111" s="7">
        <v>2.9614400000000001</v>
      </c>
      <c r="AC111" s="7">
        <f t="shared" si="29"/>
        <v>3.5102133333333332</v>
      </c>
      <c r="AD111" s="7">
        <v>3.13584</v>
      </c>
      <c r="AE111" s="7">
        <v>3.6972520000000002</v>
      </c>
      <c r="AF111" s="7">
        <v>3.5854900000000001</v>
      </c>
      <c r="AG111" s="7">
        <f t="shared" si="30"/>
        <v>3.472860666666667</v>
      </c>
      <c r="AH111" s="7">
        <v>2.9969700000000001</v>
      </c>
      <c r="AI111" s="7">
        <v>2.754534</v>
      </c>
      <c r="AJ111" s="7">
        <v>2.2739539999999998</v>
      </c>
      <c r="AK111" s="7">
        <f t="shared" si="31"/>
        <v>2.675152666666667</v>
      </c>
      <c r="AL111" s="7">
        <v>3.2999200000000002</v>
      </c>
      <c r="AM111" s="7">
        <v>3.262362</v>
      </c>
      <c r="AN111" s="7">
        <v>3.6223999999999999E-2</v>
      </c>
      <c r="AO111" s="7">
        <f t="shared" si="32"/>
        <v>2.1995019999999998</v>
      </c>
      <c r="AP111" s="7">
        <v>3.3014899999999998</v>
      </c>
      <c r="AQ111" s="7">
        <v>3.0902919999999998</v>
      </c>
      <c r="AR111" s="7">
        <v>2.798162</v>
      </c>
      <c r="AS111" s="7">
        <f t="shared" si="33"/>
        <v>3.0633146666666664</v>
      </c>
      <c r="AT111" s="7">
        <v>2.6488399999999999</v>
      </c>
      <c r="AU111" s="7">
        <v>2.9918499999999999</v>
      </c>
      <c r="AV111" s="7">
        <v>2.7925140000000002</v>
      </c>
      <c r="AW111" s="7">
        <f t="shared" si="34"/>
        <v>2.8110680000000001</v>
      </c>
      <c r="AX111" s="7">
        <v>3.303083</v>
      </c>
      <c r="AY111" s="7">
        <v>3.2257400000000001</v>
      </c>
      <c r="AZ111" s="7">
        <v>2.5558619999999999</v>
      </c>
      <c r="BA111" s="7">
        <f t="shared" si="35"/>
        <v>3.0282283333333333</v>
      </c>
      <c r="BB111" s="7">
        <v>2.9348510000000001</v>
      </c>
      <c r="BC111" s="7">
        <v>3.4761500000000001</v>
      </c>
      <c r="BD111" s="7">
        <v>3.5463</v>
      </c>
      <c r="BE111" s="7">
        <f t="shared" si="36"/>
        <v>3.3191003333333335</v>
      </c>
      <c r="BF111" s="7">
        <v>1.95679</v>
      </c>
      <c r="BG111" s="7">
        <v>2.1019830000000002</v>
      </c>
      <c r="BH111" s="7">
        <v>2.1333410000000002</v>
      </c>
      <c r="BI111" s="7">
        <f t="shared" si="37"/>
        <v>2.064038</v>
      </c>
      <c r="BJ111" s="7">
        <v>2.3920340000000002</v>
      </c>
      <c r="BK111" s="7">
        <v>3.0658699999999999</v>
      </c>
      <c r="BL111" s="7">
        <v>2.9516499999999999</v>
      </c>
      <c r="BM111" s="7">
        <f t="shared" si="38"/>
        <v>2.8031846666666667</v>
      </c>
      <c r="BN111" s="7">
        <v>1.0712900000000001</v>
      </c>
      <c r="BO111" s="7">
        <v>1.126212</v>
      </c>
      <c r="BP111" s="7">
        <v>0.91673199999999999</v>
      </c>
      <c r="BQ111" s="7">
        <f t="shared" si="39"/>
        <v>1.0380780000000001</v>
      </c>
      <c r="BR111" s="7">
        <v>2.7355299999999998</v>
      </c>
      <c r="BS111" s="7">
        <v>3.0822419999999999</v>
      </c>
      <c r="BT111" s="7">
        <v>3.04264</v>
      </c>
      <c r="BU111" s="7">
        <f t="shared" si="40"/>
        <v>2.9534706666666666</v>
      </c>
      <c r="BV111" s="7">
        <v>1.2041500000000001</v>
      </c>
      <c r="BW111" s="7">
        <v>1.4812399999999999</v>
      </c>
      <c r="BX111" s="7">
        <v>2.18086</v>
      </c>
      <c r="BY111" s="7">
        <f t="shared" si="41"/>
        <v>1.6220833333333333</v>
      </c>
      <c r="BZ111" s="7">
        <v>3.6160709999999998</v>
      </c>
      <c r="CA111" s="7">
        <v>3.6232929999999999</v>
      </c>
      <c r="CB111" s="7">
        <v>3.23821</v>
      </c>
      <c r="CC111" s="7">
        <f t="shared" si="42"/>
        <v>3.4925246666666667</v>
      </c>
      <c r="CD111" s="7">
        <v>1.0713440000000001</v>
      </c>
      <c r="CE111" s="7">
        <v>0.99116700000000002</v>
      </c>
      <c r="CF111" s="7">
        <v>1.0457000000000001</v>
      </c>
      <c r="CG111" s="7">
        <f t="shared" si="43"/>
        <v>1.0360703333333334</v>
      </c>
      <c r="CH111" s="7">
        <v>0.11483699999999999</v>
      </c>
      <c r="CI111" s="7">
        <v>9.6462999999999993E-2</v>
      </c>
      <c r="CJ111" s="7">
        <v>0.17880099999999999</v>
      </c>
      <c r="CK111" s="7">
        <f t="shared" si="44"/>
        <v>0.13003366666666666</v>
      </c>
      <c r="CL111" s="7">
        <v>3.3595730000000001</v>
      </c>
      <c r="CM111" s="7">
        <v>3.8557899999999998</v>
      </c>
      <c r="CN111" s="7">
        <v>3.7098810000000002</v>
      </c>
      <c r="CO111" s="7">
        <f t="shared" si="45"/>
        <v>3.6417479999999998</v>
      </c>
    </row>
    <row r="112" spans="1:93">
      <c r="A112" s="7" t="s">
        <v>267</v>
      </c>
      <c r="B112" s="7">
        <v>3.6895099999999998</v>
      </c>
      <c r="C112" s="7">
        <v>3.8704619999999998</v>
      </c>
      <c r="D112" s="7">
        <v>4.0853200000000003</v>
      </c>
      <c r="E112" s="7">
        <f t="shared" si="23"/>
        <v>3.8817640000000004</v>
      </c>
      <c r="F112" s="7">
        <v>3.9264199999999998</v>
      </c>
      <c r="G112" s="7">
        <v>3.84219</v>
      </c>
      <c r="H112" s="7">
        <v>3.6935899999999999</v>
      </c>
      <c r="I112" s="7">
        <f t="shared" si="24"/>
        <v>3.8207333333333331</v>
      </c>
      <c r="J112" s="7">
        <v>3.8497499999999998</v>
      </c>
      <c r="K112" s="7">
        <v>3.816662</v>
      </c>
      <c r="L112" s="7">
        <v>4.1428700000000003</v>
      </c>
      <c r="M112" s="7">
        <f t="shared" si="25"/>
        <v>3.9364273333333331</v>
      </c>
      <c r="N112" s="7">
        <v>3.7538999999999998</v>
      </c>
      <c r="O112" s="7">
        <v>3.73001</v>
      </c>
      <c r="P112" s="7">
        <v>3.65368</v>
      </c>
      <c r="Q112" s="7">
        <f t="shared" si="26"/>
        <v>3.7125299999999997</v>
      </c>
      <c r="R112" s="7">
        <v>3.685454</v>
      </c>
      <c r="S112" s="7">
        <v>3.6111399999999998</v>
      </c>
      <c r="T112" s="7">
        <v>3.5999639999999999</v>
      </c>
      <c r="U112" s="7">
        <f t="shared" si="27"/>
        <v>3.6321859999999995</v>
      </c>
      <c r="V112" s="7">
        <v>4.2819599999999998</v>
      </c>
      <c r="W112" s="7">
        <v>4.2760699999999998</v>
      </c>
      <c r="X112" s="7">
        <v>4.1236100000000002</v>
      </c>
      <c r="Y112" s="7">
        <f t="shared" si="28"/>
        <v>4.2272133333333324</v>
      </c>
      <c r="Z112" s="7">
        <v>3.7226599999999999</v>
      </c>
      <c r="AA112" s="7">
        <v>3.7073909999999999</v>
      </c>
      <c r="AB112" s="7">
        <v>3.0393400000000002</v>
      </c>
      <c r="AC112" s="7">
        <f t="shared" si="29"/>
        <v>3.4897969999999998</v>
      </c>
      <c r="AD112" s="7">
        <v>3.1422699999999999</v>
      </c>
      <c r="AE112" s="7">
        <v>3.7917800000000002</v>
      </c>
      <c r="AF112" s="7">
        <v>3.5657329999999998</v>
      </c>
      <c r="AG112" s="7">
        <f t="shared" si="30"/>
        <v>3.4999276666666668</v>
      </c>
      <c r="AH112" s="7">
        <v>3.0159400000000001</v>
      </c>
      <c r="AI112" s="7">
        <v>2.7389000000000001</v>
      </c>
      <c r="AJ112" s="7">
        <v>2.2962699999999998</v>
      </c>
      <c r="AK112" s="7">
        <f t="shared" si="31"/>
        <v>2.6837033333333333</v>
      </c>
      <c r="AL112" s="7">
        <v>3.3068399999999998</v>
      </c>
      <c r="AM112" s="7">
        <v>3.2652199999999998</v>
      </c>
      <c r="AN112" s="7">
        <v>3.5887000000000002E-2</v>
      </c>
      <c r="AO112" s="7">
        <f t="shared" si="32"/>
        <v>2.2026489999999996</v>
      </c>
      <c r="AP112" s="7">
        <v>3.2980800000000001</v>
      </c>
      <c r="AQ112" s="7">
        <v>3.1038610000000002</v>
      </c>
      <c r="AR112" s="7">
        <v>2.7702300000000002</v>
      </c>
      <c r="AS112" s="7">
        <f t="shared" si="33"/>
        <v>3.0573903333333337</v>
      </c>
      <c r="AT112" s="7">
        <v>2.567593</v>
      </c>
      <c r="AU112" s="7">
        <v>2.9610629999999998</v>
      </c>
      <c r="AV112" s="7">
        <v>2.8216640000000002</v>
      </c>
      <c r="AW112" s="7">
        <f t="shared" si="34"/>
        <v>2.7834400000000001</v>
      </c>
      <c r="AX112" s="7">
        <v>3.2982300000000002</v>
      </c>
      <c r="AY112" s="7">
        <v>3.23325</v>
      </c>
      <c r="AZ112" s="7">
        <v>2.5653929999999998</v>
      </c>
      <c r="BA112" s="7">
        <f t="shared" si="35"/>
        <v>3.0322910000000003</v>
      </c>
      <c r="BB112" s="7">
        <v>2.94407</v>
      </c>
      <c r="BC112" s="7">
        <v>3.4771100000000001</v>
      </c>
      <c r="BD112" s="7">
        <v>3.5667300000000002</v>
      </c>
      <c r="BE112" s="7">
        <f t="shared" si="36"/>
        <v>3.3293033333333333</v>
      </c>
      <c r="BF112" s="7">
        <v>1.9577100000000001</v>
      </c>
      <c r="BG112" s="7">
        <v>2.0651099999999998</v>
      </c>
      <c r="BH112" s="7">
        <v>2.1176400000000002</v>
      </c>
      <c r="BI112" s="7">
        <f t="shared" si="37"/>
        <v>2.0468199999999999</v>
      </c>
      <c r="BJ112" s="7">
        <v>2.3836810000000002</v>
      </c>
      <c r="BK112" s="7">
        <v>2.9832830000000001</v>
      </c>
      <c r="BL112" s="7">
        <v>2.969684</v>
      </c>
      <c r="BM112" s="7">
        <f t="shared" si="38"/>
        <v>2.7788826666666666</v>
      </c>
      <c r="BN112" s="7">
        <v>1.0705100000000001</v>
      </c>
      <c r="BO112" s="7">
        <v>1.1375919999999999</v>
      </c>
      <c r="BP112" s="7">
        <v>0.90882099999999999</v>
      </c>
      <c r="BQ112" s="7">
        <f t="shared" si="39"/>
        <v>1.0389743333333334</v>
      </c>
      <c r="BR112" s="7">
        <v>2.7431239999999999</v>
      </c>
      <c r="BS112" s="7">
        <v>3.0359630000000002</v>
      </c>
      <c r="BT112" s="7">
        <v>3.04758</v>
      </c>
      <c r="BU112" s="7">
        <f t="shared" si="40"/>
        <v>2.9422223333333335</v>
      </c>
      <c r="BV112" s="7">
        <v>1.20767</v>
      </c>
      <c r="BW112" s="7">
        <v>1.5279130000000001</v>
      </c>
      <c r="BX112" s="7">
        <v>2.1751900000000002</v>
      </c>
      <c r="BY112" s="7">
        <f t="shared" si="41"/>
        <v>1.6369243333333336</v>
      </c>
      <c r="BZ112" s="7">
        <v>3.7079399999999998</v>
      </c>
      <c r="CA112" s="7">
        <v>3.5906199999999999</v>
      </c>
      <c r="CB112" s="7">
        <v>3.1087799999999999</v>
      </c>
      <c r="CC112" s="7">
        <f t="shared" si="42"/>
        <v>3.469113333333333</v>
      </c>
      <c r="CD112" s="7">
        <v>1.0646230000000001</v>
      </c>
      <c r="CE112" s="7">
        <v>0.99059200000000003</v>
      </c>
      <c r="CF112" s="7">
        <v>1.04657</v>
      </c>
      <c r="CG112" s="7">
        <f t="shared" si="43"/>
        <v>1.0339283333333333</v>
      </c>
      <c r="CH112" s="7">
        <v>0.127133</v>
      </c>
      <c r="CI112" s="7">
        <v>9.4886999999999999E-2</v>
      </c>
      <c r="CJ112" s="7">
        <v>0.16985700000000001</v>
      </c>
      <c r="CK112" s="7">
        <f t="shared" si="44"/>
        <v>0.13062566666666667</v>
      </c>
      <c r="CL112" s="7">
        <v>3.300284</v>
      </c>
      <c r="CM112" s="7">
        <v>3.8481100000000001</v>
      </c>
      <c r="CN112" s="7">
        <v>3.6837209999999998</v>
      </c>
      <c r="CO112" s="7">
        <f t="shared" si="45"/>
        <v>3.6107049999999998</v>
      </c>
    </row>
    <row r="113" spans="1:93">
      <c r="A113" s="7" t="s">
        <v>268</v>
      </c>
      <c r="B113" s="7">
        <v>3.616142</v>
      </c>
      <c r="C113" s="7">
        <v>3.8849830000000001</v>
      </c>
      <c r="D113" s="7">
        <v>4.070773</v>
      </c>
      <c r="E113" s="7">
        <f t="shared" si="23"/>
        <v>3.8572993333333336</v>
      </c>
      <c r="F113" s="7">
        <v>3.9996399999999999</v>
      </c>
      <c r="G113" s="7">
        <v>3.81873</v>
      </c>
      <c r="H113" s="7">
        <v>3.7986800000000001</v>
      </c>
      <c r="I113" s="7">
        <f t="shared" si="24"/>
        <v>3.8723499999999995</v>
      </c>
      <c r="J113" s="7">
        <v>3.8808410000000002</v>
      </c>
      <c r="K113" s="7">
        <v>3.8538700000000001</v>
      </c>
      <c r="L113" s="7">
        <v>4.1180630000000003</v>
      </c>
      <c r="M113" s="7">
        <f t="shared" si="25"/>
        <v>3.9509246666666669</v>
      </c>
      <c r="N113" s="7">
        <v>3.7581799999999999</v>
      </c>
      <c r="O113" s="7">
        <v>3.7177799999999999</v>
      </c>
      <c r="P113" s="7">
        <v>3.6242000000000001</v>
      </c>
      <c r="Q113" s="7">
        <f t="shared" si="26"/>
        <v>3.700053333333333</v>
      </c>
      <c r="R113" s="7">
        <v>3.60337</v>
      </c>
      <c r="S113" s="7">
        <v>3.5862400000000001</v>
      </c>
      <c r="T113" s="7">
        <v>3.6288</v>
      </c>
      <c r="U113" s="7">
        <f t="shared" si="27"/>
        <v>3.6061366666666665</v>
      </c>
      <c r="V113" s="7">
        <v>4.3288200000000003</v>
      </c>
      <c r="W113" s="7">
        <v>4.281123</v>
      </c>
      <c r="X113" s="7">
        <v>4.1330140000000002</v>
      </c>
      <c r="Y113" s="7">
        <f t="shared" si="28"/>
        <v>4.2476523333333338</v>
      </c>
      <c r="Z113" s="7">
        <v>3.7719</v>
      </c>
      <c r="AA113" s="7">
        <v>3.8025929999999999</v>
      </c>
      <c r="AB113" s="7">
        <v>2.9733239999999999</v>
      </c>
      <c r="AC113" s="7">
        <f t="shared" si="29"/>
        <v>3.5159389999999999</v>
      </c>
      <c r="AD113" s="7">
        <v>3.1304509999999999</v>
      </c>
      <c r="AE113" s="7">
        <v>3.7869999999999999</v>
      </c>
      <c r="AF113" s="7">
        <v>3.5752899999999999</v>
      </c>
      <c r="AG113" s="7">
        <f t="shared" si="30"/>
        <v>3.4975803333333331</v>
      </c>
      <c r="AH113" s="7">
        <v>2.9878529999999999</v>
      </c>
      <c r="AI113" s="7">
        <v>2.769631</v>
      </c>
      <c r="AJ113" s="7">
        <v>2.2873839999999999</v>
      </c>
      <c r="AK113" s="7">
        <f t="shared" si="31"/>
        <v>2.6816226666666663</v>
      </c>
      <c r="AL113" s="7">
        <v>3.3367830000000001</v>
      </c>
      <c r="AM113" s="7">
        <v>3.2788599999999999</v>
      </c>
      <c r="AN113" s="7">
        <v>3.5379000000000001E-2</v>
      </c>
      <c r="AO113" s="7">
        <f t="shared" si="32"/>
        <v>2.2170073333333336</v>
      </c>
      <c r="AP113" s="7">
        <v>3.3074599999999998</v>
      </c>
      <c r="AQ113" s="7">
        <v>3.081731</v>
      </c>
      <c r="AR113" s="7">
        <v>2.7592509999999999</v>
      </c>
      <c r="AS113" s="7">
        <f t="shared" si="33"/>
        <v>3.0494806666666663</v>
      </c>
      <c r="AT113" s="7">
        <v>2.6034600000000001</v>
      </c>
      <c r="AU113" s="7">
        <v>2.992041</v>
      </c>
      <c r="AV113" s="7">
        <v>2.802832</v>
      </c>
      <c r="AW113" s="7">
        <f t="shared" si="34"/>
        <v>2.7994443333333336</v>
      </c>
      <c r="AX113" s="7">
        <v>3.3131140000000001</v>
      </c>
      <c r="AY113" s="7">
        <v>3.2125599999999999</v>
      </c>
      <c r="AZ113" s="7">
        <v>2.5390899999999998</v>
      </c>
      <c r="BA113" s="7">
        <f t="shared" si="35"/>
        <v>3.0215879999999999</v>
      </c>
      <c r="BB113" s="7">
        <v>2.9416030000000002</v>
      </c>
      <c r="BC113" s="7">
        <v>3.433541</v>
      </c>
      <c r="BD113" s="7">
        <v>3.5506820000000001</v>
      </c>
      <c r="BE113" s="7">
        <f t="shared" si="36"/>
        <v>3.3086086666666668</v>
      </c>
      <c r="BF113" s="7">
        <v>1.963992</v>
      </c>
      <c r="BG113" s="7">
        <v>2.1048019999999998</v>
      </c>
      <c r="BH113" s="7">
        <v>2.1442809999999999</v>
      </c>
      <c r="BI113" s="7">
        <f t="shared" si="37"/>
        <v>2.0710250000000001</v>
      </c>
      <c r="BJ113" s="7">
        <v>2.3370000000000002</v>
      </c>
      <c r="BK113" s="7">
        <v>3.0007619999999999</v>
      </c>
      <c r="BL113" s="7">
        <v>3.0306099999999998</v>
      </c>
      <c r="BM113" s="7">
        <f t="shared" si="38"/>
        <v>2.789457333333333</v>
      </c>
      <c r="BN113" s="7">
        <v>1.0663339999999999</v>
      </c>
      <c r="BO113" s="7">
        <v>1.147311</v>
      </c>
      <c r="BP113" s="7">
        <v>0.91784600000000005</v>
      </c>
      <c r="BQ113" s="7">
        <f t="shared" si="39"/>
        <v>1.0438303333333332</v>
      </c>
      <c r="BR113" s="7">
        <v>2.7498</v>
      </c>
      <c r="BS113" s="7">
        <v>3.0050340000000002</v>
      </c>
      <c r="BT113" s="7">
        <v>3.06223</v>
      </c>
      <c r="BU113" s="7">
        <f t="shared" si="40"/>
        <v>2.9390213333333333</v>
      </c>
      <c r="BV113" s="7">
        <v>1.2143630000000001</v>
      </c>
      <c r="BW113" s="7">
        <v>1.487384</v>
      </c>
      <c r="BX113" s="7">
        <v>2.2080419999999998</v>
      </c>
      <c r="BY113" s="7">
        <f t="shared" si="41"/>
        <v>1.6365963333333333</v>
      </c>
      <c r="BZ113" s="7">
        <v>3.64127</v>
      </c>
      <c r="CA113" s="7">
        <v>3.5549900000000001</v>
      </c>
      <c r="CB113" s="7">
        <v>3.2032530000000001</v>
      </c>
      <c r="CC113" s="7">
        <f t="shared" si="42"/>
        <v>3.4665043333333334</v>
      </c>
      <c r="CD113" s="7">
        <v>1.059574</v>
      </c>
      <c r="CE113" s="7">
        <v>1.0217400000000001</v>
      </c>
      <c r="CF113" s="7">
        <v>1.04844</v>
      </c>
      <c r="CG113" s="7">
        <f t="shared" si="43"/>
        <v>1.0432513333333333</v>
      </c>
      <c r="CH113" s="7">
        <v>0.12875</v>
      </c>
      <c r="CI113" s="7">
        <v>9.5773999999999998E-2</v>
      </c>
      <c r="CJ113" s="7">
        <v>0.17177100000000001</v>
      </c>
      <c r="CK113" s="7">
        <f t="shared" si="44"/>
        <v>0.13209833333333335</v>
      </c>
      <c r="CL113" s="7">
        <v>3.4276399999999998</v>
      </c>
      <c r="CM113" s="7">
        <v>3.8313609999999998</v>
      </c>
      <c r="CN113" s="7">
        <v>3.6675140000000002</v>
      </c>
      <c r="CO113" s="7">
        <f t="shared" si="45"/>
        <v>3.6421716666666666</v>
      </c>
    </row>
    <row r="114" spans="1:93">
      <c r="A114" s="7" t="s">
        <v>269</v>
      </c>
      <c r="B114" s="7">
        <v>3.6859899999999999</v>
      </c>
      <c r="C114" s="7">
        <v>3.8838400000000002</v>
      </c>
      <c r="D114" s="7">
        <v>4.0499200000000002</v>
      </c>
      <c r="E114" s="7">
        <f t="shared" si="23"/>
        <v>3.8732500000000001</v>
      </c>
      <c r="F114" s="7">
        <v>3.9171100000000001</v>
      </c>
      <c r="G114" s="7">
        <v>3.8211400000000002</v>
      </c>
      <c r="H114" s="7">
        <v>3.65876</v>
      </c>
      <c r="I114" s="7">
        <f t="shared" si="24"/>
        <v>3.7990033333333337</v>
      </c>
      <c r="J114" s="7">
        <v>3.8413400000000002</v>
      </c>
      <c r="K114" s="7">
        <v>3.8471500000000001</v>
      </c>
      <c r="L114" s="7">
        <v>4.1061199999999998</v>
      </c>
      <c r="M114" s="7">
        <f t="shared" si="25"/>
        <v>3.9315366666666662</v>
      </c>
      <c r="N114" s="7">
        <v>3.7537699999999998</v>
      </c>
      <c r="O114" s="7">
        <v>3.7478220000000002</v>
      </c>
      <c r="P114" s="7">
        <v>3.5958899999999998</v>
      </c>
      <c r="Q114" s="7">
        <f t="shared" si="26"/>
        <v>3.6991606666666663</v>
      </c>
      <c r="R114" s="7">
        <v>3.6191599999999999</v>
      </c>
      <c r="S114" s="7">
        <v>3.59321</v>
      </c>
      <c r="T114" s="7">
        <v>3.67245</v>
      </c>
      <c r="U114" s="7">
        <f t="shared" si="27"/>
        <v>3.628273333333333</v>
      </c>
      <c r="V114" s="7">
        <v>4.3719299999999999</v>
      </c>
      <c r="W114" s="7">
        <v>4.2474800000000004</v>
      </c>
      <c r="X114" s="7">
        <v>4.0997199999999996</v>
      </c>
      <c r="Y114" s="7">
        <f t="shared" si="28"/>
        <v>4.2397099999999996</v>
      </c>
      <c r="Z114" s="7">
        <v>3.8304299999999998</v>
      </c>
      <c r="AA114" s="7">
        <v>3.6911499999999999</v>
      </c>
      <c r="AB114" s="7">
        <v>3.0161210000000001</v>
      </c>
      <c r="AC114" s="7">
        <f t="shared" si="29"/>
        <v>3.5125670000000002</v>
      </c>
      <c r="AD114" s="7">
        <v>3.1523599999999998</v>
      </c>
      <c r="AE114" s="7">
        <v>3.7733819999999998</v>
      </c>
      <c r="AF114" s="7">
        <v>3.5721599999999998</v>
      </c>
      <c r="AG114" s="7">
        <f t="shared" si="30"/>
        <v>3.4993006666666666</v>
      </c>
      <c r="AH114" s="7">
        <v>2.9727939999999999</v>
      </c>
      <c r="AI114" s="7">
        <v>2.7647200000000001</v>
      </c>
      <c r="AJ114" s="7">
        <v>2.2997399999999999</v>
      </c>
      <c r="AK114" s="7">
        <f t="shared" si="31"/>
        <v>2.6790846666666668</v>
      </c>
      <c r="AL114" s="7">
        <v>3.3049900000000001</v>
      </c>
      <c r="AM114" s="7">
        <v>3.2630499999999998</v>
      </c>
      <c r="AN114" s="7">
        <v>3.5103000000000002E-2</v>
      </c>
      <c r="AO114" s="7">
        <f t="shared" si="32"/>
        <v>2.2010476666666667</v>
      </c>
      <c r="AP114" s="7">
        <v>3.3091020000000002</v>
      </c>
      <c r="AQ114" s="7">
        <v>3.1927319999999999</v>
      </c>
      <c r="AR114" s="7">
        <v>2.801641</v>
      </c>
      <c r="AS114" s="7">
        <f t="shared" si="33"/>
        <v>3.1011583333333337</v>
      </c>
      <c r="AT114" s="7">
        <v>2.6127899999999999</v>
      </c>
      <c r="AU114" s="7">
        <v>2.99831</v>
      </c>
      <c r="AV114" s="7">
        <v>2.8103699999999998</v>
      </c>
      <c r="AW114" s="7">
        <f t="shared" si="34"/>
        <v>2.8071566666666663</v>
      </c>
      <c r="AX114" s="7">
        <v>3.3339810000000001</v>
      </c>
      <c r="AY114" s="7">
        <v>3.268364</v>
      </c>
      <c r="AZ114" s="7">
        <v>2.5840640000000001</v>
      </c>
      <c r="BA114" s="7">
        <f t="shared" si="35"/>
        <v>3.0621363333333331</v>
      </c>
      <c r="BB114" s="7">
        <v>2.9408300000000001</v>
      </c>
      <c r="BC114" s="7">
        <v>3.45608</v>
      </c>
      <c r="BD114" s="7">
        <v>3.5591810000000002</v>
      </c>
      <c r="BE114" s="7">
        <f t="shared" si="36"/>
        <v>3.3186970000000002</v>
      </c>
      <c r="BF114" s="7">
        <v>1.9711399999999999</v>
      </c>
      <c r="BG114" s="7">
        <v>2.14419</v>
      </c>
      <c r="BH114" s="7">
        <v>2.1457199999999998</v>
      </c>
      <c r="BI114" s="7">
        <f t="shared" si="37"/>
        <v>2.0870166666666665</v>
      </c>
      <c r="BJ114" s="7">
        <v>2.3711899999999999</v>
      </c>
      <c r="BK114" s="7">
        <v>3.0080499999999999</v>
      </c>
      <c r="BL114" s="7">
        <v>2.9796809999999998</v>
      </c>
      <c r="BM114" s="7">
        <f t="shared" si="38"/>
        <v>2.7863069999999994</v>
      </c>
      <c r="BN114" s="7">
        <v>1.0708800000000001</v>
      </c>
      <c r="BO114" s="7">
        <v>1.139551</v>
      </c>
      <c r="BP114" s="7">
        <v>0.91464500000000004</v>
      </c>
      <c r="BQ114" s="7">
        <f t="shared" si="39"/>
        <v>1.0416920000000001</v>
      </c>
      <c r="BR114" s="7">
        <v>2.7792500000000002</v>
      </c>
      <c r="BS114" s="7">
        <v>3.0591140000000001</v>
      </c>
      <c r="BT114" s="7">
        <v>3.0451000000000001</v>
      </c>
      <c r="BU114" s="7">
        <f t="shared" si="40"/>
        <v>2.9611546666666668</v>
      </c>
      <c r="BV114" s="7">
        <v>1.2223900000000001</v>
      </c>
      <c r="BW114" s="7">
        <v>1.5081</v>
      </c>
      <c r="BX114" s="7">
        <v>2.214073</v>
      </c>
      <c r="BY114" s="7">
        <f t="shared" si="41"/>
        <v>1.6481876666666668</v>
      </c>
      <c r="BZ114" s="7">
        <v>3.74668</v>
      </c>
      <c r="CA114" s="7">
        <v>3.5531000000000001</v>
      </c>
      <c r="CB114" s="7">
        <v>3.2935699999999999</v>
      </c>
      <c r="CC114" s="7">
        <f t="shared" si="42"/>
        <v>3.5311166666666671</v>
      </c>
      <c r="CD114" s="7">
        <v>1.05932</v>
      </c>
      <c r="CE114" s="7">
        <v>1.026602</v>
      </c>
      <c r="CF114" s="7">
        <v>1.0362100000000001</v>
      </c>
      <c r="CG114" s="7">
        <f t="shared" si="43"/>
        <v>1.0407106666666668</v>
      </c>
      <c r="CH114" s="7">
        <v>9.2892000000000002E-2</v>
      </c>
      <c r="CI114" s="7">
        <v>9.8249000000000003E-2</v>
      </c>
      <c r="CJ114" s="7">
        <v>0.17225099999999999</v>
      </c>
      <c r="CK114" s="7">
        <f t="shared" si="44"/>
        <v>0.12113066666666666</v>
      </c>
      <c r="CL114" s="7">
        <v>3.3181600000000002</v>
      </c>
      <c r="CM114" s="7">
        <v>3.8610199999999999</v>
      </c>
      <c r="CN114" s="7">
        <v>3.6833200000000001</v>
      </c>
      <c r="CO114" s="7">
        <f t="shared" si="45"/>
        <v>3.6208333333333336</v>
      </c>
    </row>
    <row r="115" spans="1:93">
      <c r="A115" s="7" t="s">
        <v>270</v>
      </c>
      <c r="B115" s="7">
        <v>3.6691419999999999</v>
      </c>
      <c r="C115" s="7">
        <v>3.8839000000000001</v>
      </c>
      <c r="D115" s="7">
        <v>4.0752600000000001</v>
      </c>
      <c r="E115" s="7">
        <f t="shared" si="23"/>
        <v>3.8761006666666664</v>
      </c>
      <c r="F115" s="7">
        <v>3.9515400000000001</v>
      </c>
      <c r="G115" s="7">
        <v>3.844681</v>
      </c>
      <c r="H115" s="7">
        <v>3.7485499999999998</v>
      </c>
      <c r="I115" s="7">
        <f t="shared" si="24"/>
        <v>3.8482570000000003</v>
      </c>
      <c r="J115" s="7">
        <v>3.8629799999999999</v>
      </c>
      <c r="K115" s="7">
        <v>3.8674400000000002</v>
      </c>
      <c r="L115" s="7">
        <v>4.09178</v>
      </c>
      <c r="M115" s="7">
        <f t="shared" si="25"/>
        <v>3.9407333333333336</v>
      </c>
      <c r="N115" s="7">
        <v>3.7416010000000002</v>
      </c>
      <c r="O115" s="7">
        <v>3.7088719999999999</v>
      </c>
      <c r="P115" s="7">
        <v>3.6431819999999999</v>
      </c>
      <c r="Q115" s="7">
        <f t="shared" si="26"/>
        <v>3.6978849999999999</v>
      </c>
      <c r="R115" s="7">
        <v>3.648631</v>
      </c>
      <c r="S115" s="7">
        <v>3.5699900000000002</v>
      </c>
      <c r="T115" s="7">
        <v>3.66926</v>
      </c>
      <c r="U115" s="7">
        <f t="shared" si="27"/>
        <v>3.6292936666666669</v>
      </c>
      <c r="V115" s="7">
        <v>4.349513</v>
      </c>
      <c r="W115" s="7">
        <v>4.2174100000000001</v>
      </c>
      <c r="X115" s="7">
        <v>4.1092409999999999</v>
      </c>
      <c r="Y115" s="7">
        <f t="shared" si="28"/>
        <v>4.2253879999999997</v>
      </c>
      <c r="Z115" s="7">
        <v>3.821672</v>
      </c>
      <c r="AA115" s="7">
        <v>3.80037</v>
      </c>
      <c r="AB115" s="7">
        <v>2.9561999999999999</v>
      </c>
      <c r="AC115" s="7">
        <f t="shared" si="29"/>
        <v>3.5260806666666666</v>
      </c>
      <c r="AD115" s="7">
        <v>3.1485219999999998</v>
      </c>
      <c r="AE115" s="7">
        <v>3.7648899999999998</v>
      </c>
      <c r="AF115" s="7">
        <v>3.5400399999999999</v>
      </c>
      <c r="AG115" s="7">
        <f t="shared" si="30"/>
        <v>3.4844839999999997</v>
      </c>
      <c r="AH115" s="7">
        <v>2.99539</v>
      </c>
      <c r="AI115" s="7">
        <v>2.7646700000000002</v>
      </c>
      <c r="AJ115" s="7">
        <v>2.31271</v>
      </c>
      <c r="AK115" s="7">
        <f t="shared" si="31"/>
        <v>2.6909233333333336</v>
      </c>
      <c r="AL115" s="7">
        <v>3.3203999999999998</v>
      </c>
      <c r="AM115" s="7">
        <v>3.2870620000000002</v>
      </c>
      <c r="AN115" s="7">
        <v>3.5809000000000001E-2</v>
      </c>
      <c r="AO115" s="7">
        <f t="shared" si="32"/>
        <v>2.2144236666666668</v>
      </c>
      <c r="AP115" s="7">
        <v>3.4198400000000002</v>
      </c>
      <c r="AQ115" s="7">
        <v>3.1127009999999999</v>
      </c>
      <c r="AR115" s="7">
        <v>2.7597900000000002</v>
      </c>
      <c r="AS115" s="7">
        <f t="shared" si="33"/>
        <v>3.0974436666666669</v>
      </c>
      <c r="AT115" s="7">
        <v>2.6107399999999998</v>
      </c>
      <c r="AU115" s="7">
        <v>3.0009199999999998</v>
      </c>
      <c r="AV115" s="7">
        <v>2.823423</v>
      </c>
      <c r="AW115" s="7">
        <f t="shared" si="34"/>
        <v>2.8116943333333331</v>
      </c>
      <c r="AX115" s="7">
        <v>3.298781</v>
      </c>
      <c r="AY115" s="7">
        <v>3.2192400000000001</v>
      </c>
      <c r="AZ115" s="7">
        <v>2.5453100000000002</v>
      </c>
      <c r="BA115" s="7">
        <f t="shared" si="35"/>
        <v>3.0211103333333331</v>
      </c>
      <c r="BB115" s="7">
        <v>3.03308</v>
      </c>
      <c r="BC115" s="7">
        <v>3.4483100000000002</v>
      </c>
      <c r="BD115" s="7">
        <v>3.5489440000000001</v>
      </c>
      <c r="BE115" s="7">
        <f t="shared" si="36"/>
        <v>3.3434446666666666</v>
      </c>
      <c r="BF115" s="7">
        <v>1.96953</v>
      </c>
      <c r="BG115" s="7">
        <v>2.0814010000000001</v>
      </c>
      <c r="BH115" s="7">
        <v>2.1412520000000002</v>
      </c>
      <c r="BI115" s="7">
        <f t="shared" si="37"/>
        <v>2.0640610000000001</v>
      </c>
      <c r="BJ115" s="7">
        <v>2.39432</v>
      </c>
      <c r="BK115" s="7">
        <v>3.0042330000000002</v>
      </c>
      <c r="BL115" s="7">
        <v>2.9704799999999998</v>
      </c>
      <c r="BM115" s="7">
        <f t="shared" si="38"/>
        <v>2.7896776666666665</v>
      </c>
      <c r="BN115" s="7">
        <v>1.0619499999999999</v>
      </c>
      <c r="BO115" s="7">
        <v>1.1359319999999999</v>
      </c>
      <c r="BP115" s="7">
        <v>0.91873700000000003</v>
      </c>
      <c r="BQ115" s="7">
        <f t="shared" si="39"/>
        <v>1.0388729999999999</v>
      </c>
      <c r="BR115" s="7">
        <v>2.7604600000000001</v>
      </c>
      <c r="BS115" s="7">
        <v>3.0386199999999999</v>
      </c>
      <c r="BT115" s="7">
        <v>3.066201</v>
      </c>
      <c r="BU115" s="7">
        <f t="shared" si="40"/>
        <v>2.9550936666666665</v>
      </c>
      <c r="BV115" s="7">
        <v>1.2280599999999999</v>
      </c>
      <c r="BW115" s="7">
        <v>1.56097</v>
      </c>
      <c r="BX115" s="7">
        <v>2.1863730000000001</v>
      </c>
      <c r="BY115" s="7">
        <f t="shared" si="41"/>
        <v>1.6584676666666667</v>
      </c>
      <c r="BZ115" s="7">
        <v>3.6847300000000001</v>
      </c>
      <c r="CA115" s="7">
        <v>3.5627140000000002</v>
      </c>
      <c r="CB115" s="7">
        <v>3.10114</v>
      </c>
      <c r="CC115" s="7">
        <f t="shared" si="42"/>
        <v>3.4495279999999995</v>
      </c>
      <c r="CD115" s="7">
        <v>1.055293</v>
      </c>
      <c r="CE115" s="7">
        <v>1.0231330000000001</v>
      </c>
      <c r="CF115" s="7">
        <v>1.0308900000000001</v>
      </c>
      <c r="CG115" s="7">
        <f t="shared" si="43"/>
        <v>1.036438666666667</v>
      </c>
      <c r="CH115" s="7">
        <v>9.7102999999999995E-2</v>
      </c>
      <c r="CI115" s="7">
        <v>9.5495999999999998E-2</v>
      </c>
      <c r="CJ115" s="7">
        <v>0.18007200000000001</v>
      </c>
      <c r="CK115" s="7">
        <f t="shared" si="44"/>
        <v>0.12422366666666666</v>
      </c>
      <c r="CL115" s="7">
        <v>3.30166</v>
      </c>
      <c r="CM115" s="7">
        <v>3.7953199999999998</v>
      </c>
      <c r="CN115" s="7">
        <v>3.7154940000000001</v>
      </c>
      <c r="CO115" s="7">
        <f t="shared" si="45"/>
        <v>3.604158</v>
      </c>
    </row>
    <row r="116" spans="1:93">
      <c r="A116" s="7" t="s">
        <v>271</v>
      </c>
      <c r="B116" s="7">
        <v>3.647154</v>
      </c>
      <c r="C116" s="7">
        <v>3.8881519999999998</v>
      </c>
      <c r="D116" s="7">
        <v>4.0307500000000003</v>
      </c>
      <c r="E116" s="7">
        <f t="shared" si="23"/>
        <v>3.8553519999999999</v>
      </c>
      <c r="F116" s="7">
        <v>3.9126110000000001</v>
      </c>
      <c r="G116" s="7">
        <v>3.8027500000000001</v>
      </c>
      <c r="H116" s="7">
        <v>3.7414019999999999</v>
      </c>
      <c r="I116" s="7">
        <f t="shared" si="24"/>
        <v>3.8189209999999996</v>
      </c>
      <c r="J116" s="7">
        <v>3.8182839999999998</v>
      </c>
      <c r="K116" s="7">
        <v>3.8626399999999999</v>
      </c>
      <c r="L116" s="7">
        <v>4.1440200000000003</v>
      </c>
      <c r="M116" s="7">
        <f t="shared" si="25"/>
        <v>3.9416479999999994</v>
      </c>
      <c r="N116" s="7">
        <v>3.7568299999999999</v>
      </c>
      <c r="O116" s="7">
        <v>3.7065000000000001</v>
      </c>
      <c r="P116" s="7">
        <v>3.6273529999999998</v>
      </c>
      <c r="Q116" s="7">
        <f t="shared" si="26"/>
        <v>3.6968943333333333</v>
      </c>
      <c r="R116" s="7">
        <v>3.505242</v>
      </c>
      <c r="S116" s="7">
        <v>3.5437400000000001</v>
      </c>
      <c r="T116" s="7">
        <v>3.6905610000000002</v>
      </c>
      <c r="U116" s="7">
        <f t="shared" si="27"/>
        <v>3.5798476666666672</v>
      </c>
      <c r="V116" s="7">
        <v>4.3597000000000001</v>
      </c>
      <c r="W116" s="7">
        <v>4.2352999999999996</v>
      </c>
      <c r="X116" s="7">
        <v>4.0793400000000002</v>
      </c>
      <c r="Y116" s="7">
        <f t="shared" si="28"/>
        <v>4.22478</v>
      </c>
      <c r="Z116" s="7">
        <v>3.65476</v>
      </c>
      <c r="AA116" s="7">
        <v>3.7088830000000002</v>
      </c>
      <c r="AB116" s="7">
        <v>3.0131100000000002</v>
      </c>
      <c r="AC116" s="7">
        <f t="shared" si="29"/>
        <v>3.4589176666666668</v>
      </c>
      <c r="AD116" s="7">
        <v>3.1331799999999999</v>
      </c>
      <c r="AE116" s="7">
        <v>3.6574499999999999</v>
      </c>
      <c r="AF116" s="7">
        <v>3.5209999999999999</v>
      </c>
      <c r="AG116" s="7">
        <f t="shared" si="30"/>
        <v>3.4372100000000003</v>
      </c>
      <c r="AH116" s="7">
        <v>3.0264600000000002</v>
      </c>
      <c r="AI116" s="7">
        <v>2.7234409999999998</v>
      </c>
      <c r="AJ116" s="7">
        <v>2.2742599999999999</v>
      </c>
      <c r="AK116" s="7">
        <f t="shared" si="31"/>
        <v>2.6747203333333331</v>
      </c>
      <c r="AL116" s="7">
        <v>3.34477</v>
      </c>
      <c r="AM116" s="7">
        <v>3.2894999999999999</v>
      </c>
      <c r="AN116" s="7">
        <v>3.5324000000000001E-2</v>
      </c>
      <c r="AO116" s="7">
        <f t="shared" si="32"/>
        <v>2.223198</v>
      </c>
      <c r="AP116" s="7">
        <v>3.23963</v>
      </c>
      <c r="AQ116" s="7">
        <v>3.12202</v>
      </c>
      <c r="AR116" s="7">
        <v>2.7295699999999998</v>
      </c>
      <c r="AS116" s="7">
        <f t="shared" si="33"/>
        <v>3.0304066666666665</v>
      </c>
      <c r="AT116" s="7">
        <v>2.631923</v>
      </c>
      <c r="AU116" s="7">
        <v>3.00013</v>
      </c>
      <c r="AV116" s="7">
        <v>2.7988</v>
      </c>
      <c r="AW116" s="7">
        <f t="shared" si="34"/>
        <v>2.8102843333333332</v>
      </c>
      <c r="AX116" s="7">
        <v>3.3077299999999998</v>
      </c>
      <c r="AY116" s="7">
        <v>3.2088000000000001</v>
      </c>
      <c r="AZ116" s="7">
        <v>2.5465</v>
      </c>
      <c r="BA116" s="7">
        <f t="shared" si="35"/>
        <v>3.02101</v>
      </c>
      <c r="BB116" s="7">
        <v>3.027711</v>
      </c>
      <c r="BC116" s="7">
        <v>3.4946899999999999</v>
      </c>
      <c r="BD116" s="7">
        <v>3.5687820000000001</v>
      </c>
      <c r="BE116" s="7">
        <f t="shared" si="36"/>
        <v>3.3637276666666671</v>
      </c>
      <c r="BF116" s="7">
        <v>1.9729030000000001</v>
      </c>
      <c r="BG116" s="7">
        <v>2.0953330000000001</v>
      </c>
      <c r="BH116" s="7">
        <v>2.13435</v>
      </c>
      <c r="BI116" s="7">
        <f t="shared" si="37"/>
        <v>2.0675286666666666</v>
      </c>
      <c r="BJ116" s="7">
        <v>2.3789500000000001</v>
      </c>
      <c r="BK116" s="7">
        <v>2.9986519999999999</v>
      </c>
      <c r="BL116" s="7">
        <v>3.0083299999999999</v>
      </c>
      <c r="BM116" s="7">
        <f t="shared" si="38"/>
        <v>2.7953106666666669</v>
      </c>
      <c r="BN116" s="7">
        <v>1.0792200000000001</v>
      </c>
      <c r="BO116" s="7">
        <v>1.1331610000000001</v>
      </c>
      <c r="BP116" s="7">
        <v>0.91447500000000004</v>
      </c>
      <c r="BQ116" s="7">
        <f t="shared" si="39"/>
        <v>1.0422853333333333</v>
      </c>
      <c r="BR116" s="7">
        <v>2.7605599999999999</v>
      </c>
      <c r="BS116" s="7">
        <v>3.040403</v>
      </c>
      <c r="BT116" s="7">
        <v>3.068524</v>
      </c>
      <c r="BU116" s="7">
        <f t="shared" si="40"/>
        <v>2.9564956666666666</v>
      </c>
      <c r="BV116" s="7">
        <v>1.2281</v>
      </c>
      <c r="BW116" s="7">
        <v>1.50966</v>
      </c>
      <c r="BX116" s="7">
        <v>2.1862940000000002</v>
      </c>
      <c r="BY116" s="7">
        <f t="shared" si="41"/>
        <v>1.6413513333333334</v>
      </c>
      <c r="BZ116" s="7">
        <v>3.7030729999999998</v>
      </c>
      <c r="CA116" s="7">
        <v>3.46332</v>
      </c>
      <c r="CB116" s="7">
        <v>3.2068819999999998</v>
      </c>
      <c r="CC116" s="7">
        <f t="shared" si="42"/>
        <v>3.457758333333333</v>
      </c>
      <c r="CD116" s="7">
        <v>1.035914</v>
      </c>
      <c r="CE116" s="7">
        <v>1.0074510000000001</v>
      </c>
      <c r="CF116" s="7">
        <v>1.022564</v>
      </c>
      <c r="CG116" s="7">
        <f t="shared" si="43"/>
        <v>1.0219763333333334</v>
      </c>
      <c r="CH116" s="7">
        <v>0.102302</v>
      </c>
      <c r="CI116" s="7">
        <v>0.106561</v>
      </c>
      <c r="CJ116" s="7">
        <v>0.166459</v>
      </c>
      <c r="CK116" s="7">
        <f t="shared" si="44"/>
        <v>0.12510733333333335</v>
      </c>
      <c r="CL116" s="7">
        <v>3.2836799999999999</v>
      </c>
      <c r="CM116" s="7">
        <v>3.7850600000000001</v>
      </c>
      <c r="CN116" s="7">
        <v>3.7163020000000002</v>
      </c>
      <c r="CO116" s="7">
        <f t="shared" si="45"/>
        <v>3.5950140000000004</v>
      </c>
    </row>
    <row r="117" spans="1:93">
      <c r="A117" s="7" t="s">
        <v>272</v>
      </c>
      <c r="B117" s="7">
        <v>3.6425399999999999</v>
      </c>
      <c r="C117" s="7">
        <v>3.8788399999999998</v>
      </c>
      <c r="D117" s="7">
        <v>4.0520430000000003</v>
      </c>
      <c r="E117" s="7">
        <f t="shared" si="23"/>
        <v>3.8578076666666665</v>
      </c>
      <c r="F117" s="7">
        <v>3.9466800000000002</v>
      </c>
      <c r="G117" s="7">
        <v>3.8309199999999999</v>
      </c>
      <c r="H117" s="7">
        <v>3.809561</v>
      </c>
      <c r="I117" s="7">
        <f t="shared" si="24"/>
        <v>3.862387</v>
      </c>
      <c r="J117" s="7">
        <v>3.8492500000000001</v>
      </c>
      <c r="K117" s="7">
        <v>3.8512110000000002</v>
      </c>
      <c r="L117" s="7">
        <v>4.0810219999999999</v>
      </c>
      <c r="M117" s="7">
        <f t="shared" si="25"/>
        <v>3.9271610000000003</v>
      </c>
      <c r="N117" s="7">
        <v>3.70723</v>
      </c>
      <c r="O117" s="7">
        <v>3.690601</v>
      </c>
      <c r="P117" s="7">
        <v>3.6233330000000001</v>
      </c>
      <c r="Q117" s="7">
        <f t="shared" si="26"/>
        <v>3.6737213333333334</v>
      </c>
      <c r="R117" s="7">
        <v>3.6724199999999998</v>
      </c>
      <c r="S117" s="7">
        <v>3.5410119999999998</v>
      </c>
      <c r="T117" s="7">
        <v>3.6476299999999999</v>
      </c>
      <c r="U117" s="7">
        <f t="shared" si="27"/>
        <v>3.6203539999999994</v>
      </c>
      <c r="V117" s="7">
        <v>4.3015600000000003</v>
      </c>
      <c r="W117" s="7">
        <v>4.2527540000000004</v>
      </c>
      <c r="X117" s="7">
        <v>4.0826039999999999</v>
      </c>
      <c r="Y117" s="7">
        <f t="shared" si="28"/>
        <v>4.2123060000000008</v>
      </c>
      <c r="Z117" s="7">
        <v>3.7814000000000001</v>
      </c>
      <c r="AA117" s="7">
        <v>3.861761</v>
      </c>
      <c r="AB117" s="7">
        <v>2.98508</v>
      </c>
      <c r="AC117" s="7">
        <f t="shared" si="29"/>
        <v>3.5427469999999999</v>
      </c>
      <c r="AD117" s="7">
        <v>3.1174729999999999</v>
      </c>
      <c r="AE117" s="7">
        <v>3.6832400000000001</v>
      </c>
      <c r="AF117" s="7">
        <v>3.5392299999999999</v>
      </c>
      <c r="AG117" s="7">
        <f t="shared" si="30"/>
        <v>3.4466476666666668</v>
      </c>
      <c r="AH117" s="7">
        <v>2.99899</v>
      </c>
      <c r="AI117" s="7">
        <v>2.7242009999999999</v>
      </c>
      <c r="AJ117" s="7">
        <v>2.2981009999999999</v>
      </c>
      <c r="AK117" s="7">
        <f t="shared" si="31"/>
        <v>2.6737639999999998</v>
      </c>
      <c r="AL117" s="7">
        <v>3.3099810000000001</v>
      </c>
      <c r="AM117" s="7">
        <v>3.2427800000000002</v>
      </c>
      <c r="AN117" s="7">
        <v>3.6671000000000002E-2</v>
      </c>
      <c r="AO117" s="7">
        <f t="shared" si="32"/>
        <v>2.1964773333333336</v>
      </c>
      <c r="AP117" s="7">
        <v>3.3297500000000002</v>
      </c>
      <c r="AQ117" s="7">
        <v>3.1373799999999998</v>
      </c>
      <c r="AR117" s="7">
        <v>2.7422930000000001</v>
      </c>
      <c r="AS117" s="7">
        <f t="shared" si="33"/>
        <v>3.0698076666666672</v>
      </c>
      <c r="AT117" s="7">
        <v>2.5992799999999998</v>
      </c>
      <c r="AU117" s="7">
        <v>2.98563</v>
      </c>
      <c r="AV117" s="7">
        <v>2.8145410000000002</v>
      </c>
      <c r="AW117" s="7">
        <f t="shared" si="34"/>
        <v>2.7998169999999996</v>
      </c>
      <c r="AX117" s="7">
        <v>3.3530600000000002</v>
      </c>
      <c r="AY117" s="7">
        <v>3.2660100000000001</v>
      </c>
      <c r="AZ117" s="7">
        <v>2.54413</v>
      </c>
      <c r="BA117" s="7">
        <f t="shared" si="35"/>
        <v>3.0543999999999998</v>
      </c>
      <c r="BB117" s="7">
        <v>3.0497010000000002</v>
      </c>
      <c r="BC117" s="7">
        <v>3.5019100000000001</v>
      </c>
      <c r="BD117" s="7">
        <v>3.5811709999999999</v>
      </c>
      <c r="BE117" s="7">
        <f t="shared" si="36"/>
        <v>3.3775940000000002</v>
      </c>
      <c r="BF117" s="7">
        <v>1.9577599999999999</v>
      </c>
      <c r="BG117" s="7">
        <v>2.0575399999999999</v>
      </c>
      <c r="BH117" s="7">
        <v>2.1422810000000001</v>
      </c>
      <c r="BI117" s="7">
        <f t="shared" si="37"/>
        <v>2.052527</v>
      </c>
      <c r="BJ117" s="7">
        <v>2.3739499999999998</v>
      </c>
      <c r="BK117" s="7">
        <v>2.9942700000000002</v>
      </c>
      <c r="BL117" s="7">
        <v>2.97594</v>
      </c>
      <c r="BM117" s="7">
        <f t="shared" si="38"/>
        <v>2.7813866666666667</v>
      </c>
      <c r="BN117" s="7">
        <v>1.06945</v>
      </c>
      <c r="BO117" s="7">
        <v>1.13121</v>
      </c>
      <c r="BP117" s="7">
        <v>0.91180600000000001</v>
      </c>
      <c r="BQ117" s="7">
        <f t="shared" si="39"/>
        <v>1.0374886666666667</v>
      </c>
      <c r="BR117" s="7">
        <v>2.759881</v>
      </c>
      <c r="BS117" s="7">
        <v>3.041004</v>
      </c>
      <c r="BT117" s="7">
        <v>3.0539239999999999</v>
      </c>
      <c r="BU117" s="7">
        <f t="shared" si="40"/>
        <v>2.951603</v>
      </c>
      <c r="BV117" s="7">
        <v>1.23705</v>
      </c>
      <c r="BW117" s="7">
        <v>1.5157929999999999</v>
      </c>
      <c r="BX117" s="7">
        <v>2.1903899999999998</v>
      </c>
      <c r="BY117" s="7">
        <f t="shared" si="41"/>
        <v>1.647744333333333</v>
      </c>
      <c r="BZ117" s="7">
        <v>3.674741</v>
      </c>
      <c r="CA117" s="7">
        <v>3.5330409999999999</v>
      </c>
      <c r="CB117" s="7">
        <v>3.1250740000000001</v>
      </c>
      <c r="CC117" s="7">
        <f t="shared" si="42"/>
        <v>3.4442853333333332</v>
      </c>
      <c r="CD117" s="7">
        <v>1.0565899999999999</v>
      </c>
      <c r="CE117" s="7">
        <v>1.0228900000000001</v>
      </c>
      <c r="CF117" s="7">
        <v>1.0377810000000001</v>
      </c>
      <c r="CG117" s="7">
        <f t="shared" si="43"/>
        <v>1.0390870000000001</v>
      </c>
      <c r="CH117" s="7">
        <v>0.13969000000000001</v>
      </c>
      <c r="CI117" s="7">
        <v>9.6265000000000003E-2</v>
      </c>
      <c r="CJ117" s="7">
        <v>0.167073</v>
      </c>
      <c r="CK117" s="7">
        <f t="shared" si="44"/>
        <v>0.13434266666666669</v>
      </c>
      <c r="CL117" s="7">
        <v>3.3381699999999999</v>
      </c>
      <c r="CM117" s="7">
        <v>3.83562</v>
      </c>
      <c r="CN117" s="7">
        <v>3.7166299999999999</v>
      </c>
      <c r="CO117" s="7">
        <f t="shared" si="45"/>
        <v>3.6301400000000004</v>
      </c>
    </row>
    <row r="118" spans="1:93">
      <c r="A118" s="7" t="s">
        <v>273</v>
      </c>
      <c r="B118" s="7">
        <v>3.5993200000000001</v>
      </c>
      <c r="C118" s="7">
        <v>3.8965399999999999</v>
      </c>
      <c r="D118" s="7">
        <v>4.0033599999999998</v>
      </c>
      <c r="E118" s="7">
        <f t="shared" si="23"/>
        <v>3.8330733333333336</v>
      </c>
      <c r="F118" s="7">
        <v>3.9601099999999998</v>
      </c>
      <c r="G118" s="7">
        <v>3.7815400000000001</v>
      </c>
      <c r="H118" s="7">
        <v>3.7515109999999998</v>
      </c>
      <c r="I118" s="7">
        <f t="shared" si="24"/>
        <v>3.831053666666667</v>
      </c>
      <c r="J118" s="7">
        <v>3.8499300000000001</v>
      </c>
      <c r="K118" s="7">
        <v>3.8350900000000001</v>
      </c>
      <c r="L118" s="7">
        <v>4.1297329999999999</v>
      </c>
      <c r="M118" s="7">
        <f t="shared" si="25"/>
        <v>3.9382509999999997</v>
      </c>
      <c r="N118" s="7">
        <v>3.7419899999999999</v>
      </c>
      <c r="O118" s="7">
        <v>3.6870630000000002</v>
      </c>
      <c r="P118" s="7">
        <v>3.6176710000000001</v>
      </c>
      <c r="Q118" s="7">
        <f t="shared" si="26"/>
        <v>3.6822413333333333</v>
      </c>
      <c r="R118" s="7">
        <v>3.5577899999999998</v>
      </c>
      <c r="S118" s="7">
        <v>3.5638529999999999</v>
      </c>
      <c r="T118" s="7">
        <v>3.6671</v>
      </c>
      <c r="U118" s="7">
        <f t="shared" si="27"/>
        <v>3.5962476666666667</v>
      </c>
      <c r="V118" s="7">
        <v>4.2908200000000001</v>
      </c>
      <c r="W118" s="7">
        <v>4.2290200000000002</v>
      </c>
      <c r="X118" s="7">
        <v>4.0756819999999996</v>
      </c>
      <c r="Y118" s="7">
        <f t="shared" si="28"/>
        <v>4.1985073333333327</v>
      </c>
      <c r="Z118" s="7">
        <v>3.72641</v>
      </c>
      <c r="AA118" s="7">
        <v>3.6947999999999999</v>
      </c>
      <c r="AB118" s="7">
        <v>2.9712800000000001</v>
      </c>
      <c r="AC118" s="7">
        <f t="shared" si="29"/>
        <v>3.4641633333333335</v>
      </c>
      <c r="AD118" s="7">
        <v>3.122061</v>
      </c>
      <c r="AE118" s="7">
        <v>3.6348229999999999</v>
      </c>
      <c r="AF118" s="7">
        <v>3.522583</v>
      </c>
      <c r="AG118" s="7">
        <f t="shared" si="30"/>
        <v>3.4264890000000001</v>
      </c>
      <c r="AH118" s="7">
        <v>2.9845130000000002</v>
      </c>
      <c r="AI118" s="7">
        <v>2.7697400000000001</v>
      </c>
      <c r="AJ118" s="7">
        <v>2.3108900000000001</v>
      </c>
      <c r="AK118" s="7">
        <f t="shared" si="31"/>
        <v>2.6883810000000001</v>
      </c>
      <c r="AL118" s="7">
        <v>3.2848039999999998</v>
      </c>
      <c r="AM118" s="7">
        <v>3.2594210000000001</v>
      </c>
      <c r="AN118" s="7">
        <v>3.6867999999999998E-2</v>
      </c>
      <c r="AO118" s="7">
        <f t="shared" si="32"/>
        <v>2.1936976666666665</v>
      </c>
      <c r="AP118" s="7">
        <v>3.4041899999999998</v>
      </c>
      <c r="AQ118" s="7">
        <v>3.115103</v>
      </c>
      <c r="AR118" s="7">
        <v>2.7751039999999998</v>
      </c>
      <c r="AS118" s="7">
        <f t="shared" si="33"/>
        <v>3.0981323333333335</v>
      </c>
      <c r="AT118" s="7">
        <v>2.6484100000000002</v>
      </c>
      <c r="AU118" s="7">
        <v>2.9575809999999998</v>
      </c>
      <c r="AV118" s="7">
        <v>2.8291919999999999</v>
      </c>
      <c r="AW118" s="7">
        <f t="shared" si="34"/>
        <v>2.8117276666666662</v>
      </c>
      <c r="AX118" s="7">
        <v>3.3340100000000001</v>
      </c>
      <c r="AY118" s="7">
        <v>3.2099310000000001</v>
      </c>
      <c r="AZ118" s="7">
        <v>2.5403899999999999</v>
      </c>
      <c r="BA118" s="7">
        <f t="shared" si="35"/>
        <v>3.0281103333333337</v>
      </c>
      <c r="BB118" s="7">
        <v>3.005541</v>
      </c>
      <c r="BC118" s="7">
        <v>3.4416829999999998</v>
      </c>
      <c r="BD118" s="7">
        <v>3.5505100000000001</v>
      </c>
      <c r="BE118" s="7">
        <f t="shared" si="36"/>
        <v>3.3325780000000003</v>
      </c>
      <c r="BF118" s="7">
        <v>1.97709</v>
      </c>
      <c r="BG118" s="7">
        <v>2.09551</v>
      </c>
      <c r="BH118" s="7">
        <v>2.1345000000000001</v>
      </c>
      <c r="BI118" s="7">
        <f t="shared" si="37"/>
        <v>2.0690333333333331</v>
      </c>
      <c r="BJ118" s="7">
        <v>2.3193139999999999</v>
      </c>
      <c r="BK118" s="7">
        <v>2.9666700000000001</v>
      </c>
      <c r="BL118" s="7">
        <v>2.9316900000000001</v>
      </c>
      <c r="BM118" s="7">
        <f t="shared" si="38"/>
        <v>2.7392246666666669</v>
      </c>
      <c r="BN118" s="7">
        <v>1.06932</v>
      </c>
      <c r="BO118" s="7">
        <v>1.1380399999999999</v>
      </c>
      <c r="BP118" s="7">
        <v>0.91644199999999998</v>
      </c>
      <c r="BQ118" s="7">
        <f t="shared" si="39"/>
        <v>1.0412673333333333</v>
      </c>
      <c r="BR118" s="7">
        <v>2.7323</v>
      </c>
      <c r="BS118" s="7">
        <v>3.0655510000000001</v>
      </c>
      <c r="BT118" s="7">
        <v>3.0309599999999999</v>
      </c>
      <c r="BU118" s="7">
        <f t="shared" si="40"/>
        <v>2.9429370000000001</v>
      </c>
      <c r="BV118" s="7">
        <v>1.2339020000000001</v>
      </c>
      <c r="BW118" s="7">
        <v>1.519004</v>
      </c>
      <c r="BX118" s="7">
        <v>2.18363</v>
      </c>
      <c r="BY118" s="7">
        <f t="shared" si="41"/>
        <v>1.6455120000000001</v>
      </c>
      <c r="BZ118" s="7">
        <v>3.6617899999999999</v>
      </c>
      <c r="CA118" s="7">
        <v>3.5591810000000002</v>
      </c>
      <c r="CB118" s="7">
        <v>3.078792</v>
      </c>
      <c r="CC118" s="7">
        <f t="shared" si="42"/>
        <v>3.4332543333333336</v>
      </c>
      <c r="CD118" s="7">
        <v>1.0816399999999999</v>
      </c>
      <c r="CE118" s="7">
        <v>1.0485500000000001</v>
      </c>
      <c r="CF118" s="7">
        <v>1.0265500000000001</v>
      </c>
      <c r="CG118" s="7">
        <f t="shared" si="43"/>
        <v>1.0522466666666668</v>
      </c>
      <c r="CH118" s="7">
        <v>9.4052999999999998E-2</v>
      </c>
      <c r="CI118" s="7">
        <v>0.109305</v>
      </c>
      <c r="CJ118" s="7">
        <v>0.151476</v>
      </c>
      <c r="CK118" s="7">
        <f t="shared" si="44"/>
        <v>0.11827799999999999</v>
      </c>
      <c r="CL118" s="7">
        <v>3.3423400000000001</v>
      </c>
      <c r="CM118" s="7">
        <v>3.8367300000000002</v>
      </c>
      <c r="CN118" s="7">
        <v>3.7070400000000001</v>
      </c>
      <c r="CO118" s="7">
        <f t="shared" si="45"/>
        <v>3.6287033333333336</v>
      </c>
    </row>
    <row r="119" spans="1:93">
      <c r="A119" s="7" t="s">
        <v>274</v>
      </c>
      <c r="B119" s="7">
        <v>3.5960839999999998</v>
      </c>
      <c r="C119" s="7">
        <v>3.8810500000000001</v>
      </c>
      <c r="D119" s="7">
        <v>4.0301499999999999</v>
      </c>
      <c r="E119" s="7">
        <f t="shared" si="23"/>
        <v>3.8357613333333327</v>
      </c>
      <c r="F119" s="7">
        <v>3.940804</v>
      </c>
      <c r="G119" s="7">
        <v>3.8007399999999998</v>
      </c>
      <c r="H119" s="7">
        <v>3.71787</v>
      </c>
      <c r="I119" s="7">
        <f t="shared" si="24"/>
        <v>3.8198046666666663</v>
      </c>
      <c r="J119" s="7">
        <v>3.82294</v>
      </c>
      <c r="K119" s="7">
        <v>3.8245399999999998</v>
      </c>
      <c r="L119" s="7">
        <v>4.117184</v>
      </c>
      <c r="M119" s="7">
        <f t="shared" si="25"/>
        <v>3.9215546666666667</v>
      </c>
      <c r="N119" s="7">
        <v>3.7103619999999999</v>
      </c>
      <c r="O119" s="7">
        <v>3.67292</v>
      </c>
      <c r="P119" s="7">
        <v>3.6248640000000001</v>
      </c>
      <c r="Q119" s="7">
        <f t="shared" si="26"/>
        <v>3.6693820000000001</v>
      </c>
      <c r="R119" s="7">
        <v>3.5720299999999998</v>
      </c>
      <c r="S119" s="7">
        <v>3.5883500000000002</v>
      </c>
      <c r="T119" s="7">
        <v>3.6255329999999999</v>
      </c>
      <c r="U119" s="7">
        <f t="shared" si="27"/>
        <v>3.5953043333333334</v>
      </c>
      <c r="V119" s="7">
        <v>4.2433199999999998</v>
      </c>
      <c r="W119" s="7">
        <v>4.2415099999999999</v>
      </c>
      <c r="X119" s="7">
        <v>4.1136499999999998</v>
      </c>
      <c r="Y119" s="7">
        <f t="shared" si="28"/>
        <v>4.1994933333333329</v>
      </c>
      <c r="Z119" s="7">
        <v>3.76085</v>
      </c>
      <c r="AA119" s="7">
        <v>3.6750400000000001</v>
      </c>
      <c r="AB119" s="7">
        <v>2.93723</v>
      </c>
      <c r="AC119" s="7">
        <f t="shared" si="29"/>
        <v>3.4577066666666667</v>
      </c>
      <c r="AD119" s="7">
        <v>3.1092399999999998</v>
      </c>
      <c r="AE119" s="7">
        <v>3.6665899999999998</v>
      </c>
      <c r="AF119" s="7">
        <v>3.5130699999999999</v>
      </c>
      <c r="AG119" s="7">
        <f t="shared" si="30"/>
        <v>3.4296333333333329</v>
      </c>
      <c r="AH119" s="7">
        <v>3.0052099999999999</v>
      </c>
      <c r="AI119" s="7">
        <v>2.7350940000000001</v>
      </c>
      <c r="AJ119" s="7">
        <v>2.2685900000000001</v>
      </c>
      <c r="AK119" s="7">
        <f t="shared" si="31"/>
        <v>2.6696313333333332</v>
      </c>
      <c r="AL119" s="7">
        <v>3.4060199999999998</v>
      </c>
      <c r="AM119" s="7">
        <v>3.27047</v>
      </c>
      <c r="AN119" s="7">
        <v>3.5693999999999997E-2</v>
      </c>
      <c r="AO119" s="7">
        <f t="shared" si="32"/>
        <v>2.2373946666666664</v>
      </c>
      <c r="AP119" s="7">
        <v>3.2985500000000001</v>
      </c>
      <c r="AQ119" s="7">
        <v>3.10419</v>
      </c>
      <c r="AR119" s="7">
        <v>2.777774</v>
      </c>
      <c r="AS119" s="7">
        <f t="shared" si="33"/>
        <v>3.0601713333333329</v>
      </c>
      <c r="AT119" s="7">
        <v>2.6063299999999998</v>
      </c>
      <c r="AU119" s="7">
        <v>2.9654029999999998</v>
      </c>
      <c r="AV119" s="7">
        <v>2.8171110000000001</v>
      </c>
      <c r="AW119" s="7">
        <f t="shared" si="34"/>
        <v>2.7962813333333334</v>
      </c>
      <c r="AX119" s="7">
        <v>3.3176139999999998</v>
      </c>
      <c r="AY119" s="7">
        <v>3.1984499999999998</v>
      </c>
      <c r="AZ119" s="7">
        <v>2.5350999999999999</v>
      </c>
      <c r="BA119" s="7">
        <f t="shared" si="35"/>
        <v>3.0170546666666667</v>
      </c>
      <c r="BB119" s="7">
        <v>3.0373600000000001</v>
      </c>
      <c r="BC119" s="7">
        <v>3.4571329999999998</v>
      </c>
      <c r="BD119" s="7">
        <v>3.5509400000000002</v>
      </c>
      <c r="BE119" s="7">
        <f t="shared" si="36"/>
        <v>3.3484776666666671</v>
      </c>
      <c r="BF119" s="7">
        <v>1.9474499999999999</v>
      </c>
      <c r="BG119" s="7">
        <v>2.0967600000000002</v>
      </c>
      <c r="BH119" s="7">
        <v>2.1260530000000002</v>
      </c>
      <c r="BI119" s="7">
        <f t="shared" si="37"/>
        <v>2.0567543333333336</v>
      </c>
      <c r="BJ119" s="7">
        <v>2.3530099999999998</v>
      </c>
      <c r="BK119" s="7">
        <v>2.997611</v>
      </c>
      <c r="BL119" s="7">
        <v>2.961071</v>
      </c>
      <c r="BM119" s="7">
        <f t="shared" si="38"/>
        <v>2.7705640000000002</v>
      </c>
      <c r="BN119" s="7">
        <v>1.0686020000000001</v>
      </c>
      <c r="BO119" s="7">
        <v>1.128981</v>
      </c>
      <c r="BP119" s="7">
        <v>0.91224700000000003</v>
      </c>
      <c r="BQ119" s="7">
        <f t="shared" si="39"/>
        <v>1.0366099999999998</v>
      </c>
      <c r="BR119" s="7">
        <v>2.7604630000000001</v>
      </c>
      <c r="BS119" s="7">
        <v>3.0419510000000001</v>
      </c>
      <c r="BT119" s="7">
        <v>3.0167799999999998</v>
      </c>
      <c r="BU119" s="7">
        <f t="shared" si="40"/>
        <v>2.939731333333333</v>
      </c>
      <c r="BV119" s="7">
        <v>1.2430000000000001</v>
      </c>
      <c r="BW119" s="7">
        <v>1.525353</v>
      </c>
      <c r="BX119" s="7">
        <v>2.1848900000000002</v>
      </c>
      <c r="BY119" s="7">
        <f t="shared" si="41"/>
        <v>1.6510810000000002</v>
      </c>
      <c r="BZ119" s="7">
        <v>3.690483</v>
      </c>
      <c r="CA119" s="7">
        <v>3.4755099999999999</v>
      </c>
      <c r="CB119" s="7">
        <v>3.1715</v>
      </c>
      <c r="CC119" s="7">
        <f t="shared" si="42"/>
        <v>3.4458310000000001</v>
      </c>
      <c r="CD119" s="7">
        <v>1.05785</v>
      </c>
      <c r="CE119" s="7">
        <v>1.0290900000000001</v>
      </c>
      <c r="CF119" s="7">
        <v>1.0402400000000001</v>
      </c>
      <c r="CG119" s="7">
        <f t="shared" si="43"/>
        <v>1.0423933333333333</v>
      </c>
      <c r="CH119" s="7">
        <v>0.12731400000000001</v>
      </c>
      <c r="CI119" s="7">
        <v>0.108242</v>
      </c>
      <c r="CJ119" s="7">
        <v>0.16114300000000001</v>
      </c>
      <c r="CK119" s="7">
        <f t="shared" si="44"/>
        <v>0.13223300000000002</v>
      </c>
      <c r="CL119" s="7">
        <v>3.3058800000000002</v>
      </c>
      <c r="CM119" s="7">
        <v>3.8600099999999999</v>
      </c>
      <c r="CN119" s="7">
        <v>3.6859500000000001</v>
      </c>
      <c r="CO119" s="7">
        <f t="shared" si="45"/>
        <v>3.6172799999999996</v>
      </c>
    </row>
    <row r="120" spans="1:93">
      <c r="A120" s="7" t="s">
        <v>275</v>
      </c>
      <c r="B120" s="7">
        <v>3.6170200000000001</v>
      </c>
      <c r="C120" s="7">
        <v>3.8515000000000001</v>
      </c>
      <c r="D120" s="7">
        <v>3.9939200000000001</v>
      </c>
      <c r="E120" s="7">
        <f t="shared" si="23"/>
        <v>3.8208133333333336</v>
      </c>
      <c r="F120" s="7">
        <v>3.9053800000000001</v>
      </c>
      <c r="G120" s="7">
        <v>3.8071229999999998</v>
      </c>
      <c r="H120" s="7">
        <v>3.7686920000000002</v>
      </c>
      <c r="I120" s="7">
        <f t="shared" si="24"/>
        <v>3.8270649999999997</v>
      </c>
      <c r="J120" s="7">
        <v>3.8471920000000002</v>
      </c>
      <c r="K120" s="7">
        <v>3.8784399999999999</v>
      </c>
      <c r="L120" s="7">
        <v>4.0634199999999998</v>
      </c>
      <c r="M120" s="7">
        <f t="shared" si="25"/>
        <v>3.929684</v>
      </c>
      <c r="N120" s="7">
        <v>3.7250299999999998</v>
      </c>
      <c r="O120" s="7">
        <v>3.6842800000000002</v>
      </c>
      <c r="P120" s="7">
        <v>3.6132909999999998</v>
      </c>
      <c r="Q120" s="7">
        <f t="shared" si="26"/>
        <v>3.6742003333333333</v>
      </c>
      <c r="R120" s="7">
        <v>3.6237200000000001</v>
      </c>
      <c r="S120" s="7">
        <v>3.5289600000000001</v>
      </c>
      <c r="T120" s="7">
        <v>3.6667700000000001</v>
      </c>
      <c r="U120" s="7">
        <f t="shared" si="27"/>
        <v>3.6064833333333333</v>
      </c>
      <c r="V120" s="7">
        <v>4.2888130000000002</v>
      </c>
      <c r="W120" s="7">
        <v>4.2169809999999996</v>
      </c>
      <c r="X120" s="7">
        <v>4.1356529999999996</v>
      </c>
      <c r="Y120" s="7">
        <f t="shared" si="28"/>
        <v>4.2138156666666662</v>
      </c>
      <c r="Z120" s="7">
        <v>3.7015799999999999</v>
      </c>
      <c r="AA120" s="7">
        <v>3.6774800000000001</v>
      </c>
      <c r="AB120" s="7">
        <v>2.95208</v>
      </c>
      <c r="AC120" s="7">
        <f t="shared" si="29"/>
        <v>3.4437133333333332</v>
      </c>
      <c r="AD120" s="7">
        <v>3.1166429999999998</v>
      </c>
      <c r="AE120" s="7">
        <v>3.6412</v>
      </c>
      <c r="AF120" s="7">
        <v>3.4996900000000002</v>
      </c>
      <c r="AG120" s="7">
        <f t="shared" si="30"/>
        <v>3.4191776666666662</v>
      </c>
      <c r="AH120" s="7">
        <v>3.0122</v>
      </c>
      <c r="AI120" s="7">
        <v>2.729803</v>
      </c>
      <c r="AJ120" s="7">
        <v>2.27867</v>
      </c>
      <c r="AK120" s="7">
        <f t="shared" si="31"/>
        <v>2.6735576666666669</v>
      </c>
      <c r="AL120" s="7">
        <v>3.3581699999999999</v>
      </c>
      <c r="AM120" s="7">
        <v>3.2801100000000001</v>
      </c>
      <c r="AN120" s="7">
        <v>3.5205E-2</v>
      </c>
      <c r="AO120" s="7">
        <f t="shared" si="32"/>
        <v>2.2244950000000001</v>
      </c>
      <c r="AP120" s="7">
        <v>3.30687</v>
      </c>
      <c r="AQ120" s="7">
        <v>3.1011700000000002</v>
      </c>
      <c r="AR120" s="7">
        <v>2.7194600000000002</v>
      </c>
      <c r="AS120" s="7">
        <f t="shared" si="33"/>
        <v>3.0425</v>
      </c>
      <c r="AT120" s="7">
        <v>2.5871499999999998</v>
      </c>
      <c r="AU120" s="7">
        <v>2.9498600000000001</v>
      </c>
      <c r="AV120" s="7">
        <v>2.8400099999999999</v>
      </c>
      <c r="AW120" s="7">
        <f t="shared" si="34"/>
        <v>2.7923399999999998</v>
      </c>
      <c r="AX120" s="7">
        <v>3.2705799999999998</v>
      </c>
      <c r="AY120" s="7">
        <v>3.257714</v>
      </c>
      <c r="AZ120" s="7">
        <v>2.5524900000000001</v>
      </c>
      <c r="BA120" s="7">
        <f t="shared" si="35"/>
        <v>3.0269279999999998</v>
      </c>
      <c r="BB120" s="7">
        <v>3.0013730000000001</v>
      </c>
      <c r="BC120" s="7">
        <v>3.4883700000000002</v>
      </c>
      <c r="BD120" s="7">
        <v>3.5600299999999998</v>
      </c>
      <c r="BE120" s="7">
        <f t="shared" si="36"/>
        <v>3.3499243333333335</v>
      </c>
      <c r="BF120" s="7">
        <v>1.9529300000000001</v>
      </c>
      <c r="BG120" s="7">
        <v>2.06596</v>
      </c>
      <c r="BH120" s="7">
        <v>2.1427</v>
      </c>
      <c r="BI120" s="7">
        <f t="shared" si="37"/>
        <v>2.0538633333333336</v>
      </c>
      <c r="BJ120" s="7">
        <v>2.3542709999999998</v>
      </c>
      <c r="BK120" s="7">
        <v>2.97384</v>
      </c>
      <c r="BL120" s="7">
        <v>2.96428</v>
      </c>
      <c r="BM120" s="7">
        <f t="shared" si="38"/>
        <v>2.7641303333333336</v>
      </c>
      <c r="BN120" s="7">
        <v>1.0634600000000001</v>
      </c>
      <c r="BO120" s="7">
        <v>1.1382019999999999</v>
      </c>
      <c r="BP120" s="7">
        <v>0.91442900000000005</v>
      </c>
      <c r="BQ120" s="7">
        <f t="shared" si="39"/>
        <v>1.038697</v>
      </c>
      <c r="BR120" s="7">
        <v>2.768481</v>
      </c>
      <c r="BS120" s="7">
        <v>3.0447000000000002</v>
      </c>
      <c r="BT120" s="7">
        <v>3.0132629999999998</v>
      </c>
      <c r="BU120" s="7">
        <f t="shared" si="40"/>
        <v>2.942148</v>
      </c>
      <c r="BV120" s="7">
        <v>1.2456419999999999</v>
      </c>
      <c r="BW120" s="7">
        <v>1.5301130000000001</v>
      </c>
      <c r="BX120" s="7">
        <v>2.190242</v>
      </c>
      <c r="BY120" s="7">
        <f t="shared" si="41"/>
        <v>1.6553323333333332</v>
      </c>
      <c r="BZ120" s="7">
        <v>3.72038</v>
      </c>
      <c r="CA120" s="7">
        <v>3.5337230000000002</v>
      </c>
      <c r="CB120" s="7">
        <v>3.0674619999999999</v>
      </c>
      <c r="CC120" s="7">
        <f t="shared" si="42"/>
        <v>3.4405216666666667</v>
      </c>
      <c r="CD120" s="7">
        <v>1.0617000000000001</v>
      </c>
      <c r="CE120" s="7">
        <v>0.99911700000000003</v>
      </c>
      <c r="CF120" s="7">
        <v>1.0575399999999999</v>
      </c>
      <c r="CG120" s="7">
        <f t="shared" si="43"/>
        <v>1.0394523333333334</v>
      </c>
      <c r="CH120" s="7">
        <v>0.143847</v>
      </c>
      <c r="CI120" s="7">
        <v>9.4076999999999994E-2</v>
      </c>
      <c r="CJ120" s="7">
        <v>0.184091</v>
      </c>
      <c r="CK120" s="7">
        <f t="shared" si="44"/>
        <v>0.14067166666666667</v>
      </c>
      <c r="CL120" s="7">
        <v>3.30999</v>
      </c>
      <c r="CM120" s="7">
        <v>3.8179799999999999</v>
      </c>
      <c r="CN120" s="7">
        <v>3.6945410000000001</v>
      </c>
      <c r="CO120" s="7">
        <f t="shared" si="45"/>
        <v>3.6075036666666662</v>
      </c>
    </row>
    <row r="121" spans="1:93">
      <c r="A121" s="7" t="s">
        <v>276</v>
      </c>
      <c r="B121" s="7">
        <v>3.6058530000000002</v>
      </c>
      <c r="C121" s="7">
        <v>3.8260200000000002</v>
      </c>
      <c r="D121" s="7">
        <v>4.0552400000000004</v>
      </c>
      <c r="E121" s="7">
        <f t="shared" si="23"/>
        <v>3.8290376666666668</v>
      </c>
      <c r="F121" s="7">
        <v>3.9539800000000001</v>
      </c>
      <c r="G121" s="7">
        <v>3.8028710000000001</v>
      </c>
      <c r="H121" s="7">
        <v>3.721082</v>
      </c>
      <c r="I121" s="7">
        <f t="shared" si="24"/>
        <v>3.8259776666666667</v>
      </c>
      <c r="J121" s="7">
        <v>3.8940299999999999</v>
      </c>
      <c r="K121" s="7">
        <v>3.8460700000000001</v>
      </c>
      <c r="L121" s="7">
        <v>4.0699899999999998</v>
      </c>
      <c r="M121" s="7">
        <f t="shared" si="25"/>
        <v>3.9366966666666663</v>
      </c>
      <c r="N121" s="7">
        <v>3.71305</v>
      </c>
      <c r="O121" s="7">
        <v>3.6748500000000002</v>
      </c>
      <c r="P121" s="7">
        <v>3.6025499999999999</v>
      </c>
      <c r="Q121" s="7">
        <f t="shared" si="26"/>
        <v>3.6634833333333332</v>
      </c>
      <c r="R121" s="7">
        <v>3.6690109999999998</v>
      </c>
      <c r="S121" s="7">
        <v>3.5718800000000002</v>
      </c>
      <c r="T121" s="7">
        <v>3.6049540000000002</v>
      </c>
      <c r="U121" s="7">
        <f t="shared" si="27"/>
        <v>3.6152816666666667</v>
      </c>
      <c r="V121" s="7">
        <v>4.2827999999999999</v>
      </c>
      <c r="W121" s="7">
        <v>4.2259000000000002</v>
      </c>
      <c r="X121" s="7">
        <v>4.0727409999999997</v>
      </c>
      <c r="Y121" s="7">
        <f t="shared" si="28"/>
        <v>4.1938136666666672</v>
      </c>
      <c r="Z121" s="7">
        <v>3.7141820000000001</v>
      </c>
      <c r="AA121" s="7">
        <v>3.6852740000000002</v>
      </c>
      <c r="AB121" s="7">
        <v>2.9874900000000002</v>
      </c>
      <c r="AC121" s="7">
        <f t="shared" si="29"/>
        <v>3.4623153333333341</v>
      </c>
      <c r="AD121" s="7">
        <v>3.09057</v>
      </c>
      <c r="AE121" s="7">
        <v>3.7488510000000002</v>
      </c>
      <c r="AF121" s="7">
        <v>3.5230109999999999</v>
      </c>
      <c r="AG121" s="7">
        <f t="shared" si="30"/>
        <v>3.4541439999999999</v>
      </c>
      <c r="AH121" s="7">
        <v>2.97363</v>
      </c>
      <c r="AI121" s="7">
        <v>2.7915730000000001</v>
      </c>
      <c r="AJ121" s="7">
        <v>2.2926899999999999</v>
      </c>
      <c r="AK121" s="7">
        <f t="shared" si="31"/>
        <v>2.6859643333333332</v>
      </c>
      <c r="AL121" s="7">
        <v>3.317882</v>
      </c>
      <c r="AM121" s="7">
        <v>3.2295720000000001</v>
      </c>
      <c r="AN121" s="7">
        <v>3.4139000000000003E-2</v>
      </c>
      <c r="AO121" s="7">
        <f t="shared" si="32"/>
        <v>2.1938643333333334</v>
      </c>
      <c r="AP121" s="7">
        <v>3.2970199999999998</v>
      </c>
      <c r="AQ121" s="7">
        <v>3.158922</v>
      </c>
      <c r="AR121" s="7">
        <v>2.7585700000000002</v>
      </c>
      <c r="AS121" s="7">
        <f t="shared" si="33"/>
        <v>3.0715040000000005</v>
      </c>
      <c r="AT121" s="7">
        <v>2.5942599999999998</v>
      </c>
      <c r="AU121" s="7">
        <v>3.0251399999999999</v>
      </c>
      <c r="AV121" s="7">
        <v>2.80064</v>
      </c>
      <c r="AW121" s="7">
        <f t="shared" si="34"/>
        <v>2.8066800000000001</v>
      </c>
      <c r="AX121" s="7">
        <v>3.2606899999999999</v>
      </c>
      <c r="AY121" s="7">
        <v>3.2279200000000001</v>
      </c>
      <c r="AZ121" s="7">
        <v>2.5267499999999998</v>
      </c>
      <c r="BA121" s="7">
        <f t="shared" si="35"/>
        <v>3.0051199999999998</v>
      </c>
      <c r="BB121" s="7">
        <v>2.9379400000000002</v>
      </c>
      <c r="BC121" s="7">
        <v>3.4528400000000001</v>
      </c>
      <c r="BD121" s="7">
        <v>3.5510820000000001</v>
      </c>
      <c r="BE121" s="7">
        <f t="shared" si="36"/>
        <v>3.3139540000000003</v>
      </c>
      <c r="BF121" s="7">
        <v>1.967252</v>
      </c>
      <c r="BG121" s="7">
        <v>2.0909599999999999</v>
      </c>
      <c r="BH121" s="7">
        <v>2.1293929999999999</v>
      </c>
      <c r="BI121" s="7">
        <f t="shared" si="37"/>
        <v>2.062535</v>
      </c>
      <c r="BJ121" s="7">
        <v>2.3458640000000002</v>
      </c>
      <c r="BK121" s="7">
        <v>2.9953829999999999</v>
      </c>
      <c r="BL121" s="7">
        <v>3.0033799999999999</v>
      </c>
      <c r="BM121" s="7">
        <f t="shared" si="38"/>
        <v>2.7815423333333329</v>
      </c>
      <c r="BN121" s="7">
        <v>1.06717</v>
      </c>
      <c r="BO121" s="7">
        <v>1.13428</v>
      </c>
      <c r="BP121" s="7">
        <v>0.90971800000000003</v>
      </c>
      <c r="BQ121" s="7">
        <f t="shared" si="39"/>
        <v>1.037056</v>
      </c>
      <c r="BR121" s="7">
        <v>2.7793399999999999</v>
      </c>
      <c r="BS121" s="7">
        <v>3.0516030000000001</v>
      </c>
      <c r="BT121" s="7">
        <v>3.0538500000000002</v>
      </c>
      <c r="BU121" s="7">
        <f t="shared" si="40"/>
        <v>2.9615976666666666</v>
      </c>
      <c r="BV121" s="7">
        <v>1.2481899999999999</v>
      </c>
      <c r="BW121" s="7">
        <v>1.534</v>
      </c>
      <c r="BX121" s="7">
        <v>2.1894</v>
      </c>
      <c r="BY121" s="7">
        <f t="shared" si="41"/>
        <v>1.6571966666666667</v>
      </c>
      <c r="BZ121" s="7">
        <v>3.7131500000000002</v>
      </c>
      <c r="CA121" s="7">
        <v>3.6283799999999999</v>
      </c>
      <c r="CB121" s="7">
        <v>3.1498599999999999</v>
      </c>
      <c r="CC121" s="7">
        <f t="shared" si="42"/>
        <v>3.4971300000000003</v>
      </c>
      <c r="CD121" s="7">
        <v>1.053043</v>
      </c>
      <c r="CE121" s="7">
        <v>1.02234</v>
      </c>
      <c r="CF121" s="7">
        <v>1.03766</v>
      </c>
      <c r="CG121" s="7">
        <f t="shared" si="43"/>
        <v>1.0376810000000001</v>
      </c>
      <c r="CH121" s="7">
        <v>9.5707E-2</v>
      </c>
      <c r="CI121" s="7">
        <v>0.102908</v>
      </c>
      <c r="CJ121" s="7">
        <v>0.17771100000000001</v>
      </c>
      <c r="CK121" s="7">
        <f t="shared" si="44"/>
        <v>0.125442</v>
      </c>
      <c r="CL121" s="7">
        <v>3.3012999999999999</v>
      </c>
      <c r="CM121" s="7">
        <v>3.814362</v>
      </c>
      <c r="CN121" s="7">
        <v>3.7620710000000002</v>
      </c>
      <c r="CO121" s="7">
        <f t="shared" si="45"/>
        <v>3.6259110000000003</v>
      </c>
    </row>
    <row r="122" spans="1:93">
      <c r="A122" s="7" t="s">
        <v>277</v>
      </c>
      <c r="B122" s="7">
        <v>3.6248629999999999</v>
      </c>
      <c r="C122" s="7">
        <v>3.8662000000000001</v>
      </c>
      <c r="D122" s="7">
        <v>3.9620000000000002</v>
      </c>
      <c r="E122" s="7">
        <f t="shared" si="23"/>
        <v>3.8176876666666666</v>
      </c>
      <c r="F122" s="7">
        <v>3.90578</v>
      </c>
      <c r="G122" s="7">
        <v>3.81697</v>
      </c>
      <c r="H122" s="7">
        <v>3.681943</v>
      </c>
      <c r="I122" s="7">
        <f t="shared" si="24"/>
        <v>3.8015643333333333</v>
      </c>
      <c r="J122" s="7">
        <v>3.85093</v>
      </c>
      <c r="K122" s="7">
        <v>3.8383440000000002</v>
      </c>
      <c r="L122" s="7">
        <v>4.0559799999999999</v>
      </c>
      <c r="M122" s="7">
        <f t="shared" si="25"/>
        <v>3.9150846666666665</v>
      </c>
      <c r="N122" s="7">
        <v>3.6947730000000001</v>
      </c>
      <c r="O122" s="7">
        <v>3.6704400000000001</v>
      </c>
      <c r="P122" s="7">
        <v>3.590643</v>
      </c>
      <c r="Q122" s="7">
        <f t="shared" si="26"/>
        <v>3.6519520000000001</v>
      </c>
      <c r="R122" s="7">
        <v>3.5543499999999999</v>
      </c>
      <c r="S122" s="7">
        <v>3.5624899999999999</v>
      </c>
      <c r="T122" s="7">
        <v>3.670363</v>
      </c>
      <c r="U122" s="7">
        <f t="shared" si="27"/>
        <v>3.5957343333333331</v>
      </c>
      <c r="V122" s="7">
        <v>4.2664629999999999</v>
      </c>
      <c r="W122" s="7">
        <v>4.2100010000000001</v>
      </c>
      <c r="X122" s="7">
        <v>4.0586529999999996</v>
      </c>
      <c r="Y122" s="7">
        <f t="shared" si="28"/>
        <v>4.1783723333333329</v>
      </c>
      <c r="Z122" s="7">
        <v>3.6352440000000001</v>
      </c>
      <c r="AA122" s="7">
        <v>3.7135400000000001</v>
      </c>
      <c r="AB122" s="7">
        <v>2.9139719999999998</v>
      </c>
      <c r="AC122" s="7">
        <f t="shared" si="29"/>
        <v>3.4209186666666667</v>
      </c>
      <c r="AD122" s="7">
        <v>3.1036600000000001</v>
      </c>
      <c r="AE122" s="7">
        <v>3.6042320000000001</v>
      </c>
      <c r="AF122" s="7">
        <v>3.4890020000000002</v>
      </c>
      <c r="AG122" s="7">
        <f t="shared" si="30"/>
        <v>3.3989646666666666</v>
      </c>
      <c r="AH122" s="7">
        <v>3.0235729999999998</v>
      </c>
      <c r="AI122" s="7">
        <v>2.7256499999999999</v>
      </c>
      <c r="AJ122" s="7">
        <v>2.2651430000000001</v>
      </c>
      <c r="AK122" s="7">
        <f t="shared" si="31"/>
        <v>2.6714553333333328</v>
      </c>
      <c r="AL122" s="7">
        <v>3.3155100000000002</v>
      </c>
      <c r="AM122" s="7">
        <v>3.2915839999999998</v>
      </c>
      <c r="AN122" s="7">
        <v>3.4079999999999999E-2</v>
      </c>
      <c r="AO122" s="7">
        <f t="shared" si="32"/>
        <v>2.2137246666666668</v>
      </c>
      <c r="AP122" s="7">
        <v>3.2985199999999999</v>
      </c>
      <c r="AQ122" s="7">
        <v>3.0558999999999998</v>
      </c>
      <c r="AR122" s="7">
        <v>2.75326</v>
      </c>
      <c r="AS122" s="7">
        <f t="shared" si="33"/>
        <v>3.0358933333333327</v>
      </c>
      <c r="AT122" s="7">
        <v>2.6126800000000001</v>
      </c>
      <c r="AU122" s="7">
        <v>2.9739200000000001</v>
      </c>
      <c r="AV122" s="7">
        <v>2.8018299999999998</v>
      </c>
      <c r="AW122" s="7">
        <f t="shared" si="34"/>
        <v>2.7961433333333332</v>
      </c>
      <c r="AX122" s="7">
        <v>3.3376510000000001</v>
      </c>
      <c r="AY122" s="7">
        <v>3.2102599999999999</v>
      </c>
      <c r="AZ122" s="7">
        <v>2.55945</v>
      </c>
      <c r="BA122" s="7">
        <f t="shared" si="35"/>
        <v>3.0357870000000005</v>
      </c>
      <c r="BB122" s="7">
        <v>2.9938039999999999</v>
      </c>
      <c r="BC122" s="7">
        <v>3.4201299999999999</v>
      </c>
      <c r="BD122" s="7">
        <v>3.5508609999999998</v>
      </c>
      <c r="BE122" s="7">
        <f t="shared" si="36"/>
        <v>3.3215983333333328</v>
      </c>
      <c r="BF122" s="7">
        <v>1.9488829999999999</v>
      </c>
      <c r="BG122" s="7">
        <v>2.0807600000000002</v>
      </c>
      <c r="BH122" s="7">
        <v>2.1286019999999999</v>
      </c>
      <c r="BI122" s="7">
        <f t="shared" si="37"/>
        <v>2.0527483333333332</v>
      </c>
      <c r="BJ122" s="7">
        <v>2.3342000000000001</v>
      </c>
      <c r="BK122" s="7">
        <v>2.9824600000000001</v>
      </c>
      <c r="BL122" s="7">
        <v>2.9625710000000001</v>
      </c>
      <c r="BM122" s="7">
        <f t="shared" si="38"/>
        <v>2.759743666666667</v>
      </c>
      <c r="BN122" s="7">
        <v>1.0649599999999999</v>
      </c>
      <c r="BO122" s="7">
        <v>1.1406320000000001</v>
      </c>
      <c r="BP122" s="7">
        <v>0.91472500000000001</v>
      </c>
      <c r="BQ122" s="7">
        <f t="shared" si="39"/>
        <v>1.0401056666666666</v>
      </c>
      <c r="BR122" s="7">
        <v>2.7747999999999999</v>
      </c>
      <c r="BS122" s="7">
        <v>3.0119600000000002</v>
      </c>
      <c r="BT122" s="7">
        <v>3.0002900000000001</v>
      </c>
      <c r="BU122" s="7">
        <f t="shared" si="40"/>
        <v>2.929016666666667</v>
      </c>
      <c r="BV122" s="7">
        <v>1.2500230000000001</v>
      </c>
      <c r="BW122" s="7">
        <v>1.590123</v>
      </c>
      <c r="BX122" s="7">
        <v>2.1924920000000001</v>
      </c>
      <c r="BY122" s="7">
        <f t="shared" si="41"/>
        <v>1.6775460000000002</v>
      </c>
      <c r="BZ122" s="7">
        <v>3.5617700000000001</v>
      </c>
      <c r="CA122" s="7">
        <v>3.438402</v>
      </c>
      <c r="CB122" s="7">
        <v>3.29026</v>
      </c>
      <c r="CC122" s="7">
        <f t="shared" si="42"/>
        <v>3.4301439999999999</v>
      </c>
      <c r="CD122" s="7">
        <v>1.06098</v>
      </c>
      <c r="CE122" s="7">
        <v>1.03393</v>
      </c>
      <c r="CF122" s="7">
        <v>1.046313</v>
      </c>
      <c r="CG122" s="7">
        <f t="shared" si="43"/>
        <v>1.0470743333333334</v>
      </c>
      <c r="CH122" s="7">
        <v>0.13481299999999999</v>
      </c>
      <c r="CI122" s="7">
        <v>9.4624E-2</v>
      </c>
      <c r="CJ122" s="7">
        <v>0.15721199999999999</v>
      </c>
      <c r="CK122" s="7">
        <f t="shared" si="44"/>
        <v>0.128883</v>
      </c>
      <c r="CL122" s="7">
        <v>3.3017729999999998</v>
      </c>
      <c r="CM122" s="7">
        <v>3.7623009999999999</v>
      </c>
      <c r="CN122" s="7">
        <v>3.6963599999999999</v>
      </c>
      <c r="CO122" s="7">
        <f t="shared" si="45"/>
        <v>3.5868113333333334</v>
      </c>
    </row>
    <row r="123" spans="1:93">
      <c r="A123" s="7" t="s">
        <v>278</v>
      </c>
      <c r="B123" s="7">
        <v>3.6059399999999999</v>
      </c>
      <c r="C123" s="7">
        <v>3.8487</v>
      </c>
      <c r="D123" s="7">
        <v>4.02529</v>
      </c>
      <c r="E123" s="7">
        <f t="shared" si="23"/>
        <v>3.8266433333333332</v>
      </c>
      <c r="F123" s="7">
        <v>3.9070040000000001</v>
      </c>
      <c r="G123" s="7">
        <v>3.7952599999999999</v>
      </c>
      <c r="H123" s="7">
        <v>3.7233100000000001</v>
      </c>
      <c r="I123" s="7">
        <f t="shared" si="24"/>
        <v>3.8085246666666666</v>
      </c>
      <c r="J123" s="7">
        <v>3.8219799999999999</v>
      </c>
      <c r="K123" s="7">
        <v>3.8284199999999999</v>
      </c>
      <c r="L123" s="7">
        <v>4.0641100000000003</v>
      </c>
      <c r="M123" s="7">
        <f t="shared" si="25"/>
        <v>3.9048366666666667</v>
      </c>
      <c r="N123" s="7">
        <v>3.6709900000000002</v>
      </c>
      <c r="O123" s="7">
        <v>3.6330019999999998</v>
      </c>
      <c r="P123" s="7">
        <v>3.6256140000000001</v>
      </c>
      <c r="Q123" s="7">
        <f t="shared" si="26"/>
        <v>3.6432020000000001</v>
      </c>
      <c r="R123" s="7">
        <v>3.6606999999999998</v>
      </c>
      <c r="S123" s="7">
        <v>3.5385629999999999</v>
      </c>
      <c r="T123" s="7">
        <v>3.6384240000000001</v>
      </c>
      <c r="U123" s="7">
        <f t="shared" si="27"/>
        <v>3.6125623333333334</v>
      </c>
      <c r="V123" s="7">
        <v>4.3080100000000003</v>
      </c>
      <c r="W123" s="7">
        <v>4.1982499999999998</v>
      </c>
      <c r="X123" s="7">
        <v>4.0472429999999999</v>
      </c>
      <c r="Y123" s="7">
        <f t="shared" si="28"/>
        <v>4.184501</v>
      </c>
      <c r="Z123" s="7">
        <v>3.6795810000000002</v>
      </c>
      <c r="AA123" s="7">
        <v>3.7781400000000001</v>
      </c>
      <c r="AB123" s="7">
        <v>2.99701</v>
      </c>
      <c r="AC123" s="7">
        <f t="shared" si="29"/>
        <v>3.4849103333333336</v>
      </c>
      <c r="AD123" s="7">
        <v>3.0640930000000002</v>
      </c>
      <c r="AE123" s="7">
        <v>3.6254300000000002</v>
      </c>
      <c r="AF123" s="7">
        <v>3.5057130000000001</v>
      </c>
      <c r="AG123" s="7">
        <f t="shared" si="30"/>
        <v>3.3984120000000004</v>
      </c>
      <c r="AH123" s="7">
        <v>3.0357500000000002</v>
      </c>
      <c r="AI123" s="7">
        <v>2.7745829999999998</v>
      </c>
      <c r="AJ123" s="7">
        <v>2.2791700000000001</v>
      </c>
      <c r="AK123" s="7">
        <f t="shared" si="31"/>
        <v>2.696501</v>
      </c>
      <c r="AL123" s="7">
        <v>3.3615599999999999</v>
      </c>
      <c r="AM123" s="7">
        <v>3.2791510000000001</v>
      </c>
      <c r="AN123" s="7">
        <v>3.5171000000000001E-2</v>
      </c>
      <c r="AO123" s="7">
        <f t="shared" si="32"/>
        <v>2.2252939999999999</v>
      </c>
      <c r="AP123" s="7">
        <v>3.2948</v>
      </c>
      <c r="AQ123" s="7">
        <v>3.0789</v>
      </c>
      <c r="AR123" s="7">
        <v>2.7511730000000001</v>
      </c>
      <c r="AS123" s="7">
        <f t="shared" si="33"/>
        <v>3.041624333333333</v>
      </c>
      <c r="AT123" s="7">
        <v>2.6227200000000002</v>
      </c>
      <c r="AU123" s="7">
        <v>2.9593500000000001</v>
      </c>
      <c r="AV123" s="7">
        <v>2.8157510000000001</v>
      </c>
      <c r="AW123" s="7">
        <f t="shared" si="34"/>
        <v>2.7992736666666667</v>
      </c>
      <c r="AX123" s="7">
        <v>3.3236599999999998</v>
      </c>
      <c r="AY123" s="7">
        <v>3.2158500000000001</v>
      </c>
      <c r="AZ123" s="7">
        <v>2.5315699999999999</v>
      </c>
      <c r="BA123" s="7">
        <f t="shared" si="35"/>
        <v>3.0236933333333336</v>
      </c>
      <c r="BB123" s="7">
        <v>3.0239630000000002</v>
      </c>
      <c r="BC123" s="7">
        <v>3.4836909999999999</v>
      </c>
      <c r="BD123" s="7">
        <v>3.5543800000000001</v>
      </c>
      <c r="BE123" s="7">
        <f t="shared" si="36"/>
        <v>3.3540113333333337</v>
      </c>
      <c r="BF123" s="7">
        <v>1.9453929999999999</v>
      </c>
      <c r="BG123" s="7">
        <v>2.0883210000000001</v>
      </c>
      <c r="BH123" s="7">
        <v>2.1177299999999999</v>
      </c>
      <c r="BI123" s="7">
        <f t="shared" si="37"/>
        <v>2.0504813333333334</v>
      </c>
      <c r="BJ123" s="7">
        <v>2.3696410000000001</v>
      </c>
      <c r="BK123" s="7">
        <v>2.9527399999999999</v>
      </c>
      <c r="BL123" s="7">
        <v>2.9960800000000001</v>
      </c>
      <c r="BM123" s="7">
        <f t="shared" si="38"/>
        <v>2.7728203333333332</v>
      </c>
      <c r="BN123" s="7">
        <v>1.06426</v>
      </c>
      <c r="BO123" s="7">
        <v>1.1308800000000001</v>
      </c>
      <c r="BP123" s="7">
        <v>0.90684900000000002</v>
      </c>
      <c r="BQ123" s="7">
        <f t="shared" si="39"/>
        <v>1.0339963333333335</v>
      </c>
      <c r="BR123" s="7">
        <v>2.800484</v>
      </c>
      <c r="BS123" s="7">
        <v>3.0523799999999999</v>
      </c>
      <c r="BT123" s="7">
        <v>3.03532</v>
      </c>
      <c r="BU123" s="7">
        <f t="shared" si="40"/>
        <v>2.9627280000000003</v>
      </c>
      <c r="BV123" s="7">
        <v>1.26326</v>
      </c>
      <c r="BW123" s="7">
        <v>1.58372</v>
      </c>
      <c r="BX123" s="7">
        <v>2.1887509999999999</v>
      </c>
      <c r="BY123" s="7">
        <f t="shared" si="41"/>
        <v>1.678577</v>
      </c>
      <c r="BZ123" s="7">
        <v>3.6770209999999999</v>
      </c>
      <c r="CA123" s="7">
        <v>3.5878100000000002</v>
      </c>
      <c r="CB123" s="7">
        <v>3.1530339999999999</v>
      </c>
      <c r="CC123" s="7">
        <f t="shared" si="42"/>
        <v>3.4726216666666665</v>
      </c>
      <c r="CD123" s="7">
        <v>1.065504</v>
      </c>
      <c r="CE123" s="7">
        <v>1.0253300000000001</v>
      </c>
      <c r="CF123" s="7">
        <v>1.04803</v>
      </c>
      <c r="CG123" s="7">
        <f t="shared" si="43"/>
        <v>1.0462879999999999</v>
      </c>
      <c r="CH123" s="7">
        <v>0.133407</v>
      </c>
      <c r="CI123" s="7">
        <v>9.7214999999999996E-2</v>
      </c>
      <c r="CJ123" s="7">
        <v>0.102879</v>
      </c>
      <c r="CK123" s="7">
        <f t="shared" si="44"/>
        <v>0.111167</v>
      </c>
      <c r="CL123" s="7">
        <v>3.3485140000000002</v>
      </c>
      <c r="CM123" s="7">
        <v>3.8009409999999999</v>
      </c>
      <c r="CN123" s="7">
        <v>3.7250399999999999</v>
      </c>
      <c r="CO123" s="7">
        <f t="shared" si="45"/>
        <v>3.6248316666666667</v>
      </c>
    </row>
    <row r="124" spans="1:93">
      <c r="A124" s="7" t="s">
        <v>279</v>
      </c>
      <c r="B124" s="7">
        <v>3.6317400000000002</v>
      </c>
      <c r="C124" s="7">
        <v>3.8307310000000001</v>
      </c>
      <c r="D124" s="7">
        <v>3.9584000000000001</v>
      </c>
      <c r="E124" s="7">
        <f t="shared" si="23"/>
        <v>3.8069570000000006</v>
      </c>
      <c r="F124" s="7">
        <v>3.8569499999999999</v>
      </c>
      <c r="G124" s="7">
        <v>3.759484</v>
      </c>
      <c r="H124" s="7">
        <v>3.6870310000000002</v>
      </c>
      <c r="I124" s="7">
        <f t="shared" si="24"/>
        <v>3.7678216666666664</v>
      </c>
      <c r="J124" s="7">
        <v>3.8263699999999998</v>
      </c>
      <c r="K124" s="7">
        <v>3.863874</v>
      </c>
      <c r="L124" s="7">
        <v>4.0185000000000004</v>
      </c>
      <c r="M124" s="7">
        <f t="shared" si="25"/>
        <v>3.9029146666666663</v>
      </c>
      <c r="N124" s="7">
        <v>3.6764600000000001</v>
      </c>
      <c r="O124" s="7">
        <v>3.6394199999999999</v>
      </c>
      <c r="P124" s="7">
        <v>3.6011600000000001</v>
      </c>
      <c r="Q124" s="7">
        <f t="shared" si="26"/>
        <v>3.6390133333333332</v>
      </c>
      <c r="R124" s="7">
        <v>3.6497299999999999</v>
      </c>
      <c r="S124" s="7">
        <v>3.5158499999999999</v>
      </c>
      <c r="T124" s="7">
        <v>3.58209</v>
      </c>
      <c r="U124" s="7">
        <f t="shared" si="27"/>
        <v>3.5825566666666666</v>
      </c>
      <c r="V124" s="7">
        <v>4.2226619999999997</v>
      </c>
      <c r="W124" s="7">
        <v>4.2141700000000002</v>
      </c>
      <c r="X124" s="7">
        <v>4.0602499999999999</v>
      </c>
      <c r="Y124" s="7">
        <f t="shared" si="28"/>
        <v>4.1656939999999993</v>
      </c>
      <c r="Z124" s="7">
        <v>3.7100300000000002</v>
      </c>
      <c r="AA124" s="7">
        <v>3.6675399999999998</v>
      </c>
      <c r="AB124" s="7">
        <v>2.9335300000000002</v>
      </c>
      <c r="AC124" s="7">
        <f t="shared" si="29"/>
        <v>3.4370333333333334</v>
      </c>
      <c r="AD124" s="7">
        <v>3.108311</v>
      </c>
      <c r="AE124" s="7">
        <v>3.668002</v>
      </c>
      <c r="AF124" s="7">
        <v>3.4839129999999998</v>
      </c>
      <c r="AG124" s="7">
        <f t="shared" si="30"/>
        <v>3.4200753333333331</v>
      </c>
      <c r="AH124" s="7">
        <v>3.0306199999999999</v>
      </c>
      <c r="AI124" s="7">
        <v>2.7569940000000002</v>
      </c>
      <c r="AJ124" s="7">
        <v>2.2704800000000001</v>
      </c>
      <c r="AK124" s="7">
        <f t="shared" si="31"/>
        <v>2.6860313333333337</v>
      </c>
      <c r="AL124" s="7">
        <v>3.2698309999999999</v>
      </c>
      <c r="AM124" s="7">
        <v>3.2476600000000002</v>
      </c>
      <c r="AN124" s="7">
        <v>3.5014000000000003E-2</v>
      </c>
      <c r="AO124" s="7">
        <f t="shared" si="32"/>
        <v>2.1841683333333335</v>
      </c>
      <c r="AP124" s="7">
        <v>3.3138239999999999</v>
      </c>
      <c r="AQ124" s="7">
        <v>3.1195499999999998</v>
      </c>
      <c r="AR124" s="7">
        <v>2.7562500000000001</v>
      </c>
      <c r="AS124" s="7">
        <f t="shared" si="33"/>
        <v>3.0632079999999999</v>
      </c>
      <c r="AT124" s="7">
        <v>2.6034299999999999</v>
      </c>
      <c r="AU124" s="7">
        <v>2.9540700000000002</v>
      </c>
      <c r="AV124" s="7">
        <v>2.8164199999999999</v>
      </c>
      <c r="AW124" s="7">
        <f t="shared" si="34"/>
        <v>2.7913066666666668</v>
      </c>
      <c r="AX124" s="7">
        <v>3.3347199999999999</v>
      </c>
      <c r="AY124" s="7">
        <v>3.2000229999999998</v>
      </c>
      <c r="AZ124" s="7">
        <v>2.492</v>
      </c>
      <c r="BA124" s="7">
        <f t="shared" si="35"/>
        <v>3.0089143333333332</v>
      </c>
      <c r="BB124" s="7">
        <v>3.0327600000000001</v>
      </c>
      <c r="BC124" s="7">
        <v>3.4198900000000001</v>
      </c>
      <c r="BD124" s="7">
        <v>3.5522800000000001</v>
      </c>
      <c r="BE124" s="7">
        <f t="shared" si="36"/>
        <v>3.3349766666666665</v>
      </c>
      <c r="BF124" s="7">
        <v>1.9542729999999999</v>
      </c>
      <c r="BG124" s="7">
        <v>2.0711900000000001</v>
      </c>
      <c r="BH124" s="7">
        <v>2.1162040000000002</v>
      </c>
      <c r="BI124" s="7">
        <f t="shared" si="37"/>
        <v>2.0472223333333335</v>
      </c>
      <c r="BJ124" s="7">
        <v>2.32795</v>
      </c>
      <c r="BK124" s="7">
        <v>2.9890099999999999</v>
      </c>
      <c r="BL124" s="7">
        <v>2.9373999999999998</v>
      </c>
      <c r="BM124" s="7">
        <f t="shared" si="38"/>
        <v>2.7514533333333335</v>
      </c>
      <c r="BN124" s="7">
        <v>1.062894</v>
      </c>
      <c r="BO124" s="7">
        <v>1.1342840000000001</v>
      </c>
      <c r="BP124" s="7">
        <v>0.91000700000000001</v>
      </c>
      <c r="BQ124" s="7">
        <f t="shared" si="39"/>
        <v>1.0357283333333334</v>
      </c>
      <c r="BR124" s="7">
        <v>2.7789139999999999</v>
      </c>
      <c r="BS124" s="7">
        <v>3.0377930000000002</v>
      </c>
      <c r="BT124" s="7">
        <v>3.0319799999999999</v>
      </c>
      <c r="BU124" s="7">
        <f t="shared" si="40"/>
        <v>2.9495623333333332</v>
      </c>
      <c r="BV124" s="7">
        <v>1.2649699999999999</v>
      </c>
      <c r="BW124" s="7">
        <v>1.5517700000000001</v>
      </c>
      <c r="BX124" s="7">
        <v>2.1866110000000001</v>
      </c>
      <c r="BY124" s="7">
        <f t="shared" si="41"/>
        <v>1.6677836666666668</v>
      </c>
      <c r="BZ124" s="7">
        <v>3.6105619999999998</v>
      </c>
      <c r="CA124" s="7">
        <v>3.5642100000000001</v>
      </c>
      <c r="CB124" s="7">
        <v>3.0764529999999999</v>
      </c>
      <c r="CC124" s="7">
        <f t="shared" si="42"/>
        <v>3.4170750000000001</v>
      </c>
      <c r="CD124" s="7">
        <v>1.0572330000000001</v>
      </c>
      <c r="CE124" s="7">
        <v>0.99760800000000005</v>
      </c>
      <c r="CF124" s="7">
        <v>1.02938</v>
      </c>
      <c r="CG124" s="7">
        <f t="shared" si="43"/>
        <v>1.0280736666666668</v>
      </c>
      <c r="CH124" s="7">
        <v>0.13728000000000001</v>
      </c>
      <c r="CI124" s="7">
        <v>9.4721E-2</v>
      </c>
      <c r="CJ124" s="7">
        <v>0.16143199999999999</v>
      </c>
      <c r="CK124" s="7">
        <f t="shared" si="44"/>
        <v>0.13114433333333333</v>
      </c>
      <c r="CL124" s="7">
        <v>3.2988209999999998</v>
      </c>
      <c r="CM124" s="7">
        <v>3.8401900000000002</v>
      </c>
      <c r="CN124" s="7">
        <v>3.7248800000000002</v>
      </c>
      <c r="CO124" s="7">
        <f t="shared" si="45"/>
        <v>3.6212970000000002</v>
      </c>
    </row>
    <row r="125" spans="1:93">
      <c r="A125" s="7" t="s">
        <v>280</v>
      </c>
      <c r="B125" s="7">
        <v>3.653114</v>
      </c>
      <c r="C125" s="7">
        <v>3.879194</v>
      </c>
      <c r="D125" s="7">
        <v>4.0219100000000001</v>
      </c>
      <c r="E125" s="7">
        <f t="shared" si="23"/>
        <v>3.8514060000000003</v>
      </c>
      <c r="F125" s="7">
        <v>3.9326110000000001</v>
      </c>
      <c r="G125" s="7">
        <v>3.8100499999999999</v>
      </c>
      <c r="H125" s="7">
        <v>3.7290239999999999</v>
      </c>
      <c r="I125" s="7">
        <f t="shared" si="24"/>
        <v>3.8238950000000003</v>
      </c>
      <c r="J125" s="7">
        <v>3.847531</v>
      </c>
      <c r="K125" s="7">
        <v>3.8263699999999998</v>
      </c>
      <c r="L125" s="7">
        <v>4.0230100000000002</v>
      </c>
      <c r="M125" s="7">
        <f t="shared" si="25"/>
        <v>3.8989703333333332</v>
      </c>
      <c r="N125" s="7">
        <v>3.6793200000000001</v>
      </c>
      <c r="O125" s="7">
        <v>3.6198600000000001</v>
      </c>
      <c r="P125" s="7">
        <v>3.5940400000000001</v>
      </c>
      <c r="Q125" s="7">
        <f t="shared" si="26"/>
        <v>3.6310733333333332</v>
      </c>
      <c r="R125" s="7">
        <v>3.5430299999999999</v>
      </c>
      <c r="S125" s="7">
        <v>3.549493</v>
      </c>
      <c r="T125" s="7">
        <v>3.6389200000000002</v>
      </c>
      <c r="U125" s="7">
        <f t="shared" si="27"/>
        <v>3.5771476666666668</v>
      </c>
      <c r="V125" s="7">
        <v>4.2302600000000004</v>
      </c>
      <c r="W125" s="7">
        <v>4.1310929999999999</v>
      </c>
      <c r="X125" s="7">
        <v>4.0553840000000001</v>
      </c>
      <c r="Y125" s="7">
        <f t="shared" si="28"/>
        <v>4.1389123333333337</v>
      </c>
      <c r="Z125" s="7">
        <v>3.740764</v>
      </c>
      <c r="AA125" s="7">
        <v>3.74817</v>
      </c>
      <c r="AB125" s="7">
        <v>2.962453</v>
      </c>
      <c r="AC125" s="7">
        <f t="shared" si="29"/>
        <v>3.483795666666667</v>
      </c>
      <c r="AD125" s="7">
        <v>3.0977999999999999</v>
      </c>
      <c r="AE125" s="7">
        <v>3.69374</v>
      </c>
      <c r="AF125" s="7">
        <v>3.5093399999999999</v>
      </c>
      <c r="AG125" s="7">
        <f t="shared" si="30"/>
        <v>3.4336266666666666</v>
      </c>
      <c r="AH125" s="7">
        <v>2.9877940000000001</v>
      </c>
      <c r="AI125" s="7">
        <v>2.7176900000000002</v>
      </c>
      <c r="AJ125" s="7">
        <v>2.2625000000000002</v>
      </c>
      <c r="AK125" s="7">
        <f t="shared" si="31"/>
        <v>2.6559946666666669</v>
      </c>
      <c r="AL125" s="7">
        <v>3.2367300000000001</v>
      </c>
      <c r="AM125" s="7">
        <v>3.2819099999999999</v>
      </c>
      <c r="AN125" s="7">
        <v>3.7253000000000001E-2</v>
      </c>
      <c r="AO125" s="7">
        <f t="shared" si="32"/>
        <v>2.1852976666666666</v>
      </c>
      <c r="AP125" s="7">
        <v>3.2902100000000001</v>
      </c>
      <c r="AQ125" s="7">
        <v>3.109442</v>
      </c>
      <c r="AR125" s="7">
        <v>2.7646899999999999</v>
      </c>
      <c r="AS125" s="7">
        <f t="shared" si="33"/>
        <v>3.0547806666666664</v>
      </c>
      <c r="AT125" s="7">
        <v>2.5805129999999998</v>
      </c>
      <c r="AU125" s="7">
        <v>2.9901200000000001</v>
      </c>
      <c r="AV125" s="7">
        <v>2.8329499999999999</v>
      </c>
      <c r="AW125" s="7">
        <f t="shared" si="34"/>
        <v>2.8011943333333331</v>
      </c>
      <c r="AX125" s="7">
        <v>3.2653699999999999</v>
      </c>
      <c r="AY125" s="7">
        <v>3.1624099999999999</v>
      </c>
      <c r="AZ125" s="7">
        <v>2.5164300000000002</v>
      </c>
      <c r="BA125" s="7">
        <f t="shared" si="35"/>
        <v>2.9814033333333332</v>
      </c>
      <c r="BB125" s="7">
        <v>3.0365799999999998</v>
      </c>
      <c r="BC125" s="7">
        <v>3.4817499999999999</v>
      </c>
      <c r="BD125" s="7">
        <v>3.5729799999999998</v>
      </c>
      <c r="BE125" s="7">
        <f t="shared" si="36"/>
        <v>3.3637700000000001</v>
      </c>
      <c r="BF125" s="7">
        <v>1.9269609999999999</v>
      </c>
      <c r="BG125" s="7">
        <v>2.0759639999999999</v>
      </c>
      <c r="BH125" s="7">
        <v>2.11313</v>
      </c>
      <c r="BI125" s="7">
        <f t="shared" si="37"/>
        <v>2.0386849999999996</v>
      </c>
      <c r="BJ125" s="7">
        <v>2.3342499999999999</v>
      </c>
      <c r="BK125" s="7">
        <v>2.9946700000000002</v>
      </c>
      <c r="BL125" s="7">
        <v>2.9397099999999998</v>
      </c>
      <c r="BM125" s="7">
        <f t="shared" si="38"/>
        <v>2.7562099999999998</v>
      </c>
      <c r="BN125" s="7">
        <v>1.0667899999999999</v>
      </c>
      <c r="BO125" s="7">
        <v>1.1401600000000001</v>
      </c>
      <c r="BP125" s="7">
        <v>0.91001600000000005</v>
      </c>
      <c r="BQ125" s="7">
        <f t="shared" si="39"/>
        <v>1.0389886666666668</v>
      </c>
      <c r="BR125" s="7">
        <v>2.764383</v>
      </c>
      <c r="BS125" s="7">
        <v>3.0328200000000001</v>
      </c>
      <c r="BT125" s="7">
        <v>3.0311020000000002</v>
      </c>
      <c r="BU125" s="7">
        <f t="shared" si="40"/>
        <v>2.9427683333333334</v>
      </c>
      <c r="BV125" s="7">
        <v>1.2642</v>
      </c>
      <c r="BW125" s="7">
        <v>1.5890500000000001</v>
      </c>
      <c r="BX125" s="7">
        <v>2.1971799999999999</v>
      </c>
      <c r="BY125" s="7">
        <f t="shared" si="41"/>
        <v>1.6834766666666667</v>
      </c>
      <c r="BZ125" s="7">
        <v>3.6569199999999999</v>
      </c>
      <c r="CA125" s="7">
        <v>3.5416699999999999</v>
      </c>
      <c r="CB125" s="7">
        <v>3.2157819999999999</v>
      </c>
      <c r="CC125" s="7">
        <f t="shared" si="42"/>
        <v>3.4714573333333334</v>
      </c>
      <c r="CD125" s="7">
        <v>1.0728800000000001</v>
      </c>
      <c r="CE125" s="7">
        <v>1.02715</v>
      </c>
      <c r="CF125" s="7">
        <v>1.025722</v>
      </c>
      <c r="CG125" s="7">
        <f t="shared" si="43"/>
        <v>1.0419173333333334</v>
      </c>
      <c r="CH125" s="7">
        <v>9.7802E-2</v>
      </c>
      <c r="CI125" s="7">
        <v>0.10534</v>
      </c>
      <c r="CJ125" s="7">
        <v>0.16759199999999999</v>
      </c>
      <c r="CK125" s="7">
        <f t="shared" si="44"/>
        <v>0.12357800000000001</v>
      </c>
      <c r="CL125" s="7">
        <v>3.2913700000000001</v>
      </c>
      <c r="CM125" s="7">
        <v>3.848541</v>
      </c>
      <c r="CN125" s="7">
        <v>3.7267000000000001</v>
      </c>
      <c r="CO125" s="7">
        <f t="shared" si="45"/>
        <v>3.6222036666666662</v>
      </c>
    </row>
    <row r="126" spans="1:93">
      <c r="A126" s="7" t="s">
        <v>281</v>
      </c>
      <c r="B126" s="7">
        <v>3.6281500000000002</v>
      </c>
      <c r="C126" s="7">
        <v>3.8748499999999999</v>
      </c>
      <c r="D126" s="7">
        <v>4.0183200000000001</v>
      </c>
      <c r="E126" s="7">
        <f t="shared" si="23"/>
        <v>3.8404399999999996</v>
      </c>
      <c r="F126" s="7">
        <v>3.9034140000000002</v>
      </c>
      <c r="G126" s="7">
        <v>3.7284000000000002</v>
      </c>
      <c r="H126" s="7">
        <v>3.7044700000000002</v>
      </c>
      <c r="I126" s="7">
        <f t="shared" si="24"/>
        <v>3.7787613333333336</v>
      </c>
      <c r="J126" s="7">
        <v>3.9135200000000001</v>
      </c>
      <c r="K126" s="7">
        <v>3.8395100000000002</v>
      </c>
      <c r="L126" s="7">
        <v>4.0288729999999999</v>
      </c>
      <c r="M126" s="7">
        <f t="shared" si="25"/>
        <v>3.9273009999999999</v>
      </c>
      <c r="N126" s="7">
        <v>3.6845400000000001</v>
      </c>
      <c r="O126" s="7">
        <v>3.6335299999999999</v>
      </c>
      <c r="P126" s="7">
        <v>3.5563099999999999</v>
      </c>
      <c r="Q126" s="7">
        <f t="shared" si="26"/>
        <v>3.6247933333333333</v>
      </c>
      <c r="R126" s="7">
        <v>3.4841799999999998</v>
      </c>
      <c r="S126" s="7">
        <v>3.5583399999999998</v>
      </c>
      <c r="T126" s="7">
        <v>3.5958999999999999</v>
      </c>
      <c r="U126" s="7">
        <f t="shared" si="27"/>
        <v>3.5461399999999998</v>
      </c>
      <c r="V126" s="7">
        <v>4.2380310000000003</v>
      </c>
      <c r="W126" s="7">
        <v>4.1896319999999996</v>
      </c>
      <c r="X126" s="7">
        <v>4.0525200000000003</v>
      </c>
      <c r="Y126" s="7">
        <f t="shared" si="28"/>
        <v>4.1600609999999998</v>
      </c>
      <c r="Z126" s="7">
        <v>3.7692610000000002</v>
      </c>
      <c r="AA126" s="7">
        <v>3.72105</v>
      </c>
      <c r="AB126" s="7">
        <v>2.89866</v>
      </c>
      <c r="AC126" s="7">
        <f t="shared" si="29"/>
        <v>3.4629903333333334</v>
      </c>
      <c r="AD126" s="7">
        <v>3.0401099999999999</v>
      </c>
      <c r="AE126" s="7">
        <v>3.7110099999999999</v>
      </c>
      <c r="AF126" s="7">
        <v>3.4644339999999998</v>
      </c>
      <c r="AG126" s="7">
        <f t="shared" si="30"/>
        <v>3.405184666666667</v>
      </c>
      <c r="AH126" s="7">
        <v>3.0288400000000002</v>
      </c>
      <c r="AI126" s="7">
        <v>2.74594</v>
      </c>
      <c r="AJ126" s="7">
        <v>2.274804</v>
      </c>
      <c r="AK126" s="7">
        <f t="shared" si="31"/>
        <v>2.6831946666666666</v>
      </c>
      <c r="AL126" s="7">
        <v>3.26091</v>
      </c>
      <c r="AM126" s="7">
        <v>3.2639300000000002</v>
      </c>
      <c r="AN126" s="7">
        <v>3.4002999999999999E-2</v>
      </c>
      <c r="AO126" s="7">
        <f t="shared" si="32"/>
        <v>2.1862810000000001</v>
      </c>
      <c r="AP126" s="7">
        <v>3.2624399999999998</v>
      </c>
      <c r="AQ126" s="7">
        <v>3.1770999999999998</v>
      </c>
      <c r="AR126" s="7">
        <v>2.7471009999999998</v>
      </c>
      <c r="AS126" s="7">
        <f t="shared" si="33"/>
        <v>3.0622136666666662</v>
      </c>
      <c r="AT126" s="7">
        <v>2.6031399999999998</v>
      </c>
      <c r="AU126" s="7">
        <v>2.9899309999999999</v>
      </c>
      <c r="AV126" s="7">
        <v>2.8336329999999998</v>
      </c>
      <c r="AW126" s="7">
        <f t="shared" si="34"/>
        <v>2.8089013333333335</v>
      </c>
      <c r="AX126" s="7">
        <v>3.3047399999999998</v>
      </c>
      <c r="AY126" s="7">
        <v>3.1844999999999999</v>
      </c>
      <c r="AZ126" s="7">
        <v>2.5320209999999999</v>
      </c>
      <c r="BA126" s="7">
        <f t="shared" si="35"/>
        <v>3.0070869999999998</v>
      </c>
      <c r="BB126" s="7">
        <v>2.9995500000000002</v>
      </c>
      <c r="BC126" s="7">
        <v>3.4710920000000001</v>
      </c>
      <c r="BD126" s="7">
        <v>3.5847799999999999</v>
      </c>
      <c r="BE126" s="7">
        <f t="shared" si="36"/>
        <v>3.3518073333333334</v>
      </c>
      <c r="BF126" s="7">
        <v>1.94798</v>
      </c>
      <c r="BG126" s="7">
        <v>2.0937329999999998</v>
      </c>
      <c r="BH126" s="7">
        <v>2.1141429999999999</v>
      </c>
      <c r="BI126" s="7">
        <f t="shared" si="37"/>
        <v>2.051952</v>
      </c>
      <c r="BJ126" s="7">
        <v>2.3106800000000001</v>
      </c>
      <c r="BK126" s="7">
        <v>2.9756</v>
      </c>
      <c r="BL126" s="7">
        <v>2.9280119999999998</v>
      </c>
      <c r="BM126" s="7">
        <f t="shared" si="38"/>
        <v>2.7380973333333336</v>
      </c>
      <c r="BN126" s="7">
        <v>1.06277</v>
      </c>
      <c r="BO126" s="7">
        <v>1.1327199999999999</v>
      </c>
      <c r="BP126" s="7">
        <v>0.90735100000000002</v>
      </c>
      <c r="BQ126" s="7">
        <f t="shared" si="39"/>
        <v>1.0342803333333332</v>
      </c>
      <c r="BR126" s="7">
        <v>2.7856909999999999</v>
      </c>
      <c r="BS126" s="7">
        <v>3.0404640000000001</v>
      </c>
      <c r="BT126" s="7">
        <v>3.0245899999999999</v>
      </c>
      <c r="BU126" s="7">
        <f t="shared" si="40"/>
        <v>2.9502483333333331</v>
      </c>
      <c r="BV126" s="7">
        <v>1.2723199999999999</v>
      </c>
      <c r="BW126" s="7">
        <v>1.5589599999999999</v>
      </c>
      <c r="BX126" s="7">
        <v>2.2116500000000001</v>
      </c>
      <c r="BY126" s="7">
        <f t="shared" si="41"/>
        <v>1.6809766666666668</v>
      </c>
      <c r="BZ126" s="7">
        <v>3.5274109999999999</v>
      </c>
      <c r="CA126" s="7">
        <v>3.5177</v>
      </c>
      <c r="CB126" s="7">
        <v>3.16553</v>
      </c>
      <c r="CC126" s="7">
        <f t="shared" si="42"/>
        <v>3.4035470000000001</v>
      </c>
      <c r="CD126" s="7">
        <v>1.0529599999999999</v>
      </c>
      <c r="CE126" s="7">
        <v>1.01166</v>
      </c>
      <c r="CF126" s="7">
        <v>1.0554300000000001</v>
      </c>
      <c r="CG126" s="7">
        <f t="shared" si="43"/>
        <v>1.0400166666666666</v>
      </c>
      <c r="CH126" s="7">
        <v>9.3969999999999998E-2</v>
      </c>
      <c r="CI126" s="7">
        <v>9.9279000000000006E-2</v>
      </c>
      <c r="CJ126" s="7">
        <v>0.174703</v>
      </c>
      <c r="CK126" s="7">
        <f t="shared" si="44"/>
        <v>0.12265066666666667</v>
      </c>
      <c r="CL126" s="7">
        <v>3.3138930000000002</v>
      </c>
      <c r="CM126" s="7">
        <v>3.8121119999999999</v>
      </c>
      <c r="CN126" s="7">
        <v>3.6920700000000002</v>
      </c>
      <c r="CO126" s="7">
        <f t="shared" si="45"/>
        <v>3.6060250000000003</v>
      </c>
    </row>
    <row r="127" spans="1:93">
      <c r="A127" s="7" t="s">
        <v>282</v>
      </c>
      <c r="B127" s="7">
        <v>3.6091099999999998</v>
      </c>
      <c r="C127" s="7">
        <v>3.8331919999999999</v>
      </c>
      <c r="D127" s="7">
        <v>4.0373700000000001</v>
      </c>
      <c r="E127" s="7">
        <f t="shared" si="23"/>
        <v>3.8265573333333336</v>
      </c>
      <c r="F127" s="7">
        <v>3.9508519999999998</v>
      </c>
      <c r="G127" s="7">
        <v>3.7205300000000001</v>
      </c>
      <c r="H127" s="7">
        <v>3.6545000000000001</v>
      </c>
      <c r="I127" s="7">
        <f t="shared" si="24"/>
        <v>3.7752940000000001</v>
      </c>
      <c r="J127" s="7">
        <v>3.8610709999999999</v>
      </c>
      <c r="K127" s="7">
        <v>3.8012600000000001</v>
      </c>
      <c r="L127" s="7">
        <v>4.0357099999999999</v>
      </c>
      <c r="M127" s="7">
        <f t="shared" si="25"/>
        <v>3.8993470000000001</v>
      </c>
      <c r="N127" s="7">
        <v>3.7073529999999999</v>
      </c>
      <c r="O127" s="7">
        <v>3.6499820000000001</v>
      </c>
      <c r="P127" s="7">
        <v>3.5770200000000001</v>
      </c>
      <c r="Q127" s="7">
        <f t="shared" si="26"/>
        <v>3.6447850000000002</v>
      </c>
      <c r="R127" s="7">
        <v>3.588984</v>
      </c>
      <c r="S127" s="7">
        <v>3.5324399999999998</v>
      </c>
      <c r="T127" s="7">
        <v>3.59355</v>
      </c>
      <c r="U127" s="7">
        <f t="shared" si="27"/>
        <v>3.5716579999999998</v>
      </c>
      <c r="V127" s="7">
        <v>4.27902</v>
      </c>
      <c r="W127" s="7">
        <v>4.1988940000000001</v>
      </c>
      <c r="X127" s="7">
        <v>4.1029730000000004</v>
      </c>
      <c r="Y127" s="7">
        <f t="shared" si="28"/>
        <v>4.1936290000000005</v>
      </c>
      <c r="Z127" s="7">
        <v>3.7080500000000001</v>
      </c>
      <c r="AA127" s="7">
        <v>3.768284</v>
      </c>
      <c r="AB127" s="7">
        <v>2.87731</v>
      </c>
      <c r="AC127" s="7">
        <f t="shared" si="29"/>
        <v>3.4512146666666665</v>
      </c>
      <c r="AD127" s="7">
        <v>3.0548000000000002</v>
      </c>
      <c r="AE127" s="7">
        <v>3.6952400000000001</v>
      </c>
      <c r="AF127" s="7">
        <v>3.47634</v>
      </c>
      <c r="AG127" s="7">
        <f t="shared" si="30"/>
        <v>3.4087933333333336</v>
      </c>
      <c r="AH127" s="7">
        <v>3.0022829999999998</v>
      </c>
      <c r="AI127" s="7">
        <v>2.6995429999999998</v>
      </c>
      <c r="AJ127" s="7">
        <v>2.25529</v>
      </c>
      <c r="AK127" s="7">
        <f t="shared" si="31"/>
        <v>2.6523719999999997</v>
      </c>
      <c r="AL127" s="7">
        <v>3.3033399999999999</v>
      </c>
      <c r="AM127" s="7">
        <v>3.2822939999999998</v>
      </c>
      <c r="AN127" s="7">
        <v>3.5409999999999997E-2</v>
      </c>
      <c r="AO127" s="7">
        <f t="shared" si="32"/>
        <v>2.2070146666666663</v>
      </c>
      <c r="AP127" s="7">
        <v>3.28132</v>
      </c>
      <c r="AQ127" s="7">
        <v>3.1834099999999999</v>
      </c>
      <c r="AR127" s="7">
        <v>2.718213</v>
      </c>
      <c r="AS127" s="7">
        <f t="shared" si="33"/>
        <v>3.060981</v>
      </c>
      <c r="AT127" s="7">
        <v>2.5683799999999999</v>
      </c>
      <c r="AU127" s="7">
        <v>2.9074</v>
      </c>
      <c r="AV127" s="7">
        <v>2.8154599999999999</v>
      </c>
      <c r="AW127" s="7">
        <f t="shared" si="34"/>
        <v>2.7637466666666666</v>
      </c>
      <c r="AX127" s="7">
        <v>3.2783000000000002</v>
      </c>
      <c r="AY127" s="7">
        <v>3.23821</v>
      </c>
      <c r="AZ127" s="7">
        <v>2.5142099999999998</v>
      </c>
      <c r="BA127" s="7">
        <f t="shared" si="35"/>
        <v>3.01024</v>
      </c>
      <c r="BB127" s="7">
        <v>2.9984099999999998</v>
      </c>
      <c r="BC127" s="7">
        <v>3.4534720000000001</v>
      </c>
      <c r="BD127" s="7">
        <v>3.56406</v>
      </c>
      <c r="BE127" s="7">
        <f t="shared" si="36"/>
        <v>3.3386473333333329</v>
      </c>
      <c r="BF127" s="7">
        <v>1.9113830000000001</v>
      </c>
      <c r="BG127" s="7">
        <v>2.0774119999999998</v>
      </c>
      <c r="BH127" s="7">
        <v>2.11741</v>
      </c>
      <c r="BI127" s="7">
        <f t="shared" si="37"/>
        <v>2.0354016666666666</v>
      </c>
      <c r="BJ127" s="7">
        <v>2.3285230000000001</v>
      </c>
      <c r="BK127" s="7">
        <v>2.9291800000000001</v>
      </c>
      <c r="BL127" s="7">
        <v>2.9448099999999999</v>
      </c>
      <c r="BM127" s="7">
        <f t="shared" si="38"/>
        <v>2.7341709999999999</v>
      </c>
      <c r="BN127" s="7">
        <v>1.0684100000000001</v>
      </c>
      <c r="BO127" s="7">
        <v>1.1333200000000001</v>
      </c>
      <c r="BP127" s="7">
        <v>0.90739000000000003</v>
      </c>
      <c r="BQ127" s="7">
        <f t="shared" si="39"/>
        <v>1.0363733333333334</v>
      </c>
      <c r="BR127" s="7">
        <v>2.7474500000000002</v>
      </c>
      <c r="BS127" s="7">
        <v>3.0463100000000001</v>
      </c>
      <c r="BT127" s="7">
        <v>3.0421200000000002</v>
      </c>
      <c r="BU127" s="7">
        <f t="shared" si="40"/>
        <v>2.9452933333333338</v>
      </c>
      <c r="BV127" s="7">
        <v>1.2729429999999999</v>
      </c>
      <c r="BW127" s="7">
        <v>1.55735</v>
      </c>
      <c r="BX127" s="7">
        <v>2.20282</v>
      </c>
      <c r="BY127" s="7">
        <f t="shared" si="41"/>
        <v>1.6777043333333335</v>
      </c>
      <c r="BZ127" s="7">
        <v>3.6331129999999998</v>
      </c>
      <c r="CA127" s="7">
        <v>3.5249299999999999</v>
      </c>
      <c r="CB127" s="7">
        <v>3.1895030000000002</v>
      </c>
      <c r="CC127" s="7">
        <f t="shared" si="42"/>
        <v>3.449182</v>
      </c>
      <c r="CD127" s="7">
        <v>1.0692520000000001</v>
      </c>
      <c r="CE127" s="7">
        <v>1.0182100000000001</v>
      </c>
      <c r="CF127" s="7">
        <v>1.0425599999999999</v>
      </c>
      <c r="CG127" s="7">
        <f t="shared" si="43"/>
        <v>1.0433406666666667</v>
      </c>
      <c r="CH127" s="7">
        <v>0.123459</v>
      </c>
      <c r="CI127" s="7">
        <v>9.3850000000000003E-2</v>
      </c>
      <c r="CJ127" s="7">
        <v>0.167708</v>
      </c>
      <c r="CK127" s="7">
        <f t="shared" si="44"/>
        <v>0.12833900000000001</v>
      </c>
      <c r="CL127" s="7">
        <v>3.2965110000000002</v>
      </c>
      <c r="CM127" s="7">
        <v>3.8239040000000002</v>
      </c>
      <c r="CN127" s="7">
        <v>3.6333899999999999</v>
      </c>
      <c r="CO127" s="7">
        <f t="shared" si="45"/>
        <v>3.5846016666666665</v>
      </c>
    </row>
    <row r="128" spans="1:93">
      <c r="A128" s="7" t="s">
        <v>283</v>
      </c>
      <c r="B128" s="7">
        <v>3.5818110000000001</v>
      </c>
      <c r="C128" s="7">
        <v>3.8244099999999999</v>
      </c>
      <c r="D128" s="7">
        <v>4.0041399999999996</v>
      </c>
      <c r="E128" s="7">
        <f t="shared" si="23"/>
        <v>3.8034536666666665</v>
      </c>
      <c r="F128" s="7">
        <v>3.9090020000000001</v>
      </c>
      <c r="G128" s="7">
        <v>3.7416809999999998</v>
      </c>
      <c r="H128" s="7">
        <v>3.7234319999999999</v>
      </c>
      <c r="I128" s="7">
        <f t="shared" si="24"/>
        <v>3.7913716666666666</v>
      </c>
      <c r="J128" s="7">
        <v>3.8187600000000002</v>
      </c>
      <c r="K128" s="7">
        <v>3.8578100000000002</v>
      </c>
      <c r="L128" s="7">
        <v>4.0511499999999998</v>
      </c>
      <c r="M128" s="7">
        <f t="shared" si="25"/>
        <v>3.90924</v>
      </c>
      <c r="N128" s="7">
        <v>3.6758320000000002</v>
      </c>
      <c r="O128" s="7">
        <v>3.6372620000000002</v>
      </c>
      <c r="P128" s="7">
        <v>3.5950410000000002</v>
      </c>
      <c r="Q128" s="7">
        <f t="shared" si="26"/>
        <v>3.6360450000000006</v>
      </c>
      <c r="R128" s="7">
        <v>3.6280899999999998</v>
      </c>
      <c r="S128" s="7">
        <v>3.4910700000000001</v>
      </c>
      <c r="T128" s="7">
        <v>3.546573</v>
      </c>
      <c r="U128" s="7">
        <f t="shared" si="27"/>
        <v>3.555244333333333</v>
      </c>
      <c r="V128" s="7">
        <v>4.17591</v>
      </c>
      <c r="W128" s="7">
        <v>4.2016309999999999</v>
      </c>
      <c r="X128" s="7">
        <v>4.0886430000000002</v>
      </c>
      <c r="Y128" s="7">
        <f t="shared" si="28"/>
        <v>4.155394666666667</v>
      </c>
      <c r="Z128" s="7">
        <v>3.6934499999999999</v>
      </c>
      <c r="AA128" s="7">
        <v>3.68479</v>
      </c>
      <c r="AB128" s="7">
        <v>2.9850400000000001</v>
      </c>
      <c r="AC128" s="7">
        <f t="shared" si="29"/>
        <v>3.4544266666666665</v>
      </c>
      <c r="AD128" s="7">
        <v>3.0248710000000001</v>
      </c>
      <c r="AE128" s="7">
        <v>3.6601400000000002</v>
      </c>
      <c r="AF128" s="7">
        <v>3.4533900000000002</v>
      </c>
      <c r="AG128" s="7">
        <f t="shared" si="30"/>
        <v>3.379467</v>
      </c>
      <c r="AH128" s="7">
        <v>3.035974</v>
      </c>
      <c r="AI128" s="7">
        <v>2.7094529999999999</v>
      </c>
      <c r="AJ128" s="7">
        <v>2.2602929999999999</v>
      </c>
      <c r="AK128" s="7">
        <f t="shared" si="31"/>
        <v>2.6685733333333332</v>
      </c>
      <c r="AL128" s="7">
        <v>3.3915099999999998</v>
      </c>
      <c r="AM128" s="7">
        <v>3.2971400000000002</v>
      </c>
      <c r="AN128" s="7">
        <v>3.5573E-2</v>
      </c>
      <c r="AO128" s="7">
        <f t="shared" si="32"/>
        <v>2.2414076666666669</v>
      </c>
      <c r="AP128" s="7">
        <v>3.44103</v>
      </c>
      <c r="AQ128" s="7">
        <v>3.0690400000000002</v>
      </c>
      <c r="AR128" s="7">
        <v>2.73305</v>
      </c>
      <c r="AS128" s="7">
        <f t="shared" si="33"/>
        <v>3.0810400000000002</v>
      </c>
      <c r="AT128" s="7">
        <v>2.5892719999999998</v>
      </c>
      <c r="AU128" s="7">
        <v>2.960753</v>
      </c>
      <c r="AV128" s="7">
        <v>2.8450899999999999</v>
      </c>
      <c r="AW128" s="7">
        <f t="shared" si="34"/>
        <v>2.7983716666666667</v>
      </c>
      <c r="AX128" s="7">
        <v>3.28315</v>
      </c>
      <c r="AY128" s="7">
        <v>3.2123629999999999</v>
      </c>
      <c r="AZ128" s="7">
        <v>2.4871400000000001</v>
      </c>
      <c r="BA128" s="7">
        <f t="shared" si="35"/>
        <v>2.9942176666666662</v>
      </c>
      <c r="BB128" s="7">
        <v>2.9983010000000001</v>
      </c>
      <c r="BC128" s="7">
        <v>3.444124</v>
      </c>
      <c r="BD128" s="7">
        <v>3.53789</v>
      </c>
      <c r="BE128" s="7">
        <f t="shared" si="36"/>
        <v>3.3267716666666671</v>
      </c>
      <c r="BF128" s="7">
        <v>1.9336439999999999</v>
      </c>
      <c r="BG128" s="7">
        <v>2.0524499999999999</v>
      </c>
      <c r="BH128" s="7">
        <v>2.1043430000000001</v>
      </c>
      <c r="BI128" s="7">
        <f t="shared" si="37"/>
        <v>2.0301456666666664</v>
      </c>
      <c r="BJ128" s="7">
        <v>2.3346200000000001</v>
      </c>
      <c r="BK128" s="7">
        <v>3.041023</v>
      </c>
      <c r="BL128" s="7">
        <v>2.9365800000000002</v>
      </c>
      <c r="BM128" s="7">
        <f t="shared" si="38"/>
        <v>2.7707409999999997</v>
      </c>
      <c r="BN128" s="7">
        <v>1.0700499999999999</v>
      </c>
      <c r="BO128" s="7">
        <v>1.1327700000000001</v>
      </c>
      <c r="BP128" s="7">
        <v>0.90870899999999999</v>
      </c>
      <c r="BQ128" s="7">
        <f t="shared" si="39"/>
        <v>1.0371763333333333</v>
      </c>
      <c r="BR128" s="7">
        <v>2.748621</v>
      </c>
      <c r="BS128" s="7">
        <v>3.0478610000000002</v>
      </c>
      <c r="BT128" s="7">
        <v>3.0171700000000001</v>
      </c>
      <c r="BU128" s="7">
        <f t="shared" si="40"/>
        <v>2.9378840000000004</v>
      </c>
      <c r="BV128" s="7">
        <v>1.28857</v>
      </c>
      <c r="BW128" s="7">
        <v>1.565091</v>
      </c>
      <c r="BX128" s="7">
        <v>2.20804</v>
      </c>
      <c r="BY128" s="7">
        <f t="shared" si="41"/>
        <v>1.6872336666666665</v>
      </c>
      <c r="BZ128" s="7">
        <v>3.602042</v>
      </c>
      <c r="CA128" s="7">
        <v>3.6191</v>
      </c>
      <c r="CB128" s="7">
        <v>3.1662599999999999</v>
      </c>
      <c r="CC128" s="7">
        <f t="shared" si="42"/>
        <v>3.4624673333333331</v>
      </c>
      <c r="CD128" s="7">
        <v>1.04152</v>
      </c>
      <c r="CE128" s="7">
        <v>1.0199229999999999</v>
      </c>
      <c r="CF128" s="7">
        <v>1.0323500000000001</v>
      </c>
      <c r="CG128" s="7">
        <f t="shared" si="43"/>
        <v>1.0312643333333333</v>
      </c>
      <c r="CH128" s="7">
        <v>0.10531699999999999</v>
      </c>
      <c r="CI128" s="7">
        <v>9.3521999999999994E-2</v>
      </c>
      <c r="CJ128" s="7">
        <v>0.1686</v>
      </c>
      <c r="CK128" s="7">
        <f t="shared" si="44"/>
        <v>0.12247966666666665</v>
      </c>
      <c r="CL128" s="7">
        <v>3.3305099999999999</v>
      </c>
      <c r="CM128" s="7">
        <v>3.7985000000000002</v>
      </c>
      <c r="CN128" s="7">
        <v>3.702242</v>
      </c>
      <c r="CO128" s="7">
        <f t="shared" si="45"/>
        <v>3.6104173333333329</v>
      </c>
    </row>
    <row r="129" spans="1:93">
      <c r="A129" s="7" t="s">
        <v>284</v>
      </c>
      <c r="B129" s="7">
        <v>3.5516610000000002</v>
      </c>
      <c r="C129" s="7">
        <v>3.8704239999999999</v>
      </c>
      <c r="D129" s="7">
        <v>3.9880599999999999</v>
      </c>
      <c r="E129" s="7">
        <f t="shared" si="23"/>
        <v>3.8033816666666667</v>
      </c>
      <c r="F129" s="7">
        <v>3.8838119999999998</v>
      </c>
      <c r="G129" s="7">
        <v>3.72742</v>
      </c>
      <c r="H129" s="7">
        <v>3.6490999999999998</v>
      </c>
      <c r="I129" s="7">
        <f t="shared" si="24"/>
        <v>3.7534439999999996</v>
      </c>
      <c r="J129" s="7">
        <v>3.81698</v>
      </c>
      <c r="K129" s="7">
        <v>3.8128220000000002</v>
      </c>
      <c r="L129" s="7">
        <v>4.0381229999999997</v>
      </c>
      <c r="M129" s="7">
        <f t="shared" si="25"/>
        <v>3.8893083333333336</v>
      </c>
      <c r="N129" s="7">
        <v>3.6553</v>
      </c>
      <c r="O129" s="7">
        <v>3.6164510000000001</v>
      </c>
      <c r="P129" s="7">
        <v>3.60636</v>
      </c>
      <c r="Q129" s="7">
        <f t="shared" si="26"/>
        <v>3.6260370000000002</v>
      </c>
      <c r="R129" s="7">
        <v>3.5665019999999998</v>
      </c>
      <c r="S129" s="7">
        <v>3.5178500000000001</v>
      </c>
      <c r="T129" s="7">
        <v>3.5032000000000001</v>
      </c>
      <c r="U129" s="7">
        <f t="shared" si="27"/>
        <v>3.5291840000000003</v>
      </c>
      <c r="V129" s="7">
        <v>4.19076</v>
      </c>
      <c r="W129" s="7">
        <v>4.1363200000000004</v>
      </c>
      <c r="X129" s="7">
        <v>4.0628130000000002</v>
      </c>
      <c r="Y129" s="7">
        <f t="shared" si="28"/>
        <v>4.1299643333333336</v>
      </c>
      <c r="Z129" s="7">
        <v>3.7680500000000001</v>
      </c>
      <c r="AA129" s="7">
        <v>3.7271200000000002</v>
      </c>
      <c r="AB129" s="7">
        <v>2.8985400000000001</v>
      </c>
      <c r="AC129" s="7">
        <f t="shared" si="29"/>
        <v>3.4645700000000001</v>
      </c>
      <c r="AD129" s="7">
        <v>3.0483600000000002</v>
      </c>
      <c r="AE129" s="7">
        <v>3.710261</v>
      </c>
      <c r="AF129" s="7">
        <v>3.4517199999999999</v>
      </c>
      <c r="AG129" s="7">
        <f t="shared" si="30"/>
        <v>3.4034469999999999</v>
      </c>
      <c r="AH129" s="7">
        <v>3.023441</v>
      </c>
      <c r="AI129" s="7">
        <v>2.7245400000000002</v>
      </c>
      <c r="AJ129" s="7">
        <v>2.2547299999999999</v>
      </c>
      <c r="AK129" s="7">
        <f t="shared" si="31"/>
        <v>2.6675703333333334</v>
      </c>
      <c r="AL129" s="7">
        <v>3.349202</v>
      </c>
      <c r="AM129" s="7">
        <v>3.27</v>
      </c>
      <c r="AN129" s="7">
        <v>3.5247000000000001E-2</v>
      </c>
      <c r="AO129" s="7">
        <f t="shared" si="32"/>
        <v>2.2181496666666667</v>
      </c>
      <c r="AP129" s="7">
        <v>3.2571599999999998</v>
      </c>
      <c r="AQ129" s="7">
        <v>3.1063100000000001</v>
      </c>
      <c r="AR129" s="7">
        <v>2.6897199999999999</v>
      </c>
      <c r="AS129" s="7">
        <f t="shared" si="33"/>
        <v>3.0177299999999998</v>
      </c>
      <c r="AT129" s="7">
        <v>2.5943700000000001</v>
      </c>
      <c r="AU129" s="7">
        <v>2.9403630000000001</v>
      </c>
      <c r="AV129" s="7">
        <v>2.8406639999999999</v>
      </c>
      <c r="AW129" s="7">
        <f t="shared" si="34"/>
        <v>2.7917989999999997</v>
      </c>
      <c r="AX129" s="7">
        <v>3.2769110000000001</v>
      </c>
      <c r="AY129" s="7">
        <v>3.17015</v>
      </c>
      <c r="AZ129" s="7">
        <v>2.5071439999999998</v>
      </c>
      <c r="BA129" s="7">
        <f t="shared" si="35"/>
        <v>2.9847350000000001</v>
      </c>
      <c r="BB129" s="7">
        <v>3.0303900000000001</v>
      </c>
      <c r="BC129" s="7">
        <v>3.4834499999999999</v>
      </c>
      <c r="BD129" s="7">
        <v>3.5717829999999999</v>
      </c>
      <c r="BE129" s="7">
        <f t="shared" si="36"/>
        <v>3.3618743333333332</v>
      </c>
      <c r="BF129" s="7">
        <v>1.90987</v>
      </c>
      <c r="BG129" s="7">
        <v>2.0748739999999999</v>
      </c>
      <c r="BH129" s="7">
        <v>2.10439</v>
      </c>
      <c r="BI129" s="7">
        <f t="shared" si="37"/>
        <v>2.0297113333333332</v>
      </c>
      <c r="BJ129" s="7">
        <v>2.3332639999999998</v>
      </c>
      <c r="BK129" s="7">
        <v>2.9936509999999998</v>
      </c>
      <c r="BL129" s="7">
        <v>2.9659629999999999</v>
      </c>
      <c r="BM129" s="7">
        <f t="shared" si="38"/>
        <v>2.7642926666666665</v>
      </c>
      <c r="BN129" s="7">
        <v>1.0652600000000001</v>
      </c>
      <c r="BO129" s="7">
        <v>1.1389</v>
      </c>
      <c r="BP129" s="7">
        <v>0.90603299999999998</v>
      </c>
      <c r="BQ129" s="7">
        <f t="shared" si="39"/>
        <v>1.0367309999999998</v>
      </c>
      <c r="BR129" s="7">
        <v>2.75644</v>
      </c>
      <c r="BS129" s="7">
        <v>3.0143840000000002</v>
      </c>
      <c r="BT129" s="7">
        <v>3.0315400000000001</v>
      </c>
      <c r="BU129" s="7">
        <f t="shared" si="40"/>
        <v>2.9341213333333336</v>
      </c>
      <c r="BV129" s="7">
        <v>1.2853699999999999</v>
      </c>
      <c r="BW129" s="7">
        <v>1.5659609999999999</v>
      </c>
      <c r="BX129" s="7">
        <v>2.2113100000000001</v>
      </c>
      <c r="BY129" s="7">
        <f t="shared" si="41"/>
        <v>1.6875470000000001</v>
      </c>
      <c r="BZ129" s="7">
        <v>3.6299299999999999</v>
      </c>
      <c r="CA129" s="7">
        <v>3.611383</v>
      </c>
      <c r="CB129" s="7">
        <v>3.1262910000000002</v>
      </c>
      <c r="CC129" s="7">
        <f t="shared" si="42"/>
        <v>3.4558680000000002</v>
      </c>
      <c r="CD129" s="7">
        <v>1.0831999999999999</v>
      </c>
      <c r="CE129" s="7">
        <v>1.02512</v>
      </c>
      <c r="CF129" s="7">
        <v>1.0370699999999999</v>
      </c>
      <c r="CG129" s="7">
        <f t="shared" si="43"/>
        <v>1.0484633333333333</v>
      </c>
      <c r="CH129" s="7">
        <v>0.13123699999999999</v>
      </c>
      <c r="CI129" s="7">
        <v>9.4483999999999999E-2</v>
      </c>
      <c r="CJ129" s="7">
        <v>0.10041899999999999</v>
      </c>
      <c r="CK129" s="7">
        <f t="shared" si="44"/>
        <v>0.10871333333333333</v>
      </c>
      <c r="CL129" s="7">
        <v>3.3271700000000002</v>
      </c>
      <c r="CM129" s="7">
        <v>3.747582</v>
      </c>
      <c r="CN129" s="7">
        <v>3.7136399999999998</v>
      </c>
      <c r="CO129" s="7">
        <f t="shared" si="45"/>
        <v>3.5961306666666668</v>
      </c>
    </row>
    <row r="130" spans="1:93">
      <c r="A130" s="7" t="s">
        <v>285</v>
      </c>
      <c r="B130" s="7">
        <v>3.5981510000000001</v>
      </c>
      <c r="C130" s="7">
        <v>3.841072</v>
      </c>
      <c r="D130" s="7">
        <v>3.9932020000000001</v>
      </c>
      <c r="E130" s="7">
        <f t="shared" si="23"/>
        <v>3.8108083333333336</v>
      </c>
      <c r="F130" s="7">
        <v>3.8789500000000001</v>
      </c>
      <c r="G130" s="7">
        <v>3.778912</v>
      </c>
      <c r="H130" s="7">
        <v>3.687754</v>
      </c>
      <c r="I130" s="7">
        <f t="shared" si="24"/>
        <v>3.7818719999999999</v>
      </c>
      <c r="J130" s="7">
        <v>3.8190539999999999</v>
      </c>
      <c r="K130" s="7">
        <v>3.7470400000000001</v>
      </c>
      <c r="L130" s="7">
        <v>4.0149699999999999</v>
      </c>
      <c r="M130" s="7">
        <f t="shared" si="25"/>
        <v>3.8603546666666664</v>
      </c>
      <c r="N130" s="7">
        <v>3.6609699999999998</v>
      </c>
      <c r="O130" s="7">
        <v>3.6190000000000002</v>
      </c>
      <c r="P130" s="7">
        <v>3.6096400000000002</v>
      </c>
      <c r="Q130" s="7">
        <f t="shared" si="26"/>
        <v>3.6298700000000004</v>
      </c>
      <c r="R130" s="7">
        <v>3.54758</v>
      </c>
      <c r="S130" s="7">
        <v>3.53979</v>
      </c>
      <c r="T130" s="7">
        <v>3.5321600000000002</v>
      </c>
      <c r="U130" s="7">
        <f t="shared" si="27"/>
        <v>3.5398433333333337</v>
      </c>
      <c r="V130" s="7">
        <v>4.2103400000000004</v>
      </c>
      <c r="W130" s="7">
        <v>4.1868499999999997</v>
      </c>
      <c r="X130" s="7">
        <v>4.1190199999999999</v>
      </c>
      <c r="Y130" s="7">
        <f t="shared" si="28"/>
        <v>4.1720700000000006</v>
      </c>
      <c r="Z130" s="7">
        <v>3.7910300000000001</v>
      </c>
      <c r="AA130" s="7">
        <v>3.6180099999999999</v>
      </c>
      <c r="AB130" s="7">
        <v>2.9275039999999999</v>
      </c>
      <c r="AC130" s="7">
        <f t="shared" si="29"/>
        <v>3.4455146666666665</v>
      </c>
      <c r="AD130" s="7">
        <v>3.0457429999999999</v>
      </c>
      <c r="AE130" s="7">
        <v>3.65144</v>
      </c>
      <c r="AF130" s="7">
        <v>3.4608699999999999</v>
      </c>
      <c r="AG130" s="7">
        <f t="shared" si="30"/>
        <v>3.3860176666666661</v>
      </c>
      <c r="AH130" s="7">
        <v>3.0166200000000001</v>
      </c>
      <c r="AI130" s="7">
        <v>2.7508029999999999</v>
      </c>
      <c r="AJ130" s="7">
        <v>2.2429800000000002</v>
      </c>
      <c r="AK130" s="7">
        <f t="shared" si="31"/>
        <v>2.6701343333333334</v>
      </c>
      <c r="AL130" s="7">
        <v>3.2759529999999999</v>
      </c>
      <c r="AM130" s="7">
        <v>3.2497940000000001</v>
      </c>
      <c r="AN130" s="7">
        <v>3.5928000000000002E-2</v>
      </c>
      <c r="AO130" s="7">
        <f t="shared" si="32"/>
        <v>2.1872250000000002</v>
      </c>
      <c r="AP130" s="7">
        <v>3.3626399999999999</v>
      </c>
      <c r="AQ130" s="7">
        <v>3.082103</v>
      </c>
      <c r="AR130" s="7">
        <v>2.66967</v>
      </c>
      <c r="AS130" s="7">
        <f t="shared" si="33"/>
        <v>3.0381376666666662</v>
      </c>
      <c r="AT130" s="7">
        <v>2.5644399999999998</v>
      </c>
      <c r="AU130" s="7">
        <v>2.95296</v>
      </c>
      <c r="AV130" s="7">
        <v>2.8298700000000001</v>
      </c>
      <c r="AW130" s="7">
        <f t="shared" si="34"/>
        <v>2.7824233333333335</v>
      </c>
      <c r="AX130" s="7">
        <v>3.2977699999999999</v>
      </c>
      <c r="AY130" s="7">
        <v>3.2364899999999999</v>
      </c>
      <c r="AZ130" s="7">
        <v>2.5183499999999999</v>
      </c>
      <c r="BA130" s="7">
        <f t="shared" si="35"/>
        <v>3.0175366666666665</v>
      </c>
      <c r="BB130" s="7">
        <v>2.967851</v>
      </c>
      <c r="BC130" s="7">
        <v>3.4505400000000002</v>
      </c>
      <c r="BD130" s="7">
        <v>3.5316000000000001</v>
      </c>
      <c r="BE130" s="7">
        <f t="shared" si="36"/>
        <v>3.3166636666666669</v>
      </c>
      <c r="BF130" s="7">
        <v>1.937214</v>
      </c>
      <c r="BG130" s="7">
        <v>2.0831599999999999</v>
      </c>
      <c r="BH130" s="7">
        <v>2.10337</v>
      </c>
      <c r="BI130" s="7">
        <f t="shared" si="37"/>
        <v>2.041248</v>
      </c>
      <c r="BJ130" s="7">
        <v>2.326794</v>
      </c>
      <c r="BK130" s="7">
        <v>2.9505509999999999</v>
      </c>
      <c r="BL130" s="7">
        <v>2.955063</v>
      </c>
      <c r="BM130" s="7">
        <f t="shared" si="38"/>
        <v>2.7441359999999997</v>
      </c>
      <c r="BN130" s="7">
        <v>1.072003</v>
      </c>
      <c r="BO130" s="7">
        <v>1.13917</v>
      </c>
      <c r="BP130" s="7">
        <v>0.90701699999999996</v>
      </c>
      <c r="BQ130" s="7">
        <f t="shared" si="39"/>
        <v>1.0393966666666667</v>
      </c>
      <c r="BR130" s="7">
        <v>2.7352400000000001</v>
      </c>
      <c r="BS130" s="7">
        <v>3.0363600000000002</v>
      </c>
      <c r="BT130" s="7">
        <v>3.0320100000000001</v>
      </c>
      <c r="BU130" s="7">
        <f t="shared" si="40"/>
        <v>2.9345366666666668</v>
      </c>
      <c r="BV130" s="7">
        <v>1.292422</v>
      </c>
      <c r="BW130" s="7">
        <v>1.5814509999999999</v>
      </c>
      <c r="BX130" s="7">
        <v>2.1928800000000002</v>
      </c>
      <c r="BY130" s="7">
        <f t="shared" si="41"/>
        <v>1.6889176666666668</v>
      </c>
      <c r="BZ130" s="7">
        <v>3.64114</v>
      </c>
      <c r="CA130" s="7">
        <v>3.4992040000000002</v>
      </c>
      <c r="CB130" s="7">
        <v>3.1024400000000001</v>
      </c>
      <c r="CC130" s="7">
        <f t="shared" si="42"/>
        <v>3.4142613333333336</v>
      </c>
      <c r="CD130" s="7">
        <v>1.0421</v>
      </c>
      <c r="CE130" s="7">
        <v>1.0045200000000001</v>
      </c>
      <c r="CF130" s="7">
        <v>1.0357499999999999</v>
      </c>
      <c r="CG130" s="7">
        <f t="shared" si="43"/>
        <v>1.0274566666666667</v>
      </c>
      <c r="CH130" s="7">
        <v>9.5144999999999993E-2</v>
      </c>
      <c r="CI130" s="7">
        <v>9.0614E-2</v>
      </c>
      <c r="CJ130" s="7">
        <v>0.10821</v>
      </c>
      <c r="CK130" s="7">
        <f t="shared" si="44"/>
        <v>9.7989666666666683E-2</v>
      </c>
      <c r="CL130" s="7">
        <v>3.2696200000000002</v>
      </c>
      <c r="CM130" s="7">
        <v>3.8066</v>
      </c>
      <c r="CN130" s="7">
        <v>3.6856620000000002</v>
      </c>
      <c r="CO130" s="7">
        <f t="shared" si="45"/>
        <v>3.587294</v>
      </c>
    </row>
    <row r="131" spans="1:93">
      <c r="A131" s="7" t="s">
        <v>286</v>
      </c>
      <c r="B131" s="7">
        <v>3.5933299999999999</v>
      </c>
      <c r="C131" s="7">
        <v>3.8843999999999999</v>
      </c>
      <c r="D131" s="7">
        <v>4.0170899999999996</v>
      </c>
      <c r="E131" s="7">
        <f t="shared" si="23"/>
        <v>3.8316066666666662</v>
      </c>
      <c r="F131" s="7">
        <v>3.9159030000000001</v>
      </c>
      <c r="G131" s="7">
        <v>3.725463</v>
      </c>
      <c r="H131" s="7">
        <v>3.7332100000000001</v>
      </c>
      <c r="I131" s="7">
        <f t="shared" si="24"/>
        <v>3.791525333333333</v>
      </c>
      <c r="J131" s="7">
        <v>3.8181409999999998</v>
      </c>
      <c r="K131" s="7">
        <v>3.7483</v>
      </c>
      <c r="L131" s="7">
        <v>4.0598219999999996</v>
      </c>
      <c r="M131" s="7">
        <f t="shared" si="25"/>
        <v>3.8754209999999993</v>
      </c>
      <c r="N131" s="7">
        <v>3.6522899999999998</v>
      </c>
      <c r="O131" s="7">
        <v>3.6176720000000002</v>
      </c>
      <c r="P131" s="7">
        <v>3.5819000000000001</v>
      </c>
      <c r="Q131" s="7">
        <f t="shared" si="26"/>
        <v>3.6172873333333335</v>
      </c>
      <c r="R131" s="7">
        <v>3.4982700000000002</v>
      </c>
      <c r="S131" s="7">
        <v>3.5044439999999999</v>
      </c>
      <c r="T131" s="7">
        <v>3.5093399999999999</v>
      </c>
      <c r="U131" s="7">
        <f t="shared" si="27"/>
        <v>3.5040179999999999</v>
      </c>
      <c r="V131" s="7">
        <v>4.1774500000000003</v>
      </c>
      <c r="W131" s="7">
        <v>4.1358829999999998</v>
      </c>
      <c r="X131" s="7">
        <v>4.0964309999999999</v>
      </c>
      <c r="Y131" s="7">
        <f t="shared" si="28"/>
        <v>4.1365879999999997</v>
      </c>
      <c r="Z131" s="7">
        <v>3.68418</v>
      </c>
      <c r="AA131" s="7">
        <v>3.7761399999999998</v>
      </c>
      <c r="AB131" s="7">
        <v>2.9155000000000002</v>
      </c>
      <c r="AC131" s="7">
        <f t="shared" si="29"/>
        <v>3.4586066666666664</v>
      </c>
      <c r="AD131" s="7">
        <v>3.0310100000000002</v>
      </c>
      <c r="AE131" s="7">
        <v>3.6091220000000002</v>
      </c>
      <c r="AF131" s="7">
        <v>3.4684439999999999</v>
      </c>
      <c r="AG131" s="7">
        <f t="shared" si="30"/>
        <v>3.3695253333333333</v>
      </c>
      <c r="AH131" s="7">
        <v>2.9939499999999999</v>
      </c>
      <c r="AI131" s="7">
        <v>2.7167599999999998</v>
      </c>
      <c r="AJ131" s="7">
        <v>2.2185700000000002</v>
      </c>
      <c r="AK131" s="7">
        <f t="shared" si="31"/>
        <v>2.6430933333333333</v>
      </c>
      <c r="AL131" s="7">
        <v>3.328211</v>
      </c>
      <c r="AM131" s="7">
        <v>3.2873399999999999</v>
      </c>
      <c r="AN131" s="7">
        <v>3.6281000000000001E-2</v>
      </c>
      <c r="AO131" s="7">
        <f t="shared" si="32"/>
        <v>2.2172773333333331</v>
      </c>
      <c r="AP131" s="7">
        <v>3.30525</v>
      </c>
      <c r="AQ131" s="7">
        <v>3.0682299999999998</v>
      </c>
      <c r="AR131" s="7">
        <v>2.7061500000000001</v>
      </c>
      <c r="AS131" s="7">
        <f t="shared" si="33"/>
        <v>3.0265433333333331</v>
      </c>
      <c r="AT131" s="7">
        <v>2.5116309999999999</v>
      </c>
      <c r="AU131" s="7">
        <v>2.9300299999999999</v>
      </c>
      <c r="AV131" s="7">
        <v>2.8274499999999998</v>
      </c>
      <c r="AW131" s="7">
        <f t="shared" si="34"/>
        <v>2.7563703333333329</v>
      </c>
      <c r="AX131" s="7">
        <v>3.3051629999999999</v>
      </c>
      <c r="AY131" s="7">
        <v>3.2063199999999998</v>
      </c>
      <c r="AZ131" s="7">
        <v>2.4475899999999999</v>
      </c>
      <c r="BA131" s="7">
        <f t="shared" si="35"/>
        <v>2.9863576666666667</v>
      </c>
      <c r="BB131" s="7">
        <v>2.98834</v>
      </c>
      <c r="BC131" s="7">
        <v>3.4408500000000002</v>
      </c>
      <c r="BD131" s="7">
        <v>3.539434</v>
      </c>
      <c r="BE131" s="7">
        <f t="shared" si="36"/>
        <v>3.3228746666666669</v>
      </c>
      <c r="BF131" s="7">
        <v>1.9177599999999999</v>
      </c>
      <c r="BG131" s="7">
        <v>2.0720809999999998</v>
      </c>
      <c r="BH131" s="7">
        <v>2.1186219999999998</v>
      </c>
      <c r="BI131" s="7">
        <f t="shared" si="37"/>
        <v>2.0361543333333332</v>
      </c>
      <c r="BJ131" s="7">
        <v>2.3083100000000001</v>
      </c>
      <c r="BK131" s="7">
        <v>2.94604</v>
      </c>
      <c r="BL131" s="7">
        <v>2.9565929999999998</v>
      </c>
      <c r="BM131" s="7">
        <f t="shared" si="38"/>
        <v>2.7369810000000001</v>
      </c>
      <c r="BN131" s="7">
        <v>1.0714710000000001</v>
      </c>
      <c r="BO131" s="7">
        <v>1.1420429999999999</v>
      </c>
      <c r="BP131" s="7">
        <v>0.89916600000000002</v>
      </c>
      <c r="BQ131" s="7">
        <f t="shared" si="39"/>
        <v>1.03756</v>
      </c>
      <c r="BR131" s="7">
        <v>2.7683599999999999</v>
      </c>
      <c r="BS131" s="7">
        <v>3.0236200000000002</v>
      </c>
      <c r="BT131" s="7">
        <v>3.0480520000000002</v>
      </c>
      <c r="BU131" s="7">
        <f t="shared" si="40"/>
        <v>2.9466773333333336</v>
      </c>
      <c r="BV131" s="7">
        <v>1.2886899999999999</v>
      </c>
      <c r="BW131" s="7">
        <v>1.6085100000000001</v>
      </c>
      <c r="BX131" s="7">
        <v>2.2070099999999999</v>
      </c>
      <c r="BY131" s="7">
        <f t="shared" si="41"/>
        <v>1.7014033333333334</v>
      </c>
      <c r="BZ131" s="7">
        <v>3.59076</v>
      </c>
      <c r="CA131" s="7">
        <v>3.4563700000000002</v>
      </c>
      <c r="CB131" s="7">
        <v>3.096924</v>
      </c>
      <c r="CC131" s="7">
        <f t="shared" si="42"/>
        <v>3.3813513333333334</v>
      </c>
      <c r="CD131" s="7">
        <v>1.070662</v>
      </c>
      <c r="CE131" s="7">
        <v>1.0102800000000001</v>
      </c>
      <c r="CF131" s="7">
        <v>1.0395430000000001</v>
      </c>
      <c r="CG131" s="7">
        <f t="shared" si="43"/>
        <v>1.0401616666666669</v>
      </c>
      <c r="CH131" s="7">
        <v>0.13043299999999999</v>
      </c>
      <c r="CI131" s="7">
        <v>9.5668000000000003E-2</v>
      </c>
      <c r="CJ131" s="7">
        <v>0.18179999999999999</v>
      </c>
      <c r="CK131" s="7">
        <f t="shared" si="44"/>
        <v>0.13596699999999998</v>
      </c>
      <c r="CL131" s="7">
        <v>3.3190200000000001</v>
      </c>
      <c r="CM131" s="7">
        <v>3.8118300000000001</v>
      </c>
      <c r="CN131" s="7">
        <v>3.7086800000000002</v>
      </c>
      <c r="CO131" s="7">
        <f t="shared" si="45"/>
        <v>3.6131766666666665</v>
      </c>
    </row>
    <row r="132" spans="1:93">
      <c r="A132" s="7" t="s">
        <v>287</v>
      </c>
      <c r="B132" s="7">
        <v>3.5483039999999999</v>
      </c>
      <c r="C132" s="7">
        <v>3.8676529999999998</v>
      </c>
      <c r="D132" s="7">
        <v>4.0015929999999997</v>
      </c>
      <c r="E132" s="7">
        <f t="shared" si="23"/>
        <v>3.8058499999999995</v>
      </c>
      <c r="F132" s="7">
        <v>3.8708</v>
      </c>
      <c r="G132" s="7">
        <v>3.7210909999999999</v>
      </c>
      <c r="H132" s="7">
        <v>3.6937340000000001</v>
      </c>
      <c r="I132" s="7">
        <f t="shared" si="24"/>
        <v>3.7618749999999999</v>
      </c>
      <c r="J132" s="7">
        <v>3.8112509999999999</v>
      </c>
      <c r="K132" s="7">
        <v>3.7710699999999999</v>
      </c>
      <c r="L132" s="7">
        <v>4.0466499999999996</v>
      </c>
      <c r="M132" s="7">
        <f t="shared" si="25"/>
        <v>3.8763236666666665</v>
      </c>
      <c r="N132" s="7">
        <v>3.675271</v>
      </c>
      <c r="O132" s="7">
        <v>3.62005</v>
      </c>
      <c r="P132" s="7">
        <v>3.612981</v>
      </c>
      <c r="Q132" s="7">
        <f t="shared" si="26"/>
        <v>3.6361006666666662</v>
      </c>
      <c r="R132" s="7">
        <v>3.5833200000000001</v>
      </c>
      <c r="S132" s="7">
        <v>3.56121</v>
      </c>
      <c r="T132" s="7">
        <v>3.5474420000000002</v>
      </c>
      <c r="U132" s="7">
        <f t="shared" si="27"/>
        <v>3.5639906666666668</v>
      </c>
      <c r="V132" s="7">
        <v>4.1893729999999998</v>
      </c>
      <c r="W132" s="7">
        <v>4.1252300000000002</v>
      </c>
      <c r="X132" s="7">
        <v>4.061604</v>
      </c>
      <c r="Y132" s="7">
        <f t="shared" si="28"/>
        <v>4.1254023333333336</v>
      </c>
      <c r="Z132" s="7">
        <v>3.6792199999999999</v>
      </c>
      <c r="AA132" s="7">
        <v>3.70757</v>
      </c>
      <c r="AB132" s="7">
        <v>2.9965999999999999</v>
      </c>
      <c r="AC132" s="7">
        <f t="shared" si="29"/>
        <v>3.4611299999999994</v>
      </c>
      <c r="AD132" s="7">
        <v>3.0127320000000002</v>
      </c>
      <c r="AE132" s="7">
        <v>3.5611100000000002</v>
      </c>
      <c r="AF132" s="7">
        <v>3.4290829999999999</v>
      </c>
      <c r="AG132" s="7">
        <f t="shared" si="30"/>
        <v>3.3343083333333339</v>
      </c>
      <c r="AH132" s="7">
        <v>3.0043799999999998</v>
      </c>
      <c r="AI132" s="7">
        <v>2.6894840000000002</v>
      </c>
      <c r="AJ132" s="7">
        <v>2.2320899999999999</v>
      </c>
      <c r="AK132" s="7">
        <f t="shared" si="31"/>
        <v>2.6419846666666662</v>
      </c>
      <c r="AL132" s="7">
        <v>3.2985199999999999</v>
      </c>
      <c r="AM132" s="7">
        <v>3.2533509999999999</v>
      </c>
      <c r="AN132" s="7">
        <v>3.4913E-2</v>
      </c>
      <c r="AO132" s="7">
        <f t="shared" si="32"/>
        <v>2.195594666666667</v>
      </c>
      <c r="AP132" s="7">
        <v>3.2537699999999998</v>
      </c>
      <c r="AQ132" s="7">
        <v>3.0880930000000002</v>
      </c>
      <c r="AR132" s="7">
        <v>2.7179500000000001</v>
      </c>
      <c r="AS132" s="7">
        <f t="shared" si="33"/>
        <v>3.0199376666666669</v>
      </c>
      <c r="AT132" s="7">
        <v>2.5774300000000001</v>
      </c>
      <c r="AU132" s="7">
        <v>2.9325999999999999</v>
      </c>
      <c r="AV132" s="7">
        <v>2.8539319999999999</v>
      </c>
      <c r="AW132" s="7">
        <f t="shared" si="34"/>
        <v>2.7879873333333336</v>
      </c>
      <c r="AX132" s="7">
        <v>3.3187799999999998</v>
      </c>
      <c r="AY132" s="7">
        <v>3.19292</v>
      </c>
      <c r="AZ132" s="7">
        <v>2.4791099999999999</v>
      </c>
      <c r="BA132" s="7">
        <f t="shared" si="35"/>
        <v>2.9969366666666666</v>
      </c>
      <c r="BB132" s="7">
        <v>2.9493200000000002</v>
      </c>
      <c r="BC132" s="7">
        <v>3.42672</v>
      </c>
      <c r="BD132" s="7">
        <v>3.516391</v>
      </c>
      <c r="BE132" s="7">
        <f t="shared" si="36"/>
        <v>3.2974770000000002</v>
      </c>
      <c r="BF132" s="7">
        <v>1.9154800000000001</v>
      </c>
      <c r="BG132" s="7">
        <v>2.0495399999999999</v>
      </c>
      <c r="BH132" s="7">
        <v>2.1037300000000001</v>
      </c>
      <c r="BI132" s="7">
        <f t="shared" si="37"/>
        <v>2.0229166666666667</v>
      </c>
      <c r="BJ132" s="7">
        <v>2.3389540000000002</v>
      </c>
      <c r="BK132" s="7">
        <v>2.9720200000000001</v>
      </c>
      <c r="BL132" s="7">
        <v>2.9660000000000002</v>
      </c>
      <c r="BM132" s="7">
        <f t="shared" si="38"/>
        <v>2.7589913333333329</v>
      </c>
      <c r="BN132" s="7">
        <v>1.0652520000000001</v>
      </c>
      <c r="BO132" s="7">
        <v>1.14178</v>
      </c>
      <c r="BP132" s="7">
        <v>0.90794900000000001</v>
      </c>
      <c r="BQ132" s="7">
        <f t="shared" si="39"/>
        <v>1.038327</v>
      </c>
      <c r="BR132" s="7">
        <v>2.7481399999999998</v>
      </c>
      <c r="BS132" s="7">
        <v>3.0284409999999999</v>
      </c>
      <c r="BT132" s="7">
        <v>3.0116100000000001</v>
      </c>
      <c r="BU132" s="7">
        <f t="shared" si="40"/>
        <v>2.9293970000000003</v>
      </c>
      <c r="BV132" s="7">
        <v>1.2944199999999999</v>
      </c>
      <c r="BW132" s="7">
        <v>1.60029</v>
      </c>
      <c r="BX132" s="7">
        <v>2.2080700000000002</v>
      </c>
      <c r="BY132" s="7">
        <f t="shared" si="41"/>
        <v>1.7009266666666667</v>
      </c>
      <c r="BZ132" s="7">
        <v>3.6151909999999998</v>
      </c>
      <c r="CA132" s="7">
        <v>3.5625499999999999</v>
      </c>
      <c r="CB132" s="7">
        <v>3.1430020000000001</v>
      </c>
      <c r="CC132" s="7">
        <f t="shared" si="42"/>
        <v>3.4402476666666666</v>
      </c>
      <c r="CD132" s="7">
        <v>1.06657</v>
      </c>
      <c r="CE132" s="7">
        <v>1.0199400000000001</v>
      </c>
      <c r="CF132" s="7">
        <v>1.03644</v>
      </c>
      <c r="CG132" s="7">
        <f t="shared" si="43"/>
        <v>1.0409833333333334</v>
      </c>
      <c r="CH132" s="7">
        <v>0.14086199999999999</v>
      </c>
      <c r="CI132" s="7">
        <v>0.10811900000000001</v>
      </c>
      <c r="CJ132" s="7">
        <v>0.16875399999999999</v>
      </c>
      <c r="CK132" s="7">
        <f t="shared" si="44"/>
        <v>0.13924499999999998</v>
      </c>
      <c r="CL132" s="7">
        <v>3.3539599999999998</v>
      </c>
      <c r="CM132" s="7">
        <v>3.85195</v>
      </c>
      <c r="CN132" s="7">
        <v>3.6743000000000001</v>
      </c>
      <c r="CO132" s="7">
        <f t="shared" si="45"/>
        <v>3.6267366666666665</v>
      </c>
    </row>
    <row r="133" spans="1:93">
      <c r="A133" s="7" t="s">
        <v>288</v>
      </c>
      <c r="B133" s="7">
        <v>3.5211839999999999</v>
      </c>
      <c r="C133" s="7">
        <v>3.8412199999999999</v>
      </c>
      <c r="D133" s="7">
        <v>3.9707110000000001</v>
      </c>
      <c r="E133" s="7">
        <f t="shared" ref="E133:E148" si="46">AVERAGE(B133:D133)</f>
        <v>3.7777049999999996</v>
      </c>
      <c r="F133" s="7">
        <v>3.8644799999999999</v>
      </c>
      <c r="G133" s="7">
        <v>3.7697720000000001</v>
      </c>
      <c r="H133" s="7">
        <v>3.6542400000000002</v>
      </c>
      <c r="I133" s="7">
        <f t="shared" ref="I133:I148" si="47">AVERAGE(F133:H133)</f>
        <v>3.7628306666666664</v>
      </c>
      <c r="J133" s="7">
        <v>3.7162500000000001</v>
      </c>
      <c r="K133" s="7">
        <v>3.7848730000000002</v>
      </c>
      <c r="L133" s="7">
        <v>4.0304339999999996</v>
      </c>
      <c r="M133" s="7">
        <f t="shared" ref="M133:M148" si="48">AVERAGE(J133:L133)</f>
        <v>3.843852333333333</v>
      </c>
      <c r="N133" s="7">
        <v>3.6625909999999999</v>
      </c>
      <c r="O133" s="7">
        <v>3.6333220000000002</v>
      </c>
      <c r="P133" s="7">
        <v>3.6024430000000001</v>
      </c>
      <c r="Q133" s="7">
        <f t="shared" ref="Q133:Q147" si="49">AVERAGE(N133:P133)</f>
        <v>3.6327853333333331</v>
      </c>
      <c r="R133" s="7">
        <v>3.5798019999999999</v>
      </c>
      <c r="S133" s="7">
        <v>3.4990399999999999</v>
      </c>
      <c r="T133" s="7">
        <v>3.5407410000000001</v>
      </c>
      <c r="U133" s="7">
        <f t="shared" ref="U133:U147" si="50">AVERAGE(R133:T133)</f>
        <v>3.5398610000000001</v>
      </c>
      <c r="V133" s="7">
        <v>4.21462</v>
      </c>
      <c r="W133" s="7">
        <v>4.1184099999999999</v>
      </c>
      <c r="X133" s="7">
        <v>4.0505639999999996</v>
      </c>
      <c r="Y133" s="7">
        <f t="shared" ref="Y133:Y147" si="51">AVERAGE(V133:X133)</f>
        <v>4.1278646666666665</v>
      </c>
      <c r="Z133" s="7">
        <v>3.7045409999999999</v>
      </c>
      <c r="AA133" s="7">
        <v>3.6846420000000002</v>
      </c>
      <c r="AB133" s="7">
        <v>2.9143319999999999</v>
      </c>
      <c r="AC133" s="7">
        <f t="shared" ref="AC133:AC147" si="52">AVERAGE(Z133:AB133)</f>
        <v>3.4345050000000001</v>
      </c>
      <c r="AD133" s="7">
        <v>3.0164430000000002</v>
      </c>
      <c r="AE133" s="7">
        <v>3.6325099999999999</v>
      </c>
      <c r="AF133" s="7">
        <v>3.4340199999999999</v>
      </c>
      <c r="AG133" s="7">
        <f t="shared" ref="AG133:AG147" si="53">AVERAGE(AD133:AF133)</f>
        <v>3.3609910000000003</v>
      </c>
      <c r="AH133" s="7">
        <v>3.0076999999999998</v>
      </c>
      <c r="AI133" s="7">
        <v>2.7238630000000001</v>
      </c>
      <c r="AJ133" s="7">
        <v>2.2156899999999999</v>
      </c>
      <c r="AK133" s="7">
        <f t="shared" ref="AK133:AK147" si="54">AVERAGE(AH133:AJ133)</f>
        <v>2.6490843333333332</v>
      </c>
      <c r="AL133" s="7">
        <v>3.3782719999999999</v>
      </c>
      <c r="AM133" s="7">
        <v>3.2510599999999998</v>
      </c>
      <c r="AN133" s="7">
        <v>3.5663E-2</v>
      </c>
      <c r="AO133" s="7">
        <f t="shared" ref="AO133:AO147" si="55">AVERAGE(AL133:AN133)</f>
        <v>2.2216649999999998</v>
      </c>
      <c r="AP133" s="7">
        <v>3.2763</v>
      </c>
      <c r="AQ133" s="7">
        <v>3.086414</v>
      </c>
      <c r="AR133" s="7">
        <v>2.6959499999999998</v>
      </c>
      <c r="AS133" s="7">
        <f t="shared" ref="AS133:AS147" si="56">AVERAGE(AP133:AR133)</f>
        <v>3.0195546666666666</v>
      </c>
      <c r="AT133" s="7">
        <v>2.5396420000000002</v>
      </c>
      <c r="AU133" s="7">
        <v>2.9301499999999998</v>
      </c>
      <c r="AV133" s="7">
        <v>2.8456999999999999</v>
      </c>
      <c r="AW133" s="7">
        <f t="shared" ref="AW133:AW147" si="57">AVERAGE(AT133:AV133)</f>
        <v>2.7718306666666663</v>
      </c>
      <c r="AX133" s="7">
        <v>3.2770199999999998</v>
      </c>
      <c r="AY133" s="7">
        <v>3.2669329999999999</v>
      </c>
      <c r="AZ133" s="7">
        <v>2.4693499999999999</v>
      </c>
      <c r="BA133" s="7">
        <f t="shared" ref="BA133:BA147" si="58">AVERAGE(AX133:AZ133)</f>
        <v>3.0044343333333337</v>
      </c>
      <c r="BB133" s="7">
        <v>3.0078839999999998</v>
      </c>
      <c r="BC133" s="7">
        <v>3.4708839999999999</v>
      </c>
      <c r="BD133" s="7">
        <v>3.5427140000000001</v>
      </c>
      <c r="BE133" s="7">
        <f t="shared" ref="BE133:BE147" si="59">AVERAGE(BB133:BD133)</f>
        <v>3.3404939999999996</v>
      </c>
      <c r="BF133" s="7">
        <v>1.904874</v>
      </c>
      <c r="BG133" s="7">
        <v>2.093334</v>
      </c>
      <c r="BH133" s="7">
        <v>2.100463</v>
      </c>
      <c r="BI133" s="7">
        <f t="shared" ref="BI133:BI147" si="60">AVERAGE(BF133:BH133)</f>
        <v>2.032890333333333</v>
      </c>
      <c r="BJ133" s="7">
        <v>2.3119019999999999</v>
      </c>
      <c r="BK133" s="7">
        <v>2.9489809999999999</v>
      </c>
      <c r="BL133" s="7">
        <v>2.9254500000000001</v>
      </c>
      <c r="BM133" s="7">
        <f t="shared" ref="BM133:BM147" si="61">AVERAGE(BJ133:BL133)</f>
        <v>2.7287776666666663</v>
      </c>
      <c r="BN133" s="7">
        <v>1.0635239999999999</v>
      </c>
      <c r="BO133" s="7">
        <v>1.1372709999999999</v>
      </c>
      <c r="BP133" s="7">
        <v>0.89800000000000002</v>
      </c>
      <c r="BQ133" s="7">
        <f t="shared" ref="BQ133:BQ147" si="62">AVERAGE(BN133:BP133)</f>
        <v>1.0329316666666666</v>
      </c>
      <c r="BR133" s="7">
        <v>2.7258840000000002</v>
      </c>
      <c r="BS133" s="7">
        <v>2.9975399999999999</v>
      </c>
      <c r="BT133" s="7">
        <v>3.0177399999999999</v>
      </c>
      <c r="BU133" s="7">
        <f t="shared" ref="BU133:BU147" si="63">AVERAGE(BR133:BT133)</f>
        <v>2.9137213333333332</v>
      </c>
      <c r="BV133" s="7">
        <v>1.3054410000000001</v>
      </c>
      <c r="BW133" s="7">
        <v>1.5888800000000001</v>
      </c>
      <c r="BX133" s="7">
        <v>2.2029800000000002</v>
      </c>
      <c r="BY133" s="7">
        <f t="shared" ref="BY133:BY147" si="64">AVERAGE(BV133:BX133)</f>
        <v>1.6991003333333332</v>
      </c>
      <c r="BZ133" s="7">
        <v>3.6681699999999999</v>
      </c>
      <c r="CA133" s="7">
        <v>3.5953719999999998</v>
      </c>
      <c r="CB133" s="7">
        <v>3.0953400000000002</v>
      </c>
      <c r="CC133" s="7">
        <f t="shared" ref="CC133:CC147" si="65">AVERAGE(BZ133:CB133)</f>
        <v>3.4529606666666663</v>
      </c>
      <c r="CD133" s="7">
        <v>1.07979</v>
      </c>
      <c r="CE133" s="7">
        <v>1.0119339999999999</v>
      </c>
      <c r="CF133" s="7">
        <v>1.05105</v>
      </c>
      <c r="CG133" s="7">
        <f t="shared" ref="CG133:CG147" si="66">AVERAGE(CD133:CF133)</f>
        <v>1.0475913333333333</v>
      </c>
      <c r="CH133" s="7">
        <v>0.135432</v>
      </c>
      <c r="CI133" s="7">
        <v>0.10834199999999999</v>
      </c>
      <c r="CJ133" s="7">
        <v>0.17018</v>
      </c>
      <c r="CK133" s="7">
        <f t="shared" ref="CK133:CK147" si="67">AVERAGE(CH133:CJ133)</f>
        <v>0.13798466666666667</v>
      </c>
      <c r="CL133" s="7">
        <v>3.2815720000000002</v>
      </c>
      <c r="CM133" s="7">
        <v>3.7786740000000001</v>
      </c>
      <c r="CN133" s="7">
        <v>3.71089</v>
      </c>
      <c r="CO133" s="7">
        <f t="shared" ref="CO133:CO147" si="68">AVERAGE(CL133:CN133)</f>
        <v>3.5903786666666666</v>
      </c>
    </row>
    <row r="134" spans="1:93">
      <c r="A134" s="7" t="s">
        <v>289</v>
      </c>
      <c r="B134" s="7">
        <v>3.593782</v>
      </c>
      <c r="C134" s="7">
        <v>3.8227129999999998</v>
      </c>
      <c r="D134" s="7">
        <v>3.9631129999999999</v>
      </c>
      <c r="E134" s="7">
        <f t="shared" si="46"/>
        <v>3.7932026666666663</v>
      </c>
      <c r="F134" s="7">
        <v>3.9046400000000001</v>
      </c>
      <c r="G134" s="7">
        <v>3.6757</v>
      </c>
      <c r="H134" s="7">
        <v>3.68533</v>
      </c>
      <c r="I134" s="7">
        <f t="shared" si="47"/>
        <v>3.7552233333333334</v>
      </c>
      <c r="J134" s="7">
        <v>3.8074110000000001</v>
      </c>
      <c r="K134" s="7">
        <v>3.7849719999999998</v>
      </c>
      <c r="L134" s="7">
        <v>4.0133999999999999</v>
      </c>
      <c r="M134" s="7">
        <f t="shared" si="48"/>
        <v>3.8685943333333328</v>
      </c>
      <c r="N134" s="7">
        <v>3.6682419999999998</v>
      </c>
      <c r="O134" s="7">
        <v>3.6299700000000001</v>
      </c>
      <c r="P134" s="7">
        <v>3.5659130000000001</v>
      </c>
      <c r="Q134" s="7">
        <f t="shared" si="49"/>
        <v>3.621375</v>
      </c>
      <c r="R134" s="7">
        <v>3.5689799999999998</v>
      </c>
      <c r="S134" s="7">
        <v>3.52135</v>
      </c>
      <c r="T134" s="7">
        <v>3.5062600000000002</v>
      </c>
      <c r="U134" s="7">
        <f t="shared" si="50"/>
        <v>3.5321966666666662</v>
      </c>
      <c r="V134" s="7">
        <v>4.16031</v>
      </c>
      <c r="W134" s="7">
        <v>4.1653500000000001</v>
      </c>
      <c r="X134" s="7">
        <v>4.0181329999999997</v>
      </c>
      <c r="Y134" s="7">
        <f t="shared" si="51"/>
        <v>4.1145976666666657</v>
      </c>
      <c r="Z134" s="7">
        <v>3.6292900000000001</v>
      </c>
      <c r="AA134" s="7">
        <v>3.7152500000000002</v>
      </c>
      <c r="AB134" s="7">
        <v>2.9562309999999998</v>
      </c>
      <c r="AC134" s="7">
        <f t="shared" si="52"/>
        <v>3.4335903333333335</v>
      </c>
      <c r="AD134" s="7">
        <v>3.0122399999999998</v>
      </c>
      <c r="AE134" s="7">
        <v>3.5672700000000002</v>
      </c>
      <c r="AF134" s="7">
        <v>3.4129399999999999</v>
      </c>
      <c r="AG134" s="7">
        <f t="shared" si="53"/>
        <v>3.3308166666666668</v>
      </c>
      <c r="AH134" s="7">
        <v>3.04819</v>
      </c>
      <c r="AI134" s="7">
        <v>2.7381799999999998</v>
      </c>
      <c r="AJ134" s="7">
        <v>2.2235499999999999</v>
      </c>
      <c r="AK134" s="7">
        <f t="shared" si="54"/>
        <v>2.6699733333333331</v>
      </c>
      <c r="AL134" s="7">
        <v>3.271004</v>
      </c>
      <c r="AM134" s="7">
        <v>3.2606600000000001</v>
      </c>
      <c r="AN134" s="7">
        <v>3.6656000000000001E-2</v>
      </c>
      <c r="AO134" s="7">
        <f t="shared" si="55"/>
        <v>2.1894399999999998</v>
      </c>
      <c r="AP134" s="7">
        <v>3.2905739999999999</v>
      </c>
      <c r="AQ134" s="7">
        <v>3.0636809999999999</v>
      </c>
      <c r="AR134" s="7">
        <v>2.7408600000000001</v>
      </c>
      <c r="AS134" s="7">
        <f t="shared" si="56"/>
        <v>3.0317050000000001</v>
      </c>
      <c r="AT134" s="7">
        <v>2.5971320000000002</v>
      </c>
      <c r="AU134" s="7">
        <v>2.9385620000000001</v>
      </c>
      <c r="AV134" s="7">
        <v>2.8458199999999998</v>
      </c>
      <c r="AW134" s="7">
        <f t="shared" si="57"/>
        <v>2.7938379999999996</v>
      </c>
      <c r="AX134" s="7">
        <v>3.3188620000000002</v>
      </c>
      <c r="AY134" s="7">
        <v>3.18954</v>
      </c>
      <c r="AZ134" s="7">
        <v>2.45505</v>
      </c>
      <c r="BA134" s="7">
        <f t="shared" si="58"/>
        <v>2.9878173333333335</v>
      </c>
      <c r="BB134" s="7">
        <v>2.9424800000000002</v>
      </c>
      <c r="BC134" s="7">
        <v>3.4487809999999999</v>
      </c>
      <c r="BD134" s="7">
        <v>3.5890529999999998</v>
      </c>
      <c r="BE134" s="7">
        <f t="shared" si="59"/>
        <v>3.3267713333333333</v>
      </c>
      <c r="BF134" s="7">
        <v>1.89361</v>
      </c>
      <c r="BG134" s="7">
        <v>2.0863100000000001</v>
      </c>
      <c r="BH134" s="7">
        <v>2.097464</v>
      </c>
      <c r="BI134" s="7">
        <f t="shared" si="60"/>
        <v>2.0257946666666666</v>
      </c>
      <c r="BJ134" s="7">
        <v>2.2948200000000001</v>
      </c>
      <c r="BK134" s="7">
        <v>2.97879</v>
      </c>
      <c r="BL134" s="7">
        <v>2.9767999999999999</v>
      </c>
      <c r="BM134" s="7">
        <f t="shared" si="61"/>
        <v>2.7501366666666662</v>
      </c>
      <c r="BN134" s="7">
        <v>1.06684</v>
      </c>
      <c r="BO134" s="7">
        <v>1.1372530000000001</v>
      </c>
      <c r="BP134" s="7">
        <v>0.89549599999999996</v>
      </c>
      <c r="BQ134" s="7">
        <f t="shared" si="62"/>
        <v>1.0331963333333334</v>
      </c>
      <c r="BR134" s="7">
        <v>2.7153299999999998</v>
      </c>
      <c r="BS134" s="7">
        <v>3.040813</v>
      </c>
      <c r="BT134" s="7">
        <v>3.0453000000000001</v>
      </c>
      <c r="BU134" s="7">
        <f t="shared" si="63"/>
        <v>2.9338143333333329</v>
      </c>
      <c r="BV134" s="7">
        <v>1.30962</v>
      </c>
      <c r="BW134" s="7">
        <v>1.6371800000000001</v>
      </c>
      <c r="BX134" s="7">
        <v>2.1927240000000001</v>
      </c>
      <c r="BY134" s="7">
        <f t="shared" si="64"/>
        <v>1.7131746666666665</v>
      </c>
      <c r="BZ134" s="7">
        <v>3.592851</v>
      </c>
      <c r="CA134" s="7">
        <v>3.465662</v>
      </c>
      <c r="CB134" s="7">
        <v>3.1536900000000001</v>
      </c>
      <c r="CC134" s="7">
        <f t="shared" si="65"/>
        <v>3.4040676666666663</v>
      </c>
      <c r="CD134" s="7">
        <v>1.0540799999999999</v>
      </c>
      <c r="CE134" s="7">
        <v>1.0273140000000001</v>
      </c>
      <c r="CF134" s="7">
        <v>1.0388200000000001</v>
      </c>
      <c r="CG134" s="7">
        <f t="shared" si="66"/>
        <v>1.0400713333333333</v>
      </c>
      <c r="CH134" s="7">
        <v>0.11466</v>
      </c>
      <c r="CI134" s="7">
        <v>9.8160999999999998E-2</v>
      </c>
      <c r="CJ134" s="7">
        <v>9.9871000000000001E-2</v>
      </c>
      <c r="CK134" s="7">
        <f t="shared" si="67"/>
        <v>0.10423066666666665</v>
      </c>
      <c r="CL134" s="7">
        <v>3.32212</v>
      </c>
      <c r="CM134" s="7">
        <v>3.8022200000000002</v>
      </c>
      <c r="CN134" s="7">
        <v>3.6634699999999998</v>
      </c>
      <c r="CO134" s="7">
        <f t="shared" si="68"/>
        <v>3.5959366666666668</v>
      </c>
    </row>
    <row r="135" spans="1:93">
      <c r="A135" s="7" t="s">
        <v>290</v>
      </c>
      <c r="B135" s="7">
        <v>3.5881919999999998</v>
      </c>
      <c r="C135" s="7">
        <v>3.83229</v>
      </c>
      <c r="D135" s="7">
        <v>3.9820319999999998</v>
      </c>
      <c r="E135" s="7">
        <f t="shared" si="46"/>
        <v>3.8008380000000002</v>
      </c>
      <c r="F135" s="7">
        <v>3.9516010000000001</v>
      </c>
      <c r="G135" s="7">
        <v>3.7632829999999999</v>
      </c>
      <c r="H135" s="7">
        <v>3.72885</v>
      </c>
      <c r="I135" s="7">
        <f t="shared" si="47"/>
        <v>3.8145779999999996</v>
      </c>
      <c r="J135" s="7">
        <v>3.797482</v>
      </c>
      <c r="K135" s="7">
        <v>3.766324</v>
      </c>
      <c r="L135" s="7">
        <v>4.0302610000000003</v>
      </c>
      <c r="M135" s="7">
        <f t="shared" si="48"/>
        <v>3.8646889999999998</v>
      </c>
      <c r="N135" s="7">
        <v>3.6586500000000002</v>
      </c>
      <c r="O135" s="7">
        <v>3.6229239999999998</v>
      </c>
      <c r="P135" s="7">
        <v>3.5825399999999998</v>
      </c>
      <c r="Q135" s="7">
        <f t="shared" si="49"/>
        <v>3.6213713333333337</v>
      </c>
      <c r="R135" s="7">
        <v>3.6359940000000002</v>
      </c>
      <c r="S135" s="7">
        <v>3.4947539999999999</v>
      </c>
      <c r="T135" s="7">
        <v>3.5323410000000002</v>
      </c>
      <c r="U135" s="7">
        <f t="shared" si="50"/>
        <v>3.5543630000000004</v>
      </c>
      <c r="V135" s="7">
        <v>4.2004000000000001</v>
      </c>
      <c r="W135" s="7">
        <v>4.1059229999999998</v>
      </c>
      <c r="X135" s="7">
        <v>4.0496600000000003</v>
      </c>
      <c r="Y135" s="7">
        <f t="shared" si="51"/>
        <v>4.1186609999999995</v>
      </c>
      <c r="Z135" s="7">
        <v>3.7496800000000001</v>
      </c>
      <c r="AA135" s="7">
        <v>3.6722100000000002</v>
      </c>
      <c r="AB135" s="7">
        <v>2.9153600000000002</v>
      </c>
      <c r="AC135" s="7">
        <f t="shared" si="52"/>
        <v>3.4457500000000003</v>
      </c>
      <c r="AD135" s="7">
        <v>2.9950619999999999</v>
      </c>
      <c r="AE135" s="7">
        <v>3.6745000000000001</v>
      </c>
      <c r="AF135" s="7">
        <v>3.4182109999999999</v>
      </c>
      <c r="AG135" s="7">
        <f t="shared" si="53"/>
        <v>3.3625910000000001</v>
      </c>
      <c r="AH135" s="7">
        <v>2.9634299999999998</v>
      </c>
      <c r="AI135" s="7">
        <v>2.7826599999999999</v>
      </c>
      <c r="AJ135" s="7">
        <v>2.2029800000000002</v>
      </c>
      <c r="AK135" s="7">
        <f t="shared" si="54"/>
        <v>2.6496900000000001</v>
      </c>
      <c r="AL135" s="7">
        <v>3.3689</v>
      </c>
      <c r="AM135" s="7">
        <v>3.2304400000000002</v>
      </c>
      <c r="AN135" s="7">
        <v>3.3723000000000003E-2</v>
      </c>
      <c r="AO135" s="7">
        <f t="shared" si="55"/>
        <v>2.2110210000000001</v>
      </c>
      <c r="AP135" s="7">
        <v>3.2808600000000001</v>
      </c>
      <c r="AQ135" s="7">
        <v>3.0860940000000001</v>
      </c>
      <c r="AR135" s="7">
        <v>2.664161</v>
      </c>
      <c r="AS135" s="7">
        <f t="shared" si="56"/>
        <v>3.0103716666666664</v>
      </c>
      <c r="AT135" s="7">
        <v>2.5272610000000002</v>
      </c>
      <c r="AU135" s="7">
        <v>2.897583</v>
      </c>
      <c r="AV135" s="7">
        <v>2.8431199999999999</v>
      </c>
      <c r="AW135" s="7">
        <f t="shared" si="57"/>
        <v>2.7559879999999999</v>
      </c>
      <c r="AX135" s="7">
        <v>3.2781600000000002</v>
      </c>
      <c r="AY135" s="7">
        <v>3.1673900000000001</v>
      </c>
      <c r="AZ135" s="7">
        <v>2.4754339999999999</v>
      </c>
      <c r="BA135" s="7">
        <f t="shared" si="58"/>
        <v>2.9736613333333337</v>
      </c>
      <c r="BB135" s="7">
        <v>2.9554800000000001</v>
      </c>
      <c r="BC135" s="7">
        <v>3.5261999999999998</v>
      </c>
      <c r="BD135" s="7">
        <v>3.540184</v>
      </c>
      <c r="BE135" s="7">
        <f t="shared" si="59"/>
        <v>3.3406213333333334</v>
      </c>
      <c r="BF135" s="7">
        <v>1.90696</v>
      </c>
      <c r="BG135" s="7">
        <v>2.0694300000000001</v>
      </c>
      <c r="BH135" s="7">
        <v>2.1058819999999998</v>
      </c>
      <c r="BI135" s="7">
        <f t="shared" si="60"/>
        <v>2.0274239999999999</v>
      </c>
      <c r="BJ135" s="7">
        <v>2.3286500000000001</v>
      </c>
      <c r="BK135" s="7">
        <v>2.9547400000000001</v>
      </c>
      <c r="BL135" s="7">
        <v>3.05036</v>
      </c>
      <c r="BM135" s="7">
        <f t="shared" si="61"/>
        <v>2.7779166666666666</v>
      </c>
      <c r="BN135" s="7">
        <v>1.0640799999999999</v>
      </c>
      <c r="BO135" s="7">
        <v>1.132803</v>
      </c>
      <c r="BP135" s="7">
        <v>0.90272699999999995</v>
      </c>
      <c r="BQ135" s="7">
        <f t="shared" si="62"/>
        <v>1.0332033333333333</v>
      </c>
      <c r="BR135" s="7">
        <v>2.7306499999999998</v>
      </c>
      <c r="BS135" s="7">
        <v>3.0302519999999999</v>
      </c>
      <c r="BT135" s="7">
        <v>3.0403199999999999</v>
      </c>
      <c r="BU135" s="7">
        <f t="shared" si="63"/>
        <v>2.9337406666666666</v>
      </c>
      <c r="BV135" s="7">
        <v>1.3153900000000001</v>
      </c>
      <c r="BW135" s="7">
        <v>1.5943099999999999</v>
      </c>
      <c r="BX135" s="7">
        <v>2.2092800000000001</v>
      </c>
      <c r="BY135" s="7">
        <f t="shared" si="64"/>
        <v>1.7063266666666668</v>
      </c>
      <c r="BZ135" s="7">
        <v>3.5979199999999998</v>
      </c>
      <c r="CA135" s="7">
        <v>3.605343</v>
      </c>
      <c r="CB135" s="7">
        <v>3.169813</v>
      </c>
      <c r="CC135" s="7">
        <f t="shared" si="65"/>
        <v>3.4576919999999998</v>
      </c>
      <c r="CD135" s="7">
        <v>1.057763</v>
      </c>
      <c r="CE135" s="7">
        <v>1.0525519999999999</v>
      </c>
      <c r="CF135" s="7">
        <v>1.0251999999999999</v>
      </c>
      <c r="CG135" s="7">
        <f t="shared" si="66"/>
        <v>1.0451716666666666</v>
      </c>
      <c r="CH135" s="7">
        <v>0.138039</v>
      </c>
      <c r="CI135" s="7">
        <v>0.105015</v>
      </c>
      <c r="CJ135" s="7">
        <v>0.16545299999999999</v>
      </c>
      <c r="CK135" s="7">
        <f t="shared" si="67"/>
        <v>0.13616899999999998</v>
      </c>
      <c r="CL135" s="7">
        <v>3.36219</v>
      </c>
      <c r="CM135" s="7">
        <v>3.904353</v>
      </c>
      <c r="CN135" s="7">
        <v>3.6903839999999999</v>
      </c>
      <c r="CO135" s="7">
        <f t="shared" si="68"/>
        <v>3.6523090000000002</v>
      </c>
    </row>
    <row r="136" spans="1:93">
      <c r="A136" s="7" t="s">
        <v>291</v>
      </c>
      <c r="B136" s="7">
        <v>3.5260919999999998</v>
      </c>
      <c r="C136" s="7">
        <v>3.8026</v>
      </c>
      <c r="D136" s="7">
        <v>3.9567700000000001</v>
      </c>
      <c r="E136" s="7">
        <f t="shared" si="46"/>
        <v>3.7618206666666669</v>
      </c>
      <c r="F136" s="7">
        <v>3.95356</v>
      </c>
      <c r="G136" s="7">
        <v>3.7094100000000001</v>
      </c>
      <c r="H136" s="7">
        <v>3.66784</v>
      </c>
      <c r="I136" s="7">
        <f t="shared" si="47"/>
        <v>3.7769366666666664</v>
      </c>
      <c r="J136" s="7">
        <v>3.7710219999999999</v>
      </c>
      <c r="K136" s="7">
        <v>3.7736700000000001</v>
      </c>
      <c r="L136" s="7">
        <v>4.0125000000000002</v>
      </c>
      <c r="M136" s="7">
        <f t="shared" si="48"/>
        <v>3.8523973333333337</v>
      </c>
      <c r="N136" s="7">
        <v>3.6543199999999998</v>
      </c>
      <c r="O136" s="7">
        <v>3.5895009999999998</v>
      </c>
      <c r="P136" s="7">
        <v>3.59172</v>
      </c>
      <c r="Q136" s="7">
        <f t="shared" si="49"/>
        <v>3.6118469999999996</v>
      </c>
      <c r="R136" s="7">
        <v>3.4920599999999999</v>
      </c>
      <c r="S136" s="7">
        <v>3.507584</v>
      </c>
      <c r="T136" s="7">
        <v>3.51614</v>
      </c>
      <c r="U136" s="7">
        <f t="shared" si="50"/>
        <v>3.5052613333333333</v>
      </c>
      <c r="V136" s="7">
        <v>4.17516</v>
      </c>
      <c r="W136" s="7">
        <v>4.1234299999999999</v>
      </c>
      <c r="X136" s="7">
        <v>4.0639919999999998</v>
      </c>
      <c r="Y136" s="7">
        <f t="shared" si="51"/>
        <v>4.1208606666666663</v>
      </c>
      <c r="Z136" s="7">
        <v>3.6663600000000001</v>
      </c>
      <c r="AA136" s="7">
        <v>3.7644199999999999</v>
      </c>
      <c r="AB136" s="7">
        <v>2.9473199999999999</v>
      </c>
      <c r="AC136" s="7">
        <f t="shared" si="52"/>
        <v>3.4593666666666665</v>
      </c>
      <c r="AD136" s="7">
        <v>2.9947499999999998</v>
      </c>
      <c r="AE136" s="7">
        <v>3.6280899999999998</v>
      </c>
      <c r="AF136" s="7">
        <v>3.4255209999999998</v>
      </c>
      <c r="AG136" s="7">
        <f t="shared" si="53"/>
        <v>3.3494536666666668</v>
      </c>
      <c r="AH136" s="7">
        <v>2.9671699999999999</v>
      </c>
      <c r="AI136" s="7">
        <v>2.7709199999999998</v>
      </c>
      <c r="AJ136" s="7">
        <v>2.205422</v>
      </c>
      <c r="AK136" s="7">
        <f t="shared" si="54"/>
        <v>2.6478373333333334</v>
      </c>
      <c r="AL136" s="7">
        <v>3.3022200000000002</v>
      </c>
      <c r="AM136" s="7">
        <v>3.2483140000000001</v>
      </c>
      <c r="AN136" s="7">
        <v>3.6552000000000001E-2</v>
      </c>
      <c r="AO136" s="7">
        <f t="shared" si="55"/>
        <v>2.1956953333333336</v>
      </c>
      <c r="AP136" s="7">
        <v>3.30267</v>
      </c>
      <c r="AQ136" s="7">
        <v>3.1327099999999999</v>
      </c>
      <c r="AR136" s="7">
        <v>2.7462399999999998</v>
      </c>
      <c r="AS136" s="7">
        <f t="shared" si="56"/>
        <v>3.06054</v>
      </c>
      <c r="AT136" s="7">
        <v>2.551234</v>
      </c>
      <c r="AU136" s="7">
        <v>2.9496899999999999</v>
      </c>
      <c r="AV136" s="7">
        <v>2.8604639999999999</v>
      </c>
      <c r="AW136" s="7">
        <f t="shared" si="57"/>
        <v>2.7871293333333331</v>
      </c>
      <c r="AX136" s="7">
        <v>3.3133900000000001</v>
      </c>
      <c r="AY136" s="7">
        <v>3.1878920000000002</v>
      </c>
      <c r="AZ136" s="7">
        <v>2.4835820000000002</v>
      </c>
      <c r="BA136" s="7">
        <f t="shared" si="58"/>
        <v>2.9949546666666667</v>
      </c>
      <c r="BB136" s="7">
        <v>2.9592299999999998</v>
      </c>
      <c r="BC136" s="7">
        <v>3.47499</v>
      </c>
      <c r="BD136" s="7">
        <v>3.5376500000000002</v>
      </c>
      <c r="BE136" s="7">
        <f t="shared" si="59"/>
        <v>3.3239566666666662</v>
      </c>
      <c r="BF136" s="7">
        <v>1.8916299999999999</v>
      </c>
      <c r="BG136" s="7">
        <v>2.0406420000000001</v>
      </c>
      <c r="BH136" s="7">
        <v>2.0991</v>
      </c>
      <c r="BI136" s="7">
        <f t="shared" si="60"/>
        <v>2.0104573333333335</v>
      </c>
      <c r="BJ136" s="7">
        <v>2.2949139999999999</v>
      </c>
      <c r="BK136" s="7">
        <v>2.9754</v>
      </c>
      <c r="BL136" s="7">
        <v>3.0099529999999999</v>
      </c>
      <c r="BM136" s="7">
        <f t="shared" si="61"/>
        <v>2.7600890000000002</v>
      </c>
      <c r="BN136" s="7">
        <v>1.0649500000000001</v>
      </c>
      <c r="BO136" s="7">
        <v>1.13775</v>
      </c>
      <c r="BP136" s="7">
        <v>0.89765700000000004</v>
      </c>
      <c r="BQ136" s="7">
        <f t="shared" si="62"/>
        <v>1.0334523333333334</v>
      </c>
      <c r="BR136" s="7">
        <v>2.7493629999999998</v>
      </c>
      <c r="BS136" s="7">
        <v>3.0348700000000002</v>
      </c>
      <c r="BT136" s="7">
        <v>3.0499000000000001</v>
      </c>
      <c r="BU136" s="7">
        <f t="shared" si="63"/>
        <v>2.9447110000000003</v>
      </c>
      <c r="BV136" s="7">
        <v>1.3274710000000001</v>
      </c>
      <c r="BW136" s="7">
        <v>1.603003</v>
      </c>
      <c r="BX136" s="7">
        <v>2.2049120000000002</v>
      </c>
      <c r="BY136" s="7">
        <f t="shared" si="64"/>
        <v>1.7117953333333336</v>
      </c>
      <c r="BZ136" s="7">
        <v>3.6499000000000001</v>
      </c>
      <c r="CA136" s="7">
        <v>3.4891800000000002</v>
      </c>
      <c r="CB136" s="7">
        <v>3.24057</v>
      </c>
      <c r="CC136" s="7">
        <f t="shared" si="65"/>
        <v>3.4598833333333334</v>
      </c>
      <c r="CD136" s="7">
        <v>1.0615300000000001</v>
      </c>
      <c r="CE136" s="7">
        <v>1.0298099999999999</v>
      </c>
      <c r="CF136" s="7">
        <v>1.0416000000000001</v>
      </c>
      <c r="CG136" s="7">
        <f t="shared" si="66"/>
        <v>1.0443133333333332</v>
      </c>
      <c r="CH136" s="7">
        <v>9.4210000000000002E-2</v>
      </c>
      <c r="CI136" s="7">
        <v>9.3393000000000004E-2</v>
      </c>
      <c r="CJ136" s="7">
        <v>0.174572</v>
      </c>
      <c r="CK136" s="7">
        <f t="shared" si="67"/>
        <v>0.12072500000000001</v>
      </c>
      <c r="CL136" s="7">
        <v>3.3828900000000002</v>
      </c>
      <c r="CM136" s="7">
        <v>3.78111</v>
      </c>
      <c r="CN136" s="7">
        <v>3.6910099999999999</v>
      </c>
      <c r="CO136" s="7">
        <f t="shared" si="68"/>
        <v>3.6183366666666665</v>
      </c>
    </row>
    <row r="137" spans="1:93">
      <c r="A137" s="7" t="s">
        <v>292</v>
      </c>
      <c r="B137" s="7">
        <v>3.5574409999999999</v>
      </c>
      <c r="C137" s="7">
        <v>3.8289300000000002</v>
      </c>
      <c r="D137" s="7">
        <v>3.94346</v>
      </c>
      <c r="E137" s="7">
        <f t="shared" si="46"/>
        <v>3.7766103333333336</v>
      </c>
      <c r="F137" s="7">
        <v>3.9040400000000002</v>
      </c>
      <c r="G137" s="7">
        <v>3.717104</v>
      </c>
      <c r="H137" s="7">
        <v>3.6711200000000002</v>
      </c>
      <c r="I137" s="7">
        <f t="shared" si="47"/>
        <v>3.7640879999999997</v>
      </c>
      <c r="J137" s="7">
        <v>3.8299300000000001</v>
      </c>
      <c r="K137" s="7">
        <v>3.8066599999999999</v>
      </c>
      <c r="L137" s="7">
        <v>3.9881099999999998</v>
      </c>
      <c r="M137" s="7">
        <f t="shared" si="48"/>
        <v>3.8749000000000002</v>
      </c>
      <c r="N137" s="7">
        <v>3.6475300000000002</v>
      </c>
      <c r="O137" s="7">
        <v>3.6009030000000002</v>
      </c>
      <c r="P137" s="7">
        <v>3.6164900000000002</v>
      </c>
      <c r="Q137" s="7">
        <f t="shared" si="49"/>
        <v>3.6216410000000003</v>
      </c>
      <c r="R137" s="7">
        <v>3.5419830000000001</v>
      </c>
      <c r="S137" s="7">
        <v>3.4777119999999999</v>
      </c>
      <c r="T137" s="7">
        <v>3.5556510000000001</v>
      </c>
      <c r="U137" s="7">
        <f t="shared" si="50"/>
        <v>3.5251153333333334</v>
      </c>
      <c r="V137" s="7">
        <v>4.181</v>
      </c>
      <c r="W137" s="7">
        <v>4.1318000000000001</v>
      </c>
      <c r="X137" s="7">
        <v>3.9884339999999998</v>
      </c>
      <c r="Y137" s="7">
        <f t="shared" si="51"/>
        <v>4.1004113333333327</v>
      </c>
      <c r="Z137" s="7">
        <v>3.7204139999999999</v>
      </c>
      <c r="AA137" s="7">
        <v>3.650004</v>
      </c>
      <c r="AB137" s="7">
        <v>2.9100609999999998</v>
      </c>
      <c r="AC137" s="7">
        <f t="shared" si="52"/>
        <v>3.4268263333333331</v>
      </c>
      <c r="AD137" s="7">
        <v>2.9944700000000002</v>
      </c>
      <c r="AE137" s="7">
        <v>3.6410499999999999</v>
      </c>
      <c r="AF137" s="7">
        <v>3.40564</v>
      </c>
      <c r="AG137" s="7">
        <f t="shared" si="53"/>
        <v>3.3470533333333332</v>
      </c>
      <c r="AH137" s="7">
        <v>2.9823400000000002</v>
      </c>
      <c r="AI137" s="7">
        <v>2.7426499999999998</v>
      </c>
      <c r="AJ137" s="7">
        <v>2.1944400000000002</v>
      </c>
      <c r="AK137" s="7">
        <f t="shared" si="54"/>
        <v>2.6398100000000002</v>
      </c>
      <c r="AL137" s="7">
        <v>3.3044410000000002</v>
      </c>
      <c r="AM137" s="7">
        <v>3.2816999999999998</v>
      </c>
      <c r="AN137" s="7">
        <v>3.6964999999999998E-2</v>
      </c>
      <c r="AO137" s="7">
        <f t="shared" si="55"/>
        <v>2.2077019999999998</v>
      </c>
      <c r="AP137" s="7">
        <v>3.3170500000000001</v>
      </c>
      <c r="AQ137" s="7">
        <v>3.1075200000000001</v>
      </c>
      <c r="AR137" s="7">
        <v>2.7100599999999999</v>
      </c>
      <c r="AS137" s="7">
        <f t="shared" si="56"/>
        <v>3.0448766666666667</v>
      </c>
      <c r="AT137" s="7">
        <v>2.5208699999999999</v>
      </c>
      <c r="AU137" s="7">
        <v>3.0045299999999999</v>
      </c>
      <c r="AV137" s="7">
        <v>2.83243</v>
      </c>
      <c r="AW137" s="7">
        <f t="shared" si="57"/>
        <v>2.7859433333333334</v>
      </c>
      <c r="AX137" s="7">
        <v>3.3762240000000001</v>
      </c>
      <c r="AY137" s="7">
        <v>3.1544599999999998</v>
      </c>
      <c r="AZ137" s="7">
        <v>2.4643299999999999</v>
      </c>
      <c r="BA137" s="7">
        <f t="shared" si="58"/>
        <v>2.9983379999999999</v>
      </c>
      <c r="BB137" s="7">
        <v>2.9369700000000001</v>
      </c>
      <c r="BC137" s="7">
        <v>3.4518499999999999</v>
      </c>
      <c r="BD137" s="7">
        <v>3.5228109999999999</v>
      </c>
      <c r="BE137" s="7">
        <f t="shared" si="59"/>
        <v>3.303877</v>
      </c>
      <c r="BF137" s="7">
        <v>1.9088419999999999</v>
      </c>
      <c r="BG137" s="7">
        <v>2.0595240000000001</v>
      </c>
      <c r="BH137" s="7">
        <v>2.1095799999999998</v>
      </c>
      <c r="BI137" s="7">
        <f t="shared" si="60"/>
        <v>2.0259819999999999</v>
      </c>
      <c r="BJ137" s="7">
        <v>2.27366</v>
      </c>
      <c r="BK137" s="7">
        <v>2.9672200000000002</v>
      </c>
      <c r="BL137" s="7">
        <v>2.9916939999999999</v>
      </c>
      <c r="BM137" s="7">
        <f t="shared" si="61"/>
        <v>2.7441913333333332</v>
      </c>
      <c r="BN137" s="7">
        <v>1.065531</v>
      </c>
      <c r="BO137" s="7">
        <v>1.1315230000000001</v>
      </c>
      <c r="BP137" s="7">
        <v>0.89186900000000002</v>
      </c>
      <c r="BQ137" s="7">
        <f t="shared" si="62"/>
        <v>1.029641</v>
      </c>
      <c r="BR137" s="7">
        <v>2.7479719999999999</v>
      </c>
      <c r="BS137" s="7">
        <v>3.0492400000000002</v>
      </c>
      <c r="BT137" s="7">
        <v>3.0274230000000002</v>
      </c>
      <c r="BU137" s="7">
        <f t="shared" si="63"/>
        <v>2.9415450000000001</v>
      </c>
      <c r="BV137" s="7">
        <v>1.3222499999999999</v>
      </c>
      <c r="BW137" s="7">
        <v>1.6044700000000001</v>
      </c>
      <c r="BX137" s="7">
        <v>2.2070310000000002</v>
      </c>
      <c r="BY137" s="7">
        <f t="shared" si="64"/>
        <v>1.7112503333333333</v>
      </c>
      <c r="BZ137" s="7">
        <v>3.5963699999999998</v>
      </c>
      <c r="CA137" s="7">
        <v>3.5187499999999998</v>
      </c>
      <c r="CB137" s="7">
        <v>3.1178599999999999</v>
      </c>
      <c r="CC137" s="7">
        <f t="shared" si="65"/>
        <v>3.4109933333333333</v>
      </c>
      <c r="CD137" s="7">
        <v>1.048902</v>
      </c>
      <c r="CE137" s="7">
        <v>1.0235730000000001</v>
      </c>
      <c r="CF137" s="7">
        <v>1.0455000000000001</v>
      </c>
      <c r="CG137" s="7">
        <f t="shared" si="66"/>
        <v>1.0393250000000001</v>
      </c>
      <c r="CH137" s="7">
        <v>0.109121</v>
      </c>
      <c r="CI137" s="7">
        <v>9.5596E-2</v>
      </c>
      <c r="CJ137" s="7">
        <v>9.6842999999999999E-2</v>
      </c>
      <c r="CK137" s="7">
        <f t="shared" si="67"/>
        <v>0.10052</v>
      </c>
      <c r="CL137" s="7">
        <v>3.2931599999999999</v>
      </c>
      <c r="CM137" s="7">
        <v>3.7715200000000002</v>
      </c>
      <c r="CN137" s="7">
        <v>3.6939000000000002</v>
      </c>
      <c r="CO137" s="7">
        <f t="shared" si="68"/>
        <v>3.5861933333333336</v>
      </c>
    </row>
    <row r="138" spans="1:93">
      <c r="A138" s="7" t="s">
        <v>293</v>
      </c>
      <c r="B138" s="7">
        <v>3.5596700000000001</v>
      </c>
      <c r="C138" s="7">
        <v>3.8130000000000002</v>
      </c>
      <c r="D138" s="7">
        <v>3.980864</v>
      </c>
      <c r="E138" s="7">
        <f t="shared" si="46"/>
        <v>3.7845113333333331</v>
      </c>
      <c r="F138" s="7">
        <v>3.8734600000000001</v>
      </c>
      <c r="G138" s="7">
        <v>3.71462</v>
      </c>
      <c r="H138" s="7">
        <v>3.6799300000000001</v>
      </c>
      <c r="I138" s="7">
        <f t="shared" si="47"/>
        <v>3.7560033333333336</v>
      </c>
      <c r="J138" s="7">
        <v>3.7732540000000001</v>
      </c>
      <c r="K138" s="7">
        <v>3.7698200000000002</v>
      </c>
      <c r="L138" s="7">
        <v>4.0057720000000003</v>
      </c>
      <c r="M138" s="7">
        <f t="shared" si="48"/>
        <v>3.8496153333333338</v>
      </c>
      <c r="N138" s="7">
        <v>3.6376200000000001</v>
      </c>
      <c r="O138" s="7">
        <v>3.5985900000000002</v>
      </c>
      <c r="P138" s="7">
        <v>3.5447299999999999</v>
      </c>
      <c r="Q138" s="7">
        <f t="shared" si="49"/>
        <v>3.5936466666666664</v>
      </c>
      <c r="R138" s="7">
        <v>3.5506700000000002</v>
      </c>
      <c r="S138" s="7">
        <v>3.50562</v>
      </c>
      <c r="T138" s="7">
        <v>3.55748</v>
      </c>
      <c r="U138" s="7">
        <f t="shared" si="50"/>
        <v>3.5379233333333335</v>
      </c>
      <c r="V138" s="7">
        <v>4.187411</v>
      </c>
      <c r="W138" s="7">
        <v>4.1520609999999998</v>
      </c>
      <c r="X138" s="7">
        <v>3.9968140000000001</v>
      </c>
      <c r="Y138" s="7">
        <f t="shared" si="51"/>
        <v>4.1120953333333334</v>
      </c>
      <c r="Z138" s="7">
        <v>3.7360899999999999</v>
      </c>
      <c r="AA138" s="7">
        <v>3.682064</v>
      </c>
      <c r="AB138" s="7">
        <v>2.8302800000000001</v>
      </c>
      <c r="AC138" s="7">
        <f t="shared" si="52"/>
        <v>3.4161446666666664</v>
      </c>
      <c r="AD138" s="7">
        <v>2.9885419999999998</v>
      </c>
      <c r="AE138" s="7">
        <v>3.6516099999999998</v>
      </c>
      <c r="AF138" s="7">
        <v>3.3861729999999999</v>
      </c>
      <c r="AG138" s="7">
        <f t="shared" si="53"/>
        <v>3.3421083333333335</v>
      </c>
      <c r="AH138" s="7">
        <v>3.0003139999999999</v>
      </c>
      <c r="AI138" s="7">
        <v>2.7346720000000002</v>
      </c>
      <c r="AJ138" s="7">
        <v>2.2214119999999999</v>
      </c>
      <c r="AK138" s="7">
        <f t="shared" si="54"/>
        <v>2.6521326666666667</v>
      </c>
      <c r="AL138" s="7">
        <v>3.2586909999999998</v>
      </c>
      <c r="AM138" s="7">
        <v>3.279271</v>
      </c>
      <c r="AN138" s="7">
        <v>3.3590000000000002E-2</v>
      </c>
      <c r="AO138" s="7">
        <f t="shared" si="55"/>
        <v>2.1905173333333336</v>
      </c>
      <c r="AP138" s="7">
        <v>3.314384</v>
      </c>
      <c r="AQ138" s="7">
        <v>3.121661</v>
      </c>
      <c r="AR138" s="7">
        <v>2.7217199999999999</v>
      </c>
      <c r="AS138" s="7">
        <f t="shared" si="56"/>
        <v>3.052588333333333</v>
      </c>
      <c r="AT138" s="7">
        <v>2.518624</v>
      </c>
      <c r="AU138" s="7">
        <v>2.9577100000000001</v>
      </c>
      <c r="AV138" s="7">
        <v>2.8230200000000001</v>
      </c>
      <c r="AW138" s="7">
        <f t="shared" si="57"/>
        <v>2.7664513333333329</v>
      </c>
      <c r="AX138" s="7">
        <v>3.3086929999999999</v>
      </c>
      <c r="AY138" s="7">
        <v>3.24986</v>
      </c>
      <c r="AZ138" s="7">
        <v>2.4439500000000001</v>
      </c>
      <c r="BA138" s="7">
        <f t="shared" si="58"/>
        <v>3.0008343333333336</v>
      </c>
      <c r="BB138" s="7">
        <v>2.93662</v>
      </c>
      <c r="BC138" s="7">
        <v>3.46651</v>
      </c>
      <c r="BD138" s="7">
        <v>3.5425930000000001</v>
      </c>
      <c r="BE138" s="7">
        <f t="shared" si="59"/>
        <v>3.3152410000000003</v>
      </c>
      <c r="BF138" s="7">
        <v>1.8959699999999999</v>
      </c>
      <c r="BG138" s="7">
        <v>2.037344</v>
      </c>
      <c r="BH138" s="7">
        <v>2.089334</v>
      </c>
      <c r="BI138" s="7">
        <f t="shared" si="60"/>
        <v>2.0075493333333334</v>
      </c>
      <c r="BJ138" s="7">
        <v>2.26335</v>
      </c>
      <c r="BK138" s="7">
        <v>2.946224</v>
      </c>
      <c r="BL138" s="7">
        <v>2.9601899999999999</v>
      </c>
      <c r="BM138" s="7">
        <f t="shared" si="61"/>
        <v>2.723254666666667</v>
      </c>
      <c r="BN138" s="7">
        <v>1.06071</v>
      </c>
      <c r="BO138" s="7">
        <v>1.143492</v>
      </c>
      <c r="BP138" s="7">
        <v>0.89775400000000005</v>
      </c>
      <c r="BQ138" s="7">
        <f t="shared" si="62"/>
        <v>1.0339853333333333</v>
      </c>
      <c r="BR138" s="7">
        <v>2.7311800000000002</v>
      </c>
      <c r="BS138" s="7">
        <v>3.0330300000000001</v>
      </c>
      <c r="BT138" s="7">
        <v>3.0280399999999998</v>
      </c>
      <c r="BU138" s="7">
        <f t="shared" si="63"/>
        <v>2.9307499999999997</v>
      </c>
      <c r="BV138" s="7">
        <v>1.322932</v>
      </c>
      <c r="BW138" s="7">
        <v>1.6135010000000001</v>
      </c>
      <c r="BX138" s="7">
        <v>2.2222439999999999</v>
      </c>
      <c r="BY138" s="7">
        <f t="shared" si="64"/>
        <v>1.7195590000000001</v>
      </c>
      <c r="BZ138" s="7">
        <v>3.6664539999999999</v>
      </c>
      <c r="CA138" s="7">
        <v>3.5394800000000002</v>
      </c>
      <c r="CB138" s="7">
        <v>3.1557909999999998</v>
      </c>
      <c r="CC138" s="7">
        <f t="shared" si="65"/>
        <v>3.4539083333333331</v>
      </c>
      <c r="CD138" s="7">
        <v>1.0758300000000001</v>
      </c>
      <c r="CE138" s="7">
        <v>1.01589</v>
      </c>
      <c r="CF138" s="7">
        <v>1.05203</v>
      </c>
      <c r="CG138" s="7">
        <f t="shared" si="66"/>
        <v>1.0479166666666666</v>
      </c>
      <c r="CH138" s="7">
        <v>0.13457</v>
      </c>
      <c r="CI138" s="7">
        <v>9.3973000000000001E-2</v>
      </c>
      <c r="CJ138" s="7">
        <v>0.174619</v>
      </c>
      <c r="CK138" s="7">
        <f t="shared" si="67"/>
        <v>0.13438733333333333</v>
      </c>
      <c r="CL138" s="7">
        <v>3.3728699999999998</v>
      </c>
      <c r="CM138" s="7">
        <v>3.7386599999999999</v>
      </c>
      <c r="CN138" s="7">
        <v>3.6485409999999998</v>
      </c>
      <c r="CO138" s="7">
        <f t="shared" si="68"/>
        <v>3.5866903333333333</v>
      </c>
    </row>
    <row r="139" spans="1:93">
      <c r="A139" s="7" t="s">
        <v>294</v>
      </c>
      <c r="B139" s="7">
        <v>3.5465140000000002</v>
      </c>
      <c r="C139" s="7">
        <v>3.8462499999999999</v>
      </c>
      <c r="D139" s="7">
        <v>3.937843</v>
      </c>
      <c r="E139" s="7">
        <f t="shared" si="46"/>
        <v>3.776869</v>
      </c>
      <c r="F139" s="7">
        <v>3.862962</v>
      </c>
      <c r="G139" s="7">
        <v>3.6962299999999999</v>
      </c>
      <c r="H139" s="7">
        <v>3.6791429999999998</v>
      </c>
      <c r="I139" s="7">
        <f t="shared" si="47"/>
        <v>3.7461116666666663</v>
      </c>
      <c r="J139" s="7">
        <v>3.79114</v>
      </c>
      <c r="K139" s="7">
        <v>3.74383</v>
      </c>
      <c r="L139" s="7">
        <v>4.0288500000000003</v>
      </c>
      <c r="M139" s="7">
        <f t="shared" si="48"/>
        <v>3.8546066666666667</v>
      </c>
      <c r="N139" s="7">
        <v>3.63849</v>
      </c>
      <c r="O139" s="7">
        <v>3.6022120000000002</v>
      </c>
      <c r="P139" s="7">
        <v>3.572473</v>
      </c>
      <c r="Q139" s="7">
        <f t="shared" si="49"/>
        <v>3.6043916666666669</v>
      </c>
      <c r="R139" s="7">
        <v>3.589791</v>
      </c>
      <c r="S139" s="7">
        <v>3.4696199999999999</v>
      </c>
      <c r="T139" s="7">
        <v>3.5314899999999998</v>
      </c>
      <c r="U139" s="7">
        <f t="shared" si="50"/>
        <v>3.5303003333333329</v>
      </c>
      <c r="V139" s="7">
        <v>4.1861899999999999</v>
      </c>
      <c r="W139" s="7">
        <v>4.1020899999999996</v>
      </c>
      <c r="X139" s="7">
        <v>4.0314800000000002</v>
      </c>
      <c r="Y139" s="7">
        <f t="shared" si="51"/>
        <v>4.1065866666666668</v>
      </c>
      <c r="Z139" s="7">
        <v>3.69401</v>
      </c>
      <c r="AA139" s="7">
        <v>3.653133</v>
      </c>
      <c r="AB139" s="7">
        <v>2.8948900000000002</v>
      </c>
      <c r="AC139" s="7">
        <f t="shared" si="52"/>
        <v>3.4140109999999999</v>
      </c>
      <c r="AD139" s="7">
        <v>2.9905599999999999</v>
      </c>
      <c r="AE139" s="7">
        <v>3.664183</v>
      </c>
      <c r="AF139" s="7">
        <v>3.409681</v>
      </c>
      <c r="AG139" s="7">
        <f t="shared" si="53"/>
        <v>3.3548079999999998</v>
      </c>
      <c r="AH139" s="7">
        <v>3.0228999999999999</v>
      </c>
      <c r="AI139" s="7">
        <v>2.767004</v>
      </c>
      <c r="AJ139" s="7">
        <v>2.2308620000000001</v>
      </c>
      <c r="AK139" s="7">
        <f t="shared" si="54"/>
        <v>2.6735886666666668</v>
      </c>
      <c r="AL139" s="7">
        <v>3.3049200000000001</v>
      </c>
      <c r="AM139" s="7">
        <v>3.2523900000000001</v>
      </c>
      <c r="AN139" s="7">
        <v>3.5973999999999999E-2</v>
      </c>
      <c r="AO139" s="7">
        <f t="shared" si="55"/>
        <v>2.1977613333333337</v>
      </c>
      <c r="AP139" s="7">
        <v>3.304074</v>
      </c>
      <c r="AQ139" s="7">
        <v>3.1100400000000001</v>
      </c>
      <c r="AR139" s="7">
        <v>2.6866509999999999</v>
      </c>
      <c r="AS139" s="7">
        <f t="shared" si="56"/>
        <v>3.0335883333333329</v>
      </c>
      <c r="AT139" s="7">
        <v>2.561321</v>
      </c>
      <c r="AU139" s="7">
        <v>2.95757</v>
      </c>
      <c r="AV139" s="7">
        <v>2.8448899999999999</v>
      </c>
      <c r="AW139" s="7">
        <f t="shared" si="57"/>
        <v>2.7879269999999998</v>
      </c>
      <c r="AX139" s="7">
        <v>3.3007499999999999</v>
      </c>
      <c r="AY139" s="7">
        <v>3.19326</v>
      </c>
      <c r="AZ139" s="7">
        <v>2.46149</v>
      </c>
      <c r="BA139" s="7">
        <f t="shared" si="58"/>
        <v>2.9851666666666663</v>
      </c>
      <c r="BB139" s="7">
        <v>2.9788830000000002</v>
      </c>
      <c r="BC139" s="7">
        <v>3.5109919999999999</v>
      </c>
      <c r="BD139" s="7">
        <v>3.5510199999999998</v>
      </c>
      <c r="BE139" s="7">
        <f t="shared" si="59"/>
        <v>3.3469649999999995</v>
      </c>
      <c r="BF139" s="7">
        <v>1.88801</v>
      </c>
      <c r="BG139" s="7">
        <v>2.0470999999999999</v>
      </c>
      <c r="BH139" s="7">
        <v>2.0905900000000002</v>
      </c>
      <c r="BI139" s="7">
        <f t="shared" si="60"/>
        <v>2.0085666666666668</v>
      </c>
      <c r="BJ139" s="7">
        <v>2.3134700000000001</v>
      </c>
      <c r="BK139" s="7">
        <v>2.9836119999999999</v>
      </c>
      <c r="BL139" s="7">
        <v>2.9581200000000001</v>
      </c>
      <c r="BM139" s="7">
        <f t="shared" si="61"/>
        <v>2.7517340000000003</v>
      </c>
      <c r="BN139" s="7">
        <v>1.0646800000000001</v>
      </c>
      <c r="BO139" s="7">
        <v>1.141642</v>
      </c>
      <c r="BP139" s="7">
        <v>0.893397</v>
      </c>
      <c r="BQ139" s="7">
        <f t="shared" si="62"/>
        <v>1.0332396666666668</v>
      </c>
      <c r="BR139" s="7">
        <v>2.726804</v>
      </c>
      <c r="BS139" s="7">
        <v>3.0126729999999999</v>
      </c>
      <c r="BT139" s="7">
        <v>2.9971619999999999</v>
      </c>
      <c r="BU139" s="7">
        <f t="shared" si="63"/>
        <v>2.9122129999999999</v>
      </c>
      <c r="BV139" s="7">
        <v>1.3307340000000001</v>
      </c>
      <c r="BW139" s="7">
        <v>1.6184799999999999</v>
      </c>
      <c r="BX139" s="7">
        <v>2.2170000000000001</v>
      </c>
      <c r="BY139" s="7">
        <f t="shared" si="64"/>
        <v>1.7220713333333333</v>
      </c>
      <c r="BZ139" s="7">
        <v>3.6434099999999998</v>
      </c>
      <c r="CA139" s="7">
        <v>3.5021399999999998</v>
      </c>
      <c r="CB139" s="7">
        <v>3.1353930000000001</v>
      </c>
      <c r="CC139" s="7">
        <f t="shared" si="65"/>
        <v>3.4269810000000001</v>
      </c>
      <c r="CD139" s="7">
        <v>1.0463640000000001</v>
      </c>
      <c r="CE139" s="7">
        <v>1.028251</v>
      </c>
      <c r="CF139" s="7">
        <v>1.05185</v>
      </c>
      <c r="CG139" s="7">
        <f t="shared" si="66"/>
        <v>1.0421549999999999</v>
      </c>
      <c r="CH139" s="7">
        <v>0.12739</v>
      </c>
      <c r="CI139" s="7">
        <v>9.5883999999999997E-2</v>
      </c>
      <c r="CJ139" s="7">
        <v>0.167438</v>
      </c>
      <c r="CK139" s="7">
        <f t="shared" si="67"/>
        <v>0.13023733333333334</v>
      </c>
      <c r="CL139" s="7">
        <v>3.2665030000000002</v>
      </c>
      <c r="CM139" s="7">
        <v>3.9454500000000001</v>
      </c>
      <c r="CN139" s="7">
        <v>3.6389710000000002</v>
      </c>
      <c r="CO139" s="7">
        <f t="shared" si="68"/>
        <v>3.6169746666666671</v>
      </c>
    </row>
    <row r="140" spans="1:93">
      <c r="A140" s="7" t="s">
        <v>295</v>
      </c>
      <c r="B140" s="7">
        <v>3.54243</v>
      </c>
      <c r="C140" s="7">
        <v>3.7901609999999999</v>
      </c>
      <c r="D140" s="7">
        <v>3.9273099999999999</v>
      </c>
      <c r="E140" s="7">
        <f t="shared" si="46"/>
        <v>3.7533003333333332</v>
      </c>
      <c r="F140" s="7">
        <v>3.8983300000000001</v>
      </c>
      <c r="G140" s="7">
        <v>3.7516530000000001</v>
      </c>
      <c r="H140" s="7">
        <v>3.6726899999999998</v>
      </c>
      <c r="I140" s="7">
        <f t="shared" si="47"/>
        <v>3.7742243333333332</v>
      </c>
      <c r="J140" s="7">
        <v>3.8419400000000001</v>
      </c>
      <c r="K140" s="7">
        <v>3.774902</v>
      </c>
      <c r="L140" s="7">
        <v>3.9922119999999999</v>
      </c>
      <c r="M140" s="7">
        <f t="shared" si="48"/>
        <v>3.8696846666666667</v>
      </c>
      <c r="N140" s="7">
        <v>3.6263019999999999</v>
      </c>
      <c r="O140" s="7">
        <v>3.5731099999999998</v>
      </c>
      <c r="P140" s="7">
        <v>3.5554800000000002</v>
      </c>
      <c r="Q140" s="7">
        <f t="shared" si="49"/>
        <v>3.5849639999999998</v>
      </c>
      <c r="R140" s="7">
        <v>3.6529799999999999</v>
      </c>
      <c r="S140" s="7">
        <v>3.5779010000000002</v>
      </c>
      <c r="T140" s="7">
        <v>3.4980199999999999</v>
      </c>
      <c r="U140" s="7">
        <f t="shared" si="50"/>
        <v>3.5763003333333336</v>
      </c>
      <c r="V140" s="7">
        <v>4.22776</v>
      </c>
      <c r="W140" s="7">
        <v>4.1283139999999996</v>
      </c>
      <c r="X140" s="7">
        <v>3.992372</v>
      </c>
      <c r="Y140" s="7">
        <f t="shared" si="51"/>
        <v>4.1161486666666667</v>
      </c>
      <c r="Z140" s="7">
        <v>3.6580300000000001</v>
      </c>
      <c r="AA140" s="7">
        <v>3.64608</v>
      </c>
      <c r="AB140" s="7">
        <v>2.8931300000000002</v>
      </c>
      <c r="AC140" s="7">
        <f t="shared" si="52"/>
        <v>3.3990800000000001</v>
      </c>
      <c r="AD140" s="7">
        <v>3.0007619999999999</v>
      </c>
      <c r="AE140" s="7">
        <v>3.5981900000000002</v>
      </c>
      <c r="AF140" s="7">
        <v>3.3832140000000002</v>
      </c>
      <c r="AG140" s="7">
        <f t="shared" si="53"/>
        <v>3.3273886666666672</v>
      </c>
      <c r="AH140" s="7">
        <v>3.06447</v>
      </c>
      <c r="AI140" s="7">
        <v>2.8200099999999999</v>
      </c>
      <c r="AJ140" s="7">
        <v>2.2093799999999999</v>
      </c>
      <c r="AK140" s="7">
        <f t="shared" si="54"/>
        <v>2.697953333333333</v>
      </c>
      <c r="AL140" s="7">
        <v>3.41296</v>
      </c>
      <c r="AM140" s="7">
        <v>3.2925110000000002</v>
      </c>
      <c r="AN140" s="7">
        <v>3.5646999999999998E-2</v>
      </c>
      <c r="AO140" s="7">
        <f t="shared" si="55"/>
        <v>2.2470393333333334</v>
      </c>
      <c r="AP140" s="7">
        <v>3.2821500000000001</v>
      </c>
      <c r="AQ140" s="7">
        <v>3.0922200000000002</v>
      </c>
      <c r="AR140" s="7">
        <v>2.687964</v>
      </c>
      <c r="AS140" s="7">
        <f t="shared" si="56"/>
        <v>3.020778</v>
      </c>
      <c r="AT140" s="7">
        <v>2.5203340000000001</v>
      </c>
      <c r="AU140" s="7">
        <v>2.9799540000000002</v>
      </c>
      <c r="AV140" s="7">
        <v>2.845081</v>
      </c>
      <c r="AW140" s="7">
        <f t="shared" si="57"/>
        <v>2.7817896666666666</v>
      </c>
      <c r="AX140" s="7">
        <v>3.2996629999999998</v>
      </c>
      <c r="AY140" s="7">
        <v>3.1976100000000001</v>
      </c>
      <c r="AZ140" s="7">
        <v>2.486971</v>
      </c>
      <c r="BA140" s="7">
        <f t="shared" si="58"/>
        <v>2.994748</v>
      </c>
      <c r="BB140" s="7">
        <v>2.9783300000000001</v>
      </c>
      <c r="BC140" s="7">
        <v>3.4582000000000002</v>
      </c>
      <c r="BD140" s="7">
        <v>3.6112899999999999</v>
      </c>
      <c r="BE140" s="7">
        <f t="shared" si="59"/>
        <v>3.3492733333333331</v>
      </c>
      <c r="BF140" s="7">
        <v>1.8859600000000001</v>
      </c>
      <c r="BG140" s="7">
        <v>2.0288330000000001</v>
      </c>
      <c r="BH140" s="7">
        <v>2.0718200000000002</v>
      </c>
      <c r="BI140" s="7">
        <f t="shared" si="60"/>
        <v>1.9955376666666667</v>
      </c>
      <c r="BJ140" s="7">
        <v>2.3097940000000001</v>
      </c>
      <c r="BK140" s="7">
        <v>2.9442110000000001</v>
      </c>
      <c r="BL140" s="7">
        <v>2.9420600000000001</v>
      </c>
      <c r="BM140" s="7">
        <f t="shared" si="61"/>
        <v>2.7320216666666668</v>
      </c>
      <c r="BN140" s="7">
        <v>1.0692200000000001</v>
      </c>
      <c r="BO140" s="7">
        <v>1.1363000000000001</v>
      </c>
      <c r="BP140" s="7">
        <v>0.89519700000000002</v>
      </c>
      <c r="BQ140" s="7">
        <f t="shared" si="62"/>
        <v>1.0335723333333333</v>
      </c>
      <c r="BR140" s="7">
        <v>2.7033299999999998</v>
      </c>
      <c r="BS140" s="7">
        <v>3.0325299999999999</v>
      </c>
      <c r="BT140" s="7">
        <v>3.0062799999999998</v>
      </c>
      <c r="BU140" s="7">
        <f t="shared" si="63"/>
        <v>2.9140466666666662</v>
      </c>
      <c r="BV140" s="7">
        <v>1.3360300000000001</v>
      </c>
      <c r="BW140" s="7">
        <v>1.6282099999999999</v>
      </c>
      <c r="BX140" s="7">
        <v>2.2111130000000001</v>
      </c>
      <c r="BY140" s="7">
        <f t="shared" si="64"/>
        <v>1.7251176666666668</v>
      </c>
      <c r="BZ140" s="7">
        <v>3.6748699999999999</v>
      </c>
      <c r="CA140" s="7">
        <v>3.4979200000000001</v>
      </c>
      <c r="CB140" s="7">
        <v>3.144101</v>
      </c>
      <c r="CC140" s="7">
        <f t="shared" si="65"/>
        <v>3.4389636666666665</v>
      </c>
      <c r="CD140" s="7">
        <v>1.0420100000000001</v>
      </c>
      <c r="CE140" s="7">
        <v>1.0454110000000001</v>
      </c>
      <c r="CF140" s="7">
        <v>1.0403800000000001</v>
      </c>
      <c r="CG140" s="7">
        <f t="shared" si="66"/>
        <v>1.0426003333333334</v>
      </c>
      <c r="CH140" s="7">
        <v>0.10312399999999999</v>
      </c>
      <c r="CI140" s="7">
        <v>9.9517999999999995E-2</v>
      </c>
      <c r="CJ140" s="7">
        <v>0.17147899999999999</v>
      </c>
      <c r="CK140" s="7">
        <f t="shared" si="67"/>
        <v>0.124707</v>
      </c>
      <c r="CL140" s="7">
        <v>3.2997109999999998</v>
      </c>
      <c r="CM140" s="7">
        <v>3.8043200000000001</v>
      </c>
      <c r="CN140" s="7">
        <v>3.69394</v>
      </c>
      <c r="CO140" s="7">
        <f t="shared" si="68"/>
        <v>3.5993236666666668</v>
      </c>
    </row>
    <row r="141" spans="1:93">
      <c r="A141" s="7" t="s">
        <v>296</v>
      </c>
      <c r="B141" s="7">
        <v>3.4889899999999998</v>
      </c>
      <c r="C141" s="7">
        <v>3.8419400000000001</v>
      </c>
      <c r="D141" s="7">
        <v>3.9744799999999998</v>
      </c>
      <c r="E141" s="7">
        <f t="shared" si="46"/>
        <v>3.7684700000000002</v>
      </c>
      <c r="F141" s="7">
        <v>3.8751500000000001</v>
      </c>
      <c r="G141" s="7">
        <v>3.6675019999999998</v>
      </c>
      <c r="H141" s="7">
        <v>3.7694999999999999</v>
      </c>
      <c r="I141" s="7">
        <f t="shared" si="47"/>
        <v>3.7707173333333337</v>
      </c>
      <c r="J141" s="7">
        <v>3.7860339999999999</v>
      </c>
      <c r="K141" s="7">
        <v>3.7803800000000001</v>
      </c>
      <c r="L141" s="7">
        <v>3.9995729999999998</v>
      </c>
      <c r="M141" s="7">
        <f t="shared" si="48"/>
        <v>3.8553289999999998</v>
      </c>
      <c r="N141" s="7">
        <v>3.6198600000000001</v>
      </c>
      <c r="O141" s="7">
        <v>3.5563039999999999</v>
      </c>
      <c r="P141" s="7">
        <v>3.5723600000000002</v>
      </c>
      <c r="Q141" s="7">
        <f t="shared" si="49"/>
        <v>3.5828413333333331</v>
      </c>
      <c r="R141" s="7">
        <v>3.5128400000000002</v>
      </c>
      <c r="S141" s="7">
        <v>3.4596900000000002</v>
      </c>
      <c r="T141" s="7">
        <v>3.563453</v>
      </c>
      <c r="U141" s="7">
        <f t="shared" si="50"/>
        <v>3.5119943333333339</v>
      </c>
      <c r="V141" s="7">
        <v>4.1416599999999999</v>
      </c>
      <c r="W141" s="7">
        <v>4.1304040000000004</v>
      </c>
      <c r="X141" s="7">
        <v>4.0155820000000002</v>
      </c>
      <c r="Y141" s="7">
        <f t="shared" si="51"/>
        <v>4.0958820000000005</v>
      </c>
      <c r="Z141" s="7">
        <v>3.7057500000000001</v>
      </c>
      <c r="AA141" s="7">
        <v>3.7022400000000002</v>
      </c>
      <c r="AB141" s="7">
        <v>2.8282600000000002</v>
      </c>
      <c r="AC141" s="7">
        <f t="shared" si="52"/>
        <v>3.4120833333333334</v>
      </c>
      <c r="AD141" s="7">
        <v>2.9765739999999998</v>
      </c>
      <c r="AE141" s="7">
        <v>3.5412119999999998</v>
      </c>
      <c r="AF141" s="7">
        <v>3.38801</v>
      </c>
      <c r="AG141" s="7">
        <f t="shared" si="53"/>
        <v>3.3019319999999994</v>
      </c>
      <c r="AH141" s="7">
        <v>3.0385399999999998</v>
      </c>
      <c r="AI141" s="7">
        <v>2.6985199999999998</v>
      </c>
      <c r="AJ141" s="7">
        <v>2.2088800000000002</v>
      </c>
      <c r="AK141" s="7">
        <f t="shared" si="54"/>
        <v>2.6486466666666666</v>
      </c>
      <c r="AL141" s="7">
        <v>3.2544</v>
      </c>
      <c r="AM141" s="7">
        <v>3.2489699999999999</v>
      </c>
      <c r="AN141" s="7">
        <v>3.3771000000000002E-2</v>
      </c>
      <c r="AO141" s="7">
        <f t="shared" si="55"/>
        <v>2.1790470000000002</v>
      </c>
      <c r="AP141" s="7">
        <v>3.24363</v>
      </c>
      <c r="AQ141" s="7">
        <v>3.1849729999999998</v>
      </c>
      <c r="AR141" s="7">
        <v>2.6785299999999999</v>
      </c>
      <c r="AS141" s="7">
        <f t="shared" si="56"/>
        <v>3.0357109999999996</v>
      </c>
      <c r="AT141" s="7">
        <v>2.5363699999999998</v>
      </c>
      <c r="AU141" s="7">
        <v>2.9444599999999999</v>
      </c>
      <c r="AV141" s="7">
        <v>2.8627500000000001</v>
      </c>
      <c r="AW141" s="7">
        <f t="shared" si="57"/>
        <v>2.781193333333333</v>
      </c>
      <c r="AX141" s="7">
        <v>3.2439100000000001</v>
      </c>
      <c r="AY141" s="7">
        <v>3.2545799999999998</v>
      </c>
      <c r="AZ141" s="7">
        <v>2.4261020000000002</v>
      </c>
      <c r="BA141" s="7">
        <f t="shared" si="58"/>
        <v>2.9748640000000002</v>
      </c>
      <c r="BB141" s="7">
        <v>2.9844439999999999</v>
      </c>
      <c r="BC141" s="7">
        <v>3.50047</v>
      </c>
      <c r="BD141" s="7">
        <v>3.6107300000000002</v>
      </c>
      <c r="BE141" s="7">
        <f t="shared" si="59"/>
        <v>3.3652146666666667</v>
      </c>
      <c r="BF141" s="7">
        <v>1.887982</v>
      </c>
      <c r="BG141" s="7">
        <v>2.0504500000000001</v>
      </c>
      <c r="BH141" s="7">
        <v>2.08413</v>
      </c>
      <c r="BI141" s="7">
        <f t="shared" si="60"/>
        <v>2.0075206666666667</v>
      </c>
      <c r="BJ141" s="7">
        <v>2.3146209999999998</v>
      </c>
      <c r="BK141" s="7">
        <v>2.9795099999999999</v>
      </c>
      <c r="BL141" s="7">
        <v>2.9611010000000002</v>
      </c>
      <c r="BM141" s="7">
        <f t="shared" si="61"/>
        <v>2.751744</v>
      </c>
      <c r="BN141" s="7">
        <v>1.0640540000000001</v>
      </c>
      <c r="BO141" s="7">
        <v>1.1418999999999999</v>
      </c>
      <c r="BP141" s="7">
        <v>0.894876</v>
      </c>
      <c r="BQ141" s="7">
        <f t="shared" si="62"/>
        <v>1.0336100000000001</v>
      </c>
      <c r="BR141" s="7">
        <v>2.73062</v>
      </c>
      <c r="BS141" s="7">
        <v>3.0274899999999998</v>
      </c>
      <c r="BT141" s="7">
        <v>3.0353500000000002</v>
      </c>
      <c r="BU141" s="7">
        <f t="shared" si="63"/>
        <v>2.9311533333333331</v>
      </c>
      <c r="BV141" s="7">
        <v>1.3391900000000001</v>
      </c>
      <c r="BW141" s="7">
        <v>1.709193</v>
      </c>
      <c r="BX141" s="7">
        <v>2.2183700000000002</v>
      </c>
      <c r="BY141" s="7">
        <f t="shared" si="64"/>
        <v>1.7555843333333334</v>
      </c>
      <c r="BZ141" s="7">
        <v>3.5784400000000001</v>
      </c>
      <c r="CA141" s="7">
        <v>3.4813719999999999</v>
      </c>
      <c r="CB141" s="7">
        <v>3.10785</v>
      </c>
      <c r="CC141" s="7">
        <f t="shared" si="65"/>
        <v>3.3892206666666667</v>
      </c>
      <c r="CD141" s="7">
        <v>1.057644</v>
      </c>
      <c r="CE141" s="7">
        <v>1.0334129999999999</v>
      </c>
      <c r="CF141" s="7">
        <v>1.05396</v>
      </c>
      <c r="CG141" s="7">
        <f t="shared" si="66"/>
        <v>1.0483390000000001</v>
      </c>
      <c r="CH141" s="7">
        <v>0.100467</v>
      </c>
      <c r="CI141" s="7">
        <v>0.109774</v>
      </c>
      <c r="CJ141" s="7">
        <v>0.17472399999999999</v>
      </c>
      <c r="CK141" s="7">
        <f t="shared" si="67"/>
        <v>0.12832166666666667</v>
      </c>
      <c r="CL141" s="7">
        <v>3.3183099999999999</v>
      </c>
      <c r="CM141" s="7">
        <v>3.8060800000000001</v>
      </c>
      <c r="CN141" s="7">
        <v>3.6637919999999999</v>
      </c>
      <c r="CO141" s="7">
        <f t="shared" si="68"/>
        <v>3.5960606666666664</v>
      </c>
    </row>
    <row r="142" spans="1:93">
      <c r="A142" s="7" t="s">
        <v>297</v>
      </c>
      <c r="B142" s="7">
        <v>3.47505</v>
      </c>
      <c r="C142" s="7">
        <v>3.8223500000000001</v>
      </c>
      <c r="D142" s="7">
        <v>3.8977200000000001</v>
      </c>
      <c r="E142" s="7">
        <f t="shared" si="46"/>
        <v>3.7317066666666663</v>
      </c>
      <c r="F142" s="7">
        <v>3.9054220000000002</v>
      </c>
      <c r="G142" s="7">
        <v>3.6460029999999999</v>
      </c>
      <c r="H142" s="7">
        <v>3.5879439999999998</v>
      </c>
      <c r="I142" s="7">
        <f t="shared" si="47"/>
        <v>3.713123</v>
      </c>
      <c r="J142" s="7">
        <v>3.822031</v>
      </c>
      <c r="K142" s="7">
        <v>3.7439529999999999</v>
      </c>
      <c r="L142" s="7">
        <v>4.0468700000000002</v>
      </c>
      <c r="M142" s="7">
        <f t="shared" si="48"/>
        <v>3.8709513333333336</v>
      </c>
      <c r="N142" s="7">
        <v>3.6296219999999999</v>
      </c>
      <c r="O142" s="7">
        <v>3.573394</v>
      </c>
      <c r="P142" s="7">
        <v>3.5528200000000001</v>
      </c>
      <c r="Q142" s="7">
        <f t="shared" si="49"/>
        <v>3.5852786666666669</v>
      </c>
      <c r="R142" s="7">
        <v>3.5571109999999999</v>
      </c>
      <c r="S142" s="7">
        <v>3.5112100000000002</v>
      </c>
      <c r="T142" s="7">
        <v>3.50414</v>
      </c>
      <c r="U142" s="7">
        <f t="shared" si="50"/>
        <v>3.5241536666666669</v>
      </c>
      <c r="V142" s="7">
        <v>4.150271</v>
      </c>
      <c r="W142" s="7">
        <v>4.1177109999999999</v>
      </c>
      <c r="X142" s="7">
        <v>4.0241600000000002</v>
      </c>
      <c r="Y142" s="7">
        <f t="shared" si="51"/>
        <v>4.097380666666667</v>
      </c>
      <c r="Z142" s="7">
        <v>3.6855099999999998</v>
      </c>
      <c r="AA142" s="7">
        <v>3.65022</v>
      </c>
      <c r="AB142" s="7">
        <v>2.8972030000000002</v>
      </c>
      <c r="AC142" s="7">
        <f t="shared" si="52"/>
        <v>3.4109776666666662</v>
      </c>
      <c r="AD142" s="7">
        <v>2.97648</v>
      </c>
      <c r="AE142" s="7">
        <v>3.5401899999999999</v>
      </c>
      <c r="AF142" s="7">
        <v>3.38761</v>
      </c>
      <c r="AG142" s="7">
        <f t="shared" si="53"/>
        <v>3.3014266666666665</v>
      </c>
      <c r="AH142" s="7">
        <v>2.9804300000000001</v>
      </c>
      <c r="AI142" s="7">
        <v>2.72858</v>
      </c>
      <c r="AJ142" s="7">
        <v>2.1980499999999998</v>
      </c>
      <c r="AK142" s="7">
        <f t="shared" si="54"/>
        <v>2.6356866666666665</v>
      </c>
      <c r="AL142" s="7">
        <v>3.283264</v>
      </c>
      <c r="AM142" s="7">
        <v>3.269523</v>
      </c>
      <c r="AN142" s="7">
        <v>3.4541000000000002E-2</v>
      </c>
      <c r="AO142" s="7">
        <f t="shared" si="55"/>
        <v>2.195776</v>
      </c>
      <c r="AP142" s="7">
        <v>3.2999740000000002</v>
      </c>
      <c r="AQ142" s="7">
        <v>3.11626</v>
      </c>
      <c r="AR142" s="7">
        <v>2.6913140000000002</v>
      </c>
      <c r="AS142" s="7">
        <f t="shared" si="56"/>
        <v>3.0358493333333336</v>
      </c>
      <c r="AT142" s="7">
        <v>2.533344</v>
      </c>
      <c r="AU142" s="7">
        <v>2.9322729999999999</v>
      </c>
      <c r="AV142" s="7">
        <v>2.869011</v>
      </c>
      <c r="AW142" s="7">
        <f t="shared" si="57"/>
        <v>2.7782093333333333</v>
      </c>
      <c r="AX142" s="7">
        <v>3.28057</v>
      </c>
      <c r="AY142" s="7">
        <v>3.2018</v>
      </c>
      <c r="AZ142" s="7">
        <v>2.438132</v>
      </c>
      <c r="BA142" s="7">
        <f t="shared" si="58"/>
        <v>2.9735006666666663</v>
      </c>
      <c r="BB142" s="7">
        <v>2.9484840000000001</v>
      </c>
      <c r="BC142" s="7">
        <v>3.4956700000000001</v>
      </c>
      <c r="BD142" s="7">
        <v>3.6186929999999999</v>
      </c>
      <c r="BE142" s="7">
        <f t="shared" si="59"/>
        <v>3.3542823333333334</v>
      </c>
      <c r="BF142" s="7">
        <v>1.875094</v>
      </c>
      <c r="BG142" s="7">
        <v>2.0388199999999999</v>
      </c>
      <c r="BH142" s="7">
        <v>2.0758640000000002</v>
      </c>
      <c r="BI142" s="7">
        <f t="shared" si="60"/>
        <v>1.9965926666666667</v>
      </c>
      <c r="BJ142" s="7">
        <v>2.3113440000000001</v>
      </c>
      <c r="BK142" s="7">
        <v>2.9656199999999999</v>
      </c>
      <c r="BL142" s="7">
        <v>2.9316499999999999</v>
      </c>
      <c r="BM142" s="7">
        <f t="shared" si="61"/>
        <v>2.7362046666666662</v>
      </c>
      <c r="BN142" s="7">
        <v>1.069094</v>
      </c>
      <c r="BO142" s="7">
        <v>1.1474899999999999</v>
      </c>
      <c r="BP142" s="7">
        <v>0.89022900000000005</v>
      </c>
      <c r="BQ142" s="7">
        <f t="shared" si="62"/>
        <v>1.0356043333333333</v>
      </c>
      <c r="BR142" s="7">
        <v>2.719554</v>
      </c>
      <c r="BS142" s="7">
        <v>3.0110399999999999</v>
      </c>
      <c r="BT142" s="7">
        <v>3.0258699999999998</v>
      </c>
      <c r="BU142" s="7">
        <f t="shared" si="63"/>
        <v>2.9188213333333333</v>
      </c>
      <c r="BV142" s="7">
        <v>1.336581</v>
      </c>
      <c r="BW142" s="7">
        <v>1.6274</v>
      </c>
      <c r="BX142" s="7">
        <v>2.2226499999999998</v>
      </c>
      <c r="BY142" s="7">
        <f t="shared" si="64"/>
        <v>1.728877</v>
      </c>
      <c r="BZ142" s="7">
        <v>3.6358709999999999</v>
      </c>
      <c r="CA142" s="7">
        <v>3.5207799999999998</v>
      </c>
      <c r="CB142" s="7">
        <v>3.2736900000000002</v>
      </c>
      <c r="CC142" s="7">
        <f t="shared" si="65"/>
        <v>3.4767803333333336</v>
      </c>
      <c r="CD142" s="7">
        <v>1.0380739999999999</v>
      </c>
      <c r="CE142" s="7">
        <v>1.033013</v>
      </c>
      <c r="CF142" s="7">
        <v>1.042584</v>
      </c>
      <c r="CG142" s="7">
        <f t="shared" si="66"/>
        <v>1.0378903333333334</v>
      </c>
      <c r="CH142" s="7">
        <v>0.105445</v>
      </c>
      <c r="CI142" s="7">
        <v>0.108339</v>
      </c>
      <c r="CJ142" s="7">
        <v>0.16977999999999999</v>
      </c>
      <c r="CK142" s="7">
        <f t="shared" si="67"/>
        <v>0.12785466666666667</v>
      </c>
      <c r="CL142" s="7">
        <v>3.32151</v>
      </c>
      <c r="CM142" s="7">
        <v>3.7887710000000001</v>
      </c>
      <c r="CN142" s="7">
        <v>3.6611400000000001</v>
      </c>
      <c r="CO142" s="7">
        <f t="shared" si="68"/>
        <v>3.5904736666666666</v>
      </c>
    </row>
    <row r="143" spans="1:93">
      <c r="A143" s="7" t="s">
        <v>298</v>
      </c>
      <c r="B143" s="7">
        <v>3.5133399999999999</v>
      </c>
      <c r="C143" s="7">
        <v>3.8237399999999999</v>
      </c>
      <c r="D143" s="7">
        <v>3.9299900000000001</v>
      </c>
      <c r="E143" s="7">
        <f t="shared" si="46"/>
        <v>3.75569</v>
      </c>
      <c r="F143" s="7">
        <v>3.9462609999999998</v>
      </c>
      <c r="G143" s="7">
        <v>3.6873840000000002</v>
      </c>
      <c r="H143" s="7">
        <v>3.6399530000000002</v>
      </c>
      <c r="I143" s="7">
        <f t="shared" si="47"/>
        <v>3.7578659999999999</v>
      </c>
      <c r="J143" s="7">
        <v>3.7672300000000001</v>
      </c>
      <c r="K143" s="7">
        <v>3.73603</v>
      </c>
      <c r="L143" s="7">
        <v>3.991282</v>
      </c>
      <c r="M143" s="7">
        <f t="shared" si="48"/>
        <v>3.8315139999999999</v>
      </c>
      <c r="N143" s="7">
        <v>3.5959599999999998</v>
      </c>
      <c r="O143" s="7">
        <v>3.5584319999999998</v>
      </c>
      <c r="P143" s="7">
        <v>3.5708299999999999</v>
      </c>
      <c r="Q143" s="7">
        <f t="shared" si="49"/>
        <v>3.5750739999999994</v>
      </c>
      <c r="R143" s="7">
        <v>3.5193940000000001</v>
      </c>
      <c r="S143" s="7">
        <v>3.5005899999999999</v>
      </c>
      <c r="T143" s="7">
        <v>3.54223</v>
      </c>
      <c r="U143" s="7">
        <f t="shared" si="50"/>
        <v>3.5207380000000001</v>
      </c>
      <c r="V143" s="7">
        <v>4.1830400000000001</v>
      </c>
      <c r="W143" s="7">
        <v>4.1525600000000003</v>
      </c>
      <c r="X143" s="7">
        <v>4.0702400000000001</v>
      </c>
      <c r="Y143" s="7">
        <f t="shared" si="51"/>
        <v>4.1352799999999998</v>
      </c>
      <c r="Z143" s="7">
        <v>3.7657240000000001</v>
      </c>
      <c r="AA143" s="7">
        <v>3.6319599999999999</v>
      </c>
      <c r="AB143" s="7">
        <v>2.9021810000000001</v>
      </c>
      <c r="AC143" s="7">
        <f t="shared" si="52"/>
        <v>3.4332883333333335</v>
      </c>
      <c r="AD143" s="7">
        <v>2.9860929999999999</v>
      </c>
      <c r="AE143" s="7">
        <v>3.6175899999999999</v>
      </c>
      <c r="AF143" s="7">
        <v>3.3544999999999998</v>
      </c>
      <c r="AG143" s="7">
        <f t="shared" si="53"/>
        <v>3.3193943333333333</v>
      </c>
      <c r="AH143" s="7">
        <v>2.96591</v>
      </c>
      <c r="AI143" s="7">
        <v>2.8223500000000001</v>
      </c>
      <c r="AJ143" s="7">
        <v>2.2062599999999999</v>
      </c>
      <c r="AK143" s="7">
        <f t="shared" si="54"/>
        <v>2.6648399999999999</v>
      </c>
      <c r="AL143" s="7">
        <v>3.3389639999999998</v>
      </c>
      <c r="AM143" s="7">
        <v>3.2525309999999998</v>
      </c>
      <c r="AN143" s="7">
        <v>3.6401000000000003E-2</v>
      </c>
      <c r="AO143" s="7">
        <f t="shared" si="55"/>
        <v>2.2092986666666667</v>
      </c>
      <c r="AP143" s="7">
        <v>3.2809699999999999</v>
      </c>
      <c r="AQ143" s="7">
        <v>3.1039539999999999</v>
      </c>
      <c r="AR143" s="7">
        <v>2.6513840000000002</v>
      </c>
      <c r="AS143" s="7">
        <f t="shared" si="56"/>
        <v>3.0121026666666668</v>
      </c>
      <c r="AT143" s="7">
        <v>2.52712</v>
      </c>
      <c r="AU143" s="7">
        <v>2.9618099999999998</v>
      </c>
      <c r="AV143" s="7">
        <v>2.8420100000000001</v>
      </c>
      <c r="AW143" s="7">
        <f t="shared" si="57"/>
        <v>2.77698</v>
      </c>
      <c r="AX143" s="7">
        <v>3.2864740000000001</v>
      </c>
      <c r="AY143" s="7">
        <v>3.20173</v>
      </c>
      <c r="AZ143" s="7">
        <v>2.4555920000000002</v>
      </c>
      <c r="BA143" s="7">
        <f t="shared" si="58"/>
        <v>2.981265333333333</v>
      </c>
      <c r="BB143" s="7">
        <v>2.95153</v>
      </c>
      <c r="BC143" s="7">
        <v>3.5192299999999999</v>
      </c>
      <c r="BD143" s="7">
        <v>3.5980210000000001</v>
      </c>
      <c r="BE143" s="7">
        <f t="shared" si="59"/>
        <v>3.3562603333333336</v>
      </c>
      <c r="BF143" s="7">
        <v>1.8741840000000001</v>
      </c>
      <c r="BG143" s="7">
        <v>2.053731</v>
      </c>
      <c r="BH143" s="7">
        <v>2.0662199999999999</v>
      </c>
      <c r="BI143" s="7">
        <f t="shared" si="60"/>
        <v>1.9980450000000001</v>
      </c>
      <c r="BJ143" s="7">
        <v>2.2568630000000001</v>
      </c>
      <c r="BK143" s="7">
        <v>2.9519500000000001</v>
      </c>
      <c r="BL143" s="7">
        <v>2.9610599999999998</v>
      </c>
      <c r="BM143" s="7">
        <f t="shared" si="61"/>
        <v>2.7232909999999997</v>
      </c>
      <c r="BN143" s="7">
        <v>1.0670200000000001</v>
      </c>
      <c r="BO143" s="7">
        <v>1.1375</v>
      </c>
      <c r="BP143" s="7">
        <v>0.89790199999999998</v>
      </c>
      <c r="BQ143" s="7">
        <f t="shared" si="62"/>
        <v>1.0341406666666666</v>
      </c>
      <c r="BR143" s="7">
        <v>2.7425799999999998</v>
      </c>
      <c r="BS143" s="7">
        <v>3.0144099999999998</v>
      </c>
      <c r="BT143" s="7">
        <v>3.0503100000000001</v>
      </c>
      <c r="BU143" s="7">
        <f t="shared" si="63"/>
        <v>2.9357666666666664</v>
      </c>
      <c r="BV143" s="7">
        <v>1.3471599999999999</v>
      </c>
      <c r="BW143" s="7">
        <v>1.6317619999999999</v>
      </c>
      <c r="BX143" s="7">
        <v>2.2157100000000001</v>
      </c>
      <c r="BY143" s="7">
        <f t="shared" si="64"/>
        <v>1.7315440000000002</v>
      </c>
      <c r="BZ143" s="7">
        <v>3.6719200000000001</v>
      </c>
      <c r="CA143" s="7">
        <v>3.5075409999999998</v>
      </c>
      <c r="CB143" s="7">
        <v>3.1221199999999998</v>
      </c>
      <c r="CC143" s="7">
        <f t="shared" si="65"/>
        <v>3.4338603333333331</v>
      </c>
      <c r="CD143" s="7">
        <v>1.059801</v>
      </c>
      <c r="CE143" s="7">
        <v>1.0219039999999999</v>
      </c>
      <c r="CF143" s="7">
        <v>1.0476110000000001</v>
      </c>
      <c r="CG143" s="7">
        <f t="shared" si="66"/>
        <v>1.0431053333333333</v>
      </c>
      <c r="CH143" s="7">
        <v>9.4446000000000002E-2</v>
      </c>
      <c r="CI143" s="7">
        <v>9.4230999999999995E-2</v>
      </c>
      <c r="CJ143" s="7">
        <v>0.18237100000000001</v>
      </c>
      <c r="CK143" s="7">
        <f t="shared" si="67"/>
        <v>0.12368266666666666</v>
      </c>
      <c r="CL143" s="7">
        <v>3.2871899999999998</v>
      </c>
      <c r="CM143" s="7">
        <v>3.7949299999999999</v>
      </c>
      <c r="CN143" s="7">
        <v>3.7052700000000001</v>
      </c>
      <c r="CO143" s="7">
        <f t="shared" si="68"/>
        <v>3.5957966666666668</v>
      </c>
    </row>
    <row r="144" spans="1:93">
      <c r="A144" s="7" t="s">
        <v>299</v>
      </c>
      <c r="B144" s="7">
        <v>3.4489719999999999</v>
      </c>
      <c r="C144" s="7">
        <v>3.7843840000000002</v>
      </c>
      <c r="D144" s="7">
        <v>3.9481700000000002</v>
      </c>
      <c r="E144" s="7">
        <f t="shared" si="46"/>
        <v>3.7271753333333337</v>
      </c>
      <c r="F144" s="7">
        <v>3.8837600000000001</v>
      </c>
      <c r="G144" s="7">
        <v>3.664863</v>
      </c>
      <c r="H144" s="7">
        <v>3.6479900000000001</v>
      </c>
      <c r="I144" s="7">
        <f t="shared" si="47"/>
        <v>3.7322043333333332</v>
      </c>
      <c r="J144" s="7">
        <v>3.8115299999999999</v>
      </c>
      <c r="K144" s="7">
        <v>3.7271939999999999</v>
      </c>
      <c r="L144" s="7">
        <v>4.0199600000000002</v>
      </c>
      <c r="M144" s="7">
        <f t="shared" si="48"/>
        <v>3.8528946666666664</v>
      </c>
      <c r="N144" s="7">
        <v>3.6109300000000002</v>
      </c>
      <c r="O144" s="7">
        <v>3.5701420000000001</v>
      </c>
      <c r="P144" s="7">
        <v>3.5328499999999998</v>
      </c>
      <c r="Q144" s="7">
        <f t="shared" si="49"/>
        <v>3.5713073333333334</v>
      </c>
      <c r="R144" s="7">
        <v>3.4971230000000002</v>
      </c>
      <c r="S144" s="7">
        <v>3.5194619999999999</v>
      </c>
      <c r="T144" s="7">
        <v>3.4745200000000001</v>
      </c>
      <c r="U144" s="7">
        <f t="shared" si="50"/>
        <v>3.4970350000000003</v>
      </c>
      <c r="V144" s="7">
        <v>4.1739009999999999</v>
      </c>
      <c r="W144" s="7">
        <v>4.0991200000000001</v>
      </c>
      <c r="X144" s="7">
        <v>3.9647519999999998</v>
      </c>
      <c r="Y144" s="7">
        <f t="shared" si="51"/>
        <v>4.0792576666666669</v>
      </c>
      <c r="Z144" s="7">
        <v>3.7350599999999998</v>
      </c>
      <c r="AA144" s="7">
        <v>3.6743299999999999</v>
      </c>
      <c r="AB144" s="7">
        <v>2.8281510000000001</v>
      </c>
      <c r="AC144" s="7">
        <f t="shared" si="52"/>
        <v>3.4125136666666669</v>
      </c>
      <c r="AD144" s="7">
        <v>2.9519000000000002</v>
      </c>
      <c r="AE144" s="7">
        <v>3.6517330000000001</v>
      </c>
      <c r="AF144" s="7">
        <v>3.342651</v>
      </c>
      <c r="AG144" s="7">
        <f t="shared" si="53"/>
        <v>3.3154280000000003</v>
      </c>
      <c r="AH144" s="7">
        <v>2.9750399999999999</v>
      </c>
      <c r="AI144" s="7">
        <v>2.73142</v>
      </c>
      <c r="AJ144" s="7">
        <v>2.1873399999999998</v>
      </c>
      <c r="AK144" s="7">
        <f t="shared" si="54"/>
        <v>2.6312666666666664</v>
      </c>
      <c r="AL144" s="7">
        <v>3.2833600000000001</v>
      </c>
      <c r="AM144" s="7">
        <v>3.2509000000000001</v>
      </c>
      <c r="AN144" s="7">
        <v>3.8714999999999999E-2</v>
      </c>
      <c r="AO144" s="7">
        <f t="shared" si="55"/>
        <v>2.1909916666666667</v>
      </c>
      <c r="AP144" s="7">
        <v>3.2682600000000002</v>
      </c>
      <c r="AQ144" s="7">
        <v>3.0633300000000001</v>
      </c>
      <c r="AR144" s="7">
        <v>2.6998600000000001</v>
      </c>
      <c r="AS144" s="7">
        <f t="shared" si="56"/>
        <v>3.0104833333333332</v>
      </c>
      <c r="AT144" s="7">
        <v>2.5140630000000002</v>
      </c>
      <c r="AU144" s="7">
        <v>2.9504809999999999</v>
      </c>
      <c r="AV144" s="7">
        <v>2.8219099999999999</v>
      </c>
      <c r="AW144" s="7">
        <f t="shared" si="57"/>
        <v>2.7621513333333332</v>
      </c>
      <c r="AX144" s="7">
        <v>3.3157019999999999</v>
      </c>
      <c r="AY144" s="7">
        <v>3.1770100000000001</v>
      </c>
      <c r="AZ144" s="7">
        <v>2.4154200000000001</v>
      </c>
      <c r="BA144" s="7">
        <f t="shared" si="58"/>
        <v>2.9693773333333335</v>
      </c>
      <c r="BB144" s="7">
        <v>2.9613999999999998</v>
      </c>
      <c r="BC144" s="7">
        <v>3.4812599999999998</v>
      </c>
      <c r="BD144" s="7">
        <v>3.5854499999999998</v>
      </c>
      <c r="BE144" s="7">
        <f t="shared" si="59"/>
        <v>3.3427033333333331</v>
      </c>
      <c r="BF144" s="7">
        <v>1.8738440000000001</v>
      </c>
      <c r="BG144" s="7">
        <v>2.027692</v>
      </c>
      <c r="BH144" s="7">
        <v>2.0686100000000001</v>
      </c>
      <c r="BI144" s="7">
        <f t="shared" si="60"/>
        <v>1.9900486666666666</v>
      </c>
      <c r="BJ144" s="7">
        <v>2.2599499999999999</v>
      </c>
      <c r="BK144" s="7">
        <v>2.9623029999999999</v>
      </c>
      <c r="BL144" s="7">
        <v>3.07219</v>
      </c>
      <c r="BM144" s="7">
        <f t="shared" si="61"/>
        <v>2.7648143333333337</v>
      </c>
      <c r="BN144" s="7">
        <v>1.06348</v>
      </c>
      <c r="BO144" s="7">
        <v>1.1409940000000001</v>
      </c>
      <c r="BP144" s="7">
        <v>0.88958800000000005</v>
      </c>
      <c r="BQ144" s="7">
        <f t="shared" si="62"/>
        <v>1.0313540000000001</v>
      </c>
      <c r="BR144" s="7">
        <v>2.7807599999999999</v>
      </c>
      <c r="BS144" s="7">
        <v>3.0607220000000002</v>
      </c>
      <c r="BT144" s="7">
        <v>2.9917799999999999</v>
      </c>
      <c r="BU144" s="7">
        <f t="shared" si="63"/>
        <v>2.9444206666666664</v>
      </c>
      <c r="BV144" s="7">
        <v>1.3484</v>
      </c>
      <c r="BW144" s="7">
        <v>1.6430100000000001</v>
      </c>
      <c r="BX144" s="7">
        <v>2.2295199999999999</v>
      </c>
      <c r="BY144" s="7">
        <f t="shared" si="64"/>
        <v>1.74031</v>
      </c>
      <c r="BZ144" s="7">
        <v>3.5905399999999998</v>
      </c>
      <c r="CA144" s="7">
        <v>3.49146</v>
      </c>
      <c r="CB144" s="7">
        <v>3.0711400000000002</v>
      </c>
      <c r="CC144" s="7">
        <f t="shared" si="65"/>
        <v>3.3843800000000002</v>
      </c>
      <c r="CD144" s="7">
        <v>1.05382</v>
      </c>
      <c r="CE144" s="7">
        <v>1.01799</v>
      </c>
      <c r="CF144" s="7">
        <v>1.03742</v>
      </c>
      <c r="CG144" s="7">
        <f t="shared" si="66"/>
        <v>1.0364100000000001</v>
      </c>
      <c r="CH144" s="7">
        <v>0.12416000000000001</v>
      </c>
      <c r="CI144" s="7">
        <v>9.5881999999999995E-2</v>
      </c>
      <c r="CJ144" s="7">
        <v>9.6514000000000003E-2</v>
      </c>
      <c r="CK144" s="7">
        <f t="shared" si="67"/>
        <v>0.10551866666666666</v>
      </c>
      <c r="CL144" s="7">
        <v>3.3015500000000002</v>
      </c>
      <c r="CM144" s="7">
        <v>3.7410730000000001</v>
      </c>
      <c r="CN144" s="7">
        <v>3.6888619999999999</v>
      </c>
      <c r="CO144" s="7">
        <f t="shared" si="68"/>
        <v>3.577161666666667</v>
      </c>
    </row>
    <row r="145" spans="1:93">
      <c r="A145" s="7" t="s">
        <v>300</v>
      </c>
      <c r="B145" s="7">
        <v>3.468404</v>
      </c>
      <c r="C145" s="7">
        <v>3.76519</v>
      </c>
      <c r="D145" s="7">
        <v>3.9317839999999999</v>
      </c>
      <c r="E145" s="7">
        <f t="shared" si="46"/>
        <v>3.721792666666667</v>
      </c>
      <c r="F145" s="7">
        <v>3.8597700000000001</v>
      </c>
      <c r="G145" s="7">
        <v>3.6709839999999998</v>
      </c>
      <c r="H145" s="7">
        <v>3.6337000000000002</v>
      </c>
      <c r="I145" s="7">
        <f t="shared" si="47"/>
        <v>3.7214846666666666</v>
      </c>
      <c r="J145" s="7">
        <v>3.7422930000000001</v>
      </c>
      <c r="K145" s="7">
        <v>3.7371599999999998</v>
      </c>
      <c r="L145" s="7">
        <v>3.9880819999999999</v>
      </c>
      <c r="M145" s="7">
        <f t="shared" si="48"/>
        <v>3.8225116666666668</v>
      </c>
      <c r="N145" s="7">
        <v>3.6111339999999998</v>
      </c>
      <c r="O145" s="7">
        <v>3.5510000000000002</v>
      </c>
      <c r="P145" s="7">
        <v>3.5465719999999998</v>
      </c>
      <c r="Q145" s="7">
        <f t="shared" si="49"/>
        <v>3.5695686666666666</v>
      </c>
      <c r="R145" s="7">
        <v>3.5753409999999999</v>
      </c>
      <c r="S145" s="7">
        <v>3.5290300000000001</v>
      </c>
      <c r="T145" s="7">
        <v>3.46794</v>
      </c>
      <c r="U145" s="7">
        <f t="shared" si="50"/>
        <v>3.524103666666667</v>
      </c>
      <c r="V145" s="7">
        <v>4.172021</v>
      </c>
      <c r="W145" s="7">
        <v>4.0864099999999999</v>
      </c>
      <c r="X145" s="7">
        <v>4.0110999999999999</v>
      </c>
      <c r="Y145" s="7">
        <f t="shared" si="51"/>
        <v>4.0898436666666669</v>
      </c>
      <c r="Z145" s="7">
        <v>3.6865399999999999</v>
      </c>
      <c r="AA145" s="7">
        <v>3.7123499999999998</v>
      </c>
      <c r="AB145" s="7">
        <v>2.9121899999999998</v>
      </c>
      <c r="AC145" s="7">
        <f t="shared" si="52"/>
        <v>3.4370266666666667</v>
      </c>
      <c r="AD145" s="7">
        <v>2.9550040000000002</v>
      </c>
      <c r="AE145" s="7">
        <v>3.6228440000000002</v>
      </c>
      <c r="AF145" s="7">
        <v>3.3412999999999999</v>
      </c>
      <c r="AG145" s="7">
        <f t="shared" si="53"/>
        <v>3.3063826666666665</v>
      </c>
      <c r="AH145" s="7">
        <v>3.0000800000000001</v>
      </c>
      <c r="AI145" s="7">
        <v>2.7189040000000002</v>
      </c>
      <c r="AJ145" s="7">
        <v>2.1710729999999998</v>
      </c>
      <c r="AK145" s="7">
        <f t="shared" si="54"/>
        <v>2.6300190000000003</v>
      </c>
      <c r="AL145" s="7">
        <v>3.2579099999999999</v>
      </c>
      <c r="AM145" s="7">
        <v>3.2549199999999998</v>
      </c>
      <c r="AN145" s="7">
        <v>3.3168000000000003E-2</v>
      </c>
      <c r="AO145" s="7">
        <f t="shared" si="55"/>
        <v>2.1819993333333332</v>
      </c>
      <c r="AP145" s="7">
        <v>3.2809740000000001</v>
      </c>
      <c r="AQ145" s="7">
        <v>3.07368</v>
      </c>
      <c r="AR145" s="7">
        <v>2.6437400000000002</v>
      </c>
      <c r="AS145" s="7">
        <f t="shared" si="56"/>
        <v>2.9994646666666669</v>
      </c>
      <c r="AT145" s="7">
        <v>2.5453100000000002</v>
      </c>
      <c r="AU145" s="7">
        <v>2.9347799999999999</v>
      </c>
      <c r="AV145" s="7">
        <v>2.8305899999999999</v>
      </c>
      <c r="AW145" s="7">
        <f t="shared" si="57"/>
        <v>2.7702266666666673</v>
      </c>
      <c r="AX145" s="7">
        <v>3.2473610000000002</v>
      </c>
      <c r="AY145" s="7">
        <v>3.1521110000000001</v>
      </c>
      <c r="AZ145" s="7">
        <v>2.4110900000000002</v>
      </c>
      <c r="BA145" s="7">
        <f t="shared" si="58"/>
        <v>2.9368540000000003</v>
      </c>
      <c r="BB145" s="7">
        <v>2.9491399999999999</v>
      </c>
      <c r="BC145" s="7">
        <v>3.4834800000000001</v>
      </c>
      <c r="BD145" s="7">
        <v>3.588133</v>
      </c>
      <c r="BE145" s="7">
        <f t="shared" si="59"/>
        <v>3.3402509999999999</v>
      </c>
      <c r="BF145" s="7">
        <v>1.8826499999999999</v>
      </c>
      <c r="BG145" s="7">
        <v>2.0421209999999999</v>
      </c>
      <c r="BH145" s="7">
        <v>2.0746799999999999</v>
      </c>
      <c r="BI145" s="7">
        <f t="shared" si="60"/>
        <v>1.999817</v>
      </c>
      <c r="BJ145" s="7">
        <v>2.2806139999999999</v>
      </c>
      <c r="BK145" s="7">
        <v>2.95106</v>
      </c>
      <c r="BL145" s="7">
        <v>2.9599139999999999</v>
      </c>
      <c r="BM145" s="7">
        <f t="shared" si="61"/>
        <v>2.7305293333333331</v>
      </c>
      <c r="BN145" s="7">
        <v>1.064622</v>
      </c>
      <c r="BO145" s="7">
        <v>1.141202</v>
      </c>
      <c r="BP145" s="7">
        <v>0.89245399999999997</v>
      </c>
      <c r="BQ145" s="7">
        <f t="shared" si="62"/>
        <v>1.0327593333333331</v>
      </c>
      <c r="BR145" s="7">
        <v>2.7744499999999999</v>
      </c>
      <c r="BS145" s="7">
        <v>3.0411899999999998</v>
      </c>
      <c r="BT145" s="7">
        <v>3.0085700000000002</v>
      </c>
      <c r="BU145" s="7">
        <f t="shared" si="63"/>
        <v>2.9414033333333336</v>
      </c>
      <c r="BV145" s="7">
        <v>1.3511040000000001</v>
      </c>
      <c r="BW145" s="7">
        <v>1.6486000000000001</v>
      </c>
      <c r="BX145" s="7">
        <v>2.23847</v>
      </c>
      <c r="BY145" s="7">
        <f t="shared" si="64"/>
        <v>1.7460580000000003</v>
      </c>
      <c r="BZ145" s="7">
        <v>3.6411099999999998</v>
      </c>
      <c r="CA145" s="7">
        <v>3.4979520000000002</v>
      </c>
      <c r="CB145" s="7">
        <v>3.09945</v>
      </c>
      <c r="CC145" s="7">
        <f t="shared" si="65"/>
        <v>3.4128373333333335</v>
      </c>
      <c r="CD145" s="7">
        <v>1.04362</v>
      </c>
      <c r="CE145" s="7">
        <v>1.0098800000000001</v>
      </c>
      <c r="CF145" s="7">
        <v>1.0474129999999999</v>
      </c>
      <c r="CG145" s="7">
        <f t="shared" si="66"/>
        <v>1.0336376666666667</v>
      </c>
      <c r="CH145" s="7">
        <v>0.12028800000000001</v>
      </c>
      <c r="CI145" s="7">
        <v>9.9617999999999998E-2</v>
      </c>
      <c r="CJ145" s="7">
        <v>0.171041</v>
      </c>
      <c r="CK145" s="7">
        <f t="shared" si="67"/>
        <v>0.13031566666666666</v>
      </c>
      <c r="CL145" s="7">
        <v>3.28159</v>
      </c>
      <c r="CM145" s="7">
        <v>3.7805810000000002</v>
      </c>
      <c r="CN145" s="7">
        <v>3.6393399999999998</v>
      </c>
      <c r="CO145" s="7">
        <f t="shared" si="68"/>
        <v>3.5671703333333333</v>
      </c>
    </row>
    <row r="146" spans="1:93">
      <c r="A146" s="7" t="s">
        <v>301</v>
      </c>
      <c r="B146" s="7">
        <v>3.4684300000000001</v>
      </c>
      <c r="C146" s="7">
        <v>3.7957900000000002</v>
      </c>
      <c r="D146" s="7">
        <v>3.9056700000000002</v>
      </c>
      <c r="E146" s="7">
        <f t="shared" si="46"/>
        <v>3.7232966666666667</v>
      </c>
      <c r="F146" s="7">
        <v>3.85928</v>
      </c>
      <c r="G146" s="7">
        <v>3.6389499999999999</v>
      </c>
      <c r="H146" s="7">
        <v>3.5853999999999999</v>
      </c>
      <c r="I146" s="7">
        <f t="shared" si="47"/>
        <v>3.6945433333333333</v>
      </c>
      <c r="J146" s="7">
        <v>3.7915800000000002</v>
      </c>
      <c r="K146" s="7">
        <v>3.7281939999999998</v>
      </c>
      <c r="L146" s="7">
        <v>4.0093800000000002</v>
      </c>
      <c r="M146" s="7">
        <f t="shared" si="48"/>
        <v>3.8430513333333334</v>
      </c>
      <c r="N146" s="7">
        <v>3.581264</v>
      </c>
      <c r="O146" s="7">
        <v>3.5556540000000001</v>
      </c>
      <c r="P146" s="7">
        <v>3.569861</v>
      </c>
      <c r="Q146" s="7">
        <f t="shared" si="49"/>
        <v>3.5689263333333332</v>
      </c>
      <c r="R146" s="7">
        <v>3.4776199999999999</v>
      </c>
      <c r="S146" s="7">
        <v>3.4800620000000002</v>
      </c>
      <c r="T146" s="7">
        <v>3.4743430000000002</v>
      </c>
      <c r="U146" s="7">
        <f t="shared" si="50"/>
        <v>3.4773416666666663</v>
      </c>
      <c r="V146" s="7">
        <v>4.1452600000000004</v>
      </c>
      <c r="W146" s="7">
        <v>4.1244500000000004</v>
      </c>
      <c r="X146" s="7">
        <v>3.9984999999999999</v>
      </c>
      <c r="Y146" s="7">
        <f t="shared" si="51"/>
        <v>4.0894033333333333</v>
      </c>
      <c r="Z146" s="7">
        <v>3.67211</v>
      </c>
      <c r="AA146" s="7">
        <v>3.6318920000000001</v>
      </c>
      <c r="AB146" s="7">
        <v>2.8776299999999999</v>
      </c>
      <c r="AC146" s="7">
        <f t="shared" si="52"/>
        <v>3.3938773333333336</v>
      </c>
      <c r="AD146" s="7">
        <v>2.9624839999999999</v>
      </c>
      <c r="AE146" s="7">
        <v>3.5004029999999999</v>
      </c>
      <c r="AF146" s="7">
        <v>3.3640500000000002</v>
      </c>
      <c r="AG146" s="7">
        <f t="shared" si="53"/>
        <v>3.2756456666666671</v>
      </c>
      <c r="AH146" s="7">
        <v>3.0057100000000001</v>
      </c>
      <c r="AI146" s="7">
        <v>2.6895500000000001</v>
      </c>
      <c r="AJ146" s="7">
        <v>2.1825899999999998</v>
      </c>
      <c r="AK146" s="7">
        <f t="shared" si="54"/>
        <v>2.62595</v>
      </c>
      <c r="AL146" s="7">
        <v>3.2924509999999998</v>
      </c>
      <c r="AM146" s="7">
        <v>3.2777699999999999</v>
      </c>
      <c r="AN146" s="7">
        <v>3.5978999999999997E-2</v>
      </c>
      <c r="AO146" s="7">
        <f t="shared" si="55"/>
        <v>2.2020666666666666</v>
      </c>
      <c r="AP146" s="7">
        <v>3.2964310000000001</v>
      </c>
      <c r="AQ146" s="7">
        <v>3.1148500000000001</v>
      </c>
      <c r="AR146" s="7">
        <v>2.6405599999999998</v>
      </c>
      <c r="AS146" s="7">
        <f t="shared" si="56"/>
        <v>3.0172803333333333</v>
      </c>
      <c r="AT146" s="7">
        <v>2.52705</v>
      </c>
      <c r="AU146" s="7">
        <v>3.0340199999999999</v>
      </c>
      <c r="AV146" s="7">
        <v>2.82193</v>
      </c>
      <c r="AW146" s="7">
        <f t="shared" si="57"/>
        <v>2.7943333333333329</v>
      </c>
      <c r="AX146" s="7">
        <v>3.3236330000000001</v>
      </c>
      <c r="AY146" s="7">
        <v>3.2482799999999998</v>
      </c>
      <c r="AZ146" s="7">
        <v>2.4575019999999999</v>
      </c>
      <c r="BA146" s="7">
        <f t="shared" si="58"/>
        <v>3.0098050000000001</v>
      </c>
      <c r="BB146" s="7">
        <v>2.931651</v>
      </c>
      <c r="BC146" s="7">
        <v>3.5090400000000002</v>
      </c>
      <c r="BD146" s="7">
        <v>3.56595</v>
      </c>
      <c r="BE146" s="7">
        <f t="shared" si="59"/>
        <v>3.335547</v>
      </c>
      <c r="BF146" s="7">
        <v>1.8569599999999999</v>
      </c>
      <c r="BG146" s="7">
        <v>2.0475300000000001</v>
      </c>
      <c r="BH146" s="7">
        <v>2.0692620000000002</v>
      </c>
      <c r="BI146" s="7">
        <f t="shared" si="60"/>
        <v>1.9912506666666667</v>
      </c>
      <c r="BJ146" s="7">
        <v>2.2886700000000002</v>
      </c>
      <c r="BK146" s="7">
        <v>3.026392</v>
      </c>
      <c r="BL146" s="7">
        <v>3.0778319999999999</v>
      </c>
      <c r="BM146" s="7">
        <f t="shared" si="61"/>
        <v>2.7976313333333334</v>
      </c>
      <c r="BN146" s="7">
        <v>1.0624800000000001</v>
      </c>
      <c r="BO146" s="7">
        <v>1.1373899999999999</v>
      </c>
      <c r="BP146" s="7">
        <v>0.89347600000000005</v>
      </c>
      <c r="BQ146" s="7">
        <f t="shared" si="62"/>
        <v>1.0311153333333334</v>
      </c>
      <c r="BR146" s="7">
        <v>2.77352</v>
      </c>
      <c r="BS146" s="7">
        <v>3.0216799999999999</v>
      </c>
      <c r="BT146" s="7">
        <v>3.0268099999999998</v>
      </c>
      <c r="BU146" s="7">
        <f t="shared" si="63"/>
        <v>2.9406699999999995</v>
      </c>
      <c r="BV146" s="7">
        <v>1.36212</v>
      </c>
      <c r="BW146" s="7">
        <v>1.7068540000000001</v>
      </c>
      <c r="BX146" s="7">
        <v>2.2140300000000002</v>
      </c>
      <c r="BY146" s="7">
        <f t="shared" si="64"/>
        <v>1.7610013333333334</v>
      </c>
      <c r="BZ146" s="7">
        <v>3.5962540000000001</v>
      </c>
      <c r="CA146" s="7">
        <v>3.4821200000000001</v>
      </c>
      <c r="CB146" s="7">
        <v>3.1434220000000002</v>
      </c>
      <c r="CC146" s="7">
        <f t="shared" si="65"/>
        <v>3.4072653333333336</v>
      </c>
      <c r="CD146" s="7">
        <v>1.0613300000000001</v>
      </c>
      <c r="CE146" s="7">
        <v>1.0140199999999999</v>
      </c>
      <c r="CF146" s="7">
        <v>1.039952</v>
      </c>
      <c r="CG146" s="7">
        <f t="shared" si="66"/>
        <v>1.0384340000000001</v>
      </c>
      <c r="CH146" s="7">
        <v>9.3673000000000006E-2</v>
      </c>
      <c r="CI146" s="7">
        <v>9.3267000000000003E-2</v>
      </c>
      <c r="CJ146" s="7">
        <v>0.15976399999999999</v>
      </c>
      <c r="CK146" s="7">
        <f t="shared" si="67"/>
        <v>0.115568</v>
      </c>
      <c r="CL146" s="7">
        <v>3.2450209999999999</v>
      </c>
      <c r="CM146" s="7">
        <v>3.7443339999999998</v>
      </c>
      <c r="CN146" s="7">
        <v>3.6864699999999999</v>
      </c>
      <c r="CO146" s="7">
        <f t="shared" si="68"/>
        <v>3.5586083333333334</v>
      </c>
    </row>
    <row r="147" spans="1:93">
      <c r="A147" s="7" t="s">
        <v>302</v>
      </c>
      <c r="B147" s="7">
        <v>3.4407920000000001</v>
      </c>
      <c r="C147" s="7">
        <v>3.8002099999999999</v>
      </c>
      <c r="D147" s="7">
        <v>3.9142399999999999</v>
      </c>
      <c r="E147" s="7">
        <f t="shared" si="46"/>
        <v>3.7184139999999997</v>
      </c>
      <c r="F147" s="7">
        <v>3.8765200000000002</v>
      </c>
      <c r="G147" s="7">
        <v>3.6638899999999999</v>
      </c>
      <c r="H147" s="7">
        <v>3.5649000000000002</v>
      </c>
      <c r="I147" s="7">
        <f t="shared" si="47"/>
        <v>3.7017699999999998</v>
      </c>
      <c r="J147" s="7">
        <v>3.7895910000000002</v>
      </c>
      <c r="K147" s="7">
        <v>3.7210299999999998</v>
      </c>
      <c r="L147" s="7">
        <v>3.9757899999999999</v>
      </c>
      <c r="M147" s="7">
        <f t="shared" si="48"/>
        <v>3.8288036666666669</v>
      </c>
      <c r="N147" s="7">
        <v>3.58941</v>
      </c>
      <c r="O147" s="7">
        <v>3.539342</v>
      </c>
      <c r="P147" s="7">
        <v>3.55661</v>
      </c>
      <c r="Q147" s="7">
        <f t="shared" si="49"/>
        <v>3.5617873333333336</v>
      </c>
      <c r="R147" s="7">
        <v>3.5224229999999999</v>
      </c>
      <c r="S147" s="7">
        <v>3.4645199999999998</v>
      </c>
      <c r="T147" s="7">
        <v>3.4358200000000001</v>
      </c>
      <c r="U147" s="7">
        <f t="shared" si="50"/>
        <v>3.4742543333333331</v>
      </c>
      <c r="V147" s="7">
        <v>4.1791099999999997</v>
      </c>
      <c r="W147" s="7">
        <v>4.0732499999999998</v>
      </c>
      <c r="X147" s="7">
        <v>3.9807399999999999</v>
      </c>
      <c r="Y147" s="7">
        <f t="shared" si="51"/>
        <v>4.0777000000000001</v>
      </c>
      <c r="Z147" s="7">
        <v>3.7098399999999998</v>
      </c>
      <c r="AA147" s="7">
        <v>3.6891020000000001</v>
      </c>
      <c r="AB147" s="7">
        <v>2.8980700000000001</v>
      </c>
      <c r="AC147" s="7">
        <f t="shared" si="52"/>
        <v>3.4323373333333334</v>
      </c>
      <c r="AD147" s="7">
        <v>2.9615499999999999</v>
      </c>
      <c r="AE147" s="7">
        <v>3.5868799999999998</v>
      </c>
      <c r="AF147" s="7">
        <v>3.3416440000000001</v>
      </c>
      <c r="AG147" s="7">
        <f t="shared" si="53"/>
        <v>3.2966913333333334</v>
      </c>
      <c r="AH147" s="7">
        <v>2.9887039999999998</v>
      </c>
      <c r="AI147" s="7">
        <v>2.6822620000000001</v>
      </c>
      <c r="AJ147" s="7">
        <v>2.1789200000000002</v>
      </c>
      <c r="AK147" s="7">
        <f t="shared" si="54"/>
        <v>2.6166286666666667</v>
      </c>
      <c r="AL147" s="7">
        <v>3.3370600000000001</v>
      </c>
      <c r="AM147" s="7">
        <v>3.2863039999999999</v>
      </c>
      <c r="AN147" s="7">
        <v>3.5609000000000002E-2</v>
      </c>
      <c r="AO147" s="7">
        <f t="shared" si="55"/>
        <v>2.219657666666667</v>
      </c>
      <c r="AP147" s="7">
        <v>3.2677109999999998</v>
      </c>
      <c r="AQ147" s="7">
        <v>3.1185640000000001</v>
      </c>
      <c r="AR147" s="7">
        <v>2.6512220000000002</v>
      </c>
      <c r="AS147" s="7">
        <f t="shared" si="56"/>
        <v>3.012499</v>
      </c>
      <c r="AT147" s="7">
        <v>2.54175</v>
      </c>
      <c r="AU147" s="7">
        <v>2.9847809999999999</v>
      </c>
      <c r="AV147" s="7">
        <v>2.8451200000000001</v>
      </c>
      <c r="AW147" s="7">
        <f t="shared" si="57"/>
        <v>2.7905503333333335</v>
      </c>
      <c r="AX147" s="7">
        <v>3.2380300000000002</v>
      </c>
      <c r="AY147" s="7">
        <v>3.1795439999999999</v>
      </c>
      <c r="AZ147" s="7">
        <v>2.4293100000000001</v>
      </c>
      <c r="BA147" s="7">
        <f t="shared" si="58"/>
        <v>2.9489613333333331</v>
      </c>
      <c r="BB147" s="7">
        <v>2.9542999999999999</v>
      </c>
      <c r="BC147" s="7">
        <v>3.4769730000000001</v>
      </c>
      <c r="BD147" s="7">
        <v>3.6055999999999999</v>
      </c>
      <c r="BE147" s="7">
        <f t="shared" si="59"/>
        <v>3.3456243333333333</v>
      </c>
      <c r="BF147" s="7">
        <v>1.863</v>
      </c>
      <c r="BG147" s="7">
        <v>2.0610240000000002</v>
      </c>
      <c r="BH147" s="7">
        <v>2.0646599999999999</v>
      </c>
      <c r="BI147" s="7">
        <f t="shared" si="60"/>
        <v>1.9962280000000001</v>
      </c>
      <c r="BJ147" s="7">
        <v>2.2890139999999999</v>
      </c>
      <c r="BK147" s="7">
        <v>2.9553630000000002</v>
      </c>
      <c r="BL147" s="7">
        <v>3.000184</v>
      </c>
      <c r="BM147" s="7">
        <f t="shared" si="61"/>
        <v>2.7481870000000002</v>
      </c>
      <c r="BN147" s="7">
        <v>1.067923</v>
      </c>
      <c r="BO147" s="7">
        <v>1.1408</v>
      </c>
      <c r="BP147" s="7">
        <v>0.88976900000000003</v>
      </c>
      <c r="BQ147" s="7">
        <f t="shared" si="62"/>
        <v>1.0328306666666667</v>
      </c>
      <c r="BR147" s="7">
        <v>2.7480799999999999</v>
      </c>
      <c r="BS147" s="7">
        <v>3.027263</v>
      </c>
      <c r="BT147" s="7">
        <v>3.0211100000000002</v>
      </c>
      <c r="BU147" s="7">
        <f t="shared" si="63"/>
        <v>2.9321509999999997</v>
      </c>
      <c r="BV147" s="7">
        <v>1.3630500000000001</v>
      </c>
      <c r="BW147" s="7">
        <v>1.6506700000000001</v>
      </c>
      <c r="BX147" s="7">
        <v>2.2419229999999999</v>
      </c>
      <c r="BY147" s="7">
        <f t="shared" si="64"/>
        <v>1.751881</v>
      </c>
      <c r="BZ147" s="7">
        <v>3.6884410000000001</v>
      </c>
      <c r="CA147" s="7">
        <v>3.4553129999999999</v>
      </c>
      <c r="CB147" s="7">
        <v>3.0601600000000002</v>
      </c>
      <c r="CC147" s="7">
        <f t="shared" si="65"/>
        <v>3.4013046666666664</v>
      </c>
      <c r="CD147" s="7">
        <v>1.0654999999999999</v>
      </c>
      <c r="CE147" s="7">
        <v>1.02342</v>
      </c>
      <c r="CF147" s="7">
        <v>1.033442</v>
      </c>
      <c r="CG147" s="7">
        <f t="shared" si="66"/>
        <v>1.0407873333333333</v>
      </c>
      <c r="CH147" s="7">
        <v>0.12951799999999999</v>
      </c>
      <c r="CI147" s="7">
        <v>9.5695000000000002E-2</v>
      </c>
      <c r="CJ147" s="7">
        <v>9.2941999999999997E-2</v>
      </c>
      <c r="CK147" s="7">
        <f t="shared" si="67"/>
        <v>0.10605166666666666</v>
      </c>
      <c r="CL147" s="7">
        <v>3.28</v>
      </c>
      <c r="CM147" s="7">
        <v>3.7871739999999998</v>
      </c>
      <c r="CN147" s="7">
        <v>3.6505000000000001</v>
      </c>
      <c r="CO147" s="7">
        <f t="shared" si="68"/>
        <v>3.5725579999999995</v>
      </c>
    </row>
    <row r="148" spans="1:93">
      <c r="A148" s="7" t="s">
        <v>303</v>
      </c>
      <c r="B148" s="7">
        <v>3.4975700000000001</v>
      </c>
      <c r="C148" s="7">
        <v>3.7385410000000001</v>
      </c>
      <c r="D148" s="7">
        <v>3.9191199999999999</v>
      </c>
      <c r="E148" s="7">
        <f t="shared" si="46"/>
        <v>3.7184103333333334</v>
      </c>
      <c r="F148" s="7">
        <v>3.8034500000000002</v>
      </c>
      <c r="G148" s="7">
        <v>3.6348400000000001</v>
      </c>
      <c r="H148" s="7">
        <v>3.7092529999999999</v>
      </c>
      <c r="I148" s="7">
        <f t="shared" si="47"/>
        <v>3.7158476666666669</v>
      </c>
      <c r="J148" s="7">
        <v>3.7313200000000002</v>
      </c>
      <c r="K148" s="7">
        <v>3.6734</v>
      </c>
      <c r="L148" s="7">
        <v>3.9774340000000001</v>
      </c>
      <c r="M148" s="7">
        <f t="shared" si="48"/>
        <v>3.7940513333333334</v>
      </c>
      <c r="N148" s="7">
        <v>3.5762</v>
      </c>
      <c r="O148" s="7">
        <v>3.5442939999999998</v>
      </c>
      <c r="P148" s="7">
        <v>3.53213</v>
      </c>
      <c r="Q148" s="7">
        <f>AVERAGE(N148:P148)</f>
        <v>3.5508746666666666</v>
      </c>
      <c r="R148" s="7">
        <v>3.5028199999999998</v>
      </c>
      <c r="S148" s="7">
        <v>3.5212029999999999</v>
      </c>
      <c r="T148" s="7">
        <v>3.5185330000000001</v>
      </c>
      <c r="U148" s="7">
        <f>AVERAGE(R148:T148)</f>
        <v>3.5141853333333333</v>
      </c>
      <c r="V148" s="7">
        <v>4.1933999999999996</v>
      </c>
      <c r="W148" s="7">
        <v>4.0969300000000004</v>
      </c>
      <c r="X148" s="7">
        <v>3.9529700000000001</v>
      </c>
      <c r="Y148" s="7">
        <f>AVERAGE(V148:X148)</f>
        <v>4.0811000000000002</v>
      </c>
      <c r="Z148" s="7">
        <v>3.6958099999999998</v>
      </c>
      <c r="AA148" s="7">
        <v>3.7581609999999999</v>
      </c>
      <c r="AB148" s="7">
        <v>2.8377240000000001</v>
      </c>
      <c r="AC148" s="7">
        <f>AVERAGE(Z148:AB148)</f>
        <v>3.4305649999999996</v>
      </c>
      <c r="AD148" s="7">
        <v>2.9382609999999998</v>
      </c>
      <c r="AE148" s="7">
        <v>3.59137</v>
      </c>
      <c r="AF148" s="7">
        <v>3.3390900000000001</v>
      </c>
      <c r="AG148" s="7">
        <f>AVERAGE(AD148:AF148)</f>
        <v>3.2895736666666671</v>
      </c>
      <c r="AH148" s="7">
        <v>3.0090919999999999</v>
      </c>
      <c r="AI148" s="7">
        <v>2.7176900000000002</v>
      </c>
      <c r="AJ148" s="7">
        <v>2.2056610000000001</v>
      </c>
      <c r="AK148" s="7">
        <f>AVERAGE(AH148:AJ148)</f>
        <v>2.6441476666666666</v>
      </c>
      <c r="AL148" s="7">
        <v>3.252494</v>
      </c>
      <c r="AM148" s="7">
        <v>3.2326299999999999</v>
      </c>
      <c r="AN148" s="7">
        <v>3.5180000000000003E-2</v>
      </c>
      <c r="AO148" s="7">
        <f>AVERAGE(AL148:AN148)</f>
        <v>2.1734346666666666</v>
      </c>
      <c r="AP148" s="7">
        <v>3.2577699999999998</v>
      </c>
      <c r="AQ148" s="7">
        <v>3.1864119999999998</v>
      </c>
      <c r="AR148" s="7">
        <v>2.6422119999999998</v>
      </c>
      <c r="AS148" s="7">
        <f>AVERAGE(AP148:AR148)</f>
        <v>3.0287979999999997</v>
      </c>
      <c r="AT148" s="7">
        <v>2.4892500000000002</v>
      </c>
      <c r="AU148" s="7">
        <v>2.96136</v>
      </c>
      <c r="AV148" s="7">
        <v>2.8495599999999999</v>
      </c>
      <c r="AW148" s="7">
        <f>AVERAGE(AT148:AV148)</f>
        <v>2.7667233333333332</v>
      </c>
      <c r="AX148" s="7">
        <v>3.2935340000000002</v>
      </c>
      <c r="AY148" s="7">
        <v>3.173082</v>
      </c>
      <c r="AZ148" s="7">
        <v>2.3912010000000001</v>
      </c>
      <c r="BA148" s="7">
        <f>AVERAGE(AX148:AZ148)</f>
        <v>2.9526056666666669</v>
      </c>
      <c r="BB148" s="7">
        <v>2.92265</v>
      </c>
      <c r="BC148" s="7">
        <v>3.4826000000000001</v>
      </c>
      <c r="BD148" s="7">
        <v>3.577483</v>
      </c>
      <c r="BE148" s="7">
        <f>AVERAGE(BB148:BD148)</f>
        <v>3.3275776666666665</v>
      </c>
      <c r="BF148" s="7">
        <v>1.86225</v>
      </c>
      <c r="BG148" s="7">
        <v>2.0325500000000001</v>
      </c>
      <c r="BH148" s="7">
        <v>2.0565899999999999</v>
      </c>
      <c r="BI148" s="7">
        <f>AVERAGE(BF148:BH148)</f>
        <v>1.9837966666666667</v>
      </c>
      <c r="BJ148" s="7">
        <v>2.28206</v>
      </c>
      <c r="BK148" s="7">
        <v>3.0012500000000002</v>
      </c>
      <c r="BL148" s="7">
        <v>3.0477729999999998</v>
      </c>
      <c r="BM148" s="7">
        <f>AVERAGE(BJ148:BL148)</f>
        <v>2.7770276666666667</v>
      </c>
      <c r="BN148" s="7">
        <v>1.06186</v>
      </c>
      <c r="BO148" s="7">
        <v>1.131942</v>
      </c>
      <c r="BP148" s="7">
        <v>0.88899799999999995</v>
      </c>
      <c r="BQ148" s="7">
        <f>AVERAGE(BN148:BP148)</f>
        <v>1.0275999999999998</v>
      </c>
      <c r="BR148" s="7">
        <v>2.7123819999999998</v>
      </c>
      <c r="BS148" s="7">
        <v>3.04549</v>
      </c>
      <c r="BT148" s="7">
        <v>3.0185439999999999</v>
      </c>
      <c r="BU148" s="7">
        <f>AVERAGE(BR148:BT148)</f>
        <v>2.9254719999999996</v>
      </c>
      <c r="BV148" s="7">
        <v>1.3656410000000001</v>
      </c>
      <c r="BW148" s="7">
        <v>1.6933720000000001</v>
      </c>
      <c r="BX148" s="7">
        <v>2.2238519999999999</v>
      </c>
      <c r="BY148" s="7">
        <f>AVERAGE(BV148:BX148)</f>
        <v>1.760955</v>
      </c>
      <c r="BZ148" s="7">
        <v>3.6799539999999999</v>
      </c>
      <c r="CA148" s="7">
        <v>3.50712</v>
      </c>
      <c r="CB148" s="7">
        <v>3.0790899999999999</v>
      </c>
      <c r="CC148" s="7">
        <f>AVERAGE(BZ148:CB148)</f>
        <v>3.4220546666666665</v>
      </c>
      <c r="CD148" s="7">
        <v>1.06569</v>
      </c>
      <c r="CE148" s="7">
        <v>1.0244800000000001</v>
      </c>
      <c r="CF148" s="7">
        <v>1.0414600000000001</v>
      </c>
      <c r="CG148" s="7">
        <f>AVERAGE(CD148:CF148)</f>
        <v>1.0438766666666668</v>
      </c>
      <c r="CH148" s="7">
        <v>0.13364300000000001</v>
      </c>
      <c r="CI148" s="7">
        <v>0.103477</v>
      </c>
      <c r="CJ148" s="7">
        <v>0.16547400000000001</v>
      </c>
      <c r="CK148" s="7">
        <f>AVERAGE(CH148:CJ148)</f>
        <v>0.13419800000000001</v>
      </c>
      <c r="CL148" s="7">
        <v>3.2254100000000001</v>
      </c>
      <c r="CM148" s="7">
        <v>3.7849400000000002</v>
      </c>
      <c r="CN148" s="7">
        <v>3.6280139999999999</v>
      </c>
      <c r="CO148" s="7">
        <f>AVERAGE(CL148:CN148)</f>
        <v>3.5461213333333337</v>
      </c>
    </row>
  </sheetData>
  <phoneticPr fontId="1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30"/>
  <sheetViews>
    <sheetView workbookViewId="0">
      <selection activeCell="K127" sqref="K127"/>
    </sheetView>
  </sheetViews>
  <sheetFormatPr defaultColWidth="10.77734375" defaultRowHeight="15.6"/>
  <cols>
    <col min="1" max="8" width="15" style="1" customWidth="1"/>
    <col min="9" max="256" width="16.77734375" style="1" customWidth="1"/>
    <col min="257" max="16384" width="10.77734375" style="1"/>
  </cols>
  <sheetData>
    <row r="1" spans="1:16">
      <c r="A1" s="1" t="s">
        <v>0</v>
      </c>
    </row>
    <row r="3" spans="1:16">
      <c r="A3" s="1" t="s">
        <v>1</v>
      </c>
    </row>
    <row r="4" spans="1:16">
      <c r="A4" s="1" t="s">
        <v>26</v>
      </c>
      <c r="B4" s="2" t="s">
        <v>2</v>
      </c>
      <c r="C4" s="2" t="s">
        <v>3</v>
      </c>
      <c r="D4" s="2" t="s">
        <v>4</v>
      </c>
      <c r="E4" s="2" t="s">
        <v>5</v>
      </c>
      <c r="F4" s="2" t="s">
        <v>6</v>
      </c>
      <c r="G4" s="2" t="s">
        <v>7</v>
      </c>
      <c r="H4" s="2" t="s">
        <v>8</v>
      </c>
      <c r="I4" s="2" t="s">
        <v>9</v>
      </c>
      <c r="J4" s="2" t="s">
        <v>10</v>
      </c>
      <c r="K4" s="2" t="s">
        <v>11</v>
      </c>
      <c r="L4" s="2" t="s">
        <v>12</v>
      </c>
      <c r="P4" s="1" t="s">
        <v>13</v>
      </c>
    </row>
    <row r="5" spans="1:16">
      <c r="B5" s="3">
        <f>5*10^(-4)</f>
        <v>5.0000000000000001E-4</v>
      </c>
      <c r="C5" s="1">
        <v>0</v>
      </c>
      <c r="D5" s="3">
        <f t="shared" ref="D5" si="0">B5*C5/2500</f>
        <v>0</v>
      </c>
      <c r="E5" s="1">
        <f t="shared" ref="E5" si="1">D5*10^6</f>
        <v>0</v>
      </c>
      <c r="G5" s="1">
        <v>20</v>
      </c>
      <c r="H5" s="1">
        <f>G5/20*100</f>
        <v>100</v>
      </c>
      <c r="I5" s="3">
        <v>1.022E-5</v>
      </c>
      <c r="J5" s="1">
        <f>10^(-4.99)-10^(-4.99-0.0418)</f>
        <v>9.3898702149174674E-7</v>
      </c>
      <c r="K5" s="1">
        <f>I5*10^9</f>
        <v>10220</v>
      </c>
      <c r="L5" s="1">
        <f>J5*10^9</f>
        <v>938.98702149174676</v>
      </c>
      <c r="N5" s="1" t="s">
        <v>14</v>
      </c>
      <c r="O5" s="1">
        <f>AVERAGE(G58,G13,G23,G31,G41,G49,G68,G79,G89,G96,G106,G115,G124)</f>
        <v>18.307692307692307</v>
      </c>
      <c r="P5" s="1">
        <f>0.5*2*O5/100/21/0.03</f>
        <v>0.29059829059829062</v>
      </c>
    </row>
    <row r="6" spans="1:16">
      <c r="B6" s="3">
        <f>5*10^(-5)</f>
        <v>5.0000000000000002E-5</v>
      </c>
      <c r="C6" s="1">
        <v>2</v>
      </c>
      <c r="D6" s="3">
        <f>B6*C6/2500</f>
        <v>4.0000000000000001E-8</v>
      </c>
      <c r="E6" s="1">
        <f>D6*10^6</f>
        <v>0.04</v>
      </c>
      <c r="F6" s="1">
        <f>LOG(D6)</f>
        <v>-7.3979400086720375</v>
      </c>
      <c r="G6" s="1">
        <v>20</v>
      </c>
      <c r="H6" s="1">
        <v>100</v>
      </c>
      <c r="I6" s="3"/>
    </row>
    <row r="7" spans="1:16">
      <c r="B7" s="3">
        <f>5*10^(-5)</f>
        <v>5.0000000000000002E-5</v>
      </c>
      <c r="C7" s="1">
        <v>5</v>
      </c>
      <c r="D7" s="3">
        <f>B7*C7/2500</f>
        <v>9.9999999999999995E-8</v>
      </c>
      <c r="E7" s="1">
        <f>D7*10^6</f>
        <v>9.9999999999999992E-2</v>
      </c>
      <c r="F7" s="1">
        <f>LOG(D7)</f>
        <v>-7</v>
      </c>
      <c r="G7" s="1">
        <v>20</v>
      </c>
      <c r="H7" s="1">
        <v>100</v>
      </c>
      <c r="N7" s="1" t="s">
        <v>15</v>
      </c>
      <c r="O7" s="1">
        <f>_xlfn.STDEV.P(G5,G13,G23,G31,G41,G49,G58,G68,G79,G89,G96,G106,G115,G124)</f>
        <v>2.9268287497925538</v>
      </c>
      <c r="P7" s="1">
        <f t="shared" ref="P7:P8" si="2">0.5*2*O7/100/21/0.03</f>
        <v>4.6457599203056407E-2</v>
      </c>
    </row>
    <row r="8" spans="1:16">
      <c r="B8" s="3">
        <f>5*10^(-4)</f>
        <v>5.0000000000000001E-4</v>
      </c>
      <c r="C8" s="1">
        <v>2</v>
      </c>
      <c r="D8" s="3">
        <f>B8*C8/2500</f>
        <v>3.9999999999999998E-7</v>
      </c>
      <c r="E8" s="1">
        <f>D8*10^6</f>
        <v>0.39999999999999997</v>
      </c>
      <c r="F8" s="1">
        <f>LOG(D8)</f>
        <v>-6.3979400086720375</v>
      </c>
      <c r="G8" s="1">
        <v>19</v>
      </c>
      <c r="H8" s="1">
        <f t="shared" ref="H8:H10" si="3">G8/20*100</f>
        <v>95</v>
      </c>
      <c r="N8" s="1" t="s">
        <v>16</v>
      </c>
      <c r="O8" s="1">
        <f>O7/SQRT(14)</f>
        <v>0.78222788653454634</v>
      </c>
      <c r="P8" s="1">
        <f t="shared" si="2"/>
        <v>1.2416315659278514E-2</v>
      </c>
    </row>
    <row r="9" spans="1:16">
      <c r="B9" s="3">
        <f>5*10^(-3)</f>
        <v>5.0000000000000001E-3</v>
      </c>
      <c r="C9" s="1">
        <v>2</v>
      </c>
      <c r="D9" s="3">
        <f>B9*C9/2500</f>
        <v>3.9999999999999998E-6</v>
      </c>
      <c r="E9" s="1">
        <f>D9*10^6</f>
        <v>4</v>
      </c>
      <c r="F9" s="1">
        <f>LOG(D9)</f>
        <v>-5.3979400086720375</v>
      </c>
      <c r="G9" s="1">
        <v>15</v>
      </c>
      <c r="H9" s="1">
        <f t="shared" si="3"/>
        <v>75</v>
      </c>
    </row>
    <row r="10" spans="1:16">
      <c r="B10" s="3">
        <f t="shared" ref="B10" si="4">5*10^(-3)</f>
        <v>5.0000000000000001E-3</v>
      </c>
      <c r="C10" s="1">
        <v>5</v>
      </c>
      <c r="D10" s="3">
        <f>B10*C10/2500</f>
        <v>1.0000000000000001E-5</v>
      </c>
      <c r="E10" s="1">
        <f>D10*10^6</f>
        <v>10</v>
      </c>
      <c r="F10" s="1">
        <f>LOG(D10)</f>
        <v>-5</v>
      </c>
      <c r="G10" s="1">
        <v>10</v>
      </c>
      <c r="H10" s="1">
        <f t="shared" si="3"/>
        <v>50</v>
      </c>
    </row>
    <row r="12" spans="1:16">
      <c r="A12" s="1" t="s">
        <v>27</v>
      </c>
      <c r="B12" s="2" t="s">
        <v>2</v>
      </c>
      <c r="C12" s="2" t="s">
        <v>3</v>
      </c>
      <c r="D12" s="2" t="s">
        <v>4</v>
      </c>
      <c r="E12" s="2" t="s">
        <v>17</v>
      </c>
      <c r="F12" s="2" t="s">
        <v>6</v>
      </c>
      <c r="G12" s="2" t="s">
        <v>7</v>
      </c>
      <c r="H12" s="2" t="s">
        <v>8</v>
      </c>
      <c r="I12" s="2" t="s">
        <v>9</v>
      </c>
      <c r="J12" s="2" t="s">
        <v>10</v>
      </c>
      <c r="K12" s="2" t="s">
        <v>11</v>
      </c>
      <c r="L12" s="2" t="s">
        <v>12</v>
      </c>
    </row>
    <row r="13" spans="1:16">
      <c r="B13" s="3">
        <f>5*10^(-6)</f>
        <v>4.9999999999999996E-6</v>
      </c>
      <c r="C13" s="1">
        <v>0</v>
      </c>
      <c r="D13" s="3">
        <f t="shared" ref="D13:D20" si="5">B13*C13/2500</f>
        <v>0</v>
      </c>
      <c r="E13" s="1">
        <f>D13*10^9</f>
        <v>0</v>
      </c>
      <c r="G13" s="1">
        <v>25</v>
      </c>
      <c r="H13" s="1">
        <f>G13/25*100</f>
        <v>100</v>
      </c>
      <c r="I13" s="3">
        <v>4.6040000000000001E-8</v>
      </c>
      <c r="J13" s="1">
        <f>10^(-7.337)-10^(-7.337-0.09318)</f>
        <v>8.8875301043559569E-9</v>
      </c>
      <c r="K13" s="1">
        <f t="shared" ref="K13:L49" si="6">I13*10^9</f>
        <v>46.04</v>
      </c>
      <c r="L13" s="1">
        <f t="shared" si="6"/>
        <v>8.8875301043559567</v>
      </c>
    </row>
    <row r="14" spans="1:16">
      <c r="A14" s="3"/>
      <c r="B14" s="3">
        <f t="shared" ref="B14:B15" si="7">5*10^(-6)</f>
        <v>4.9999999999999996E-6</v>
      </c>
      <c r="C14" s="1">
        <v>4</v>
      </c>
      <c r="D14" s="3">
        <f t="shared" si="5"/>
        <v>7.9999999999999988E-9</v>
      </c>
      <c r="E14" s="1">
        <f t="shared" ref="E14:E20" si="8">D14*10^9</f>
        <v>7.9999999999999991</v>
      </c>
      <c r="F14" s="1">
        <f t="shared" ref="F14:F20" si="9">LOG(D14)</f>
        <v>-8.0969100130080562</v>
      </c>
      <c r="G14" s="1">
        <v>24</v>
      </c>
      <c r="H14" s="1">
        <f t="shared" ref="H14:H20" si="10">G14/25*100</f>
        <v>96</v>
      </c>
    </row>
    <row r="15" spans="1:16">
      <c r="A15" s="3"/>
      <c r="B15" s="3">
        <f t="shared" si="7"/>
        <v>4.9999999999999996E-6</v>
      </c>
      <c r="C15" s="1">
        <v>10</v>
      </c>
      <c r="D15" s="3">
        <f t="shared" si="5"/>
        <v>1.9999999999999997E-8</v>
      </c>
      <c r="E15" s="1">
        <f t="shared" si="8"/>
        <v>19.999999999999996</v>
      </c>
      <c r="F15" s="1">
        <f t="shared" si="9"/>
        <v>-7.6989700043360187</v>
      </c>
      <c r="G15" s="1">
        <v>20</v>
      </c>
      <c r="H15" s="1">
        <f t="shared" si="10"/>
        <v>80</v>
      </c>
    </row>
    <row r="16" spans="1:16">
      <c r="A16" s="3"/>
      <c r="B16" s="3">
        <f>5*10^(-5)</f>
        <v>5.0000000000000002E-5</v>
      </c>
      <c r="C16" s="1">
        <v>2</v>
      </c>
      <c r="D16" s="3">
        <f t="shared" si="5"/>
        <v>4.0000000000000001E-8</v>
      </c>
      <c r="E16" s="1">
        <f t="shared" si="8"/>
        <v>40</v>
      </c>
      <c r="F16" s="1">
        <f>LOG(D16)</f>
        <v>-7.3979400086720375</v>
      </c>
      <c r="G16" s="1">
        <v>9.5</v>
      </c>
      <c r="H16" s="1">
        <f t="shared" si="10"/>
        <v>38</v>
      </c>
    </row>
    <row r="17" spans="1:12">
      <c r="B17" s="3">
        <f t="shared" ref="B17" si="11">5*10^(-5)</f>
        <v>5.0000000000000002E-5</v>
      </c>
      <c r="C17" s="1">
        <v>6</v>
      </c>
      <c r="D17" s="3">
        <f t="shared" si="5"/>
        <v>1.2000000000000002E-7</v>
      </c>
      <c r="E17" s="1">
        <f t="shared" si="8"/>
        <v>120.00000000000001</v>
      </c>
      <c r="F17" s="1">
        <f t="shared" si="9"/>
        <v>-6.9208187539523749</v>
      </c>
      <c r="G17" s="1">
        <v>8</v>
      </c>
      <c r="H17" s="1">
        <f t="shared" si="10"/>
        <v>32</v>
      </c>
    </row>
    <row r="18" spans="1:12">
      <c r="B18" s="3">
        <f>5*10^(-4)</f>
        <v>5.0000000000000001E-4</v>
      </c>
      <c r="C18" s="1">
        <v>2</v>
      </c>
      <c r="D18" s="3">
        <f t="shared" si="5"/>
        <v>3.9999999999999998E-7</v>
      </c>
      <c r="E18" s="1">
        <f t="shared" si="8"/>
        <v>400</v>
      </c>
      <c r="F18" s="1">
        <f t="shared" si="9"/>
        <v>-6.3979400086720375</v>
      </c>
      <c r="G18" s="1">
        <v>2.5</v>
      </c>
      <c r="H18" s="1">
        <f t="shared" si="10"/>
        <v>10</v>
      </c>
    </row>
    <row r="19" spans="1:12">
      <c r="A19" s="3"/>
      <c r="B19" s="3">
        <f>5*10^(-4)</f>
        <v>5.0000000000000001E-4</v>
      </c>
      <c r="C19" s="1">
        <v>4</v>
      </c>
      <c r="D19" s="3">
        <f>B19*C19/2500</f>
        <v>7.9999999999999996E-7</v>
      </c>
      <c r="E19" s="1">
        <f t="shared" si="8"/>
        <v>800</v>
      </c>
      <c r="F19" s="1">
        <f t="shared" si="9"/>
        <v>-6.0969100130080562</v>
      </c>
      <c r="G19" s="1">
        <v>2</v>
      </c>
      <c r="H19" s="1">
        <f t="shared" si="10"/>
        <v>8</v>
      </c>
    </row>
    <row r="20" spans="1:12">
      <c r="A20" s="3"/>
      <c r="B20" s="3">
        <f>5*10^(-3)</f>
        <v>5.0000000000000001E-3</v>
      </c>
      <c r="C20" s="1">
        <v>6</v>
      </c>
      <c r="D20" s="3">
        <f t="shared" si="5"/>
        <v>1.2E-5</v>
      </c>
      <c r="E20" s="1">
        <f t="shared" si="8"/>
        <v>12000</v>
      </c>
      <c r="F20" s="1">
        <f t="shared" si="9"/>
        <v>-4.9208187539523749</v>
      </c>
      <c r="G20" s="1">
        <v>1</v>
      </c>
      <c r="H20" s="1">
        <f t="shared" si="10"/>
        <v>4</v>
      </c>
    </row>
    <row r="21" spans="1:12">
      <c r="A21" s="3"/>
      <c r="B21" s="3"/>
      <c r="D21" s="3"/>
    </row>
    <row r="22" spans="1:12">
      <c r="A22" s="1" t="s">
        <v>28</v>
      </c>
      <c r="B22" s="2" t="s">
        <v>2</v>
      </c>
      <c r="C22" s="2" t="s">
        <v>3</v>
      </c>
      <c r="D22" s="2" t="s">
        <v>4</v>
      </c>
      <c r="E22" s="2" t="s">
        <v>17</v>
      </c>
      <c r="F22" s="2" t="s">
        <v>6</v>
      </c>
      <c r="G22" s="2" t="s">
        <v>7</v>
      </c>
      <c r="H22" s="2" t="s">
        <v>8</v>
      </c>
      <c r="I22" s="2" t="s">
        <v>9</v>
      </c>
      <c r="J22" s="2" t="s">
        <v>10</v>
      </c>
      <c r="K22" s="2" t="s">
        <v>11</v>
      </c>
      <c r="L22" s="2" t="s">
        <v>12</v>
      </c>
    </row>
    <row r="23" spans="1:12">
      <c r="A23" s="3"/>
      <c r="B23" s="3">
        <f>5*10^(-6)</f>
        <v>4.9999999999999996E-6</v>
      </c>
      <c r="C23" s="1">
        <v>0</v>
      </c>
      <c r="D23" s="3">
        <f t="shared" ref="D23:D28" si="12">B23*C23/2500</f>
        <v>0</v>
      </c>
      <c r="E23" s="1">
        <f>D23*10^9</f>
        <v>0</v>
      </c>
      <c r="G23" s="1">
        <v>21</v>
      </c>
      <c r="H23" s="1">
        <f>G23/21*100</f>
        <v>100</v>
      </c>
      <c r="I23" s="3">
        <v>1.342E-8</v>
      </c>
      <c r="J23" s="1">
        <f>10^(-7.872)-10^(-7.872-0.0503)</f>
        <v>1.4685082344378981E-9</v>
      </c>
      <c r="K23" s="1">
        <f t="shared" si="6"/>
        <v>13.42</v>
      </c>
      <c r="L23" s="1">
        <f t="shared" si="6"/>
        <v>1.4685082344378981</v>
      </c>
    </row>
    <row r="24" spans="1:12">
      <c r="A24" s="3"/>
      <c r="B24" s="3">
        <f t="shared" ref="B24:B25" si="13">5*10^(-6)</f>
        <v>4.9999999999999996E-6</v>
      </c>
      <c r="C24" s="1">
        <v>2</v>
      </c>
      <c r="D24" s="3">
        <f t="shared" si="12"/>
        <v>3.9999999999999994E-9</v>
      </c>
      <c r="E24" s="1">
        <f t="shared" ref="E24:E28" si="14">D24*10^9</f>
        <v>3.9999999999999996</v>
      </c>
      <c r="F24" s="1">
        <f>LOG(D24)</f>
        <v>-8.3979400086720375</v>
      </c>
      <c r="G24" s="1">
        <v>18</v>
      </c>
      <c r="H24" s="1">
        <f t="shared" ref="H24:H28" si="15">G24/21*100</f>
        <v>85.714285714285708</v>
      </c>
    </row>
    <row r="25" spans="1:12">
      <c r="A25" s="3"/>
      <c r="B25" s="3">
        <f t="shared" si="13"/>
        <v>4.9999999999999996E-6</v>
      </c>
      <c r="C25" s="1">
        <v>6</v>
      </c>
      <c r="D25" s="3">
        <f t="shared" si="12"/>
        <v>1.1999999999999998E-8</v>
      </c>
      <c r="E25" s="1">
        <f t="shared" si="14"/>
        <v>11.999999999999998</v>
      </c>
      <c r="F25" s="1">
        <f t="shared" ref="F25:F28" si="16">LOG(D25)</f>
        <v>-7.9208187539523749</v>
      </c>
      <c r="G25" s="1">
        <v>10</v>
      </c>
      <c r="H25" s="1">
        <f t="shared" si="15"/>
        <v>47.619047619047613</v>
      </c>
    </row>
    <row r="26" spans="1:12">
      <c r="A26" s="3"/>
      <c r="B26" s="3">
        <f>5*10^(-5)</f>
        <v>5.0000000000000002E-5</v>
      </c>
      <c r="C26" s="1">
        <v>2</v>
      </c>
      <c r="D26" s="3">
        <f t="shared" si="12"/>
        <v>4.0000000000000001E-8</v>
      </c>
      <c r="E26" s="1">
        <f t="shared" si="14"/>
        <v>40</v>
      </c>
      <c r="F26" s="1">
        <f t="shared" si="16"/>
        <v>-7.3979400086720375</v>
      </c>
      <c r="G26" s="1">
        <v>5</v>
      </c>
      <c r="H26" s="1">
        <f t="shared" si="15"/>
        <v>23.809523809523807</v>
      </c>
    </row>
    <row r="27" spans="1:12">
      <c r="A27" s="3"/>
      <c r="B27" s="3">
        <f>5*10^(-5)</f>
        <v>5.0000000000000002E-5</v>
      </c>
      <c r="C27" s="1">
        <v>4</v>
      </c>
      <c r="D27" s="3">
        <f t="shared" si="12"/>
        <v>8.0000000000000002E-8</v>
      </c>
      <c r="E27" s="1">
        <f t="shared" si="14"/>
        <v>80</v>
      </c>
      <c r="F27" s="1">
        <f t="shared" si="16"/>
        <v>-7.0969100130080562</v>
      </c>
      <c r="G27" s="1">
        <v>2.5</v>
      </c>
      <c r="H27" s="1">
        <f t="shared" si="15"/>
        <v>11.904761904761903</v>
      </c>
    </row>
    <row r="28" spans="1:12">
      <c r="A28" s="3"/>
      <c r="B28" s="3">
        <f t="shared" ref="B28" si="17">5*10^(-5)</f>
        <v>5.0000000000000002E-5</v>
      </c>
      <c r="C28" s="1">
        <v>6</v>
      </c>
      <c r="D28" s="3">
        <f t="shared" si="12"/>
        <v>1.2000000000000002E-7</v>
      </c>
      <c r="E28" s="1">
        <f t="shared" si="14"/>
        <v>120.00000000000001</v>
      </c>
      <c r="F28" s="1">
        <f t="shared" si="16"/>
        <v>-6.9208187539523749</v>
      </c>
      <c r="G28" s="1">
        <v>2</v>
      </c>
      <c r="H28" s="1">
        <f t="shared" si="15"/>
        <v>9.5238095238095237</v>
      </c>
    </row>
    <row r="29" spans="1:12">
      <c r="B29" s="3"/>
      <c r="D29" s="3"/>
    </row>
    <row r="30" spans="1:12">
      <c r="A30" s="1" t="s">
        <v>29</v>
      </c>
      <c r="B30" s="2" t="s">
        <v>2</v>
      </c>
      <c r="C30" s="2" t="s">
        <v>3</v>
      </c>
      <c r="D30" s="2" t="s">
        <v>4</v>
      </c>
      <c r="E30" s="2" t="s">
        <v>17</v>
      </c>
      <c r="F30" s="2" t="s">
        <v>6</v>
      </c>
      <c r="G30" s="2" t="s">
        <v>7</v>
      </c>
      <c r="H30" s="2" t="s">
        <v>8</v>
      </c>
      <c r="I30" s="2" t="s">
        <v>9</v>
      </c>
      <c r="J30" s="2" t="s">
        <v>10</v>
      </c>
      <c r="K30" s="2" t="s">
        <v>11</v>
      </c>
      <c r="L30" s="2" t="s">
        <v>12</v>
      </c>
    </row>
    <row r="31" spans="1:12">
      <c r="B31" s="3">
        <f>5*10^(-6)</f>
        <v>4.9999999999999996E-6</v>
      </c>
      <c r="C31" s="1">
        <v>0</v>
      </c>
      <c r="D31" s="3">
        <f t="shared" ref="D31:D37" si="18">B31*C31/2500</f>
        <v>0</v>
      </c>
      <c r="E31" s="1">
        <f>D31*10^9</f>
        <v>0</v>
      </c>
      <c r="G31" s="1">
        <v>19</v>
      </c>
      <c r="H31" s="1">
        <f>G31/19*100</f>
        <v>100</v>
      </c>
      <c r="I31" s="3">
        <v>5.0519999999999998E-8</v>
      </c>
      <c r="J31" s="1">
        <f>10^(-7.297)-10^(-7.297-0.03896)</f>
        <v>4.3301232127590286E-9</v>
      </c>
      <c r="K31" s="1">
        <f t="shared" si="6"/>
        <v>50.519999999999996</v>
      </c>
      <c r="L31" s="1">
        <f t="shared" si="6"/>
        <v>4.3301232127590286</v>
      </c>
    </row>
    <row r="32" spans="1:12">
      <c r="B32" s="3">
        <f t="shared" ref="B32:B33" si="19">5*10^(-6)</f>
        <v>4.9999999999999996E-6</v>
      </c>
      <c r="C32" s="1">
        <v>2</v>
      </c>
      <c r="D32" s="3">
        <f t="shared" si="18"/>
        <v>3.9999999999999994E-9</v>
      </c>
      <c r="E32" s="1">
        <f t="shared" ref="E32:E38" si="20">D32*10^9</f>
        <v>3.9999999999999996</v>
      </c>
      <c r="F32" s="1">
        <f t="shared" ref="F32:F38" si="21">LOG(D32)</f>
        <v>-8.3979400086720375</v>
      </c>
      <c r="G32" s="1">
        <v>18</v>
      </c>
      <c r="H32" s="1">
        <f t="shared" ref="H32:H38" si="22">G32/19*100</f>
        <v>94.73684210526315</v>
      </c>
    </row>
    <row r="33" spans="1:12">
      <c r="B33" s="3">
        <f t="shared" si="19"/>
        <v>4.9999999999999996E-6</v>
      </c>
      <c r="C33" s="1">
        <v>22</v>
      </c>
      <c r="D33" s="3">
        <f t="shared" si="18"/>
        <v>4.3999999999999997E-8</v>
      </c>
      <c r="E33" s="1">
        <f t="shared" si="20"/>
        <v>44</v>
      </c>
      <c r="F33" s="1">
        <f t="shared" si="21"/>
        <v>-7.356547323513813</v>
      </c>
      <c r="G33" s="1">
        <v>11</v>
      </c>
      <c r="H33" s="1">
        <f t="shared" si="22"/>
        <v>57.894736842105267</v>
      </c>
    </row>
    <row r="34" spans="1:12">
      <c r="B34" s="3">
        <f>5*10^(-5)</f>
        <v>5.0000000000000002E-5</v>
      </c>
      <c r="C34" s="1">
        <v>2</v>
      </c>
      <c r="D34" s="3">
        <f t="shared" si="18"/>
        <v>4.0000000000000001E-8</v>
      </c>
      <c r="E34" s="1">
        <f t="shared" si="20"/>
        <v>40</v>
      </c>
      <c r="F34" s="1">
        <f t="shared" si="21"/>
        <v>-7.3979400086720375</v>
      </c>
      <c r="G34" s="1">
        <v>10</v>
      </c>
      <c r="H34" s="1">
        <f t="shared" si="22"/>
        <v>52.631578947368418</v>
      </c>
    </row>
    <row r="35" spans="1:12">
      <c r="B35" s="3">
        <f>5*10^(-5)</f>
        <v>5.0000000000000002E-5</v>
      </c>
      <c r="C35" s="1">
        <v>4</v>
      </c>
      <c r="D35" s="3">
        <f t="shared" si="18"/>
        <v>8.0000000000000002E-8</v>
      </c>
      <c r="E35" s="1">
        <f t="shared" si="20"/>
        <v>80</v>
      </c>
      <c r="F35" s="1">
        <f t="shared" si="21"/>
        <v>-7.0969100130080562</v>
      </c>
      <c r="G35" s="1">
        <v>7.5</v>
      </c>
      <c r="H35" s="1">
        <f t="shared" si="22"/>
        <v>39.473684210526315</v>
      </c>
    </row>
    <row r="36" spans="1:12">
      <c r="B36" s="3">
        <f t="shared" ref="B36" si="23">5*10^(-5)</f>
        <v>5.0000000000000002E-5</v>
      </c>
      <c r="C36" s="1">
        <v>6</v>
      </c>
      <c r="D36" s="3">
        <f t="shared" si="18"/>
        <v>1.2000000000000002E-7</v>
      </c>
      <c r="E36" s="1">
        <f t="shared" si="20"/>
        <v>120.00000000000001</v>
      </c>
      <c r="F36" s="1">
        <f t="shared" si="21"/>
        <v>-6.9208187539523749</v>
      </c>
      <c r="G36" s="1">
        <v>4.5</v>
      </c>
      <c r="H36" s="1">
        <f t="shared" si="22"/>
        <v>23.684210526315788</v>
      </c>
    </row>
    <row r="37" spans="1:12">
      <c r="B37" s="3">
        <f>5*10^(-4)</f>
        <v>5.0000000000000001E-4</v>
      </c>
      <c r="C37" s="1">
        <v>2</v>
      </c>
      <c r="D37" s="3">
        <f t="shared" si="18"/>
        <v>3.9999999999999998E-7</v>
      </c>
      <c r="E37" s="1">
        <f t="shared" si="20"/>
        <v>400</v>
      </c>
      <c r="F37" s="1">
        <f t="shared" si="21"/>
        <v>-6.3979400086720375</v>
      </c>
      <c r="G37" s="1">
        <v>3</v>
      </c>
      <c r="H37" s="1">
        <f t="shared" si="22"/>
        <v>15.789473684210526</v>
      </c>
    </row>
    <row r="38" spans="1:12">
      <c r="B38" s="3">
        <f>5*10^(-4)</f>
        <v>5.0000000000000001E-4</v>
      </c>
      <c r="C38" s="1">
        <v>5</v>
      </c>
      <c r="D38" s="3">
        <f>B38*C38/2500</f>
        <v>9.9999999999999995E-7</v>
      </c>
      <c r="E38" s="1">
        <f t="shared" si="20"/>
        <v>1000</v>
      </c>
      <c r="F38" s="1">
        <f t="shared" si="21"/>
        <v>-6</v>
      </c>
      <c r="G38" s="1">
        <v>1</v>
      </c>
      <c r="H38" s="1">
        <f t="shared" si="22"/>
        <v>5.2631578947368416</v>
      </c>
    </row>
    <row r="39" spans="1:12">
      <c r="B39" s="3"/>
      <c r="D39" s="3"/>
    </row>
    <row r="40" spans="1:12">
      <c r="A40" s="1" t="s">
        <v>30</v>
      </c>
      <c r="B40" s="2" t="s">
        <v>2</v>
      </c>
      <c r="C40" s="2" t="s">
        <v>3</v>
      </c>
      <c r="D40" s="2" t="s">
        <v>4</v>
      </c>
      <c r="E40" s="2" t="s">
        <v>17</v>
      </c>
      <c r="F40" s="2" t="s">
        <v>6</v>
      </c>
      <c r="G40" s="2" t="s">
        <v>7</v>
      </c>
      <c r="H40" s="2" t="s">
        <v>8</v>
      </c>
      <c r="I40" s="2" t="s">
        <v>9</v>
      </c>
      <c r="J40" s="2" t="s">
        <v>10</v>
      </c>
      <c r="K40" s="2" t="s">
        <v>11</v>
      </c>
      <c r="L40" s="2" t="s">
        <v>12</v>
      </c>
    </row>
    <row r="41" spans="1:12">
      <c r="B41" s="3">
        <f>5*10^(-6)</f>
        <v>4.9999999999999996E-6</v>
      </c>
      <c r="C41" s="1">
        <v>0</v>
      </c>
      <c r="D41" s="3">
        <f t="shared" ref="D41:D46" si="24">B41*C41/2500</f>
        <v>0</v>
      </c>
      <c r="E41" s="1">
        <f>D41*10^9</f>
        <v>0</v>
      </c>
      <c r="G41" s="1">
        <v>21</v>
      </c>
      <c r="H41" s="1">
        <f>G41/21*100</f>
        <v>100</v>
      </c>
      <c r="I41" s="3">
        <v>1.6420000000000001E-8</v>
      </c>
      <c r="J41" s="1">
        <f>10^(-7.785)-10^(-7.785-0.0416)</f>
        <v>1.49856311333127E-9</v>
      </c>
      <c r="K41" s="1">
        <f t="shared" si="6"/>
        <v>16.420000000000002</v>
      </c>
      <c r="L41" s="1">
        <f>J41*10^9</f>
        <v>1.49856311333127</v>
      </c>
    </row>
    <row r="42" spans="1:12">
      <c r="B42" s="3">
        <f>5*10^(-6)</f>
        <v>4.9999999999999996E-6</v>
      </c>
      <c r="C42" s="1">
        <v>2</v>
      </c>
      <c r="D42" s="3">
        <f t="shared" si="24"/>
        <v>3.9999999999999994E-9</v>
      </c>
      <c r="E42" s="1">
        <f t="shared" ref="E42:E46" si="25">D42*10^9</f>
        <v>3.9999999999999996</v>
      </c>
      <c r="F42" s="1">
        <f t="shared" ref="F42:F46" si="26">LOG(D42)</f>
        <v>-8.3979400086720375</v>
      </c>
      <c r="G42" s="1">
        <v>20</v>
      </c>
      <c r="H42" s="1">
        <f t="shared" ref="H42:H46" si="27">G42/21*100</f>
        <v>95.238095238095227</v>
      </c>
    </row>
    <row r="43" spans="1:12">
      <c r="B43" s="3">
        <f t="shared" ref="B43:B44" si="28">5*10^(-6)</f>
        <v>4.9999999999999996E-6</v>
      </c>
      <c r="C43" s="1">
        <v>5</v>
      </c>
      <c r="D43" s="3">
        <f t="shared" si="24"/>
        <v>9.9999999999999986E-9</v>
      </c>
      <c r="E43" s="1">
        <f t="shared" si="25"/>
        <v>9.9999999999999982</v>
      </c>
      <c r="F43" s="1">
        <f t="shared" si="26"/>
        <v>-8</v>
      </c>
      <c r="G43" s="1">
        <v>14</v>
      </c>
      <c r="H43" s="1">
        <f t="shared" si="27"/>
        <v>66.666666666666657</v>
      </c>
    </row>
    <row r="44" spans="1:12">
      <c r="B44" s="3">
        <f t="shared" si="28"/>
        <v>4.9999999999999996E-6</v>
      </c>
      <c r="C44" s="1">
        <v>10</v>
      </c>
      <c r="D44" s="3">
        <f t="shared" si="24"/>
        <v>1.9999999999999997E-8</v>
      </c>
      <c r="E44" s="1">
        <f t="shared" si="25"/>
        <v>19.999999999999996</v>
      </c>
      <c r="F44" s="1">
        <f t="shared" si="26"/>
        <v>-7.6989700043360187</v>
      </c>
      <c r="G44" s="1">
        <v>8</v>
      </c>
      <c r="H44" s="1">
        <f t="shared" si="27"/>
        <v>38.095238095238095</v>
      </c>
    </row>
    <row r="45" spans="1:12">
      <c r="B45" s="3">
        <f>5*10^(-5)</f>
        <v>5.0000000000000002E-5</v>
      </c>
      <c r="C45" s="1">
        <v>2.2000000000000002</v>
      </c>
      <c r="D45" s="3">
        <f t="shared" si="24"/>
        <v>4.400000000000001E-8</v>
      </c>
      <c r="E45" s="1">
        <f t="shared" si="25"/>
        <v>44.000000000000007</v>
      </c>
      <c r="F45" s="1">
        <f t="shared" si="26"/>
        <v>-7.3565473235138121</v>
      </c>
      <c r="G45" s="1">
        <v>5</v>
      </c>
      <c r="H45" s="1">
        <f t="shared" si="27"/>
        <v>23.809523809523807</v>
      </c>
    </row>
    <row r="46" spans="1:12">
      <c r="B46" s="3">
        <f>5*10^(-4)</f>
        <v>5.0000000000000001E-4</v>
      </c>
      <c r="C46" s="1">
        <v>2</v>
      </c>
      <c r="D46" s="3">
        <f t="shared" si="24"/>
        <v>3.9999999999999998E-7</v>
      </c>
      <c r="E46" s="1">
        <f t="shared" si="25"/>
        <v>400</v>
      </c>
      <c r="F46" s="1">
        <f t="shared" si="26"/>
        <v>-6.3979400086720375</v>
      </c>
      <c r="G46" s="1">
        <v>0.5</v>
      </c>
      <c r="H46" s="1">
        <f t="shared" si="27"/>
        <v>2.3809523809523809</v>
      </c>
    </row>
    <row r="47" spans="1:12">
      <c r="B47" s="3"/>
      <c r="D47" s="3"/>
    </row>
    <row r="48" spans="1:12">
      <c r="A48" s="1" t="s">
        <v>31</v>
      </c>
      <c r="B48" s="2" t="s">
        <v>2</v>
      </c>
      <c r="C48" s="2" t="s">
        <v>3</v>
      </c>
      <c r="D48" s="2" t="s">
        <v>4</v>
      </c>
      <c r="E48" s="2" t="s">
        <v>17</v>
      </c>
      <c r="F48" s="2" t="s">
        <v>6</v>
      </c>
      <c r="G48" s="2" t="s">
        <v>7</v>
      </c>
      <c r="H48" s="2" t="s">
        <v>8</v>
      </c>
      <c r="I48" s="2" t="s">
        <v>9</v>
      </c>
      <c r="J48" s="2" t="s">
        <v>10</v>
      </c>
      <c r="K48" s="2" t="s">
        <v>11</v>
      </c>
      <c r="L48" s="2" t="s">
        <v>12</v>
      </c>
    </row>
    <row r="49" spans="1:12">
      <c r="B49" s="3">
        <f>5*10^(-6)</f>
        <v>4.9999999999999996E-6</v>
      </c>
      <c r="C49" s="1">
        <v>0</v>
      </c>
      <c r="D49" s="3">
        <f t="shared" ref="D49:D55" si="29">B49*C49/2500</f>
        <v>0</v>
      </c>
      <c r="E49" s="1">
        <f>D49*10^9</f>
        <v>0</v>
      </c>
      <c r="G49" s="1">
        <v>22</v>
      </c>
      <c r="H49" s="1">
        <f>G49/22*100</f>
        <v>100</v>
      </c>
      <c r="I49" s="3">
        <v>1.24E-8</v>
      </c>
      <c r="J49" s="1">
        <f>10^(-7.907)-10^(-7.97-0.01444)</f>
        <v>2.0231879729200867E-9</v>
      </c>
      <c r="K49" s="1">
        <f t="shared" si="6"/>
        <v>12.4</v>
      </c>
      <c r="L49" s="1">
        <f t="shared" si="6"/>
        <v>2.0231879729200868</v>
      </c>
    </row>
    <row r="50" spans="1:12">
      <c r="B50" s="3">
        <f t="shared" ref="B50:B52" si="30">5*10^(-6)</f>
        <v>4.9999999999999996E-6</v>
      </c>
      <c r="C50" s="1">
        <v>2</v>
      </c>
      <c r="D50" s="3">
        <f t="shared" si="29"/>
        <v>3.9999999999999994E-9</v>
      </c>
      <c r="E50" s="1">
        <f t="shared" ref="E50:E55" si="31">D50*10^9</f>
        <v>3.9999999999999996</v>
      </c>
      <c r="F50" s="1">
        <f t="shared" ref="F50:F55" si="32">LOG(D50)</f>
        <v>-8.3979400086720375</v>
      </c>
      <c r="G50" s="1">
        <v>19</v>
      </c>
      <c r="H50" s="1">
        <f t="shared" ref="H50:H55" si="33">G50/22*100</f>
        <v>86.36363636363636</v>
      </c>
    </row>
    <row r="51" spans="1:12">
      <c r="B51" s="3">
        <f t="shared" si="30"/>
        <v>4.9999999999999996E-6</v>
      </c>
      <c r="C51" s="1">
        <v>5</v>
      </c>
      <c r="D51" s="3">
        <f t="shared" si="29"/>
        <v>9.9999999999999986E-9</v>
      </c>
      <c r="E51" s="1">
        <f t="shared" si="31"/>
        <v>9.9999999999999982</v>
      </c>
      <c r="F51" s="1">
        <f t="shared" si="32"/>
        <v>-8</v>
      </c>
      <c r="G51" s="1">
        <v>13</v>
      </c>
      <c r="H51" s="1">
        <f t="shared" si="33"/>
        <v>59.090909090909093</v>
      </c>
    </row>
    <row r="52" spans="1:12">
      <c r="B52" s="3">
        <f t="shared" si="30"/>
        <v>4.9999999999999996E-6</v>
      </c>
      <c r="C52" s="1">
        <v>10</v>
      </c>
      <c r="D52" s="3">
        <f t="shared" si="29"/>
        <v>1.9999999999999997E-8</v>
      </c>
      <c r="E52" s="1">
        <f t="shared" si="31"/>
        <v>19.999999999999996</v>
      </c>
      <c r="F52" s="1">
        <f>LOG(D52)</f>
        <v>-7.6989700043360187</v>
      </c>
      <c r="G52" s="1">
        <v>6.5</v>
      </c>
      <c r="H52" s="1">
        <f t="shared" si="33"/>
        <v>29.545454545454547</v>
      </c>
    </row>
    <row r="53" spans="1:12">
      <c r="B53" s="3">
        <f>5*10^(-5)</f>
        <v>5.0000000000000002E-5</v>
      </c>
      <c r="C53" s="1">
        <v>2.2000000000000002</v>
      </c>
      <c r="D53" s="3">
        <f t="shared" si="29"/>
        <v>4.400000000000001E-8</v>
      </c>
      <c r="E53" s="1">
        <f t="shared" si="31"/>
        <v>44.000000000000007</v>
      </c>
      <c r="F53" s="1">
        <f t="shared" si="32"/>
        <v>-7.3565473235138121</v>
      </c>
      <c r="G53" s="1">
        <v>3</v>
      </c>
      <c r="H53" s="1">
        <f t="shared" si="33"/>
        <v>13.636363636363635</v>
      </c>
    </row>
    <row r="54" spans="1:12">
      <c r="B54" s="3">
        <f t="shared" ref="B54:B55" si="34">5*10^(-5)</f>
        <v>5.0000000000000002E-5</v>
      </c>
      <c r="C54" s="1">
        <v>4.2</v>
      </c>
      <c r="D54" s="3">
        <f t="shared" si="29"/>
        <v>8.3999999999999998E-8</v>
      </c>
      <c r="E54" s="1">
        <f t="shared" si="31"/>
        <v>84</v>
      </c>
      <c r="F54" s="1">
        <f t="shared" si="32"/>
        <v>-7.075720713938118</v>
      </c>
      <c r="G54" s="1">
        <v>1.5</v>
      </c>
      <c r="H54" s="1">
        <f t="shared" si="33"/>
        <v>6.8181818181818175</v>
      </c>
    </row>
    <row r="55" spans="1:12">
      <c r="B55" s="3">
        <f t="shared" si="34"/>
        <v>5.0000000000000002E-5</v>
      </c>
      <c r="C55" s="1">
        <v>6.2</v>
      </c>
      <c r="D55" s="3">
        <f t="shared" si="29"/>
        <v>1.24E-7</v>
      </c>
      <c r="E55" s="1">
        <f t="shared" si="31"/>
        <v>124</v>
      </c>
      <c r="F55" s="1">
        <f t="shared" si="32"/>
        <v>-6.9065783148377653</v>
      </c>
      <c r="G55" s="1">
        <v>0.5</v>
      </c>
      <c r="H55" s="1">
        <f t="shared" si="33"/>
        <v>2.2727272727272729</v>
      </c>
    </row>
    <row r="57" spans="1:12">
      <c r="A57" s="1" t="s">
        <v>32</v>
      </c>
      <c r="B57" s="2" t="s">
        <v>2</v>
      </c>
      <c r="C57" s="2" t="s">
        <v>3</v>
      </c>
      <c r="D57" s="2" t="s">
        <v>4</v>
      </c>
      <c r="E57" s="2" t="s">
        <v>17</v>
      </c>
      <c r="F57" s="2" t="s">
        <v>6</v>
      </c>
      <c r="G57" s="2" t="s">
        <v>7</v>
      </c>
      <c r="H57" s="2" t="s">
        <v>8</v>
      </c>
      <c r="I57" s="2" t="s">
        <v>9</v>
      </c>
      <c r="J57" s="2" t="s">
        <v>10</v>
      </c>
      <c r="K57" s="2" t="s">
        <v>11</v>
      </c>
      <c r="L57" s="2" t="s">
        <v>12</v>
      </c>
    </row>
    <row r="58" spans="1:12">
      <c r="B58" s="3">
        <f>2*10^(-6)</f>
        <v>1.9999999999999999E-6</v>
      </c>
      <c r="C58" s="1">
        <v>0</v>
      </c>
      <c r="D58" s="3">
        <f t="shared" ref="D58:D65" si="35">B58*C58/2500</f>
        <v>0</v>
      </c>
      <c r="E58" s="1">
        <f>D58*10^9</f>
        <v>0</v>
      </c>
      <c r="G58" s="1">
        <v>16.5</v>
      </c>
      <c r="H58" s="1">
        <f>G58/16.5*100</f>
        <v>100</v>
      </c>
      <c r="I58" s="3">
        <v>1.159E-8</v>
      </c>
      <c r="J58" s="4">
        <f>10^(-7.936)-10^(-7.936-0.03051)</f>
        <v>7.861260727206836E-10</v>
      </c>
      <c r="K58" s="1">
        <f>I58*10^9</f>
        <v>11.59</v>
      </c>
      <c r="L58" s="1">
        <f>J58*10^9</f>
        <v>0.78612607272068358</v>
      </c>
    </row>
    <row r="59" spans="1:12">
      <c r="B59" s="3">
        <f>2*10^(-5)</f>
        <v>2.0000000000000002E-5</v>
      </c>
      <c r="C59" s="1">
        <v>0.5</v>
      </c>
      <c r="D59" s="3">
        <f t="shared" si="35"/>
        <v>4.0000000000000002E-9</v>
      </c>
      <c r="E59" s="1">
        <f t="shared" ref="E59:E65" si="36">D59*10^9</f>
        <v>4</v>
      </c>
      <c r="F59" s="1">
        <f>LOG(D59)</f>
        <v>-8.3979400086720375</v>
      </c>
      <c r="G59" s="1">
        <v>15</v>
      </c>
      <c r="H59" s="1">
        <f t="shared" ref="H59:H65" si="37">G59/16.5*100</f>
        <v>90.909090909090907</v>
      </c>
    </row>
    <row r="60" spans="1:12">
      <c r="B60" s="3">
        <f t="shared" ref="B60:B63" si="38">2*10^(-5)</f>
        <v>2.0000000000000002E-5</v>
      </c>
      <c r="C60" s="1">
        <v>1.5</v>
      </c>
      <c r="D60" s="3">
        <f t="shared" si="35"/>
        <v>1.2000000000000002E-8</v>
      </c>
      <c r="E60" s="1">
        <f t="shared" si="36"/>
        <v>12.000000000000002</v>
      </c>
      <c r="F60" s="1">
        <f t="shared" ref="F60:F65" si="39">LOG(D60)</f>
        <v>-7.9208187539523749</v>
      </c>
      <c r="G60" s="1">
        <v>8</v>
      </c>
      <c r="H60" s="1">
        <f t="shared" si="37"/>
        <v>48.484848484848484</v>
      </c>
    </row>
    <row r="61" spans="1:12">
      <c r="B61" s="3">
        <f t="shared" si="38"/>
        <v>2.0000000000000002E-5</v>
      </c>
      <c r="C61" s="1">
        <v>2.5</v>
      </c>
      <c r="D61" s="3">
        <f>B61*C61/2500</f>
        <v>2E-8</v>
      </c>
      <c r="E61" s="1">
        <f t="shared" si="36"/>
        <v>20</v>
      </c>
      <c r="F61" s="1">
        <f t="shared" si="39"/>
        <v>-7.6989700043360187</v>
      </c>
      <c r="G61" s="1">
        <v>4</v>
      </c>
      <c r="H61" s="1">
        <f t="shared" si="37"/>
        <v>24.242424242424242</v>
      </c>
    </row>
    <row r="62" spans="1:12">
      <c r="B62" s="3">
        <f t="shared" si="38"/>
        <v>2.0000000000000002E-5</v>
      </c>
      <c r="C62" s="1">
        <v>3.5</v>
      </c>
      <c r="D62" s="3">
        <f t="shared" si="35"/>
        <v>2.8000000000000003E-8</v>
      </c>
      <c r="E62" s="1">
        <f t="shared" si="36"/>
        <v>28.000000000000004</v>
      </c>
      <c r="F62" s="1">
        <f t="shared" si="39"/>
        <v>-7.5528419686577806</v>
      </c>
      <c r="G62" s="1">
        <v>1</v>
      </c>
      <c r="H62" s="1">
        <f t="shared" si="37"/>
        <v>6.0606060606060606</v>
      </c>
    </row>
    <row r="63" spans="1:12">
      <c r="B63" s="3">
        <f t="shared" si="38"/>
        <v>2.0000000000000002E-5</v>
      </c>
      <c r="C63" s="1">
        <v>4.5</v>
      </c>
      <c r="D63" s="3">
        <f t="shared" si="35"/>
        <v>3.6000000000000005E-8</v>
      </c>
      <c r="E63" s="1">
        <f t="shared" si="36"/>
        <v>36.000000000000007</v>
      </c>
      <c r="F63" s="1">
        <f t="shared" si="39"/>
        <v>-7.4436974992327123</v>
      </c>
      <c r="G63" s="1">
        <v>0.5</v>
      </c>
      <c r="H63" s="1">
        <f t="shared" si="37"/>
        <v>3.0303030303030303</v>
      </c>
    </row>
    <row r="64" spans="1:12">
      <c r="B64" s="3">
        <f>2*10^(-4)</f>
        <v>2.0000000000000001E-4</v>
      </c>
      <c r="C64" s="1">
        <v>1</v>
      </c>
      <c r="D64" s="3">
        <f t="shared" si="35"/>
        <v>8.0000000000000002E-8</v>
      </c>
      <c r="E64" s="1">
        <f t="shared" si="36"/>
        <v>80</v>
      </c>
      <c r="F64" s="1">
        <f t="shared" si="39"/>
        <v>-7.0969100130080562</v>
      </c>
      <c r="G64" s="1">
        <v>1.5</v>
      </c>
      <c r="H64" s="1">
        <f t="shared" si="37"/>
        <v>9.0909090909090917</v>
      </c>
    </row>
    <row r="65" spans="1:12">
      <c r="B65" s="3">
        <f>2*10^(-4)</f>
        <v>2.0000000000000001E-4</v>
      </c>
      <c r="C65" s="1">
        <v>2</v>
      </c>
      <c r="D65" s="3">
        <f t="shared" si="35"/>
        <v>1.6E-7</v>
      </c>
      <c r="E65" s="1">
        <f t="shared" si="36"/>
        <v>160</v>
      </c>
      <c r="F65" s="1">
        <f t="shared" si="39"/>
        <v>-6.795880017344075</v>
      </c>
      <c r="G65" s="1">
        <v>0.5</v>
      </c>
      <c r="H65" s="1">
        <f t="shared" si="37"/>
        <v>3.0303030303030303</v>
      </c>
    </row>
    <row r="67" spans="1:12">
      <c r="A67" s="1" t="s">
        <v>33</v>
      </c>
      <c r="B67" s="2" t="s">
        <v>2</v>
      </c>
      <c r="C67" s="2" t="s">
        <v>3</v>
      </c>
      <c r="D67" s="2" t="s">
        <v>4</v>
      </c>
      <c r="E67" s="2" t="s">
        <v>17</v>
      </c>
      <c r="F67" s="2" t="s">
        <v>6</v>
      </c>
      <c r="G67" s="2" t="s">
        <v>7</v>
      </c>
      <c r="H67" s="2" t="s">
        <v>8</v>
      </c>
      <c r="I67" s="2" t="s">
        <v>9</v>
      </c>
      <c r="J67" s="2" t="s">
        <v>10</v>
      </c>
      <c r="K67" s="2" t="s">
        <v>11</v>
      </c>
      <c r="L67" s="2" t="s">
        <v>12</v>
      </c>
    </row>
    <row r="68" spans="1:12">
      <c r="B68" s="3">
        <f>2*10^(-6)</f>
        <v>1.9999999999999999E-6</v>
      </c>
      <c r="C68" s="1">
        <v>0</v>
      </c>
      <c r="D68" s="3">
        <f t="shared" ref="D68:D76" si="40">B68*C68/2500</f>
        <v>0</v>
      </c>
      <c r="E68" s="1">
        <f>D68*10^9</f>
        <v>0</v>
      </c>
      <c r="G68" s="1">
        <v>16</v>
      </c>
      <c r="H68" s="1">
        <f>G68/16*100</f>
        <v>100</v>
      </c>
      <c r="I68" s="3">
        <v>1.3680000000000001E-8</v>
      </c>
      <c r="J68" s="4">
        <f>10^(-7.864)-10^(-7.864-0.03687)</f>
        <v>1.1132283056071081E-9</v>
      </c>
      <c r="K68" s="1">
        <f>I68*10^9</f>
        <v>13.680000000000001</v>
      </c>
      <c r="L68" s="1">
        <f>J68*10^9</f>
        <v>1.1132283056071082</v>
      </c>
    </row>
    <row r="69" spans="1:12">
      <c r="B69" s="3">
        <f>2*10^(-5)</f>
        <v>2.0000000000000002E-5</v>
      </c>
      <c r="C69" s="1">
        <v>0.5</v>
      </c>
      <c r="D69" s="3">
        <f t="shared" si="40"/>
        <v>4.0000000000000002E-9</v>
      </c>
      <c r="E69" s="1">
        <f t="shared" ref="E69:E76" si="41">D69*10^9</f>
        <v>4</v>
      </c>
      <c r="F69" s="1">
        <f>LOG(D69)</f>
        <v>-8.3979400086720375</v>
      </c>
      <c r="G69" s="1">
        <v>15.5</v>
      </c>
      <c r="H69" s="1">
        <f t="shared" ref="H69:H76" si="42">G69/16*100</f>
        <v>96.875</v>
      </c>
    </row>
    <row r="70" spans="1:12">
      <c r="B70" s="3">
        <f t="shared" ref="B70:B76" si="43">2*10^(-5)</f>
        <v>2.0000000000000002E-5</v>
      </c>
      <c r="C70" s="1">
        <v>0.8</v>
      </c>
      <c r="D70" s="3">
        <f t="shared" si="40"/>
        <v>6.4000000000000011E-9</v>
      </c>
      <c r="E70" s="1">
        <f t="shared" si="41"/>
        <v>6.4000000000000012</v>
      </c>
      <c r="F70" s="1">
        <f t="shared" ref="F70:F76" si="44">LOG(D70)</f>
        <v>-8.1938200260161125</v>
      </c>
      <c r="G70" s="1">
        <v>11</v>
      </c>
      <c r="H70" s="1">
        <f t="shared" si="42"/>
        <v>68.75</v>
      </c>
    </row>
    <row r="71" spans="1:12">
      <c r="B71" s="3">
        <f t="shared" si="43"/>
        <v>2.0000000000000002E-5</v>
      </c>
      <c r="C71" s="1">
        <v>1</v>
      </c>
      <c r="D71" s="3">
        <f t="shared" si="40"/>
        <v>8.0000000000000005E-9</v>
      </c>
      <c r="E71" s="1">
        <f t="shared" si="41"/>
        <v>8</v>
      </c>
      <c r="F71" s="1">
        <f t="shared" si="44"/>
        <v>-8.0969100130080562</v>
      </c>
      <c r="G71" s="1">
        <v>14.5</v>
      </c>
      <c r="H71" s="1">
        <f t="shared" si="42"/>
        <v>90.625</v>
      </c>
    </row>
    <row r="72" spans="1:12">
      <c r="B72" s="3">
        <f t="shared" si="43"/>
        <v>2.0000000000000002E-5</v>
      </c>
      <c r="C72" s="1">
        <v>1.8</v>
      </c>
      <c r="D72" s="1">
        <f t="shared" si="40"/>
        <v>1.44E-8</v>
      </c>
      <c r="E72" s="1">
        <f t="shared" si="41"/>
        <v>14.4</v>
      </c>
      <c r="F72" s="1">
        <f t="shared" si="44"/>
        <v>-7.8416375079047507</v>
      </c>
      <c r="G72" s="1">
        <v>8</v>
      </c>
      <c r="H72" s="1">
        <f t="shared" si="42"/>
        <v>50</v>
      </c>
    </row>
    <row r="73" spans="1:12">
      <c r="B73" s="3">
        <f t="shared" si="43"/>
        <v>2.0000000000000002E-5</v>
      </c>
      <c r="C73" s="1">
        <v>2</v>
      </c>
      <c r="D73" s="3">
        <f t="shared" si="40"/>
        <v>1.6000000000000001E-8</v>
      </c>
      <c r="E73" s="1">
        <f t="shared" si="41"/>
        <v>16</v>
      </c>
      <c r="F73" s="1">
        <f>LOG(D73)</f>
        <v>-7.795880017344075</v>
      </c>
      <c r="G73" s="1">
        <v>7</v>
      </c>
      <c r="H73" s="1">
        <f t="shared" si="42"/>
        <v>43.75</v>
      </c>
    </row>
    <row r="74" spans="1:12">
      <c r="B74" s="3">
        <f t="shared" si="43"/>
        <v>2.0000000000000002E-5</v>
      </c>
      <c r="C74" s="1">
        <v>3</v>
      </c>
      <c r="D74" s="3">
        <f t="shared" si="40"/>
        <v>2.4000000000000003E-8</v>
      </c>
      <c r="E74" s="1">
        <f t="shared" si="41"/>
        <v>24.000000000000004</v>
      </c>
      <c r="F74" s="1">
        <f t="shared" si="44"/>
        <v>-7.6197887582883936</v>
      </c>
      <c r="G74" s="1">
        <v>2</v>
      </c>
      <c r="H74" s="1">
        <f t="shared" si="42"/>
        <v>12.5</v>
      </c>
    </row>
    <row r="75" spans="1:12">
      <c r="B75" s="3">
        <f t="shared" si="43"/>
        <v>2.0000000000000002E-5</v>
      </c>
      <c r="C75" s="1">
        <v>3.8</v>
      </c>
      <c r="D75" s="3">
        <f t="shared" si="40"/>
        <v>3.0400000000000001E-8</v>
      </c>
      <c r="E75" s="1">
        <f t="shared" si="41"/>
        <v>30.400000000000002</v>
      </c>
      <c r="F75" s="1">
        <f t="shared" si="44"/>
        <v>-7.5171264163912461</v>
      </c>
      <c r="G75" s="1">
        <v>1.5</v>
      </c>
      <c r="H75" s="1">
        <f t="shared" si="42"/>
        <v>9.375</v>
      </c>
    </row>
    <row r="76" spans="1:12">
      <c r="B76" s="3">
        <f t="shared" si="43"/>
        <v>2.0000000000000002E-5</v>
      </c>
      <c r="C76" s="1">
        <v>4</v>
      </c>
      <c r="D76" s="3">
        <f t="shared" si="40"/>
        <v>3.2000000000000002E-8</v>
      </c>
      <c r="E76" s="1">
        <f t="shared" si="41"/>
        <v>32</v>
      </c>
      <c r="F76" s="1">
        <f t="shared" si="44"/>
        <v>-7.4948500216800937</v>
      </c>
      <c r="G76" s="1">
        <v>0.5</v>
      </c>
      <c r="H76" s="1">
        <f t="shared" si="42"/>
        <v>3.125</v>
      </c>
    </row>
    <row r="77" spans="1:12">
      <c r="B77" s="3"/>
      <c r="D77" s="3"/>
    </row>
    <row r="78" spans="1:12">
      <c r="A78" s="1" t="s">
        <v>34</v>
      </c>
      <c r="B78" s="2" t="s">
        <v>2</v>
      </c>
      <c r="C78" s="2" t="s">
        <v>3</v>
      </c>
      <c r="D78" s="2" t="s">
        <v>4</v>
      </c>
      <c r="E78" s="2" t="s">
        <v>17</v>
      </c>
      <c r="F78" s="2" t="s">
        <v>6</v>
      </c>
      <c r="G78" s="2" t="s">
        <v>7</v>
      </c>
      <c r="H78" s="2" t="s">
        <v>8</v>
      </c>
      <c r="I78" s="2" t="s">
        <v>9</v>
      </c>
      <c r="J78" s="2" t="s">
        <v>10</v>
      </c>
      <c r="K78" s="2" t="s">
        <v>11</v>
      </c>
      <c r="L78" s="2" t="s">
        <v>12</v>
      </c>
    </row>
    <row r="79" spans="1:12">
      <c r="B79" s="3">
        <f>2*10^(-6)</f>
        <v>1.9999999999999999E-6</v>
      </c>
      <c r="C79" s="1">
        <v>0</v>
      </c>
      <c r="D79" s="3">
        <f t="shared" ref="D79:D86" si="45">B79*C79/2500</f>
        <v>0</v>
      </c>
      <c r="E79" s="1">
        <f>D79*10^9</f>
        <v>0</v>
      </c>
      <c r="G79" s="1">
        <v>16</v>
      </c>
      <c r="H79" s="1">
        <f>G79/16*100</f>
        <v>100</v>
      </c>
      <c r="I79" s="3">
        <v>9.2550000000000008E-9</v>
      </c>
      <c r="J79" s="4">
        <f>10^(-8.034)-10^(-8.034-0.0136)</f>
        <v>2.8508367076607639E-10</v>
      </c>
      <c r="K79" s="1">
        <f>I79*10^9</f>
        <v>9.2550000000000008</v>
      </c>
      <c r="L79" s="1">
        <f>J79*10^9</f>
        <v>0.28508367076607638</v>
      </c>
    </row>
    <row r="80" spans="1:12">
      <c r="B80" s="3">
        <f>2*10^(-5)</f>
        <v>2.0000000000000002E-5</v>
      </c>
      <c r="C80" s="1">
        <v>0.5</v>
      </c>
      <c r="D80" s="3">
        <f t="shared" si="45"/>
        <v>4.0000000000000002E-9</v>
      </c>
      <c r="E80" s="1">
        <f t="shared" ref="E80:E86" si="46">D80*10^9</f>
        <v>4</v>
      </c>
      <c r="F80" s="1">
        <f t="shared" ref="F80:F86" si="47">LOG(D80)</f>
        <v>-8.3979400086720375</v>
      </c>
      <c r="G80" s="1">
        <v>14</v>
      </c>
      <c r="H80" s="1">
        <f t="shared" ref="H80:H86" si="48">G80/16*100</f>
        <v>87.5</v>
      </c>
    </row>
    <row r="81" spans="1:12">
      <c r="B81" s="3">
        <f t="shared" ref="B81:B85" si="49">2*10^(-5)</f>
        <v>2.0000000000000002E-5</v>
      </c>
      <c r="C81" s="1">
        <v>1</v>
      </c>
      <c r="D81" s="3">
        <f t="shared" si="45"/>
        <v>8.0000000000000005E-9</v>
      </c>
      <c r="E81" s="1">
        <f t="shared" si="46"/>
        <v>8</v>
      </c>
      <c r="F81" s="1">
        <f t="shared" si="47"/>
        <v>-8.0969100130080562</v>
      </c>
      <c r="G81" s="1">
        <v>10</v>
      </c>
      <c r="H81" s="1">
        <f t="shared" si="48"/>
        <v>62.5</v>
      </c>
    </row>
    <row r="82" spans="1:12">
      <c r="B82" s="3">
        <f t="shared" si="49"/>
        <v>2.0000000000000002E-5</v>
      </c>
      <c r="C82" s="1">
        <v>1.5</v>
      </c>
      <c r="D82" s="3">
        <f t="shared" si="45"/>
        <v>1.2000000000000002E-8</v>
      </c>
      <c r="E82" s="1">
        <f t="shared" si="46"/>
        <v>12.000000000000002</v>
      </c>
      <c r="F82" s="1">
        <f t="shared" si="47"/>
        <v>-7.9208187539523749</v>
      </c>
      <c r="G82" s="1">
        <v>5</v>
      </c>
      <c r="H82" s="1">
        <f t="shared" si="48"/>
        <v>31.25</v>
      </c>
    </row>
    <row r="83" spans="1:12">
      <c r="B83" s="3">
        <f t="shared" si="49"/>
        <v>2.0000000000000002E-5</v>
      </c>
      <c r="C83" s="1">
        <v>2</v>
      </c>
      <c r="D83" s="3">
        <f t="shared" si="45"/>
        <v>1.6000000000000001E-8</v>
      </c>
      <c r="E83" s="1">
        <f t="shared" si="46"/>
        <v>16</v>
      </c>
      <c r="F83" s="1">
        <f t="shared" si="47"/>
        <v>-7.795880017344075</v>
      </c>
      <c r="G83" s="1">
        <v>3</v>
      </c>
      <c r="H83" s="1">
        <f t="shared" si="48"/>
        <v>18.75</v>
      </c>
    </row>
    <row r="84" spans="1:12">
      <c r="B84" s="3">
        <f t="shared" si="49"/>
        <v>2.0000000000000002E-5</v>
      </c>
      <c r="C84" s="1">
        <v>3</v>
      </c>
      <c r="D84" s="3">
        <f t="shared" si="45"/>
        <v>2.4000000000000003E-8</v>
      </c>
      <c r="E84" s="1">
        <f t="shared" si="46"/>
        <v>24.000000000000004</v>
      </c>
      <c r="F84" s="1">
        <f t="shared" si="47"/>
        <v>-7.6197887582883936</v>
      </c>
      <c r="G84" s="1">
        <v>1.5</v>
      </c>
      <c r="H84" s="1">
        <f t="shared" si="48"/>
        <v>9.375</v>
      </c>
    </row>
    <row r="85" spans="1:12">
      <c r="B85" s="3">
        <f t="shared" si="49"/>
        <v>2.0000000000000002E-5</v>
      </c>
      <c r="C85" s="1">
        <v>4.5</v>
      </c>
      <c r="D85" s="3">
        <f t="shared" si="45"/>
        <v>3.6000000000000005E-8</v>
      </c>
      <c r="E85" s="1">
        <f t="shared" si="46"/>
        <v>36.000000000000007</v>
      </c>
      <c r="F85" s="1">
        <f t="shared" si="47"/>
        <v>-7.4436974992327123</v>
      </c>
      <c r="G85" s="1">
        <v>1</v>
      </c>
      <c r="H85" s="1">
        <f t="shared" si="48"/>
        <v>6.25</v>
      </c>
    </row>
    <row r="86" spans="1:12">
      <c r="B86" s="3">
        <f>2*10^(-4)</f>
        <v>2.0000000000000001E-4</v>
      </c>
      <c r="C86" s="1">
        <v>1.1000000000000001</v>
      </c>
      <c r="D86" s="3">
        <f t="shared" si="45"/>
        <v>8.800000000000002E-8</v>
      </c>
      <c r="E86" s="1">
        <f t="shared" si="46"/>
        <v>88.000000000000014</v>
      </c>
      <c r="F86" s="1">
        <f t="shared" si="47"/>
        <v>-7.0555173278498309</v>
      </c>
      <c r="G86" s="1">
        <v>0.5</v>
      </c>
      <c r="H86" s="1">
        <f t="shared" si="48"/>
        <v>3.125</v>
      </c>
    </row>
    <row r="88" spans="1:12">
      <c r="A88" s="1" t="s">
        <v>35</v>
      </c>
      <c r="B88" s="2" t="s">
        <v>2</v>
      </c>
      <c r="C88" s="2" t="s">
        <v>3</v>
      </c>
      <c r="D88" s="2" t="s">
        <v>4</v>
      </c>
      <c r="E88" s="2" t="s">
        <v>17</v>
      </c>
      <c r="F88" s="2" t="s">
        <v>6</v>
      </c>
      <c r="G88" s="2" t="s">
        <v>7</v>
      </c>
      <c r="H88" s="2" t="s">
        <v>8</v>
      </c>
      <c r="I88" s="2" t="s">
        <v>9</v>
      </c>
      <c r="J88" s="2" t="s">
        <v>10</v>
      </c>
      <c r="K88" s="2" t="s">
        <v>11</v>
      </c>
      <c r="L88" s="2" t="s">
        <v>12</v>
      </c>
    </row>
    <row r="89" spans="1:12">
      <c r="B89" s="3">
        <f>2*10^(-6)</f>
        <v>1.9999999999999999E-6</v>
      </c>
      <c r="C89" s="1">
        <v>0</v>
      </c>
      <c r="D89" s="3">
        <f t="shared" ref="D89:D94" si="50">B89*C89/2500</f>
        <v>0</v>
      </c>
      <c r="E89" s="1">
        <f>D89*10^9</f>
        <v>0</v>
      </c>
      <c r="G89" s="1">
        <v>17.5</v>
      </c>
      <c r="H89" s="1">
        <f>G89/17.5*100</f>
        <v>100</v>
      </c>
      <c r="I89" s="3">
        <v>1.125E-8</v>
      </c>
      <c r="J89" s="4">
        <f>10^(-7.949)-10^(-7.949-0.03748)</f>
        <v>9.2984387737639742E-10</v>
      </c>
      <c r="K89" s="1">
        <f>I89*10^9</f>
        <v>11.25</v>
      </c>
      <c r="L89" s="1">
        <f>J89*10^9</f>
        <v>0.9298438773763974</v>
      </c>
    </row>
    <row r="90" spans="1:12">
      <c r="B90" s="3">
        <f t="shared" ref="B90:B93" si="51">2*10^(-5)</f>
        <v>2.0000000000000002E-5</v>
      </c>
      <c r="C90" s="1">
        <v>1</v>
      </c>
      <c r="D90" s="3">
        <f t="shared" si="50"/>
        <v>8.0000000000000005E-9</v>
      </c>
      <c r="E90" s="1">
        <f t="shared" ref="E90:E94" si="52">D90*10^9</f>
        <v>8</v>
      </c>
      <c r="F90" s="1">
        <f t="shared" ref="F90:F94" si="53">LOG(D90)</f>
        <v>-8.0969100130080562</v>
      </c>
      <c r="G90" s="1">
        <v>9</v>
      </c>
      <c r="H90" s="1">
        <f t="shared" ref="H90:H94" si="54">G90/17.5*100</f>
        <v>51.428571428571423</v>
      </c>
    </row>
    <row r="91" spans="1:12">
      <c r="B91" s="3">
        <f t="shared" si="51"/>
        <v>2.0000000000000002E-5</v>
      </c>
      <c r="C91" s="1">
        <v>1.5</v>
      </c>
      <c r="D91" s="3">
        <f t="shared" si="50"/>
        <v>1.2000000000000002E-8</v>
      </c>
      <c r="E91" s="1">
        <f t="shared" si="52"/>
        <v>12.000000000000002</v>
      </c>
      <c r="F91" s="1">
        <f t="shared" si="53"/>
        <v>-7.9208187539523749</v>
      </c>
      <c r="G91" s="1">
        <v>10.5</v>
      </c>
      <c r="H91" s="1">
        <f t="shared" si="54"/>
        <v>60</v>
      </c>
    </row>
    <row r="92" spans="1:12">
      <c r="B92" s="3">
        <f t="shared" si="51"/>
        <v>2.0000000000000002E-5</v>
      </c>
      <c r="C92" s="1">
        <v>3</v>
      </c>
      <c r="D92" s="3">
        <f t="shared" si="50"/>
        <v>2.4000000000000003E-8</v>
      </c>
      <c r="E92" s="3">
        <f>D92*10^9</f>
        <v>24.000000000000004</v>
      </c>
      <c r="F92" s="1">
        <f t="shared" si="53"/>
        <v>-7.6197887582883936</v>
      </c>
      <c r="G92" s="1">
        <v>1.5</v>
      </c>
      <c r="H92" s="1">
        <f t="shared" si="54"/>
        <v>8.5714285714285712</v>
      </c>
    </row>
    <row r="93" spans="1:12">
      <c r="B93" s="3">
        <f t="shared" si="51"/>
        <v>2.0000000000000002E-5</v>
      </c>
      <c r="C93" s="1">
        <v>4</v>
      </c>
      <c r="D93" s="3">
        <f t="shared" si="50"/>
        <v>3.2000000000000002E-8</v>
      </c>
      <c r="E93" s="1">
        <f t="shared" si="52"/>
        <v>32</v>
      </c>
      <c r="F93" s="1">
        <f t="shared" si="53"/>
        <v>-7.4948500216800937</v>
      </c>
      <c r="G93" s="1">
        <v>3</v>
      </c>
      <c r="H93" s="1">
        <f t="shared" si="54"/>
        <v>17.142857142857142</v>
      </c>
    </row>
    <row r="94" spans="1:12">
      <c r="B94" s="3">
        <f>2*10^(-4)</f>
        <v>2.0000000000000001E-4</v>
      </c>
      <c r="C94" s="1">
        <v>2</v>
      </c>
      <c r="D94" s="3">
        <f t="shared" si="50"/>
        <v>1.6E-7</v>
      </c>
      <c r="E94" s="1">
        <f t="shared" si="52"/>
        <v>160</v>
      </c>
      <c r="F94" s="1">
        <f t="shared" si="53"/>
        <v>-6.795880017344075</v>
      </c>
      <c r="G94" s="1">
        <v>0.2</v>
      </c>
      <c r="H94" s="1">
        <f t="shared" si="54"/>
        <v>1.1428571428571428</v>
      </c>
    </row>
    <row r="95" spans="1:12">
      <c r="B95" s="3"/>
      <c r="D95" s="3"/>
    </row>
    <row r="96" spans="1:12">
      <c r="B96" s="3">
        <f>2*10^(-6)</f>
        <v>1.9999999999999999E-6</v>
      </c>
      <c r="C96" s="1">
        <v>0</v>
      </c>
      <c r="D96" s="3">
        <f t="shared" ref="D96:D103" si="55">B96*C96/2500</f>
        <v>0</v>
      </c>
      <c r="E96" s="1">
        <f>D96*10^9</f>
        <v>0</v>
      </c>
      <c r="G96" s="1">
        <v>18</v>
      </c>
      <c r="H96" s="1">
        <f>G96/18*100</f>
        <v>100</v>
      </c>
    </row>
    <row r="97" spans="1:12">
      <c r="B97" s="3">
        <f>2*10^(-5)</f>
        <v>2.0000000000000002E-5</v>
      </c>
      <c r="C97" s="1">
        <v>0.5</v>
      </c>
      <c r="D97" s="3">
        <f t="shared" si="55"/>
        <v>4.0000000000000002E-9</v>
      </c>
      <c r="E97" s="1">
        <f t="shared" ref="E97:E103" si="56">D97*10^9</f>
        <v>4</v>
      </c>
      <c r="F97" s="1">
        <f t="shared" ref="F97:F103" si="57">LOG(D97)</f>
        <v>-8.3979400086720375</v>
      </c>
      <c r="G97" s="1">
        <v>16</v>
      </c>
      <c r="H97" s="1">
        <f t="shared" ref="H97:H103" si="58">G97/18*100</f>
        <v>88.888888888888886</v>
      </c>
    </row>
    <row r="98" spans="1:12">
      <c r="B98" s="3">
        <f>2*10^(-5)</f>
        <v>2.0000000000000002E-5</v>
      </c>
      <c r="C98" s="1">
        <v>1</v>
      </c>
      <c r="D98" s="3">
        <f t="shared" si="55"/>
        <v>8.0000000000000005E-9</v>
      </c>
      <c r="E98" s="1">
        <f t="shared" si="56"/>
        <v>8</v>
      </c>
      <c r="F98" s="1">
        <f t="shared" si="57"/>
        <v>-8.0969100130080562</v>
      </c>
      <c r="G98" s="1">
        <v>11</v>
      </c>
      <c r="H98" s="1">
        <f t="shared" si="58"/>
        <v>61.111111111111114</v>
      </c>
    </row>
    <row r="99" spans="1:12">
      <c r="B99" s="3">
        <f t="shared" ref="B99:B102" si="59">2*10^(-5)</f>
        <v>2.0000000000000002E-5</v>
      </c>
      <c r="C99" s="1">
        <v>2</v>
      </c>
      <c r="D99" s="3">
        <f t="shared" si="55"/>
        <v>1.6000000000000001E-8</v>
      </c>
      <c r="E99" s="1">
        <f t="shared" si="56"/>
        <v>16</v>
      </c>
      <c r="F99" s="1">
        <f t="shared" si="57"/>
        <v>-7.795880017344075</v>
      </c>
      <c r="G99" s="1">
        <v>8</v>
      </c>
      <c r="H99" s="1">
        <f t="shared" si="58"/>
        <v>44.444444444444443</v>
      </c>
    </row>
    <row r="100" spans="1:12">
      <c r="B100" s="3">
        <f t="shared" si="59"/>
        <v>2.0000000000000002E-5</v>
      </c>
      <c r="C100" s="1">
        <v>3</v>
      </c>
      <c r="D100" s="3">
        <f t="shared" si="55"/>
        <v>2.4000000000000003E-8</v>
      </c>
      <c r="E100" s="1">
        <f t="shared" si="56"/>
        <v>24.000000000000004</v>
      </c>
      <c r="F100" s="1">
        <f t="shared" si="57"/>
        <v>-7.6197887582883936</v>
      </c>
      <c r="G100" s="1">
        <v>3.5</v>
      </c>
      <c r="H100" s="1">
        <f t="shared" si="58"/>
        <v>19.444444444444446</v>
      </c>
    </row>
    <row r="101" spans="1:12">
      <c r="B101" s="3">
        <f t="shared" si="59"/>
        <v>2.0000000000000002E-5</v>
      </c>
      <c r="C101" s="1">
        <v>3.5</v>
      </c>
      <c r="D101" s="3">
        <f t="shared" si="55"/>
        <v>2.8000000000000003E-8</v>
      </c>
      <c r="E101" s="1">
        <f t="shared" si="56"/>
        <v>28.000000000000004</v>
      </c>
      <c r="F101" s="1">
        <f t="shared" si="57"/>
        <v>-7.5528419686577806</v>
      </c>
      <c r="G101" s="1">
        <v>3.5</v>
      </c>
      <c r="H101" s="1">
        <f t="shared" si="58"/>
        <v>19.444444444444446</v>
      </c>
    </row>
    <row r="102" spans="1:12">
      <c r="B102" s="3">
        <f t="shared" si="59"/>
        <v>2.0000000000000002E-5</v>
      </c>
      <c r="C102" s="1">
        <v>6.5</v>
      </c>
      <c r="D102" s="3">
        <f t="shared" si="55"/>
        <v>5.2000000000000009E-8</v>
      </c>
      <c r="E102" s="1">
        <f t="shared" si="56"/>
        <v>52.000000000000007</v>
      </c>
      <c r="F102" s="1">
        <f t="shared" si="57"/>
        <v>-7.2839966563652006</v>
      </c>
      <c r="G102" s="1">
        <v>2</v>
      </c>
      <c r="H102" s="1">
        <f t="shared" si="58"/>
        <v>11.111111111111111</v>
      </c>
    </row>
    <row r="103" spans="1:12">
      <c r="B103" s="3">
        <f>2*10^(-4)</f>
        <v>2.0000000000000001E-4</v>
      </c>
      <c r="C103" s="1">
        <v>2</v>
      </c>
      <c r="D103" s="3">
        <f t="shared" si="55"/>
        <v>1.6E-7</v>
      </c>
      <c r="E103" s="1">
        <f t="shared" si="56"/>
        <v>160</v>
      </c>
      <c r="F103" s="1">
        <f t="shared" si="57"/>
        <v>-6.795880017344075</v>
      </c>
      <c r="G103" s="1">
        <v>0.5</v>
      </c>
      <c r="H103" s="1">
        <f t="shared" si="58"/>
        <v>2.7777777777777777</v>
      </c>
    </row>
    <row r="105" spans="1:12">
      <c r="A105" s="1" t="s">
        <v>36</v>
      </c>
      <c r="B105" s="2" t="s">
        <v>2</v>
      </c>
      <c r="C105" s="2" t="s">
        <v>3</v>
      </c>
      <c r="D105" s="2" t="s">
        <v>4</v>
      </c>
      <c r="E105" s="2" t="s">
        <v>17</v>
      </c>
      <c r="F105" s="2" t="s">
        <v>6</v>
      </c>
      <c r="G105" s="2" t="s">
        <v>7</v>
      </c>
      <c r="H105" s="2" t="s">
        <v>8</v>
      </c>
      <c r="I105" s="2" t="s">
        <v>9</v>
      </c>
      <c r="J105" s="2" t="s">
        <v>10</v>
      </c>
      <c r="K105" s="2" t="s">
        <v>11</v>
      </c>
      <c r="L105" s="2" t="s">
        <v>12</v>
      </c>
    </row>
    <row r="106" spans="1:12">
      <c r="B106" s="3">
        <f>5*10^(-6)</f>
        <v>4.9999999999999996E-6</v>
      </c>
      <c r="C106" s="1">
        <v>0</v>
      </c>
      <c r="D106" s="3">
        <f t="shared" ref="D106:D111" si="60">B106*C106/2500</f>
        <v>0</v>
      </c>
      <c r="E106" s="1">
        <f>D106*10^9</f>
        <v>0</v>
      </c>
      <c r="G106" s="1">
        <v>14</v>
      </c>
      <c r="H106" s="1">
        <f>G106/14*100</f>
        <v>100</v>
      </c>
      <c r="I106" s="3">
        <v>1.8859999999999999E-5</v>
      </c>
      <c r="J106" s="4">
        <f>10^(-4.724)-10^(-4.724-0.06711)</f>
        <v>2.7032109392242221E-6</v>
      </c>
      <c r="K106" s="1">
        <f>I106*10^9</f>
        <v>18860</v>
      </c>
      <c r="L106" s="1">
        <f>J106*10^9</f>
        <v>2703.2109392242223</v>
      </c>
    </row>
    <row r="107" spans="1:12">
      <c r="B107" s="3">
        <f>5*10^(-4)</f>
        <v>5.0000000000000001E-4</v>
      </c>
      <c r="C107" s="1">
        <v>3</v>
      </c>
      <c r="D107" s="3">
        <f t="shared" si="60"/>
        <v>5.9999999999999997E-7</v>
      </c>
      <c r="E107" s="1">
        <f t="shared" ref="E107:E111" si="61">D107*10^9</f>
        <v>600</v>
      </c>
      <c r="F107" s="1">
        <f t="shared" ref="F107:F111" si="62">LOG(D107)</f>
        <v>-6.2218487496163561</v>
      </c>
      <c r="G107" s="1">
        <v>14</v>
      </c>
      <c r="H107" s="1">
        <f t="shared" ref="H107:H111" si="63">G107/14*100</f>
        <v>100</v>
      </c>
    </row>
    <row r="108" spans="1:12">
      <c r="B108" s="3">
        <f>5*10^(-3)</f>
        <v>5.0000000000000001E-3</v>
      </c>
      <c r="C108" s="1">
        <v>3.3</v>
      </c>
      <c r="D108" s="3">
        <f t="shared" si="60"/>
        <v>6.6000000000000003E-6</v>
      </c>
      <c r="E108" s="1">
        <f t="shared" si="61"/>
        <v>6600</v>
      </c>
      <c r="F108" s="1">
        <f t="shared" si="62"/>
        <v>-5.1804560644581317</v>
      </c>
      <c r="G108" s="1">
        <v>11</v>
      </c>
      <c r="H108" s="1">
        <f t="shared" si="63"/>
        <v>78.571428571428569</v>
      </c>
    </row>
    <row r="109" spans="1:12">
      <c r="B109" s="3">
        <f>5*10^(-3)</f>
        <v>5.0000000000000001E-3</v>
      </c>
      <c r="C109" s="1">
        <v>4</v>
      </c>
      <c r="D109" s="3">
        <f t="shared" si="60"/>
        <v>7.9999999999999996E-6</v>
      </c>
      <c r="E109" s="1">
        <f t="shared" si="61"/>
        <v>8000</v>
      </c>
      <c r="F109" s="1">
        <f t="shared" si="62"/>
        <v>-5.0969100130080562</v>
      </c>
      <c r="G109" s="1">
        <v>12</v>
      </c>
      <c r="H109" s="1">
        <f>G109/14*100</f>
        <v>85.714285714285708</v>
      </c>
    </row>
    <row r="110" spans="1:12">
      <c r="B110" s="3">
        <f t="shared" ref="B110:B111" si="64">5*10^(-3)</f>
        <v>5.0000000000000001E-3</v>
      </c>
      <c r="C110" s="1">
        <v>8</v>
      </c>
      <c r="D110" s="3">
        <f t="shared" si="60"/>
        <v>1.5999999999999999E-5</v>
      </c>
      <c r="E110" s="1">
        <f t="shared" si="61"/>
        <v>16000</v>
      </c>
      <c r="F110" s="1">
        <f t="shared" si="62"/>
        <v>-4.795880017344075</v>
      </c>
      <c r="G110" s="1">
        <v>10</v>
      </c>
      <c r="H110" s="1">
        <f>G110/14*100</f>
        <v>71.428571428571431</v>
      </c>
    </row>
    <row r="111" spans="1:12">
      <c r="B111" s="3">
        <f t="shared" si="64"/>
        <v>5.0000000000000001E-3</v>
      </c>
      <c r="C111" s="1">
        <v>12</v>
      </c>
      <c r="D111" s="3">
        <f t="shared" si="60"/>
        <v>2.4000000000000001E-5</v>
      </c>
      <c r="E111" s="1">
        <f t="shared" si="61"/>
        <v>24000</v>
      </c>
      <c r="F111" s="1">
        <f t="shared" si="62"/>
        <v>-4.6197887582883936</v>
      </c>
      <c r="G111" s="1">
        <v>4</v>
      </c>
      <c r="H111" s="1">
        <f t="shared" si="63"/>
        <v>28.571428571428569</v>
      </c>
    </row>
    <row r="112" spans="1:12">
      <c r="B112" s="3"/>
      <c r="D112" s="3"/>
    </row>
    <row r="114" spans="1:12">
      <c r="A114" s="1" t="s">
        <v>37</v>
      </c>
      <c r="B114" s="2" t="s">
        <v>2</v>
      </c>
      <c r="C114" s="2" t="s">
        <v>3</v>
      </c>
      <c r="D114" s="2" t="s">
        <v>4</v>
      </c>
      <c r="E114" s="2" t="s">
        <v>17</v>
      </c>
      <c r="F114" s="2" t="s">
        <v>6</v>
      </c>
      <c r="G114" s="2" t="s">
        <v>7</v>
      </c>
      <c r="H114" s="2" t="s">
        <v>8</v>
      </c>
      <c r="I114" s="2" t="s">
        <v>9</v>
      </c>
      <c r="J114" s="2" t="s">
        <v>10</v>
      </c>
      <c r="K114" s="2" t="s">
        <v>11</v>
      </c>
      <c r="L114" s="2" t="s">
        <v>12</v>
      </c>
    </row>
    <row r="115" spans="1:12">
      <c r="B115" s="3">
        <f>2*10^(-6)</f>
        <v>1.9999999999999999E-6</v>
      </c>
      <c r="C115" s="1">
        <v>0</v>
      </c>
      <c r="D115" s="3">
        <f>B115*C115/2500</f>
        <v>0</v>
      </c>
      <c r="E115" s="1">
        <f>D115*10^9</f>
        <v>0</v>
      </c>
      <c r="G115" s="1">
        <v>16</v>
      </c>
      <c r="H115" s="1">
        <f>G115/16*100</f>
        <v>100</v>
      </c>
      <c r="I115" s="3">
        <v>2.8529999999999999E-7</v>
      </c>
      <c r="J115" s="4">
        <f>10^(-6.545)-10^(-6.545-0.03542)</f>
        <v>2.2329274068437538E-8</v>
      </c>
      <c r="K115" s="1">
        <f>I115*10^9</f>
        <v>285.3</v>
      </c>
      <c r="L115" s="1">
        <f>J115*10^9</f>
        <v>22.329274068437538</v>
      </c>
    </row>
    <row r="116" spans="1:12">
      <c r="B116" s="3">
        <f>2*10^(-4)</f>
        <v>2.0000000000000001E-4</v>
      </c>
      <c r="C116" s="1">
        <v>1</v>
      </c>
      <c r="D116" s="3">
        <f t="shared" ref="D116:D121" si="65">B116*C116/2500</f>
        <v>8.0000000000000002E-8</v>
      </c>
      <c r="E116" s="1">
        <f t="shared" ref="E116:E120" si="66">D116*10^9</f>
        <v>80</v>
      </c>
      <c r="F116" s="1">
        <f t="shared" ref="F116:F121" si="67">LOG(D116)</f>
        <v>-7.0969100130080562</v>
      </c>
      <c r="G116" s="1">
        <v>13.5</v>
      </c>
      <c r="H116" s="1">
        <f t="shared" ref="H116:H121" si="68">G116/16*100</f>
        <v>84.375</v>
      </c>
    </row>
    <row r="117" spans="1:12">
      <c r="B117" s="3">
        <f t="shared" ref="B117:B120" si="69">2*10^(-4)</f>
        <v>2.0000000000000001E-4</v>
      </c>
      <c r="C117" s="1">
        <v>2</v>
      </c>
      <c r="D117" s="3">
        <f t="shared" si="65"/>
        <v>1.6E-7</v>
      </c>
      <c r="E117" s="1">
        <f t="shared" si="66"/>
        <v>160</v>
      </c>
      <c r="F117" s="1">
        <f t="shared" si="67"/>
        <v>-6.795880017344075</v>
      </c>
      <c r="G117" s="1">
        <v>13</v>
      </c>
      <c r="H117" s="1">
        <f t="shared" si="68"/>
        <v>81.25</v>
      </c>
    </row>
    <row r="118" spans="1:12">
      <c r="B118" s="3">
        <f t="shared" si="69"/>
        <v>2.0000000000000001E-4</v>
      </c>
      <c r="C118" s="1">
        <v>4</v>
      </c>
      <c r="D118" s="3">
        <f>B118*C118/2500</f>
        <v>3.2000000000000001E-7</v>
      </c>
      <c r="E118" s="1">
        <f t="shared" si="66"/>
        <v>320</v>
      </c>
      <c r="F118" s="1">
        <f t="shared" si="67"/>
        <v>-6.4948500216800937</v>
      </c>
      <c r="G118" s="1">
        <v>6</v>
      </c>
      <c r="H118" s="1">
        <f t="shared" si="68"/>
        <v>37.5</v>
      </c>
    </row>
    <row r="119" spans="1:12">
      <c r="B119" s="3">
        <f t="shared" si="69"/>
        <v>2.0000000000000001E-4</v>
      </c>
      <c r="C119" s="1">
        <v>4</v>
      </c>
      <c r="D119" s="3">
        <f>B119*C119/2500</f>
        <v>3.2000000000000001E-7</v>
      </c>
      <c r="E119" s="1">
        <f t="shared" si="66"/>
        <v>320</v>
      </c>
      <c r="F119" s="1">
        <f t="shared" si="67"/>
        <v>-6.4948500216800937</v>
      </c>
      <c r="G119" s="1">
        <v>7.5</v>
      </c>
      <c r="H119" s="1">
        <f t="shared" si="68"/>
        <v>46.875</v>
      </c>
    </row>
    <row r="120" spans="1:12">
      <c r="B120" s="3">
        <f t="shared" si="69"/>
        <v>2.0000000000000001E-4</v>
      </c>
      <c r="C120" s="1">
        <v>8</v>
      </c>
      <c r="D120" s="3">
        <f t="shared" si="65"/>
        <v>6.4000000000000001E-7</v>
      </c>
      <c r="E120" s="1">
        <f t="shared" si="66"/>
        <v>640</v>
      </c>
      <c r="F120" s="1">
        <f t="shared" si="67"/>
        <v>-6.1938200260161125</v>
      </c>
      <c r="G120" s="1">
        <v>3.5</v>
      </c>
      <c r="H120" s="1">
        <f t="shared" si="68"/>
        <v>21.875</v>
      </c>
    </row>
    <row r="121" spans="1:12">
      <c r="B121" s="3">
        <f>2*10^(-3)</f>
        <v>2E-3</v>
      </c>
      <c r="C121" s="1">
        <v>2.4</v>
      </c>
      <c r="D121" s="3">
        <f t="shared" si="65"/>
        <v>1.9199999999999998E-6</v>
      </c>
      <c r="E121" s="3">
        <f>D121*10^9</f>
        <v>1919.9999999999998</v>
      </c>
      <c r="F121" s="1">
        <f t="shared" si="67"/>
        <v>-5.7166987712964508</v>
      </c>
      <c r="G121" s="1">
        <v>0.5</v>
      </c>
      <c r="H121" s="1">
        <f t="shared" si="68"/>
        <v>3.125</v>
      </c>
    </row>
    <row r="122" spans="1:12">
      <c r="B122" s="3"/>
    </row>
    <row r="123" spans="1:12">
      <c r="A123" s="2" t="s">
        <v>18</v>
      </c>
      <c r="B123" s="2" t="s">
        <v>19</v>
      </c>
      <c r="C123" s="2" t="s">
        <v>20</v>
      </c>
      <c r="D123" s="2" t="s">
        <v>21</v>
      </c>
      <c r="E123" s="2" t="s">
        <v>22</v>
      </c>
      <c r="F123" s="2" t="s">
        <v>23</v>
      </c>
      <c r="G123" s="2" t="s">
        <v>24</v>
      </c>
      <c r="H123" s="2" t="s">
        <v>25</v>
      </c>
      <c r="I123" s="2" t="s">
        <v>9</v>
      </c>
      <c r="J123" s="2" t="s">
        <v>10</v>
      </c>
      <c r="K123" s="2" t="s">
        <v>11</v>
      </c>
      <c r="L123" s="2" t="s">
        <v>12</v>
      </c>
    </row>
    <row r="124" spans="1:12">
      <c r="B124" s="3">
        <v>1.5999999999999999E-6</v>
      </c>
      <c r="C124" s="1">
        <v>0</v>
      </c>
      <c r="D124" s="3">
        <f>B124*C124/2500</f>
        <v>0</v>
      </c>
      <c r="E124" s="1">
        <f>D124*10^9</f>
        <v>0</v>
      </c>
      <c r="G124" s="1">
        <v>16</v>
      </c>
      <c r="H124" s="1">
        <f>G124/16*100</f>
        <v>100</v>
      </c>
      <c r="I124" s="3">
        <v>7.9819999999999999E-9</v>
      </c>
      <c r="J124" s="4">
        <f>10^(-8.098)-10^(-8.098-0.008479)</f>
        <v>1.5428642693144521E-10</v>
      </c>
      <c r="K124" s="1">
        <f>I124*10^9</f>
        <v>7.9820000000000002</v>
      </c>
      <c r="L124" s="1">
        <f>J124*10^9</f>
        <v>0.1542864269314452</v>
      </c>
    </row>
    <row r="125" spans="1:12">
      <c r="B125" s="3">
        <v>1.5999999999999999E-6</v>
      </c>
      <c r="C125" s="1">
        <v>8</v>
      </c>
      <c r="D125" s="3">
        <f t="shared" ref="D125:D130" si="70">B125*C125/2500</f>
        <v>5.1199999999999997E-9</v>
      </c>
      <c r="E125" s="1">
        <f t="shared" ref="E125:E130" si="71">D125*10^9</f>
        <v>5.12</v>
      </c>
      <c r="F125" s="1">
        <f>LOG(D125)</f>
        <v>-8.2907300390241687</v>
      </c>
      <c r="G125" s="1">
        <v>15</v>
      </c>
      <c r="H125" s="1">
        <f t="shared" ref="H125:H130" si="72">G125/16*100</f>
        <v>93.75</v>
      </c>
    </row>
    <row r="126" spans="1:12">
      <c r="B126" s="3">
        <v>1.5999999999999999E-6</v>
      </c>
      <c r="C126" s="1">
        <v>12</v>
      </c>
      <c r="D126" s="3">
        <f>B126*C126/2500</f>
        <v>7.6799999999999999E-9</v>
      </c>
      <c r="E126" s="3">
        <f>D126*10^9</f>
        <v>7.68</v>
      </c>
      <c r="F126" s="1">
        <f>LOG(D126)</f>
        <v>-8.1146387799684874</v>
      </c>
      <c r="G126" s="1">
        <v>9</v>
      </c>
      <c r="H126" s="1">
        <f>G126/16*100</f>
        <v>56.25</v>
      </c>
    </row>
    <row r="127" spans="1:12">
      <c r="B127" s="3">
        <v>1.5999999999999999E-6</v>
      </c>
      <c r="C127" s="1">
        <v>16</v>
      </c>
      <c r="D127" s="3">
        <f>B127*C127/2500</f>
        <v>1.0239999999999999E-8</v>
      </c>
      <c r="E127" s="1">
        <f t="shared" si="71"/>
        <v>10.24</v>
      </c>
      <c r="F127" s="1">
        <f t="shared" ref="F127:F130" si="73">LOG(D127)</f>
        <v>-7.9897000433601884</v>
      </c>
      <c r="G127" s="1">
        <v>2.5</v>
      </c>
      <c r="H127" s="1">
        <f t="shared" si="72"/>
        <v>15.625</v>
      </c>
    </row>
    <row r="128" spans="1:12">
      <c r="B128" s="3">
        <v>1.5999999999999999E-6</v>
      </c>
      <c r="C128" s="1">
        <v>18</v>
      </c>
      <c r="D128" s="3">
        <f>B128*C128/2500</f>
        <v>1.152E-8</v>
      </c>
      <c r="E128" s="1">
        <f t="shared" si="71"/>
        <v>11.52</v>
      </c>
      <c r="F128" s="1">
        <f t="shared" si="73"/>
        <v>-7.9385475209128069</v>
      </c>
      <c r="G128" s="1">
        <v>2</v>
      </c>
      <c r="H128" s="1">
        <f t="shared" si="72"/>
        <v>12.5</v>
      </c>
    </row>
    <row r="129" spans="2:8">
      <c r="B129" s="3">
        <v>1.5999999999999999E-5</v>
      </c>
      <c r="C129" s="1">
        <v>2.6</v>
      </c>
      <c r="D129" s="3">
        <f t="shared" si="70"/>
        <v>1.6640000000000002E-8</v>
      </c>
      <c r="E129" s="1">
        <f t="shared" si="71"/>
        <v>16.64</v>
      </c>
      <c r="F129" s="1">
        <f t="shared" si="73"/>
        <v>-7.7788466780452952</v>
      </c>
      <c r="G129" s="1">
        <v>1</v>
      </c>
      <c r="H129" s="1">
        <f t="shared" si="72"/>
        <v>6.25</v>
      </c>
    </row>
    <row r="130" spans="2:8">
      <c r="B130" s="3">
        <v>1.5999999999999999E-5</v>
      </c>
      <c r="C130" s="1">
        <v>3.6</v>
      </c>
      <c r="D130" s="3">
        <f t="shared" si="70"/>
        <v>2.304E-8</v>
      </c>
      <c r="E130" s="1">
        <f t="shared" si="71"/>
        <v>23.04</v>
      </c>
      <c r="F130" s="1">
        <f t="shared" si="73"/>
        <v>-7.6375175252488257</v>
      </c>
      <c r="G130" s="1">
        <v>0.5</v>
      </c>
      <c r="H130" s="1">
        <f t="shared" si="72"/>
        <v>3.125</v>
      </c>
    </row>
  </sheetData>
  <phoneticPr fontId="1"/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2:AA58"/>
  <sheetViews>
    <sheetView tabSelected="1" topLeftCell="A5" zoomScale="120" zoomScaleNormal="120" zoomScalePageLayoutView="120" workbookViewId="0">
      <selection activeCell="I5" sqref="I5"/>
    </sheetView>
  </sheetViews>
  <sheetFormatPr defaultColWidth="8.77734375" defaultRowHeight="14.4"/>
  <cols>
    <col min="1" max="1" width="9.6640625" style="115" bestFit="1" customWidth="1"/>
    <col min="2" max="2" width="11.6640625" style="115" customWidth="1"/>
    <col min="3" max="5" width="8.77734375" style="115"/>
    <col min="6" max="6" width="12.44140625" style="115" customWidth="1"/>
    <col min="7" max="7" width="10.77734375" style="115" bestFit="1" customWidth="1"/>
    <col min="8" max="14" width="8.77734375" style="115"/>
    <col min="15" max="15" width="12.109375" style="115" bestFit="1" customWidth="1"/>
    <col min="16" max="16384" width="8.77734375" style="115"/>
  </cols>
  <sheetData>
    <row r="2" spans="1:27">
      <c r="A2" s="140" t="s">
        <v>447</v>
      </c>
      <c r="B2" s="141"/>
      <c r="C2" s="141"/>
      <c r="D2" s="141"/>
      <c r="E2" s="141"/>
      <c r="F2" s="141"/>
      <c r="G2" s="141"/>
      <c r="H2" s="141"/>
      <c r="I2" s="141"/>
      <c r="J2" s="141"/>
      <c r="K2" s="141"/>
      <c r="L2" s="141"/>
      <c r="M2" s="141"/>
      <c r="O2" s="140" t="s">
        <v>476</v>
      </c>
      <c r="P2" s="141"/>
      <c r="Q2" s="141"/>
      <c r="R2" s="141"/>
      <c r="S2" s="141"/>
      <c r="T2" s="141"/>
      <c r="U2" s="141"/>
      <c r="V2" s="142"/>
      <c r="W2" s="142"/>
      <c r="X2" s="142"/>
      <c r="Y2" s="142"/>
      <c r="Z2" s="142"/>
      <c r="AA2" s="142"/>
    </row>
    <row r="3" spans="1:27">
      <c r="A3" s="143" t="s">
        <v>477</v>
      </c>
      <c r="B3" s="141" t="s">
        <v>478</v>
      </c>
      <c r="C3" s="141"/>
      <c r="D3" s="141" t="s">
        <v>479</v>
      </c>
      <c r="E3" s="141"/>
      <c r="F3" s="141" t="s">
        <v>480</v>
      </c>
      <c r="G3" s="141"/>
      <c r="H3" s="141" t="s">
        <v>481</v>
      </c>
      <c r="I3" s="141"/>
      <c r="J3" s="141" t="s">
        <v>482</v>
      </c>
      <c r="K3" s="141"/>
      <c r="L3" s="141" t="s">
        <v>483</v>
      </c>
      <c r="M3" s="141"/>
      <c r="O3" s="143" t="s">
        <v>477</v>
      </c>
      <c r="P3" s="141" t="s">
        <v>478</v>
      </c>
      <c r="Q3" s="141"/>
      <c r="R3" s="141" t="s">
        <v>479</v>
      </c>
      <c r="S3" s="141"/>
      <c r="T3" s="141" t="s">
        <v>480</v>
      </c>
      <c r="U3" s="141"/>
      <c r="V3" s="141" t="s">
        <v>481</v>
      </c>
      <c r="W3" s="141"/>
      <c r="X3" s="141" t="s">
        <v>482</v>
      </c>
      <c r="Y3" s="141"/>
      <c r="Z3" s="141" t="s">
        <v>483</v>
      </c>
      <c r="AA3" s="141"/>
    </row>
    <row r="4" spans="1:27">
      <c r="A4" s="143"/>
      <c r="B4" s="126" t="s">
        <v>484</v>
      </c>
      <c r="C4" s="126" t="s">
        <v>485</v>
      </c>
      <c r="D4" s="126" t="s">
        <v>484</v>
      </c>
      <c r="E4" s="126" t="s">
        <v>485</v>
      </c>
      <c r="F4" s="126" t="s">
        <v>484</v>
      </c>
      <c r="G4" s="126" t="s">
        <v>485</v>
      </c>
      <c r="H4" s="126" t="s">
        <v>484</v>
      </c>
      <c r="I4" s="126" t="s">
        <v>485</v>
      </c>
      <c r="J4" s="126" t="s">
        <v>484</v>
      </c>
      <c r="K4" s="126" t="s">
        <v>485</v>
      </c>
      <c r="L4" s="126" t="s">
        <v>484</v>
      </c>
      <c r="M4" s="126" t="s">
        <v>485</v>
      </c>
      <c r="O4" s="143"/>
      <c r="P4" s="126" t="s">
        <v>486</v>
      </c>
      <c r="Q4" s="126" t="s">
        <v>487</v>
      </c>
      <c r="R4" s="126" t="s">
        <v>486</v>
      </c>
      <c r="S4" s="126" t="s">
        <v>487</v>
      </c>
      <c r="T4" s="126" t="s">
        <v>486</v>
      </c>
      <c r="U4" s="126" t="s">
        <v>487</v>
      </c>
      <c r="V4" s="126" t="s">
        <v>486</v>
      </c>
      <c r="W4" s="126" t="s">
        <v>487</v>
      </c>
      <c r="X4" s="126" t="s">
        <v>486</v>
      </c>
      <c r="Y4" s="126" t="s">
        <v>487</v>
      </c>
      <c r="Z4" s="126" t="s">
        <v>486</v>
      </c>
      <c r="AA4" s="126" t="s">
        <v>487</v>
      </c>
    </row>
    <row r="5" spans="1:27">
      <c r="A5" s="124" t="s">
        <v>488</v>
      </c>
      <c r="F5" s="125">
        <v>2158253</v>
      </c>
      <c r="G5" s="125">
        <v>1961692</v>
      </c>
      <c r="O5" s="124" t="s">
        <v>488</v>
      </c>
      <c r="T5" s="115">
        <f>AVERAGE(F5:G5)</f>
        <v>2059972.5</v>
      </c>
    </row>
    <row r="6" spans="1:27">
      <c r="A6" s="124">
        <v>23</v>
      </c>
      <c r="B6" s="125">
        <v>1660895</v>
      </c>
      <c r="C6" s="125">
        <v>2275454</v>
      </c>
      <c r="D6" s="125">
        <v>438070</v>
      </c>
      <c r="E6" s="125">
        <v>571485</v>
      </c>
      <c r="F6" s="125">
        <v>158989</v>
      </c>
      <c r="G6" s="125">
        <v>204060</v>
      </c>
      <c r="H6" s="125">
        <v>165479</v>
      </c>
      <c r="I6" s="125">
        <v>159710</v>
      </c>
      <c r="J6" s="125">
        <v>101660</v>
      </c>
      <c r="K6" s="125">
        <v>111756</v>
      </c>
      <c r="L6" s="125">
        <v>173772</v>
      </c>
      <c r="M6" s="125">
        <v>169085</v>
      </c>
      <c r="O6" s="124">
        <v>23</v>
      </c>
      <c r="P6" s="115">
        <f t="shared" ref="P6:P16" si="0">B6/$T$5*100</f>
        <v>80.627047205727266</v>
      </c>
      <c r="Q6" s="115">
        <f t="shared" ref="Q6:Q16" si="1">C6/$T$5*100</f>
        <v>110.46040663164192</v>
      </c>
      <c r="R6" s="115">
        <f t="shared" ref="R6:R16" si="2">D6/$T$5*100</f>
        <v>21.265817868927861</v>
      </c>
      <c r="S6" s="115">
        <f t="shared" ref="S6:S16" si="3">E6/$T$5*100</f>
        <v>27.742360638309492</v>
      </c>
      <c r="T6" s="115">
        <f t="shared" ref="T6:T16" si="4">F6/$T$5*100</f>
        <v>7.7180156531215838</v>
      </c>
      <c r="U6" s="115">
        <f t="shared" ref="U6:U16" si="5">G6/$T$5*100</f>
        <v>9.905957482442119</v>
      </c>
      <c r="V6" s="115">
        <f t="shared" ref="V6:V16" si="6">H6/$T$5*100</f>
        <v>8.0330684026121695</v>
      </c>
      <c r="W6" s="115">
        <f t="shared" ref="W6:W16" si="7">I6/$T$5*100</f>
        <v>7.7530161203608294</v>
      </c>
      <c r="X6" s="115">
        <f t="shared" ref="X6:X16" si="8">J6/$T$5*100</f>
        <v>4.9350173363964807</v>
      </c>
      <c r="Y6" s="115">
        <f t="shared" ref="Y6:Y16" si="9">K6/$T$5*100</f>
        <v>5.4251209664206685</v>
      </c>
      <c r="Z6" s="115">
        <f t="shared" ref="Z6:Z16" si="10">L6/$T$5*100</f>
        <v>8.435646592369558</v>
      </c>
      <c r="AA6" s="115">
        <f t="shared" ref="AA6:AA16" si="11">M6/$T$5*100</f>
        <v>8.2081192831457699</v>
      </c>
    </row>
    <row r="7" spans="1:27">
      <c r="A7" s="124">
        <v>24</v>
      </c>
      <c r="B7" s="125">
        <v>2516748</v>
      </c>
      <c r="C7" s="125">
        <v>2332079</v>
      </c>
      <c r="D7" s="125">
        <v>850222</v>
      </c>
      <c r="E7" s="125">
        <v>975712</v>
      </c>
      <c r="F7" s="125">
        <v>178460</v>
      </c>
      <c r="G7" s="125">
        <v>208026</v>
      </c>
      <c r="H7" s="125">
        <v>158268</v>
      </c>
      <c r="I7" s="125">
        <v>147451</v>
      </c>
      <c r="J7" s="125">
        <v>159710</v>
      </c>
      <c r="K7" s="125">
        <v>170888</v>
      </c>
      <c r="L7" s="125">
        <v>153581</v>
      </c>
      <c r="M7" s="125">
        <v>168364</v>
      </c>
      <c r="O7" s="124">
        <v>24</v>
      </c>
      <c r="P7" s="115">
        <f t="shared" si="0"/>
        <v>122.17386397148506</v>
      </c>
      <c r="Q7" s="115">
        <f t="shared" si="1"/>
        <v>113.20922973486296</v>
      </c>
      <c r="R7" s="115">
        <f t="shared" si="2"/>
        <v>41.273463602062648</v>
      </c>
      <c r="S7" s="115">
        <f t="shared" si="3"/>
        <v>47.365292497836741</v>
      </c>
      <c r="T7" s="115">
        <f t="shared" si="4"/>
        <v>8.6632224459307103</v>
      </c>
      <c r="U7" s="115">
        <f t="shared" si="5"/>
        <v>10.098484324426661</v>
      </c>
      <c r="V7" s="115">
        <f t="shared" si="6"/>
        <v>7.6830151858823363</v>
      </c>
      <c r="W7" s="115">
        <f t="shared" si="7"/>
        <v>7.157911088618901</v>
      </c>
      <c r="X7" s="115">
        <f t="shared" si="8"/>
        <v>7.7530161203608294</v>
      </c>
      <c r="Y7" s="115">
        <f t="shared" si="9"/>
        <v>8.2956447234125701</v>
      </c>
      <c r="Z7" s="115">
        <f t="shared" si="10"/>
        <v>7.4554878766585482</v>
      </c>
      <c r="AA7" s="115">
        <f t="shared" si="11"/>
        <v>8.1731188159065233</v>
      </c>
    </row>
    <row r="8" spans="1:27">
      <c r="A8" s="124">
        <v>25</v>
      </c>
      <c r="B8" s="125">
        <v>2772839</v>
      </c>
      <c r="C8" s="125">
        <v>2800252</v>
      </c>
      <c r="D8" s="125">
        <v>2673287</v>
      </c>
      <c r="E8" s="125">
        <v>2657777</v>
      </c>
      <c r="F8" s="125">
        <v>2635775</v>
      </c>
      <c r="G8" s="125">
        <v>2736769</v>
      </c>
      <c r="H8" s="125">
        <v>2684468</v>
      </c>
      <c r="I8" s="125">
        <v>2551374</v>
      </c>
      <c r="J8" s="125">
        <v>2257781</v>
      </c>
      <c r="K8" s="125">
        <v>2619904</v>
      </c>
      <c r="L8" s="125">
        <v>396244</v>
      </c>
      <c r="M8" s="125">
        <v>560668</v>
      </c>
      <c r="O8" s="124">
        <v>25</v>
      </c>
      <c r="P8" s="115">
        <f t="shared" si="0"/>
        <v>134.60563187129927</v>
      </c>
      <c r="Q8" s="115">
        <f t="shared" si="1"/>
        <v>135.93637779145109</v>
      </c>
      <c r="R8" s="115">
        <f t="shared" si="2"/>
        <v>129.7729459980655</v>
      </c>
      <c r="S8" s="115">
        <f t="shared" si="3"/>
        <v>129.02002332555412</v>
      </c>
      <c r="T8" s="115">
        <f t="shared" si="4"/>
        <v>127.95195081487738</v>
      </c>
      <c r="U8" s="115">
        <f t="shared" si="5"/>
        <v>132.85463762258962</v>
      </c>
      <c r="V8" s="115">
        <f t="shared" si="6"/>
        <v>130.31572023412934</v>
      </c>
      <c r="W8" s="115">
        <f t="shared" si="7"/>
        <v>123.85476019704147</v>
      </c>
      <c r="X8" s="115">
        <f t="shared" si="8"/>
        <v>109.60248255741278</v>
      </c>
      <c r="Y8" s="115">
        <f t="shared" si="9"/>
        <v>127.18150363657767</v>
      </c>
      <c r="Z8" s="115">
        <f t="shared" si="10"/>
        <v>19.235402414352617</v>
      </c>
      <c r="AA8" s="115">
        <f t="shared" si="11"/>
        <v>27.217256541046059</v>
      </c>
    </row>
    <row r="9" spans="1:27">
      <c r="A9" s="124">
        <v>7</v>
      </c>
      <c r="B9" s="125">
        <v>2666434</v>
      </c>
      <c r="C9" s="125">
        <v>2708996</v>
      </c>
      <c r="D9" s="125">
        <v>2732080</v>
      </c>
      <c r="E9" s="125">
        <v>2789792</v>
      </c>
      <c r="F9" s="125">
        <v>2478515</v>
      </c>
      <c r="G9" s="125">
        <v>2838847</v>
      </c>
      <c r="H9" s="125">
        <v>1720040</v>
      </c>
      <c r="I9" s="125">
        <v>2405658</v>
      </c>
      <c r="J9" s="125">
        <v>751779</v>
      </c>
      <c r="K9" s="125">
        <v>819211</v>
      </c>
      <c r="L9" s="125">
        <v>275091</v>
      </c>
      <c r="M9" s="125">
        <v>293480</v>
      </c>
      <c r="O9" s="124">
        <v>7</v>
      </c>
      <c r="P9" s="115">
        <f t="shared" si="0"/>
        <v>129.44027165411188</v>
      </c>
      <c r="Q9" s="115">
        <f t="shared" si="1"/>
        <v>131.50641574098682</v>
      </c>
      <c r="R9" s="115">
        <f t="shared" si="2"/>
        <v>132.6270132246911</v>
      </c>
      <c r="S9" s="115">
        <f t="shared" si="3"/>
        <v>135.4286040226265</v>
      </c>
      <c r="T9" s="115">
        <f t="shared" si="4"/>
        <v>120.31786832105769</v>
      </c>
      <c r="U9" s="115">
        <f t="shared" si="5"/>
        <v>137.80994649200414</v>
      </c>
      <c r="V9" s="115">
        <f t="shared" si="6"/>
        <v>83.498202039104896</v>
      </c>
      <c r="W9" s="115">
        <f t="shared" si="7"/>
        <v>116.78107353374862</v>
      </c>
      <c r="X9" s="115">
        <f t="shared" si="8"/>
        <v>36.494613398965278</v>
      </c>
      <c r="Y9" s="115">
        <f t="shared" si="9"/>
        <v>39.768055156076116</v>
      </c>
      <c r="Z9" s="115">
        <f t="shared" si="10"/>
        <v>13.354110309725009</v>
      </c>
      <c r="AA9" s="115">
        <f t="shared" si="11"/>
        <v>14.246792129506582</v>
      </c>
    </row>
    <row r="10" spans="1:27">
      <c r="A10" s="124">
        <v>6</v>
      </c>
      <c r="B10" s="125">
        <v>2426216</v>
      </c>
      <c r="C10" s="125">
        <v>2551013</v>
      </c>
      <c r="D10" s="125">
        <v>492518</v>
      </c>
      <c r="E10" s="125">
        <v>1138346</v>
      </c>
      <c r="F10" s="125">
        <v>157908</v>
      </c>
      <c r="G10" s="125">
        <v>170527</v>
      </c>
      <c r="H10" s="125">
        <v>161874</v>
      </c>
      <c r="I10" s="125">
        <v>145288</v>
      </c>
      <c r="J10" s="125">
        <v>147812</v>
      </c>
      <c r="K10" s="125">
        <v>152139</v>
      </c>
      <c r="L10" s="125">
        <v>149254</v>
      </c>
      <c r="M10" s="125">
        <v>136274</v>
      </c>
      <c r="O10" s="124">
        <v>6</v>
      </c>
      <c r="P10" s="115">
        <f t="shared" si="0"/>
        <v>117.77904802127213</v>
      </c>
      <c r="Q10" s="115">
        <f t="shared" si="1"/>
        <v>123.83723569125316</v>
      </c>
      <c r="R10" s="115">
        <f t="shared" si="2"/>
        <v>23.908959949708066</v>
      </c>
      <c r="S10" s="115">
        <f t="shared" si="3"/>
        <v>55.260252260649111</v>
      </c>
      <c r="T10" s="115">
        <f t="shared" si="4"/>
        <v>7.6655392244313951</v>
      </c>
      <c r="U10" s="115">
        <f t="shared" si="5"/>
        <v>8.2781202176242648</v>
      </c>
      <c r="V10" s="115">
        <f t="shared" si="6"/>
        <v>7.858066066415935</v>
      </c>
      <c r="W10" s="115">
        <f t="shared" si="7"/>
        <v>7.0529096869011596</v>
      </c>
      <c r="X10" s="115">
        <f t="shared" si="8"/>
        <v>7.1754355944072064</v>
      </c>
      <c r="Y10" s="115">
        <f t="shared" si="9"/>
        <v>7.3854869421800533</v>
      </c>
      <c r="Z10" s="115">
        <f t="shared" si="10"/>
        <v>7.2454365288857012</v>
      </c>
      <c r="AA10" s="115">
        <f t="shared" si="11"/>
        <v>6.6153310299045254</v>
      </c>
    </row>
    <row r="11" spans="1:27">
      <c r="A11" s="124">
        <v>10</v>
      </c>
      <c r="B11" s="125">
        <v>1703467</v>
      </c>
      <c r="C11" s="125">
        <v>1762974</v>
      </c>
      <c r="D11" s="125">
        <v>745666</v>
      </c>
      <c r="E11" s="125">
        <v>721146</v>
      </c>
      <c r="F11" s="125">
        <v>148910</v>
      </c>
      <c r="G11" s="125">
        <v>134127</v>
      </c>
      <c r="H11" s="125">
        <v>98071</v>
      </c>
      <c r="I11" s="125">
        <v>133046</v>
      </c>
      <c r="J11" s="125">
        <v>156482</v>
      </c>
      <c r="K11" s="125">
        <v>143141</v>
      </c>
      <c r="L11" s="125">
        <v>118984</v>
      </c>
      <c r="M11" s="125">
        <v>119705</v>
      </c>
      <c r="O11" s="124">
        <v>10</v>
      </c>
      <c r="P11" s="115">
        <f t="shared" si="0"/>
        <v>82.693676735975842</v>
      </c>
      <c r="Q11" s="115">
        <f t="shared" si="1"/>
        <v>85.582404619479149</v>
      </c>
      <c r="R11" s="115">
        <f t="shared" si="2"/>
        <v>36.197861864660815</v>
      </c>
      <c r="S11" s="115">
        <f t="shared" si="3"/>
        <v>35.007554712502234</v>
      </c>
      <c r="T11" s="115">
        <f t="shared" si="4"/>
        <v>7.2287372768325797</v>
      </c>
      <c r="U11" s="115">
        <f t="shared" si="5"/>
        <v>6.5111063375846028</v>
      </c>
      <c r="V11" s="115">
        <f t="shared" si="6"/>
        <v>4.760791709598065</v>
      </c>
      <c r="W11" s="115">
        <f t="shared" si="7"/>
        <v>6.4586299088944141</v>
      </c>
      <c r="X11" s="115">
        <f t="shared" si="8"/>
        <v>7.59631499935072</v>
      </c>
      <c r="Y11" s="115">
        <f t="shared" si="9"/>
        <v>6.9486849945812388</v>
      </c>
      <c r="Z11" s="115">
        <f t="shared" si="10"/>
        <v>5.7759994368856864</v>
      </c>
      <c r="AA11" s="115">
        <f t="shared" si="11"/>
        <v>5.8109999041249338</v>
      </c>
    </row>
    <row r="12" spans="1:27">
      <c r="A12" s="124">
        <v>12</v>
      </c>
      <c r="B12" s="125">
        <v>1994873</v>
      </c>
      <c r="C12" s="125">
        <v>2143826</v>
      </c>
      <c r="D12" s="125">
        <v>1779203</v>
      </c>
      <c r="E12" s="125">
        <v>1776317</v>
      </c>
      <c r="F12" s="125">
        <v>178477</v>
      </c>
      <c r="G12" s="125">
        <v>154679</v>
      </c>
      <c r="H12" s="125">
        <v>122950</v>
      </c>
      <c r="I12" s="125">
        <v>117902</v>
      </c>
      <c r="J12" s="125">
        <v>130161</v>
      </c>
      <c r="K12" s="125">
        <v>130882</v>
      </c>
      <c r="L12" s="125">
        <v>78962</v>
      </c>
      <c r="M12" s="125">
        <v>90500</v>
      </c>
      <c r="O12" s="124">
        <v>12</v>
      </c>
      <c r="P12" s="115">
        <f t="shared" si="0"/>
        <v>96.839787909790047</v>
      </c>
      <c r="Q12" s="115">
        <f t="shared" si="1"/>
        <v>104.07061259312928</v>
      </c>
      <c r="R12" s="115">
        <f t="shared" si="2"/>
        <v>86.370230670555074</v>
      </c>
      <c r="S12" s="115">
        <f t="shared" si="3"/>
        <v>86.230131712923352</v>
      </c>
      <c r="T12" s="115">
        <f t="shared" si="4"/>
        <v>8.6640476996658933</v>
      </c>
      <c r="U12" s="115">
        <f t="shared" si="5"/>
        <v>7.5087895590839198</v>
      </c>
      <c r="V12" s="115">
        <f t="shared" si="6"/>
        <v>5.9685262788702271</v>
      </c>
      <c r="W12" s="115">
        <f t="shared" si="7"/>
        <v>5.7234744638581336</v>
      </c>
      <c r="X12" s="115">
        <f t="shared" si="8"/>
        <v>6.3185794956000629</v>
      </c>
      <c r="Y12" s="115">
        <f t="shared" si="9"/>
        <v>6.3535799628393095</v>
      </c>
      <c r="Z12" s="115">
        <f t="shared" si="10"/>
        <v>3.833157966914607</v>
      </c>
      <c r="AA12" s="115">
        <f t="shared" si="11"/>
        <v>4.3932625314172888</v>
      </c>
    </row>
    <row r="13" spans="1:27">
      <c r="A13" s="124">
        <v>13</v>
      </c>
      <c r="B13" s="125">
        <v>2061595</v>
      </c>
      <c r="C13" s="125">
        <v>2096579</v>
      </c>
      <c r="D13" s="125">
        <v>1624487</v>
      </c>
      <c r="E13" s="125">
        <v>1452825</v>
      </c>
      <c r="F13" s="125">
        <v>197587</v>
      </c>
      <c r="G13" s="125">
        <v>202634</v>
      </c>
      <c r="H13" s="125">
        <v>125835</v>
      </c>
      <c r="I13" s="125">
        <v>104201</v>
      </c>
      <c r="J13" s="125">
        <v>148189</v>
      </c>
      <c r="K13" s="125">
        <v>124032</v>
      </c>
      <c r="L13" s="125">
        <v>95187</v>
      </c>
      <c r="M13" s="125">
        <v>81125</v>
      </c>
      <c r="O13" s="124">
        <v>13</v>
      </c>
      <c r="P13" s="115">
        <f t="shared" si="0"/>
        <v>100.07876318737266</v>
      </c>
      <c r="Q13" s="115">
        <f t="shared" si="1"/>
        <v>101.77703828570527</v>
      </c>
      <c r="R13" s="115">
        <f t="shared" si="2"/>
        <v>78.859644970988683</v>
      </c>
      <c r="S13" s="115">
        <f t="shared" si="3"/>
        <v>70.526426930456594</v>
      </c>
      <c r="T13" s="115">
        <f t="shared" si="4"/>
        <v>9.5917299866867154</v>
      </c>
      <c r="U13" s="115">
        <f t="shared" si="5"/>
        <v>9.8367332573614448</v>
      </c>
      <c r="V13" s="115">
        <f t="shared" si="6"/>
        <v>6.1085766921645801</v>
      </c>
      <c r="W13" s="115">
        <f t="shared" si="7"/>
        <v>5.0583684976377112</v>
      </c>
      <c r="X13" s="115">
        <f t="shared" si="8"/>
        <v>7.1937368095933323</v>
      </c>
      <c r="Y13" s="115">
        <f t="shared" si="9"/>
        <v>6.0210512518977799</v>
      </c>
      <c r="Z13" s="115">
        <f t="shared" si="10"/>
        <v>4.6207898406410761</v>
      </c>
      <c r="AA13" s="115">
        <f t="shared" si="11"/>
        <v>3.9381593686323484</v>
      </c>
    </row>
    <row r="14" spans="1:27">
      <c r="A14" s="124">
        <v>14</v>
      </c>
      <c r="B14" s="125">
        <v>2252387</v>
      </c>
      <c r="C14" s="125">
        <v>2365278</v>
      </c>
      <c r="D14" s="125">
        <v>1952676</v>
      </c>
      <c r="E14" s="125">
        <v>1693730</v>
      </c>
      <c r="F14" s="125">
        <v>208403</v>
      </c>
      <c r="G14" s="125">
        <v>165136</v>
      </c>
      <c r="H14" s="125">
        <v>117902</v>
      </c>
      <c r="I14" s="125">
        <v>126556</v>
      </c>
      <c r="J14" s="125">
        <v>133046</v>
      </c>
      <c r="K14" s="125">
        <v>121508</v>
      </c>
      <c r="L14" s="125">
        <v>103480</v>
      </c>
      <c r="M14" s="125">
        <v>86894</v>
      </c>
      <c r="O14" s="124">
        <v>14</v>
      </c>
      <c r="P14" s="115">
        <f t="shared" si="0"/>
        <v>109.34063440167283</v>
      </c>
      <c r="Q14" s="115">
        <f t="shared" si="1"/>
        <v>114.82085319100133</v>
      </c>
      <c r="R14" s="115">
        <f t="shared" si="2"/>
        <v>94.791362506052863</v>
      </c>
      <c r="S14" s="115">
        <f t="shared" si="3"/>
        <v>82.221000523065229</v>
      </c>
      <c r="T14" s="115">
        <f t="shared" si="4"/>
        <v>10.116785539612787</v>
      </c>
      <c r="U14" s="115">
        <f t="shared" si="5"/>
        <v>8.0164176948964112</v>
      </c>
      <c r="V14" s="115">
        <f t="shared" si="6"/>
        <v>5.7234744638581336</v>
      </c>
      <c r="W14" s="115">
        <f t="shared" si="7"/>
        <v>6.1435771594038266</v>
      </c>
      <c r="X14" s="115">
        <f t="shared" si="8"/>
        <v>6.4586299088944141</v>
      </c>
      <c r="Y14" s="115">
        <f t="shared" si="9"/>
        <v>5.8985253443917331</v>
      </c>
      <c r="Z14" s="115">
        <f t="shared" si="10"/>
        <v>5.0233680303984638</v>
      </c>
      <c r="AA14" s="115">
        <f t="shared" si="11"/>
        <v>4.2182116508836884</v>
      </c>
    </row>
    <row r="15" spans="1:27">
      <c r="A15" s="124">
        <v>19</v>
      </c>
      <c r="B15" s="125">
        <v>1907594</v>
      </c>
      <c r="C15" s="125">
        <v>1924545</v>
      </c>
      <c r="D15" s="125">
        <v>1618356</v>
      </c>
      <c r="E15" s="125">
        <v>1786055</v>
      </c>
      <c r="F15" s="125">
        <v>1896774</v>
      </c>
      <c r="G15" s="125">
        <v>1792907</v>
      </c>
      <c r="H15" s="125">
        <v>1789301</v>
      </c>
      <c r="I15" s="125">
        <v>1663075</v>
      </c>
      <c r="J15" s="125">
        <v>1087156</v>
      </c>
      <c r="K15" s="125">
        <v>1227796</v>
      </c>
      <c r="L15" s="125">
        <v>315492</v>
      </c>
      <c r="M15" s="125">
        <v>459001</v>
      </c>
      <c r="O15" s="124">
        <v>19</v>
      </c>
      <c r="P15" s="115">
        <f t="shared" si="0"/>
        <v>92.602886689021332</v>
      </c>
      <c r="Q15" s="115">
        <f t="shared" si="1"/>
        <v>93.425761751673875</v>
      </c>
      <c r="R15" s="115">
        <f t="shared" si="2"/>
        <v>78.562019638611673</v>
      </c>
      <c r="S15" s="115">
        <f t="shared" si="3"/>
        <v>86.702856470171326</v>
      </c>
      <c r="T15" s="115">
        <f t="shared" si="4"/>
        <v>92.077636958745813</v>
      </c>
      <c r="U15" s="115">
        <f t="shared" si="5"/>
        <v>87.035482269787579</v>
      </c>
      <c r="V15" s="115">
        <f t="shared" si="6"/>
        <v>86.860431389253975</v>
      </c>
      <c r="W15" s="115">
        <f t="shared" si="7"/>
        <v>80.732873861180181</v>
      </c>
      <c r="X15" s="115">
        <f t="shared" si="8"/>
        <v>52.775267630999934</v>
      </c>
      <c r="Y15" s="115">
        <f t="shared" si="9"/>
        <v>59.602543237834482</v>
      </c>
      <c r="Z15" s="115">
        <f t="shared" si="10"/>
        <v>15.315350083556941</v>
      </c>
      <c r="AA15" s="115">
        <f t="shared" si="11"/>
        <v>22.281899394288029</v>
      </c>
    </row>
    <row r="16" spans="1:27">
      <c r="A16" s="124">
        <v>18</v>
      </c>
      <c r="B16" s="125">
        <v>1968545</v>
      </c>
      <c r="C16" s="125">
        <v>1896774</v>
      </c>
      <c r="D16" s="125">
        <v>1171179</v>
      </c>
      <c r="E16" s="125">
        <v>1320836</v>
      </c>
      <c r="F16" s="125">
        <v>154319</v>
      </c>
      <c r="G16" s="125">
        <v>146747</v>
      </c>
      <c r="H16" s="125">
        <v>102038</v>
      </c>
      <c r="I16" s="125">
        <v>104562</v>
      </c>
      <c r="J16" s="125">
        <v>106725</v>
      </c>
      <c r="K16" s="125">
        <v>129801</v>
      </c>
      <c r="L16" s="125">
        <v>80404</v>
      </c>
      <c r="M16" s="125">
        <v>106364</v>
      </c>
      <c r="O16" s="124">
        <v>18</v>
      </c>
      <c r="P16" s="115">
        <f t="shared" si="0"/>
        <v>95.561712595677847</v>
      </c>
      <c r="Q16" s="115">
        <f t="shared" si="1"/>
        <v>92.077636958745813</v>
      </c>
      <c r="R16" s="115">
        <f t="shared" si="2"/>
        <v>56.85410848931236</v>
      </c>
      <c r="S16" s="115">
        <f t="shared" si="3"/>
        <v>64.119108386155645</v>
      </c>
      <c r="T16" s="115">
        <f t="shared" si="4"/>
        <v>7.4913135976329785</v>
      </c>
      <c r="U16" s="115">
        <f t="shared" si="5"/>
        <v>7.1237358751148383</v>
      </c>
      <c r="V16" s="115">
        <f t="shared" si="6"/>
        <v>4.9533670959199698</v>
      </c>
      <c r="W16" s="115">
        <f t="shared" si="7"/>
        <v>5.0758930034260166</v>
      </c>
      <c r="X16" s="115">
        <f t="shared" si="8"/>
        <v>5.180894405143758</v>
      </c>
      <c r="Y16" s="115">
        <f t="shared" si="9"/>
        <v>6.3011035341491199</v>
      </c>
      <c r="Z16" s="115">
        <f t="shared" si="10"/>
        <v>3.9031589013931014</v>
      </c>
      <c r="AA16" s="115">
        <f t="shared" si="11"/>
        <v>5.1633698993554527</v>
      </c>
    </row>
    <row r="17" spans="1:27">
      <c r="A17" s="124"/>
      <c r="B17" s="125"/>
      <c r="C17" s="125"/>
      <c r="D17" s="125"/>
      <c r="E17" s="125"/>
      <c r="F17" s="125"/>
      <c r="G17" s="125"/>
      <c r="H17" s="125"/>
      <c r="I17" s="125"/>
      <c r="J17" s="125"/>
      <c r="K17" s="125"/>
      <c r="L17" s="125"/>
      <c r="M17" s="125"/>
      <c r="O17" s="124"/>
    </row>
    <row r="18" spans="1:27">
      <c r="A18" s="140" t="s">
        <v>447</v>
      </c>
      <c r="B18" s="141"/>
      <c r="C18" s="141"/>
      <c r="D18" s="141"/>
      <c r="E18" s="141"/>
      <c r="F18" s="141"/>
      <c r="G18" s="141"/>
      <c r="H18" s="141"/>
      <c r="I18" s="141"/>
      <c r="J18" s="141"/>
      <c r="K18" s="141"/>
      <c r="L18" s="141"/>
      <c r="M18" s="141"/>
      <c r="O18" s="140" t="s">
        <v>476</v>
      </c>
      <c r="P18" s="141"/>
      <c r="Q18" s="141"/>
      <c r="R18" s="141"/>
      <c r="S18" s="141"/>
      <c r="T18" s="141"/>
      <c r="U18" s="141"/>
      <c r="V18" s="142"/>
      <c r="W18" s="142"/>
      <c r="X18" s="142"/>
      <c r="Y18" s="142"/>
      <c r="Z18" s="142"/>
      <c r="AA18" s="142"/>
    </row>
    <row r="19" spans="1:27">
      <c r="A19" s="143" t="s">
        <v>477</v>
      </c>
      <c r="B19" s="141" t="s">
        <v>478</v>
      </c>
      <c r="C19" s="141"/>
      <c r="D19" s="141" t="s">
        <v>479</v>
      </c>
      <c r="E19" s="141"/>
      <c r="F19" s="141" t="s">
        <v>480</v>
      </c>
      <c r="G19" s="141"/>
      <c r="H19" s="141" t="s">
        <v>481</v>
      </c>
      <c r="I19" s="141"/>
      <c r="J19" s="141" t="s">
        <v>482</v>
      </c>
      <c r="K19" s="141"/>
      <c r="L19" s="141" t="s">
        <v>483</v>
      </c>
      <c r="M19" s="141"/>
      <c r="O19" s="143" t="s">
        <v>477</v>
      </c>
      <c r="P19" s="141" t="s">
        <v>478</v>
      </c>
      <c r="Q19" s="141"/>
      <c r="R19" s="141" t="s">
        <v>479</v>
      </c>
      <c r="S19" s="141"/>
      <c r="T19" s="141" t="s">
        <v>480</v>
      </c>
      <c r="U19" s="141"/>
      <c r="V19" s="141" t="s">
        <v>481</v>
      </c>
      <c r="W19" s="141"/>
      <c r="X19" s="141" t="s">
        <v>482</v>
      </c>
      <c r="Y19" s="141"/>
      <c r="Z19" s="141" t="s">
        <v>483</v>
      </c>
      <c r="AA19" s="141"/>
    </row>
    <row r="20" spans="1:27">
      <c r="A20" s="143"/>
      <c r="B20" s="126" t="s">
        <v>484</v>
      </c>
      <c r="C20" s="126" t="s">
        <v>485</v>
      </c>
      <c r="D20" s="126" t="s">
        <v>484</v>
      </c>
      <c r="E20" s="126" t="s">
        <v>485</v>
      </c>
      <c r="F20" s="126" t="s">
        <v>484</v>
      </c>
      <c r="G20" s="126" t="s">
        <v>485</v>
      </c>
      <c r="H20" s="126" t="s">
        <v>484</v>
      </c>
      <c r="I20" s="126" t="s">
        <v>485</v>
      </c>
      <c r="J20" s="126" t="s">
        <v>484</v>
      </c>
      <c r="K20" s="126" t="s">
        <v>485</v>
      </c>
      <c r="L20" s="126" t="s">
        <v>484</v>
      </c>
      <c r="M20" s="126" t="s">
        <v>485</v>
      </c>
      <c r="O20" s="143"/>
      <c r="P20" s="126" t="s">
        <v>486</v>
      </c>
      <c r="Q20" s="126" t="s">
        <v>487</v>
      </c>
      <c r="R20" s="126" t="s">
        <v>486</v>
      </c>
      <c r="S20" s="126" t="s">
        <v>487</v>
      </c>
      <c r="T20" s="126" t="s">
        <v>486</v>
      </c>
      <c r="U20" s="126" t="s">
        <v>487</v>
      </c>
      <c r="V20" s="126" t="s">
        <v>486</v>
      </c>
      <c r="W20" s="126" t="s">
        <v>487</v>
      </c>
      <c r="X20" s="126" t="s">
        <v>486</v>
      </c>
      <c r="Y20" s="126" t="s">
        <v>487</v>
      </c>
      <c r="Z20" s="126" t="s">
        <v>486</v>
      </c>
      <c r="AA20" s="126" t="s">
        <v>487</v>
      </c>
    </row>
    <row r="21" spans="1:27">
      <c r="A21" s="124" t="s">
        <v>488</v>
      </c>
      <c r="F21" s="125">
        <v>1373637</v>
      </c>
      <c r="G21" s="125">
        <v>1369310</v>
      </c>
      <c r="O21" s="124" t="s">
        <v>488</v>
      </c>
      <c r="T21" s="115">
        <f>AVERAGE(F21:G21)</f>
        <v>1371473.5</v>
      </c>
    </row>
    <row r="22" spans="1:27">
      <c r="A22" s="124">
        <v>17</v>
      </c>
      <c r="B22" s="125">
        <v>2678864</v>
      </c>
      <c r="C22" s="125">
        <v>2844064</v>
      </c>
      <c r="D22" s="125">
        <v>2387791</v>
      </c>
      <c r="E22" s="125">
        <v>2484453</v>
      </c>
      <c r="F22" s="125">
        <v>1292136</v>
      </c>
      <c r="G22" s="125">
        <v>490161</v>
      </c>
      <c r="H22" s="125">
        <v>264802</v>
      </c>
      <c r="I22" s="125">
        <v>275258</v>
      </c>
      <c r="J22" s="125">
        <v>251461</v>
      </c>
      <c r="K22" s="125">
        <v>258312</v>
      </c>
      <c r="L22" s="125">
        <v>208914</v>
      </c>
      <c r="M22" s="125">
        <v>269129</v>
      </c>
      <c r="O22" s="124">
        <v>17</v>
      </c>
      <c r="P22" s="115">
        <f t="shared" ref="P22:AA28" si="12">B22/$T$21*100</f>
        <v>195.32743432519842</v>
      </c>
      <c r="Q22" s="115">
        <f t="shared" si="12"/>
        <v>207.37287304494038</v>
      </c>
      <c r="R22" s="115">
        <f t="shared" si="12"/>
        <v>174.10405669522598</v>
      </c>
      <c r="S22" s="115">
        <f t="shared" si="12"/>
        <v>181.1520966318343</v>
      </c>
      <c r="T22" s="115">
        <f t="shared" si="12"/>
        <v>94.215163471988333</v>
      </c>
      <c r="U22" s="115">
        <f t="shared" si="12"/>
        <v>35.739735401376691</v>
      </c>
      <c r="V22" s="115">
        <f t="shared" si="12"/>
        <v>19.307846633566015</v>
      </c>
      <c r="W22" s="115">
        <f t="shared" si="12"/>
        <v>20.070238323963242</v>
      </c>
      <c r="X22" s="115">
        <f t="shared" si="12"/>
        <v>18.335097251241091</v>
      </c>
      <c r="Y22" s="115">
        <f t="shared" si="12"/>
        <v>18.834632969576155</v>
      </c>
      <c r="Z22" s="115">
        <f t="shared" si="12"/>
        <v>15.232813466683826</v>
      </c>
      <c r="AA22" s="115">
        <f t="shared" si="12"/>
        <v>19.623346714318579</v>
      </c>
    </row>
    <row r="23" spans="1:27">
      <c r="A23" s="124">
        <v>20</v>
      </c>
      <c r="B23" s="125">
        <v>2619350</v>
      </c>
      <c r="C23" s="125">
        <v>2864984</v>
      </c>
      <c r="D23" s="125">
        <v>2345231</v>
      </c>
      <c r="E23" s="125">
        <v>2278506</v>
      </c>
      <c r="F23" s="125">
        <v>282109</v>
      </c>
      <c r="G23" s="125">
        <v>273095</v>
      </c>
      <c r="H23" s="125">
        <v>279585</v>
      </c>
      <c r="I23" s="125">
        <v>290402</v>
      </c>
      <c r="J23" s="125">
        <v>280667</v>
      </c>
      <c r="K23" s="125">
        <v>263720</v>
      </c>
      <c r="L23" s="125">
        <v>281027</v>
      </c>
      <c r="M23" s="125">
        <v>336916</v>
      </c>
      <c r="O23" s="124">
        <v>20</v>
      </c>
      <c r="P23" s="115">
        <f t="shared" si="12"/>
        <v>190.9880139864168</v>
      </c>
      <c r="Q23" s="115">
        <f t="shared" si="12"/>
        <v>208.89823973995854</v>
      </c>
      <c r="R23" s="115">
        <f t="shared" si="12"/>
        <v>171.00082502505515</v>
      </c>
      <c r="S23" s="115">
        <f t="shared" si="12"/>
        <v>166.13561982787127</v>
      </c>
      <c r="T23" s="115">
        <f t="shared" si="12"/>
        <v>20.569774042298302</v>
      </c>
      <c r="U23" s="115">
        <f t="shared" si="12"/>
        <v>19.912524740725942</v>
      </c>
      <c r="V23" s="115">
        <f t="shared" si="12"/>
        <v>20.385738404715802</v>
      </c>
      <c r="W23" s="115">
        <f t="shared" si="12"/>
        <v>21.174452149458229</v>
      </c>
      <c r="X23" s="115">
        <f t="shared" si="12"/>
        <v>20.464631653473436</v>
      </c>
      <c r="Y23" s="115">
        <f t="shared" si="12"/>
        <v>19.228953384808385</v>
      </c>
      <c r="Z23" s="115">
        <f t="shared" si="12"/>
        <v>20.490880793540668</v>
      </c>
      <c r="AA23" s="115">
        <f t="shared" si="12"/>
        <v>24.565986874700823</v>
      </c>
    </row>
    <row r="24" spans="1:27">
      <c r="A24" s="124">
        <v>11</v>
      </c>
      <c r="B24" s="125">
        <v>2962736</v>
      </c>
      <c r="C24" s="125">
        <v>2763628</v>
      </c>
      <c r="D24" s="125">
        <v>2626203</v>
      </c>
      <c r="E24" s="125">
        <v>2499962</v>
      </c>
      <c r="F24" s="125">
        <v>427059</v>
      </c>
      <c r="G24" s="125">
        <v>482949</v>
      </c>
      <c r="H24" s="125">
        <v>281027</v>
      </c>
      <c r="I24" s="125">
        <v>305186</v>
      </c>
      <c r="J24" s="125">
        <v>281749</v>
      </c>
      <c r="K24" s="125">
        <v>304825</v>
      </c>
      <c r="L24" s="125">
        <v>307710</v>
      </c>
      <c r="M24" s="125">
        <v>306988</v>
      </c>
      <c r="O24" s="124">
        <v>11</v>
      </c>
      <c r="P24" s="115">
        <f t="shared" si="12"/>
        <v>216.02575623954817</v>
      </c>
      <c r="Q24" s="115">
        <f t="shared" si="12"/>
        <v>201.50794018258463</v>
      </c>
      <c r="R24" s="115">
        <f t="shared" si="12"/>
        <v>191.4876955333078</v>
      </c>
      <c r="S24" s="115">
        <f t="shared" si="12"/>
        <v>182.28292416878637</v>
      </c>
      <c r="T24" s="115">
        <f t="shared" si="12"/>
        <v>31.138698633258315</v>
      </c>
      <c r="U24" s="115">
        <f t="shared" si="12"/>
        <v>35.21387762869643</v>
      </c>
      <c r="V24" s="115">
        <f t="shared" si="12"/>
        <v>20.490880793540668</v>
      </c>
      <c r="W24" s="115">
        <f t="shared" si="12"/>
        <v>22.252416834885981</v>
      </c>
      <c r="X24" s="115">
        <f t="shared" si="12"/>
        <v>20.543524902231066</v>
      </c>
      <c r="Y24" s="115">
        <f t="shared" si="12"/>
        <v>22.226094780540784</v>
      </c>
      <c r="Z24" s="115">
        <f t="shared" si="12"/>
        <v>22.436452472468478</v>
      </c>
      <c r="AA24" s="115">
        <f t="shared" si="12"/>
        <v>22.383808363778083</v>
      </c>
    </row>
    <row r="25" spans="1:27">
      <c r="A25" s="124">
        <v>8</v>
      </c>
      <c r="B25" s="125">
        <v>2594102</v>
      </c>
      <c r="C25" s="125">
        <v>2999528</v>
      </c>
      <c r="D25" s="125">
        <v>2536752</v>
      </c>
      <c r="E25" s="125">
        <v>2851638</v>
      </c>
      <c r="F25" s="125">
        <v>1767451</v>
      </c>
      <c r="G25" s="125">
        <v>1791254</v>
      </c>
      <c r="H25" s="125">
        <v>250019</v>
      </c>
      <c r="I25" s="125">
        <v>282109</v>
      </c>
      <c r="J25" s="125">
        <v>313118</v>
      </c>
      <c r="K25" s="125">
        <v>331147</v>
      </c>
      <c r="L25" s="125">
        <v>296893</v>
      </c>
      <c r="M25" s="125">
        <v>291484</v>
      </c>
      <c r="O25" s="124">
        <v>8</v>
      </c>
      <c r="P25" s="115">
        <f t="shared" si="12"/>
        <v>189.14707429636809</v>
      </c>
      <c r="Q25" s="115">
        <f t="shared" si="12"/>
        <v>218.70841835441954</v>
      </c>
      <c r="R25" s="115">
        <f t="shared" si="12"/>
        <v>184.96544045510174</v>
      </c>
      <c r="S25" s="115">
        <f t="shared" si="12"/>
        <v>207.92512578624377</v>
      </c>
      <c r="T25" s="115">
        <f t="shared" si="12"/>
        <v>128.87241350270349</v>
      </c>
      <c r="U25" s="115">
        <f t="shared" si="12"/>
        <v>130.60799206109343</v>
      </c>
      <c r="V25" s="115">
        <f t="shared" si="12"/>
        <v>18.229954862416225</v>
      </c>
      <c r="W25" s="115">
        <f t="shared" si="12"/>
        <v>20.569774042298302</v>
      </c>
      <c r="X25" s="115">
        <f t="shared" si="12"/>
        <v>22.830772887700711</v>
      </c>
      <c r="Y25" s="115">
        <f t="shared" si="12"/>
        <v>24.145344405123396</v>
      </c>
      <c r="Z25" s="115">
        <f t="shared" si="12"/>
        <v>21.647738727726054</v>
      </c>
      <c r="AA25" s="115">
        <f t="shared" si="12"/>
        <v>21.253345398215863</v>
      </c>
    </row>
    <row r="26" spans="1:27">
      <c r="A26" s="124">
        <v>9</v>
      </c>
      <c r="B26" s="125">
        <v>3124696</v>
      </c>
      <c r="C26" s="125">
        <v>2770120</v>
      </c>
      <c r="D26" s="125">
        <v>2602758</v>
      </c>
      <c r="E26" s="125">
        <v>2435040</v>
      </c>
      <c r="F26" s="125">
        <v>371891</v>
      </c>
      <c r="G26" s="125">
        <v>463117</v>
      </c>
      <c r="H26" s="125">
        <v>286075</v>
      </c>
      <c r="I26" s="125">
        <v>310594</v>
      </c>
      <c r="J26" s="125">
        <v>279225</v>
      </c>
      <c r="K26" s="125">
        <v>288960</v>
      </c>
      <c r="L26" s="125">
        <v>263360</v>
      </c>
      <c r="M26" s="125">
        <v>246413</v>
      </c>
      <c r="O26" s="124">
        <v>9</v>
      </c>
      <c r="P26" s="115">
        <f t="shared" si="12"/>
        <v>227.83495269868502</v>
      </c>
      <c r="Q26" s="115">
        <f t="shared" si="12"/>
        <v>201.98129967513046</v>
      </c>
      <c r="R26" s="115">
        <f t="shared" si="12"/>
        <v>189.77822028642916</v>
      </c>
      <c r="S26" s="115">
        <f t="shared" si="12"/>
        <v>177.5491834147725</v>
      </c>
      <c r="T26" s="115">
        <f t="shared" si="12"/>
        <v>27.116163746510598</v>
      </c>
      <c r="U26" s="115">
        <f t="shared" si="12"/>
        <v>33.767841668103685</v>
      </c>
      <c r="V26" s="115">
        <f t="shared" si="12"/>
        <v>20.858952068705666</v>
      </c>
      <c r="W26" s="115">
        <f t="shared" si="12"/>
        <v>22.646737250118214</v>
      </c>
      <c r="X26" s="115">
        <f t="shared" si="12"/>
        <v>20.35948926464857</v>
      </c>
      <c r="Y26" s="115">
        <f t="shared" si="12"/>
        <v>21.069309760633363</v>
      </c>
      <c r="Z26" s="115">
        <f t="shared" si="12"/>
        <v>19.202704244741149</v>
      </c>
      <c r="AA26" s="115">
        <f t="shared" si="12"/>
        <v>17.967025976076094</v>
      </c>
    </row>
    <row r="27" spans="1:27">
      <c r="A27" s="124">
        <v>15</v>
      </c>
      <c r="B27" s="125">
        <v>2784909</v>
      </c>
      <c r="C27" s="125">
        <v>3009267</v>
      </c>
      <c r="D27" s="125">
        <v>2743429</v>
      </c>
      <c r="E27" s="125">
        <v>2853442</v>
      </c>
      <c r="F27" s="125">
        <v>2896366</v>
      </c>
      <c r="G27" s="125">
        <v>3157521</v>
      </c>
      <c r="H27" s="125">
        <v>726344</v>
      </c>
      <c r="I27" s="125">
        <v>1230470</v>
      </c>
      <c r="J27" s="125">
        <v>281027</v>
      </c>
      <c r="K27" s="125">
        <v>344848</v>
      </c>
      <c r="L27" s="125">
        <v>282109</v>
      </c>
      <c r="M27" s="125">
        <v>296532</v>
      </c>
      <c r="O27" s="124">
        <v>15</v>
      </c>
      <c r="P27" s="115">
        <f t="shared" si="12"/>
        <v>203.059628931948</v>
      </c>
      <c r="Q27" s="115">
        <f t="shared" si="12"/>
        <v>219.41853050751621</v>
      </c>
      <c r="R27" s="115">
        <f t="shared" si="12"/>
        <v>200.03514468197889</v>
      </c>
      <c r="S27" s="115">
        <f t="shared" si="12"/>
        <v>208.05666314369179</v>
      </c>
      <c r="T27" s="115">
        <f t="shared" si="12"/>
        <v>211.1864356110417</v>
      </c>
      <c r="U27" s="115">
        <f t="shared" si="12"/>
        <v>230.22836387287106</v>
      </c>
      <c r="V27" s="115">
        <f t="shared" si="12"/>
        <v>52.960848313875552</v>
      </c>
      <c r="W27" s="115">
        <f t="shared" si="12"/>
        <v>89.718831607027042</v>
      </c>
      <c r="X27" s="115">
        <f t="shared" si="12"/>
        <v>20.490880793540668</v>
      </c>
      <c r="Y27" s="115">
        <f t="shared" si="12"/>
        <v>25.144342927515552</v>
      </c>
      <c r="Z27" s="115">
        <f t="shared" si="12"/>
        <v>20.569774042298302</v>
      </c>
      <c r="AA27" s="115">
        <f t="shared" si="12"/>
        <v>21.621416673380857</v>
      </c>
    </row>
    <row r="28" spans="1:27">
      <c r="A28" s="124">
        <v>4</v>
      </c>
      <c r="B28" s="125">
        <v>2757856</v>
      </c>
      <c r="C28" s="125">
        <v>3026942</v>
      </c>
      <c r="D28" s="125">
        <v>2720705</v>
      </c>
      <c r="E28" s="125">
        <v>3168342</v>
      </c>
      <c r="F28" s="125">
        <v>2448745</v>
      </c>
      <c r="G28" s="125">
        <v>2704113</v>
      </c>
      <c r="H28" s="125">
        <v>345570</v>
      </c>
      <c r="I28" s="125">
        <v>345209</v>
      </c>
      <c r="J28" s="125">
        <v>299777</v>
      </c>
      <c r="K28" s="125">
        <v>341603</v>
      </c>
      <c r="L28" s="125">
        <v>287878</v>
      </c>
      <c r="M28" s="125">
        <v>302301</v>
      </c>
      <c r="O28" s="124">
        <v>4</v>
      </c>
      <c r="P28" s="115">
        <f t="shared" si="12"/>
        <v>201.08707897017331</v>
      </c>
      <c r="Q28" s="115">
        <f t="shared" si="12"/>
        <v>220.70729037053943</v>
      </c>
      <c r="R28" s="115">
        <f t="shared" si="12"/>
        <v>198.3782406295127</v>
      </c>
      <c r="S28" s="115">
        <f t="shared" si="12"/>
        <v>231.01736927472533</v>
      </c>
      <c r="T28" s="115">
        <f t="shared" si="12"/>
        <v>178.54847359427652</v>
      </c>
      <c r="U28" s="115">
        <f t="shared" si="12"/>
        <v>197.16844692952506</v>
      </c>
      <c r="V28" s="115">
        <f t="shared" si="12"/>
        <v>25.196987036205947</v>
      </c>
      <c r="W28" s="115">
        <f t="shared" si="12"/>
        <v>25.170664981860753</v>
      </c>
      <c r="X28" s="115">
        <f t="shared" si="12"/>
        <v>21.858023505375787</v>
      </c>
      <c r="Y28" s="115">
        <f t="shared" si="12"/>
        <v>24.907736095520622</v>
      </c>
      <c r="Z28" s="115">
        <f t="shared" si="12"/>
        <v>20.990416511875733</v>
      </c>
      <c r="AA28" s="115">
        <f t="shared" si="12"/>
        <v>22.042059142958284</v>
      </c>
    </row>
    <row r="30" spans="1:27">
      <c r="A30" s="140" t="s">
        <v>447</v>
      </c>
      <c r="B30" s="144"/>
      <c r="C30" s="144"/>
      <c r="D30" s="144"/>
      <c r="E30" s="144"/>
      <c r="F30" s="144"/>
      <c r="G30" s="144"/>
      <c r="H30" s="144"/>
      <c r="I30" s="144"/>
      <c r="J30" s="144"/>
      <c r="K30" s="144"/>
      <c r="L30" s="144"/>
      <c r="M30" s="144"/>
      <c r="O30" s="140" t="s">
        <v>489</v>
      </c>
      <c r="P30" s="144"/>
      <c r="Q30" s="144"/>
      <c r="R30" s="144"/>
      <c r="S30" s="144"/>
      <c r="T30" s="144"/>
      <c r="U30" s="144"/>
      <c r="V30" s="144"/>
      <c r="W30" s="144"/>
      <c r="X30" s="144"/>
      <c r="Y30" s="144"/>
      <c r="Z30" s="144"/>
      <c r="AA30" s="144"/>
    </row>
    <row r="31" spans="1:27">
      <c r="A31" s="143" t="s">
        <v>477</v>
      </c>
      <c r="B31" s="126" t="s">
        <v>478</v>
      </c>
      <c r="C31" s="126"/>
      <c r="D31" s="126" t="s">
        <v>479</v>
      </c>
      <c r="E31" s="126"/>
      <c r="F31" s="141" t="s">
        <v>480</v>
      </c>
      <c r="G31" s="141"/>
      <c r="H31" s="141" t="s">
        <v>481</v>
      </c>
      <c r="I31" s="141"/>
      <c r="J31" s="141" t="s">
        <v>482</v>
      </c>
      <c r="K31" s="141"/>
      <c r="L31" s="141" t="s">
        <v>483</v>
      </c>
      <c r="M31" s="141"/>
      <c r="O31" s="143" t="s">
        <v>477</v>
      </c>
      <c r="P31" s="126" t="s">
        <v>478</v>
      </c>
      <c r="Q31" s="126"/>
      <c r="R31" s="126" t="s">
        <v>479</v>
      </c>
      <c r="S31" s="126"/>
      <c r="T31" s="141" t="s">
        <v>480</v>
      </c>
      <c r="U31" s="141"/>
      <c r="V31" s="141" t="s">
        <v>481</v>
      </c>
      <c r="W31" s="141"/>
      <c r="X31" s="141" t="s">
        <v>482</v>
      </c>
      <c r="Y31" s="141"/>
      <c r="Z31" s="141" t="s">
        <v>483</v>
      </c>
      <c r="AA31" s="141"/>
    </row>
    <row r="32" spans="1:27">
      <c r="A32" s="143"/>
      <c r="B32" s="126" t="s">
        <v>484</v>
      </c>
      <c r="C32" s="126" t="s">
        <v>485</v>
      </c>
      <c r="D32" s="126" t="s">
        <v>484</v>
      </c>
      <c r="E32" s="126" t="s">
        <v>485</v>
      </c>
      <c r="F32" s="126" t="s">
        <v>484</v>
      </c>
      <c r="G32" s="126" t="s">
        <v>485</v>
      </c>
      <c r="H32" s="126" t="s">
        <v>484</v>
      </c>
      <c r="I32" s="126" t="s">
        <v>485</v>
      </c>
      <c r="J32" s="126" t="s">
        <v>484</v>
      </c>
      <c r="K32" s="126" t="s">
        <v>485</v>
      </c>
      <c r="L32" s="126" t="s">
        <v>484</v>
      </c>
      <c r="M32" s="126" t="s">
        <v>485</v>
      </c>
      <c r="O32" s="143"/>
      <c r="P32" s="126" t="s">
        <v>484</v>
      </c>
      <c r="Q32" s="126" t="s">
        <v>485</v>
      </c>
      <c r="R32" s="126" t="s">
        <v>484</v>
      </c>
      <c r="S32" s="126" t="s">
        <v>485</v>
      </c>
      <c r="T32" s="126" t="s">
        <v>484</v>
      </c>
      <c r="U32" s="126" t="s">
        <v>485</v>
      </c>
      <c r="V32" s="126" t="s">
        <v>484</v>
      </c>
      <c r="W32" s="126" t="s">
        <v>485</v>
      </c>
      <c r="X32" s="126" t="s">
        <v>484</v>
      </c>
      <c r="Y32" s="126" t="s">
        <v>485</v>
      </c>
      <c r="Z32" s="126" t="s">
        <v>484</v>
      </c>
      <c r="AA32" s="126" t="s">
        <v>485</v>
      </c>
    </row>
    <row r="33" spans="1:27">
      <c r="A33" s="124" t="s">
        <v>488</v>
      </c>
      <c r="B33" s="125">
        <v>2158253</v>
      </c>
      <c r="C33" s="125">
        <v>1961692</v>
      </c>
      <c r="O33" s="124" t="s">
        <v>488</v>
      </c>
      <c r="P33" s="125">
        <f>SUM(B33:C33)</f>
        <v>4119945</v>
      </c>
      <c r="Q33" s="125"/>
    </row>
    <row r="34" spans="1:27">
      <c r="A34" s="124">
        <v>5</v>
      </c>
      <c r="B34" s="125">
        <v>261750</v>
      </c>
      <c r="C34" s="125">
        <v>334946</v>
      </c>
      <c r="D34" s="125">
        <v>155744</v>
      </c>
      <c r="E34" s="125">
        <v>204060</v>
      </c>
      <c r="F34" s="125">
        <v>149254</v>
      </c>
      <c r="G34" s="125">
        <v>158268</v>
      </c>
      <c r="H34" s="125">
        <v>162234</v>
      </c>
      <c r="I34" s="125">
        <v>166201</v>
      </c>
      <c r="J34" s="125">
        <v>152139</v>
      </c>
      <c r="K34" s="125">
        <v>173051</v>
      </c>
      <c r="L34" s="125">
        <v>137356</v>
      </c>
      <c r="M34" s="125">
        <v>139880</v>
      </c>
      <c r="O34" s="124">
        <v>5</v>
      </c>
      <c r="P34" s="115">
        <f t="shared" ref="P34:AA35" si="13">B34/$P$33*100</f>
        <v>6.3532401524777642</v>
      </c>
      <c r="Q34" s="115">
        <f t="shared" si="13"/>
        <v>8.1298658113154421</v>
      </c>
      <c r="R34" s="115">
        <f t="shared" si="13"/>
        <v>3.7802446391881448</v>
      </c>
      <c r="S34" s="115">
        <f t="shared" si="13"/>
        <v>4.9529787412210595</v>
      </c>
      <c r="T34" s="115">
        <f t="shared" si="13"/>
        <v>3.6227182644428506</v>
      </c>
      <c r="U34" s="115">
        <f t="shared" si="13"/>
        <v>3.8415075929411682</v>
      </c>
      <c r="V34" s="115">
        <f t="shared" si="13"/>
        <v>3.937771013933439</v>
      </c>
      <c r="W34" s="115">
        <f t="shared" si="13"/>
        <v>4.034058707094391</v>
      </c>
      <c r="X34" s="115">
        <f t="shared" si="13"/>
        <v>3.6927434710900267</v>
      </c>
      <c r="Y34" s="115">
        <f t="shared" si="13"/>
        <v>4.2003230625651558</v>
      </c>
      <c r="Z34" s="115">
        <f t="shared" si="13"/>
        <v>3.3339280014660391</v>
      </c>
      <c r="AA34" s="115">
        <f t="shared" si="13"/>
        <v>3.395190955219062</v>
      </c>
    </row>
    <row r="35" spans="1:27">
      <c r="A35" s="124">
        <v>21</v>
      </c>
      <c r="B35" s="125">
        <v>237970</v>
      </c>
      <c r="C35" s="125">
        <v>362006</v>
      </c>
      <c r="D35" s="125">
        <v>165136</v>
      </c>
      <c r="E35" s="125">
        <v>171986</v>
      </c>
      <c r="F35" s="125">
        <v>144944</v>
      </c>
      <c r="G35" s="125">
        <v>98793</v>
      </c>
      <c r="H35" s="125">
        <v>143141</v>
      </c>
      <c r="I35" s="125">
        <v>140618</v>
      </c>
      <c r="J35" s="125">
        <v>144223</v>
      </c>
      <c r="K35" s="125">
        <v>161530</v>
      </c>
      <c r="L35" s="125">
        <v>95187</v>
      </c>
      <c r="M35" s="125">
        <v>124032</v>
      </c>
      <c r="O35" s="124">
        <v>21</v>
      </c>
      <c r="P35" s="115">
        <f t="shared" si="13"/>
        <v>5.7760479812230505</v>
      </c>
      <c r="Q35" s="115">
        <f t="shared" si="13"/>
        <v>8.7866706958466683</v>
      </c>
      <c r="R35" s="115">
        <f t="shared" si="13"/>
        <v>4.0082088474482056</v>
      </c>
      <c r="S35" s="115">
        <f t="shared" si="13"/>
        <v>4.1744732029189713</v>
      </c>
      <c r="T35" s="115">
        <f t="shared" si="13"/>
        <v>3.518105217424019</v>
      </c>
      <c r="U35" s="115">
        <f t="shared" si="13"/>
        <v>2.3979203605873378</v>
      </c>
      <c r="V35" s="115">
        <f t="shared" si="13"/>
        <v>3.4743424972906194</v>
      </c>
      <c r="W35" s="115">
        <f t="shared" si="13"/>
        <v>3.4131038157062776</v>
      </c>
      <c r="X35" s="115">
        <f t="shared" si="13"/>
        <v>3.5006049838043953</v>
      </c>
      <c r="Y35" s="115">
        <f t="shared" si="13"/>
        <v>3.9206834071814063</v>
      </c>
      <c r="Z35" s="115">
        <f t="shared" si="13"/>
        <v>2.3103949203205381</v>
      </c>
      <c r="AA35" s="115">
        <f t="shared" si="13"/>
        <v>3.0105256259488899</v>
      </c>
    </row>
    <row r="38" spans="1:27">
      <c r="A38" s="119" t="s">
        <v>477</v>
      </c>
      <c r="B38" s="121" t="s">
        <v>490</v>
      </c>
      <c r="C38" s="121" t="s">
        <v>491</v>
      </c>
      <c r="D38" s="123" t="s">
        <v>452</v>
      </c>
      <c r="E38" s="122" t="s">
        <v>454</v>
      </c>
      <c r="F38" s="121" t="s">
        <v>492</v>
      </c>
    </row>
    <row r="39" spans="1:27">
      <c r="A39" s="119">
        <v>4</v>
      </c>
      <c r="B39" s="116">
        <v>1.6120000000000001</v>
      </c>
      <c r="C39" s="116">
        <v>1.46</v>
      </c>
      <c r="D39" s="118">
        <f t="shared" ref="D39:D58" si="14">AVERAGE(B39:C39)</f>
        <v>1.536</v>
      </c>
      <c r="E39" s="117">
        <f t="shared" ref="E39:E58" si="15">STDEV(B39:C39)/SQRT(2)</f>
        <v>7.6000000000000054E-2</v>
      </c>
      <c r="F39" s="116" t="s">
        <v>493</v>
      </c>
    </row>
    <row r="40" spans="1:27">
      <c r="A40" s="119">
        <v>5</v>
      </c>
      <c r="B40" s="120">
        <v>1.056E-2</v>
      </c>
      <c r="C40" s="120">
        <v>1.2120000000000001E-2</v>
      </c>
      <c r="D40" s="118">
        <f t="shared" si="14"/>
        <v>1.1339999999999999E-2</v>
      </c>
      <c r="E40" s="117">
        <f t="shared" si="15"/>
        <v>7.800000000000002E-4</v>
      </c>
      <c r="F40" s="116" t="s">
        <v>494</v>
      </c>
    </row>
    <row r="41" spans="1:27">
      <c r="A41" s="119">
        <v>6</v>
      </c>
      <c r="B41" s="116">
        <v>0.16589999999999999</v>
      </c>
      <c r="C41" s="116">
        <v>0.3029</v>
      </c>
      <c r="D41" s="118">
        <f t="shared" si="14"/>
        <v>0.2344</v>
      </c>
      <c r="E41" s="117">
        <f t="shared" si="15"/>
        <v>6.8500000000000005E-2</v>
      </c>
      <c r="F41" s="116" t="s">
        <v>495</v>
      </c>
    </row>
    <row r="42" spans="1:27">
      <c r="A42" s="119">
        <v>7</v>
      </c>
      <c r="B42" s="116">
        <v>8.1159999999999997</v>
      </c>
      <c r="C42" s="116">
        <v>9.391</v>
      </c>
      <c r="D42" s="118">
        <f t="shared" si="14"/>
        <v>8.7534999999999989</v>
      </c>
      <c r="E42" s="117">
        <f t="shared" si="15"/>
        <v>0.63750000000000007</v>
      </c>
      <c r="F42" s="116" t="s">
        <v>496</v>
      </c>
    </row>
    <row r="43" spans="1:27">
      <c r="A43" s="119">
        <v>8</v>
      </c>
      <c r="B43" s="116">
        <v>4.7969999999999997</v>
      </c>
      <c r="C43" s="116">
        <v>5.2450000000000001</v>
      </c>
      <c r="D43" s="118">
        <f t="shared" si="14"/>
        <v>5.0209999999999999</v>
      </c>
      <c r="E43" s="117">
        <f t="shared" si="15"/>
        <v>0.22400000000000017</v>
      </c>
      <c r="F43" s="116" t="s">
        <v>497</v>
      </c>
    </row>
    <row r="44" spans="1:27">
      <c r="A44" s="119">
        <v>9</v>
      </c>
      <c r="B44" s="116">
        <v>0.32779999999999998</v>
      </c>
      <c r="C44" s="116">
        <v>0.39439999999999997</v>
      </c>
      <c r="D44" s="118">
        <f t="shared" si="14"/>
        <v>0.36109999999999998</v>
      </c>
      <c r="E44" s="117">
        <f t="shared" si="15"/>
        <v>3.3299999999999989E-2</v>
      </c>
      <c r="F44" s="116" t="s">
        <v>498</v>
      </c>
    </row>
    <row r="45" spans="1:27">
      <c r="A45" s="119">
        <v>10</v>
      </c>
      <c r="B45" s="116">
        <v>0.13170000000000001</v>
      </c>
      <c r="C45" s="116">
        <v>0.13339999999999999</v>
      </c>
      <c r="D45" s="118">
        <f t="shared" si="14"/>
        <v>0.13255</v>
      </c>
      <c r="E45" s="117">
        <f t="shared" si="15"/>
        <v>8.4999999999998965E-4</v>
      </c>
      <c r="F45" s="116" t="s">
        <v>499</v>
      </c>
    </row>
    <row r="46" spans="1:27">
      <c r="A46" s="119">
        <v>11</v>
      </c>
      <c r="B46" s="116">
        <v>0.3795</v>
      </c>
      <c r="C46" s="116">
        <v>0.41449999999999998</v>
      </c>
      <c r="D46" s="118">
        <f t="shared" si="14"/>
        <v>0.39700000000000002</v>
      </c>
      <c r="E46" s="117">
        <f t="shared" si="15"/>
        <v>1.7499999999999984E-2</v>
      </c>
      <c r="F46" s="116" t="s">
        <v>500</v>
      </c>
    </row>
    <row r="47" spans="1:27">
      <c r="A47" s="119">
        <v>12</v>
      </c>
      <c r="B47" s="116">
        <v>0.37069999999999997</v>
      </c>
      <c r="C47" s="116">
        <v>0.314</v>
      </c>
      <c r="D47" s="118">
        <f t="shared" si="14"/>
        <v>0.34234999999999999</v>
      </c>
      <c r="E47" s="117">
        <f t="shared" si="15"/>
        <v>2.8349999999999983E-2</v>
      </c>
      <c r="F47" s="116" t="s">
        <v>501</v>
      </c>
    </row>
    <row r="48" spans="1:27">
      <c r="A48" s="119">
        <v>13</v>
      </c>
      <c r="B48" s="116">
        <v>0.31140000000000001</v>
      </c>
      <c r="C48" s="116">
        <v>0.2727</v>
      </c>
      <c r="D48" s="118">
        <f t="shared" si="14"/>
        <v>0.29205000000000003</v>
      </c>
      <c r="E48" s="117">
        <f t="shared" si="15"/>
        <v>1.9350000000000003E-2</v>
      </c>
      <c r="F48" s="116" t="s">
        <v>502</v>
      </c>
    </row>
    <row r="49" spans="1:6">
      <c r="A49" s="119">
        <v>14</v>
      </c>
      <c r="B49" s="116">
        <v>0.502</v>
      </c>
      <c r="C49" s="116">
        <v>0.37369999999999998</v>
      </c>
      <c r="D49" s="118">
        <f t="shared" si="14"/>
        <v>0.43784999999999996</v>
      </c>
      <c r="E49" s="117">
        <f t="shared" si="15"/>
        <v>6.4150000000000332E-2</v>
      </c>
      <c r="F49" s="116" t="s">
        <v>503</v>
      </c>
    </row>
    <row r="50" spans="1:6">
      <c r="A50" s="119">
        <v>15</v>
      </c>
      <c r="B50" s="116">
        <v>4.5279999999999996</v>
      </c>
      <c r="C50" s="116">
        <v>7.6639999999999997</v>
      </c>
      <c r="D50" s="118">
        <f t="shared" si="14"/>
        <v>6.0960000000000001</v>
      </c>
      <c r="E50" s="117">
        <f t="shared" si="15"/>
        <v>1.5679999999999978</v>
      </c>
      <c r="F50" s="116" t="s">
        <v>504</v>
      </c>
    </row>
    <row r="51" spans="1:6">
      <c r="A51" s="119">
        <v>17</v>
      </c>
      <c r="B51" s="116">
        <v>3.4620000000000002</v>
      </c>
      <c r="C51" s="116">
        <v>2.0979999999999999</v>
      </c>
      <c r="D51" s="118">
        <f t="shared" si="14"/>
        <v>2.7800000000000002</v>
      </c>
      <c r="E51" s="117">
        <f t="shared" si="15"/>
        <v>0.68199999999999883</v>
      </c>
      <c r="F51" s="116" t="s">
        <v>505</v>
      </c>
    </row>
    <row r="52" spans="1:6">
      <c r="A52" s="119">
        <v>18</v>
      </c>
      <c r="B52" s="116">
        <v>0.2364</v>
      </c>
      <c r="C52" s="116">
        <v>0.27179999999999999</v>
      </c>
      <c r="D52" s="118">
        <f t="shared" si="14"/>
        <v>0.25409999999999999</v>
      </c>
      <c r="E52" s="117">
        <f t="shared" si="15"/>
        <v>1.769999999999999E-2</v>
      </c>
      <c r="F52" s="116" t="s">
        <v>506</v>
      </c>
    </row>
    <row r="53" spans="1:6">
      <c r="A53" s="119">
        <v>19</v>
      </c>
      <c r="B53" s="116">
        <v>10.33</v>
      </c>
      <c r="C53" s="116">
        <v>10.78</v>
      </c>
      <c r="D53" s="118">
        <f t="shared" si="14"/>
        <v>10.555</v>
      </c>
      <c r="E53" s="117">
        <f t="shared" si="15"/>
        <v>0.22499999999999962</v>
      </c>
      <c r="F53" s="116" t="s">
        <v>507</v>
      </c>
    </row>
    <row r="54" spans="1:6">
      <c r="A54" s="119">
        <v>20</v>
      </c>
      <c r="B54" s="116">
        <v>0.2994</v>
      </c>
      <c r="C54" s="116">
        <v>0.23830000000000001</v>
      </c>
      <c r="D54" s="118">
        <f t="shared" si="14"/>
        <v>0.26885000000000003</v>
      </c>
      <c r="E54" s="117">
        <f t="shared" si="15"/>
        <v>3.0549999999999716E-2</v>
      </c>
      <c r="F54" s="116" t="s">
        <v>508</v>
      </c>
    </row>
    <row r="55" spans="1:6">
      <c r="A55" s="119">
        <v>21</v>
      </c>
      <c r="B55" s="120">
        <v>1.5129999999999999E-2</v>
      </c>
      <c r="C55" s="120">
        <v>1.4619999999999999E-2</v>
      </c>
      <c r="D55" s="118">
        <f t="shared" si="14"/>
        <v>1.4874999999999999E-2</v>
      </c>
      <c r="E55" s="117">
        <f t="shared" si="15"/>
        <v>2.5500000000000002E-4</v>
      </c>
      <c r="F55" s="116" t="s">
        <v>509</v>
      </c>
    </row>
    <row r="56" spans="1:6">
      <c r="A56" s="119">
        <v>23</v>
      </c>
      <c r="B56" s="116">
        <v>9.3990000000000004E-2</v>
      </c>
      <c r="C56" s="116">
        <v>0.1666</v>
      </c>
      <c r="D56" s="118">
        <f t="shared" si="14"/>
        <v>0.13029499999999999</v>
      </c>
      <c r="E56" s="117">
        <f t="shared" si="15"/>
        <v>3.6305000000000018E-2</v>
      </c>
      <c r="F56" s="116" t="s">
        <v>510</v>
      </c>
    </row>
    <row r="57" spans="1:6">
      <c r="A57" s="119">
        <v>24</v>
      </c>
      <c r="B57" s="116">
        <v>0.23680000000000001</v>
      </c>
      <c r="C57" s="116">
        <v>0.24809999999999999</v>
      </c>
      <c r="D57" s="118">
        <f t="shared" si="14"/>
        <v>0.24245</v>
      </c>
      <c r="E57" s="117">
        <f t="shared" si="15"/>
        <v>5.6499999999999875E-3</v>
      </c>
      <c r="F57" s="116" t="s">
        <v>511</v>
      </c>
    </row>
    <row r="58" spans="1:6">
      <c r="A58" s="119">
        <v>25</v>
      </c>
      <c r="B58" s="116">
        <v>15.1</v>
      </c>
      <c r="C58" s="116">
        <v>19.22</v>
      </c>
      <c r="D58" s="118">
        <f t="shared" si="14"/>
        <v>17.16</v>
      </c>
      <c r="E58" s="117">
        <f t="shared" si="15"/>
        <v>2.0600000000000036</v>
      </c>
      <c r="F58" s="116" t="s">
        <v>512</v>
      </c>
    </row>
  </sheetData>
  <mergeCells count="44">
    <mergeCell ref="V19:W19"/>
    <mergeCell ref="B19:C19"/>
    <mergeCell ref="D19:E19"/>
    <mergeCell ref="F19:G19"/>
    <mergeCell ref="H19:I19"/>
    <mergeCell ref="J19:K19"/>
    <mergeCell ref="L3:M3"/>
    <mergeCell ref="P3:Q3"/>
    <mergeCell ref="R3:S3"/>
    <mergeCell ref="T3:U3"/>
    <mergeCell ref="A19:A20"/>
    <mergeCell ref="O19:O20"/>
    <mergeCell ref="L19:M19"/>
    <mergeCell ref="P19:Q19"/>
    <mergeCell ref="R19:S19"/>
    <mergeCell ref="T19:U19"/>
    <mergeCell ref="B3:C3"/>
    <mergeCell ref="D3:E3"/>
    <mergeCell ref="F3:G3"/>
    <mergeCell ref="H3:I3"/>
    <mergeCell ref="J3:K3"/>
    <mergeCell ref="Z31:AA31"/>
    <mergeCell ref="A30:M30"/>
    <mergeCell ref="A31:A32"/>
    <mergeCell ref="O30:AA30"/>
    <mergeCell ref="V31:W31"/>
    <mergeCell ref="T31:U31"/>
    <mergeCell ref="O31:O32"/>
    <mergeCell ref="A2:M2"/>
    <mergeCell ref="O2:AA2"/>
    <mergeCell ref="F31:G31"/>
    <mergeCell ref="H31:I31"/>
    <mergeCell ref="J31:K31"/>
    <mergeCell ref="L31:M31"/>
    <mergeCell ref="Z3:AA3"/>
    <mergeCell ref="X3:Y3"/>
    <mergeCell ref="Z19:AA19"/>
    <mergeCell ref="X19:Y19"/>
    <mergeCell ref="V3:W3"/>
    <mergeCell ref="O18:AA18"/>
    <mergeCell ref="A18:M18"/>
    <mergeCell ref="A3:A4"/>
    <mergeCell ref="O3:O4"/>
    <mergeCell ref="X31:Y31"/>
  </mergeCells>
  <phoneticPr fontId="1"/>
  <pageMargins left="0.70866141732283472" right="0.70866141732283472" top="0.74803149606299213" bottom="0.74803149606299213" header="0.31496062992125984" footer="0.31496062992125984"/>
  <pageSetup paperSize="9" scale="55" orientation="portrait" r:id="rId1"/>
  <headerFooter>
    <oddHeader>&amp;F</oddHeader>
  </headerFooter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X64"/>
  <sheetViews>
    <sheetView topLeftCell="K26" zoomScale="119" zoomScaleNormal="120" zoomScalePageLayoutView="120" workbookViewId="0">
      <selection activeCell="N34" sqref="N34:O34"/>
    </sheetView>
  </sheetViews>
  <sheetFormatPr defaultColWidth="8.77734375" defaultRowHeight="14.4"/>
  <cols>
    <col min="1" max="1" width="8.33203125" style="115" hidden="1" customWidth="1"/>
    <col min="2" max="4" width="8.77734375" style="127" hidden="1" customWidth="1"/>
    <col min="5" max="5" width="0" style="115" hidden="1" customWidth="1"/>
    <col min="6" max="7" width="1.77734375" style="115" hidden="1" customWidth="1"/>
    <col min="8" max="8" width="1.77734375" style="127" hidden="1" customWidth="1"/>
    <col min="9" max="10" width="1.77734375" style="115" hidden="1" customWidth="1"/>
    <col min="11" max="16" width="8.77734375" style="115"/>
    <col min="17" max="17" width="10.77734375" style="115" bestFit="1" customWidth="1"/>
    <col min="18" max="16384" width="8.77734375" style="115"/>
  </cols>
  <sheetData>
    <row r="1" spans="2:50">
      <c r="D1" s="115"/>
      <c r="F1" s="133"/>
      <c r="G1" s="133"/>
      <c r="H1" s="134"/>
      <c r="I1" s="133"/>
      <c r="J1" s="133"/>
      <c r="K1" s="133"/>
      <c r="L1" s="133"/>
      <c r="M1" s="133"/>
      <c r="N1" s="133"/>
    </row>
    <row r="2" spans="2:50">
      <c r="B2" s="115"/>
      <c r="C2" s="115"/>
      <c r="D2" s="115"/>
      <c r="F2" s="125"/>
      <c r="G2" s="125"/>
      <c r="H2" s="132"/>
      <c r="I2" s="125"/>
      <c r="J2" s="125"/>
      <c r="K2" s="125"/>
      <c r="L2" s="125"/>
      <c r="M2" s="125"/>
      <c r="N2" s="125"/>
    </row>
    <row r="3" spans="2:50">
      <c r="C3" s="115"/>
      <c r="D3" s="115"/>
      <c r="F3" s="125"/>
      <c r="G3" s="125"/>
      <c r="H3" s="132"/>
      <c r="I3" s="125"/>
      <c r="J3" s="125"/>
      <c r="K3" s="140" t="s">
        <v>447</v>
      </c>
      <c r="L3" s="141"/>
      <c r="M3" s="141"/>
      <c r="N3" s="141"/>
      <c r="O3" s="141"/>
      <c r="P3" s="141"/>
      <c r="Q3" s="141"/>
      <c r="R3" s="141"/>
      <c r="S3" s="141"/>
      <c r="T3" s="141"/>
      <c r="U3" s="141"/>
      <c r="V3" s="141"/>
      <c r="W3" s="141"/>
      <c r="Z3" s="140" t="s">
        <v>476</v>
      </c>
      <c r="AA3" s="141"/>
      <c r="AB3" s="141"/>
      <c r="AC3" s="141"/>
      <c r="AD3" s="141"/>
      <c r="AE3" s="141"/>
      <c r="AF3" s="141"/>
    </row>
    <row r="4" spans="2:50">
      <c r="C4" s="115"/>
      <c r="D4" s="115"/>
      <c r="F4" s="125"/>
      <c r="G4" s="125"/>
      <c r="H4" s="132"/>
      <c r="I4" s="125"/>
      <c r="J4" s="125"/>
      <c r="K4" s="125"/>
      <c r="L4" s="145"/>
      <c r="M4" s="144"/>
      <c r="N4" s="144"/>
      <c r="O4" s="144"/>
      <c r="P4" s="144"/>
      <c r="Q4" s="144"/>
      <c r="R4" s="145"/>
      <c r="S4" s="144"/>
      <c r="T4" s="144"/>
      <c r="U4" s="144"/>
      <c r="V4" s="144"/>
      <c r="W4" s="144"/>
      <c r="Z4" s="125"/>
      <c r="AA4" s="125"/>
      <c r="AG4" s="125"/>
      <c r="AM4" s="144"/>
      <c r="AN4" s="144"/>
      <c r="AO4" s="144"/>
      <c r="AP4" s="144"/>
      <c r="AQ4" s="144"/>
      <c r="AR4" s="144"/>
      <c r="AS4" s="144"/>
      <c r="AT4" s="144"/>
      <c r="AU4" s="144"/>
      <c r="AV4" s="144"/>
      <c r="AW4" s="144"/>
      <c r="AX4" s="144"/>
    </row>
    <row r="5" spans="2:50">
      <c r="C5" s="115"/>
      <c r="D5" s="115"/>
      <c r="K5" s="146" t="s">
        <v>477</v>
      </c>
      <c r="L5" s="141" t="s">
        <v>478</v>
      </c>
      <c r="M5" s="141"/>
      <c r="N5" s="141" t="s">
        <v>479</v>
      </c>
      <c r="O5" s="141"/>
      <c r="P5" s="141" t="s">
        <v>480</v>
      </c>
      <c r="Q5" s="141"/>
      <c r="R5" s="141" t="s">
        <v>481</v>
      </c>
      <c r="S5" s="141"/>
      <c r="T5" s="141" t="s">
        <v>482</v>
      </c>
      <c r="U5" s="141"/>
      <c r="V5" s="141" t="s">
        <v>483</v>
      </c>
      <c r="W5" s="141"/>
      <c r="Y5" s="146" t="s">
        <v>477</v>
      </c>
      <c r="Z5" s="141" t="s">
        <v>478</v>
      </c>
      <c r="AA5" s="141"/>
      <c r="AB5" s="141" t="s">
        <v>479</v>
      </c>
      <c r="AC5" s="141"/>
      <c r="AD5" s="141" t="s">
        <v>480</v>
      </c>
      <c r="AE5" s="141"/>
      <c r="AF5" s="141" t="s">
        <v>481</v>
      </c>
      <c r="AG5" s="141"/>
      <c r="AH5" s="141" t="s">
        <v>482</v>
      </c>
      <c r="AI5" s="141"/>
      <c r="AJ5" s="141" t="s">
        <v>483</v>
      </c>
      <c r="AK5" s="141"/>
    </row>
    <row r="6" spans="2:50">
      <c r="C6" s="115"/>
      <c r="D6" s="115"/>
      <c r="F6" s="125"/>
      <c r="H6" s="115"/>
      <c r="K6" s="146"/>
      <c r="L6" s="126" t="s">
        <v>484</v>
      </c>
      <c r="M6" s="126" t="s">
        <v>485</v>
      </c>
      <c r="N6" s="126" t="s">
        <v>484</v>
      </c>
      <c r="O6" s="126" t="s">
        <v>485</v>
      </c>
      <c r="P6" s="126" t="s">
        <v>484</v>
      </c>
      <c r="Q6" s="126" t="s">
        <v>485</v>
      </c>
      <c r="R6" s="126" t="s">
        <v>484</v>
      </c>
      <c r="S6" s="126" t="s">
        <v>485</v>
      </c>
      <c r="T6" s="126" t="s">
        <v>484</v>
      </c>
      <c r="U6" s="126" t="s">
        <v>485</v>
      </c>
      <c r="V6" s="126" t="s">
        <v>484</v>
      </c>
      <c r="W6" s="126" t="s">
        <v>485</v>
      </c>
      <c r="Y6" s="146"/>
      <c r="Z6" s="126" t="s">
        <v>486</v>
      </c>
      <c r="AA6" s="126" t="s">
        <v>487</v>
      </c>
      <c r="AB6" s="126" t="s">
        <v>486</v>
      </c>
      <c r="AC6" s="126" t="s">
        <v>487</v>
      </c>
      <c r="AD6" s="126" t="s">
        <v>486</v>
      </c>
      <c r="AE6" s="126" t="s">
        <v>487</v>
      </c>
      <c r="AF6" s="126" t="s">
        <v>486</v>
      </c>
      <c r="AG6" s="126" t="s">
        <v>487</v>
      </c>
      <c r="AH6" s="126" t="s">
        <v>486</v>
      </c>
      <c r="AI6" s="126" t="s">
        <v>487</v>
      </c>
      <c r="AJ6" s="126" t="s">
        <v>486</v>
      </c>
      <c r="AK6" s="126" t="s">
        <v>487</v>
      </c>
    </row>
    <row r="7" spans="2:50">
      <c r="C7" s="115"/>
      <c r="D7" s="115"/>
      <c r="H7" s="115"/>
      <c r="K7" s="126" t="s">
        <v>488</v>
      </c>
      <c r="P7" s="125">
        <v>2528584</v>
      </c>
      <c r="Q7" s="125">
        <v>2604329</v>
      </c>
      <c r="Y7" s="126" t="s">
        <v>488</v>
      </c>
      <c r="AD7" s="115">
        <f>AVERAGE(P7:Q7)</f>
        <v>2566456.5</v>
      </c>
    </row>
    <row r="8" spans="2:50">
      <c r="C8" s="115"/>
      <c r="D8" s="115"/>
      <c r="H8" s="115"/>
      <c r="K8" s="126">
        <v>23</v>
      </c>
      <c r="L8" s="125">
        <v>3121216</v>
      </c>
      <c r="M8" s="125">
        <v>3467512</v>
      </c>
      <c r="N8" s="125">
        <v>3228350</v>
      </c>
      <c r="O8" s="125">
        <v>3607479</v>
      </c>
      <c r="P8" s="125">
        <v>1147296</v>
      </c>
      <c r="Q8" s="125">
        <v>1863873</v>
      </c>
      <c r="R8" s="125">
        <v>228513</v>
      </c>
      <c r="S8" s="125">
        <v>234642</v>
      </c>
      <c r="T8" s="125">
        <v>179837</v>
      </c>
      <c r="U8" s="125">
        <v>176952</v>
      </c>
      <c r="V8" s="125">
        <v>177313</v>
      </c>
      <c r="W8" s="125">
        <v>164332</v>
      </c>
      <c r="Y8" s="126">
        <v>23</v>
      </c>
      <c r="Z8" s="115">
        <f t="shared" ref="Z8:Z19" si="0">L8/$AD$7*100</f>
        <v>121.61577646065693</v>
      </c>
      <c r="AA8" s="115">
        <f t="shared" ref="AA8:AA19" si="1">M8/$AD$7*100</f>
        <v>135.10893327044505</v>
      </c>
      <c r="AB8" s="115">
        <f t="shared" ref="AB8:AB19" si="2">N8/$AD$7*100</f>
        <v>125.7901702210811</v>
      </c>
      <c r="AC8" s="115">
        <f t="shared" ref="AC8:AC19" si="3">O8/$AD$7*100</f>
        <v>140.56263957717576</v>
      </c>
      <c r="AD8" s="115">
        <f t="shared" ref="AD8:AD19" si="4">P8/$AD$7*100</f>
        <v>44.703504618137892</v>
      </c>
      <c r="AE8" s="115">
        <f t="shared" ref="AE8:AE19" si="5">Q8/$AD$7*100</f>
        <v>72.624375281638322</v>
      </c>
      <c r="AF8" s="115">
        <f t="shared" ref="AF8:AF19" si="6">R8/$AD$7*100</f>
        <v>8.9038329696996605</v>
      </c>
      <c r="AG8" s="115">
        <f t="shared" ref="AG8:AG19" si="7">S8/$AD$7*100</f>
        <v>9.1426447321433262</v>
      </c>
      <c r="AH8" s="115">
        <f t="shared" ref="AH8:AH19" si="8">T8/$AD$7*100</f>
        <v>7.0072101358429411</v>
      </c>
      <c r="AI8" s="115">
        <f t="shared" ref="AI8:AI19" si="9">U8/$AD$7*100</f>
        <v>6.894798333811619</v>
      </c>
      <c r="AJ8" s="115">
        <f t="shared" ref="AJ8:AJ19" si="10">V8/$AD$7*100</f>
        <v>6.9088644206515868</v>
      </c>
      <c r="AK8" s="115">
        <f t="shared" ref="AK8:AK19" si="11">W8/$AD$7*100</f>
        <v>6.4030697578548468</v>
      </c>
    </row>
    <row r="9" spans="2:50">
      <c r="C9" s="115"/>
      <c r="D9" s="115"/>
      <c r="H9" s="115"/>
      <c r="K9" s="126">
        <v>24</v>
      </c>
      <c r="L9" s="125">
        <v>3470038</v>
      </c>
      <c r="M9" s="125">
        <v>2834452</v>
      </c>
      <c r="N9" s="125">
        <v>3507915</v>
      </c>
      <c r="O9" s="125">
        <v>3346307</v>
      </c>
      <c r="P9" s="125">
        <v>3332960</v>
      </c>
      <c r="Q9" s="125">
        <v>3138530</v>
      </c>
      <c r="R9" s="125">
        <v>267094</v>
      </c>
      <c r="S9" s="125">
        <v>217335</v>
      </c>
      <c r="T9" s="125">
        <v>164693</v>
      </c>
      <c r="U9" s="125">
        <v>160006</v>
      </c>
      <c r="V9" s="125">
        <v>170462</v>
      </c>
      <c r="W9" s="125">
        <v>154958</v>
      </c>
      <c r="Y9" s="126">
        <v>24</v>
      </c>
      <c r="Z9" s="115">
        <f t="shared" si="0"/>
        <v>135.20735691409539</v>
      </c>
      <c r="AA9" s="115">
        <f t="shared" si="1"/>
        <v>110.44223815989089</v>
      </c>
      <c r="AB9" s="115">
        <f t="shared" si="2"/>
        <v>136.68320503386673</v>
      </c>
      <c r="AC9" s="115">
        <f t="shared" si="3"/>
        <v>130.38627383709795</v>
      </c>
      <c r="AD9" s="115">
        <f t="shared" si="4"/>
        <v>129.86621826631389</v>
      </c>
      <c r="AE9" s="115">
        <f t="shared" si="5"/>
        <v>122.29040312976277</v>
      </c>
      <c r="AF9" s="115">
        <f t="shared" si="6"/>
        <v>10.40711190702044</v>
      </c>
      <c r="AG9" s="115">
        <f t="shared" si="7"/>
        <v>8.4682908126438132</v>
      </c>
      <c r="AH9" s="115">
        <f t="shared" si="8"/>
        <v>6.4171358446948155</v>
      </c>
      <c r="AI9" s="115">
        <f t="shared" si="9"/>
        <v>6.2345105011520747</v>
      </c>
      <c r="AJ9" s="115">
        <f t="shared" si="10"/>
        <v>6.6419204845279873</v>
      </c>
      <c r="AK9" s="115">
        <f t="shared" si="11"/>
        <v>6.0378190707693662</v>
      </c>
    </row>
    <row r="10" spans="2:50">
      <c r="C10" s="115"/>
      <c r="D10" s="115"/>
      <c r="H10" s="115"/>
      <c r="K10" s="126">
        <v>25</v>
      </c>
      <c r="L10" s="125">
        <v>3193720</v>
      </c>
      <c r="M10" s="125">
        <v>3243139</v>
      </c>
      <c r="N10" s="125">
        <v>3343782</v>
      </c>
      <c r="O10" s="125">
        <v>3450197</v>
      </c>
      <c r="P10" s="125">
        <v>3097409</v>
      </c>
      <c r="Q10" s="125">
        <v>3603150</v>
      </c>
      <c r="R10" s="125">
        <v>3528838</v>
      </c>
      <c r="S10" s="125">
        <v>3786770</v>
      </c>
      <c r="T10" s="125">
        <v>3209953</v>
      </c>
      <c r="U10" s="125">
        <v>3480138</v>
      </c>
      <c r="V10" s="125">
        <v>2234271</v>
      </c>
      <c r="W10" s="125">
        <v>2495041</v>
      </c>
      <c r="Y10" s="126">
        <v>25</v>
      </c>
      <c r="Z10" s="115">
        <f t="shared" si="0"/>
        <v>124.44083895441049</v>
      </c>
      <c r="AA10" s="115">
        <f t="shared" si="1"/>
        <v>126.3664122107661</v>
      </c>
      <c r="AB10" s="115">
        <f t="shared" si="2"/>
        <v>130.28788915767711</v>
      </c>
      <c r="AC10" s="115">
        <f t="shared" si="3"/>
        <v>134.43426763710977</v>
      </c>
      <c r="AD10" s="115">
        <f t="shared" si="4"/>
        <v>120.68815504957907</v>
      </c>
      <c r="AE10" s="115">
        <f t="shared" si="5"/>
        <v>140.39396342778457</v>
      </c>
      <c r="AF10" s="115">
        <f t="shared" si="6"/>
        <v>137.49845360714278</v>
      </c>
      <c r="AG10" s="115">
        <f t="shared" si="7"/>
        <v>147.54857524372613</v>
      </c>
      <c r="AH10" s="115">
        <f t="shared" si="8"/>
        <v>125.07334529145535</v>
      </c>
      <c r="AI10" s="115">
        <f t="shared" si="9"/>
        <v>135.60089563177868</v>
      </c>
      <c r="AJ10" s="115">
        <f t="shared" si="10"/>
        <v>87.056647950199036</v>
      </c>
      <c r="AK10" s="115">
        <f t="shared" si="11"/>
        <v>97.217350070028459</v>
      </c>
    </row>
    <row r="11" spans="2:50">
      <c r="C11" s="115"/>
      <c r="D11" s="115"/>
      <c r="H11" s="115"/>
      <c r="K11" s="126">
        <v>7</v>
      </c>
      <c r="L11" s="125">
        <v>3452362</v>
      </c>
      <c r="M11" s="125">
        <v>3328631</v>
      </c>
      <c r="N11" s="125">
        <v>3304462</v>
      </c>
      <c r="O11" s="125">
        <v>3461380</v>
      </c>
      <c r="P11" s="125">
        <v>3578980</v>
      </c>
      <c r="Q11" s="125">
        <v>3388873</v>
      </c>
      <c r="R11" s="125">
        <v>3312398</v>
      </c>
      <c r="S11" s="125">
        <v>3370476</v>
      </c>
      <c r="T11" s="125">
        <v>3097048</v>
      </c>
      <c r="U11" s="125">
        <v>2956371</v>
      </c>
      <c r="V11" s="125">
        <v>1044161</v>
      </c>
      <c r="W11" s="125">
        <v>1013149</v>
      </c>
      <c r="Y11" s="126">
        <v>7</v>
      </c>
      <c r="Z11" s="115">
        <f t="shared" si="0"/>
        <v>134.51862519392012</v>
      </c>
      <c r="AA11" s="115">
        <f t="shared" si="1"/>
        <v>129.69754211692268</v>
      </c>
      <c r="AB11" s="115">
        <f t="shared" si="2"/>
        <v>128.75581565477538</v>
      </c>
      <c r="AC11" s="115">
        <f t="shared" si="3"/>
        <v>134.87000461531298</v>
      </c>
      <c r="AD11" s="115">
        <f t="shared" si="4"/>
        <v>139.45219800140777</v>
      </c>
      <c r="AE11" s="115">
        <f t="shared" si="5"/>
        <v>132.04482522887102</v>
      </c>
      <c r="AF11" s="115">
        <f t="shared" si="6"/>
        <v>129.06503577987783</v>
      </c>
      <c r="AG11" s="115">
        <f t="shared" si="7"/>
        <v>131.32800029924528</v>
      </c>
      <c r="AH11" s="115">
        <f t="shared" si="8"/>
        <v>120.67408896273911</v>
      </c>
      <c r="AI11" s="115">
        <f t="shared" si="9"/>
        <v>115.19271805308213</v>
      </c>
      <c r="AJ11" s="115">
        <f t="shared" si="10"/>
        <v>40.684928811378647</v>
      </c>
      <c r="AK11" s="115">
        <f t="shared" si="11"/>
        <v>39.476570126943514</v>
      </c>
    </row>
    <row r="12" spans="2:50">
      <c r="C12" s="115"/>
      <c r="D12" s="115"/>
      <c r="H12" s="115"/>
      <c r="K12" s="126">
        <v>5</v>
      </c>
      <c r="L12" s="125">
        <v>3571044</v>
      </c>
      <c r="M12" s="125">
        <v>3503586</v>
      </c>
      <c r="N12" s="125">
        <v>510842</v>
      </c>
      <c r="O12" s="125">
        <v>436923</v>
      </c>
      <c r="P12" s="125">
        <v>230676</v>
      </c>
      <c r="Q12" s="125">
        <v>218056</v>
      </c>
      <c r="R12" s="125">
        <v>213369</v>
      </c>
      <c r="S12" s="125">
        <v>193177</v>
      </c>
      <c r="T12" s="125">
        <v>210485</v>
      </c>
      <c r="U12" s="125">
        <v>206518</v>
      </c>
      <c r="V12" s="125">
        <v>196783</v>
      </c>
      <c r="W12" s="125">
        <v>198586</v>
      </c>
      <c r="Y12" s="126">
        <v>5</v>
      </c>
      <c r="Z12" s="115">
        <f t="shared" si="0"/>
        <v>139.14297787630531</v>
      </c>
      <c r="AA12" s="115">
        <f t="shared" si="1"/>
        <v>136.51452888447554</v>
      </c>
      <c r="AB12" s="115">
        <f t="shared" si="2"/>
        <v>19.904564912750324</v>
      </c>
      <c r="AC12" s="115">
        <f t="shared" si="3"/>
        <v>17.024368034291641</v>
      </c>
      <c r="AD12" s="115">
        <f t="shared" si="4"/>
        <v>8.9881125980510479</v>
      </c>
      <c r="AE12" s="115">
        <f t="shared" si="5"/>
        <v>8.4963840220942757</v>
      </c>
      <c r="AF12" s="115">
        <f t="shared" si="6"/>
        <v>8.3137586785515367</v>
      </c>
      <c r="AG12" s="115">
        <f t="shared" si="7"/>
        <v>7.5269929570207017</v>
      </c>
      <c r="AH12" s="115">
        <f t="shared" si="8"/>
        <v>8.2013858407496887</v>
      </c>
      <c r="AI12" s="115">
        <f t="shared" si="9"/>
        <v>8.0468147424279355</v>
      </c>
      <c r="AJ12" s="115">
        <f t="shared" si="10"/>
        <v>7.6674979685024862</v>
      </c>
      <c r="AK12" s="115">
        <f t="shared" si="11"/>
        <v>7.737750474243378</v>
      </c>
    </row>
    <row r="13" spans="2:50">
      <c r="C13" s="115"/>
      <c r="D13" s="115"/>
      <c r="H13" s="115"/>
      <c r="K13" s="126">
        <v>6</v>
      </c>
      <c r="L13" s="125">
        <v>3229071</v>
      </c>
      <c r="M13" s="125">
        <v>3538217</v>
      </c>
      <c r="N13" s="125">
        <v>3288590</v>
      </c>
      <c r="O13" s="125">
        <v>2991720</v>
      </c>
      <c r="P13" s="125">
        <v>424303</v>
      </c>
      <c r="Q13" s="125">
        <v>530313</v>
      </c>
      <c r="R13" s="125">
        <v>220220</v>
      </c>
      <c r="S13" s="125">
        <v>206879</v>
      </c>
      <c r="T13" s="125">
        <v>225268</v>
      </c>
      <c r="U13" s="125">
        <v>189211</v>
      </c>
      <c r="V13" s="125">
        <v>213009</v>
      </c>
      <c r="W13" s="125">
        <v>187048</v>
      </c>
      <c r="Y13" s="126">
        <v>6</v>
      </c>
      <c r="Z13" s="115">
        <f t="shared" si="0"/>
        <v>125.81826343053154</v>
      </c>
      <c r="AA13" s="115">
        <f t="shared" si="1"/>
        <v>137.86389911537563</v>
      </c>
      <c r="AB13" s="115">
        <f t="shared" si="2"/>
        <v>128.13737540457046</v>
      </c>
      <c r="AC13" s="115">
        <f t="shared" si="3"/>
        <v>116.57006460074426</v>
      </c>
      <c r="AD13" s="115">
        <f t="shared" si="4"/>
        <v>16.532639458334867</v>
      </c>
      <c r="AE13" s="115">
        <f t="shared" si="5"/>
        <v>20.663237424830697</v>
      </c>
      <c r="AF13" s="115">
        <f t="shared" si="6"/>
        <v>8.5807026146751362</v>
      </c>
      <c r="AG13" s="115">
        <f t="shared" si="7"/>
        <v>8.0608808292679015</v>
      </c>
      <c r="AH13" s="115">
        <f t="shared" si="8"/>
        <v>8.7773940450578465</v>
      </c>
      <c r="AI13" s="115">
        <f t="shared" si="9"/>
        <v>7.3724608229284225</v>
      </c>
      <c r="AJ13" s="115">
        <f t="shared" si="10"/>
        <v>8.2997315559410421</v>
      </c>
      <c r="AK13" s="115">
        <f t="shared" si="11"/>
        <v>7.2881811945770369</v>
      </c>
    </row>
    <row r="14" spans="2:50">
      <c r="C14" s="115"/>
      <c r="D14" s="115"/>
      <c r="H14" s="115"/>
      <c r="K14" s="126">
        <v>10</v>
      </c>
      <c r="L14" s="125">
        <v>2899849</v>
      </c>
      <c r="M14" s="125">
        <v>3256235</v>
      </c>
      <c r="N14" s="125">
        <v>2762422</v>
      </c>
      <c r="O14" s="125">
        <v>3200684</v>
      </c>
      <c r="P14" s="125">
        <v>521407</v>
      </c>
      <c r="Q14" s="125">
        <v>1075282</v>
      </c>
      <c r="R14" s="125">
        <v>189680</v>
      </c>
      <c r="S14" s="125">
        <v>232227</v>
      </c>
      <c r="T14" s="125">
        <v>176340</v>
      </c>
      <c r="U14" s="125">
        <v>201579</v>
      </c>
      <c r="V14" s="125">
        <v>149658</v>
      </c>
      <c r="W14" s="125">
        <v>165883</v>
      </c>
      <c r="Y14" s="126">
        <v>10</v>
      </c>
      <c r="Z14" s="115">
        <f t="shared" si="0"/>
        <v>112.99038187477559</v>
      </c>
      <c r="AA14" s="115">
        <f t="shared" si="1"/>
        <v>126.87668775995229</v>
      </c>
      <c r="AB14" s="115">
        <f t="shared" si="2"/>
        <v>107.63564471090783</v>
      </c>
      <c r="AC14" s="115">
        <f t="shared" si="3"/>
        <v>124.7121858484646</v>
      </c>
      <c r="AD14" s="115">
        <f t="shared" si="4"/>
        <v>20.316221997138857</v>
      </c>
      <c r="AE14" s="115">
        <f t="shared" si="5"/>
        <v>41.897534596826404</v>
      </c>
      <c r="AF14" s="115">
        <f t="shared" si="6"/>
        <v>7.3907350465515389</v>
      </c>
      <c r="AG14" s="115">
        <f t="shared" si="7"/>
        <v>9.0485461179645945</v>
      </c>
      <c r="AH14" s="115">
        <f t="shared" si="8"/>
        <v>6.8709522253737791</v>
      </c>
      <c r="AI14" s="115">
        <f t="shared" si="9"/>
        <v>7.8543704130578487</v>
      </c>
      <c r="AJ14" s="115">
        <f t="shared" si="10"/>
        <v>5.8313086545593116</v>
      </c>
      <c r="AK14" s="115">
        <f t="shared" si="11"/>
        <v>6.4635032777683943</v>
      </c>
    </row>
    <row r="15" spans="2:50">
      <c r="C15" s="115"/>
      <c r="D15" s="115"/>
      <c r="H15" s="115"/>
      <c r="K15" s="126">
        <v>12</v>
      </c>
      <c r="L15" s="125">
        <v>3578369</v>
      </c>
      <c r="M15" s="125">
        <v>3458604</v>
      </c>
      <c r="N15" s="125">
        <v>4007302</v>
      </c>
      <c r="O15" s="125">
        <v>3578369</v>
      </c>
      <c r="P15" s="125">
        <v>2865222</v>
      </c>
      <c r="Q15" s="125">
        <v>3493234</v>
      </c>
      <c r="R15" s="125">
        <v>415037</v>
      </c>
      <c r="S15" s="125">
        <v>331384</v>
      </c>
      <c r="T15" s="125">
        <v>181387</v>
      </c>
      <c r="U15" s="125">
        <v>175618</v>
      </c>
      <c r="V15" s="125">
        <v>189320</v>
      </c>
      <c r="W15" s="125">
        <v>161917</v>
      </c>
      <c r="Y15" s="126">
        <v>12</v>
      </c>
      <c r="Z15" s="115">
        <f t="shared" si="0"/>
        <v>139.42839085719939</v>
      </c>
      <c r="AA15" s="115">
        <f t="shared" si="1"/>
        <v>134.76183991429428</v>
      </c>
      <c r="AB15" s="115">
        <f t="shared" si="2"/>
        <v>156.14143469799703</v>
      </c>
      <c r="AC15" s="115">
        <f t="shared" si="3"/>
        <v>139.42839085719939</v>
      </c>
      <c r="AD15" s="115">
        <f t="shared" si="4"/>
        <v>111.6411675007934</v>
      </c>
      <c r="AE15" s="115">
        <f t="shared" si="5"/>
        <v>136.11117118096487</v>
      </c>
      <c r="AF15" s="115">
        <f t="shared" si="6"/>
        <v>16.171596908032534</v>
      </c>
      <c r="AG15" s="115">
        <f t="shared" si="7"/>
        <v>12.912122219877876</v>
      </c>
      <c r="AH15" s="115">
        <f t="shared" si="8"/>
        <v>7.0676046915270145</v>
      </c>
      <c r="AI15" s="115">
        <f t="shared" si="9"/>
        <v>6.8428200516938436</v>
      </c>
      <c r="AJ15" s="115">
        <f t="shared" si="10"/>
        <v>7.3767079239410451</v>
      </c>
      <c r="AK15" s="115">
        <f t="shared" si="11"/>
        <v>6.3089711436761151</v>
      </c>
    </row>
    <row r="16" spans="2:50">
      <c r="C16" s="115"/>
      <c r="D16" s="115"/>
      <c r="H16" s="115"/>
      <c r="K16" s="126">
        <v>13</v>
      </c>
      <c r="L16" s="125">
        <v>3699578</v>
      </c>
      <c r="M16" s="125">
        <v>3900517</v>
      </c>
      <c r="N16" s="125">
        <v>4107234</v>
      </c>
      <c r="O16" s="125">
        <v>3571875</v>
      </c>
      <c r="P16" s="125">
        <v>4025701</v>
      </c>
      <c r="Q16" s="125">
        <v>3137197</v>
      </c>
      <c r="R16" s="125">
        <v>2332844</v>
      </c>
      <c r="S16" s="125">
        <v>2029883</v>
      </c>
      <c r="T16" s="125">
        <v>535109</v>
      </c>
      <c r="U16" s="125">
        <v>623453</v>
      </c>
      <c r="V16" s="125">
        <v>280543</v>
      </c>
      <c r="W16" s="125">
        <v>241241</v>
      </c>
      <c r="Y16" s="126">
        <v>13</v>
      </c>
      <c r="Z16" s="115">
        <f t="shared" si="0"/>
        <v>144.15120614746442</v>
      </c>
      <c r="AA16" s="115">
        <f t="shared" si="1"/>
        <v>151.98063945365917</v>
      </c>
      <c r="AB16" s="115">
        <f t="shared" si="2"/>
        <v>160.03520807775234</v>
      </c>
      <c r="AC16" s="115">
        <f t="shared" si="3"/>
        <v>139.17535715099788</v>
      </c>
      <c r="AD16" s="115">
        <f t="shared" si="4"/>
        <v>156.85833755608169</v>
      </c>
      <c r="AE16" s="115">
        <f t="shared" si="5"/>
        <v>122.23846381187447</v>
      </c>
      <c r="AF16" s="115">
        <f t="shared" si="6"/>
        <v>90.897468942099735</v>
      </c>
      <c r="AG16" s="115">
        <f t="shared" si="7"/>
        <v>79.092827016549862</v>
      </c>
      <c r="AH16" s="115">
        <f t="shared" si="8"/>
        <v>20.850109869386056</v>
      </c>
      <c r="AI16" s="115">
        <f t="shared" si="9"/>
        <v>24.292365758001353</v>
      </c>
      <c r="AJ16" s="115">
        <f t="shared" si="10"/>
        <v>10.931141829210821</v>
      </c>
      <c r="AK16" s="115">
        <f t="shared" si="11"/>
        <v>9.3997696824395813</v>
      </c>
    </row>
    <row r="17" spans="3:37">
      <c r="C17" s="115"/>
      <c r="D17" s="115"/>
      <c r="H17" s="115"/>
      <c r="K17" s="126">
        <v>14</v>
      </c>
      <c r="L17" s="125">
        <v>3506221</v>
      </c>
      <c r="M17" s="125">
        <v>2917163</v>
      </c>
      <c r="N17" s="125">
        <v>3483495</v>
      </c>
      <c r="O17" s="125">
        <v>3765235</v>
      </c>
      <c r="P17" s="125">
        <v>3358321</v>
      </c>
      <c r="Q17" s="125">
        <v>3748640</v>
      </c>
      <c r="R17" s="125">
        <v>473811</v>
      </c>
      <c r="S17" s="125">
        <v>410710</v>
      </c>
      <c r="T17" s="125">
        <v>260351</v>
      </c>
      <c r="U17" s="125">
        <v>232227</v>
      </c>
      <c r="V17" s="125">
        <v>192204</v>
      </c>
      <c r="W17" s="125">
        <v>176340</v>
      </c>
      <c r="Y17" s="126">
        <v>14</v>
      </c>
      <c r="Z17" s="115">
        <f t="shared" si="0"/>
        <v>136.61719962913847</v>
      </c>
      <c r="AA17" s="115">
        <f t="shared" si="1"/>
        <v>113.66500854388141</v>
      </c>
      <c r="AB17" s="115">
        <f t="shared" si="2"/>
        <v>135.73169855012154</v>
      </c>
      <c r="AC17" s="115">
        <f t="shared" si="3"/>
        <v>146.70948056201226</v>
      </c>
      <c r="AD17" s="115">
        <f t="shared" si="4"/>
        <v>130.85439008999373</v>
      </c>
      <c r="AE17" s="115">
        <f t="shared" si="5"/>
        <v>146.06286917389795</v>
      </c>
      <c r="AF17" s="115">
        <f t="shared" si="6"/>
        <v>18.461680531113618</v>
      </c>
      <c r="AG17" s="115">
        <f t="shared" si="7"/>
        <v>16.002998687100288</v>
      </c>
      <c r="AH17" s="115">
        <f t="shared" si="8"/>
        <v>10.144376107679987</v>
      </c>
      <c r="AI17" s="115">
        <f t="shared" si="9"/>
        <v>9.0485461179645945</v>
      </c>
      <c r="AJ17" s="115">
        <f t="shared" si="10"/>
        <v>7.4890807617428932</v>
      </c>
      <c r="AK17" s="115">
        <f t="shared" si="11"/>
        <v>6.8709522253737791</v>
      </c>
    </row>
    <row r="18" spans="3:37">
      <c r="C18" s="115"/>
      <c r="D18" s="115"/>
      <c r="H18" s="115"/>
      <c r="K18" s="126">
        <v>19</v>
      </c>
      <c r="L18" s="125">
        <v>3944169</v>
      </c>
      <c r="M18" s="125">
        <v>2684872</v>
      </c>
      <c r="N18" s="125">
        <v>3351106</v>
      </c>
      <c r="O18" s="125">
        <v>3081647</v>
      </c>
      <c r="P18" s="125">
        <v>3286175</v>
      </c>
      <c r="Q18" s="125">
        <v>3371307</v>
      </c>
      <c r="R18" s="125">
        <v>3215834</v>
      </c>
      <c r="S18" s="125">
        <v>2985337</v>
      </c>
      <c r="T18" s="125">
        <v>2665756</v>
      </c>
      <c r="U18" s="125">
        <v>3480969</v>
      </c>
      <c r="V18" s="125">
        <v>2956119</v>
      </c>
      <c r="W18" s="125">
        <v>3004455</v>
      </c>
      <c r="Y18" s="126">
        <v>19</v>
      </c>
      <c r="Z18" s="115">
        <f t="shared" si="0"/>
        <v>153.68150599864055</v>
      </c>
      <c r="AA18" s="115">
        <f t="shared" si="1"/>
        <v>104.61396871523053</v>
      </c>
      <c r="AB18" s="115">
        <f t="shared" si="2"/>
        <v>130.57326317434175</v>
      </c>
      <c r="AC18" s="115">
        <f t="shared" si="3"/>
        <v>120.07400086461627</v>
      </c>
      <c r="AD18" s="115">
        <f t="shared" si="4"/>
        <v>128.04327679039173</v>
      </c>
      <c r="AE18" s="115">
        <f t="shared" si="5"/>
        <v>131.36037957393785</v>
      </c>
      <c r="AF18" s="115">
        <f t="shared" si="6"/>
        <v>125.30249392498958</v>
      </c>
      <c r="AG18" s="115">
        <f t="shared" si="7"/>
        <v>116.32135592401428</v>
      </c>
      <c r="AH18" s="115">
        <f t="shared" si="8"/>
        <v>103.86912850461327</v>
      </c>
      <c r="AI18" s="115">
        <f t="shared" si="9"/>
        <v>135.63327490647123</v>
      </c>
      <c r="AJ18" s="115">
        <f t="shared" si="10"/>
        <v>115.18289906725478</v>
      </c>
      <c r="AK18" s="115">
        <f t="shared" si="11"/>
        <v>117.06627406309049</v>
      </c>
    </row>
    <row r="19" spans="3:37">
      <c r="C19" s="115"/>
      <c r="D19" s="115"/>
      <c r="H19" s="115"/>
      <c r="K19" s="126">
        <v>18</v>
      </c>
      <c r="L19" s="125">
        <v>2968023</v>
      </c>
      <c r="M19" s="125">
        <v>2468099</v>
      </c>
      <c r="N19" s="125">
        <v>3357960</v>
      </c>
      <c r="O19" s="125">
        <v>2956480</v>
      </c>
      <c r="P19" s="125">
        <v>2768193</v>
      </c>
      <c r="Q19" s="125">
        <v>3359403</v>
      </c>
      <c r="R19" s="125">
        <v>1663102</v>
      </c>
      <c r="S19" s="125">
        <v>2355206</v>
      </c>
      <c r="T19" s="125">
        <v>190041</v>
      </c>
      <c r="U19" s="125">
        <v>205906</v>
      </c>
      <c r="V19" s="125">
        <v>236915</v>
      </c>
      <c r="W19" s="125">
        <v>213117</v>
      </c>
      <c r="Y19" s="126">
        <v>18</v>
      </c>
      <c r="Z19" s="115">
        <f t="shared" si="0"/>
        <v>115.64672925490846</v>
      </c>
      <c r="AA19" s="115">
        <f t="shared" si="1"/>
        <v>96.16757579955086</v>
      </c>
      <c r="AB19" s="115">
        <f t="shared" si="2"/>
        <v>130.84032400315377</v>
      </c>
      <c r="AC19" s="115">
        <f t="shared" si="3"/>
        <v>115.19696515409477</v>
      </c>
      <c r="AD19" s="115">
        <f t="shared" si="4"/>
        <v>107.86050727919994</v>
      </c>
      <c r="AE19" s="115">
        <f t="shared" si="5"/>
        <v>130.89654938628416</v>
      </c>
      <c r="AF19" s="115">
        <f t="shared" si="6"/>
        <v>64.801487965995136</v>
      </c>
      <c r="AG19" s="115">
        <f t="shared" si="7"/>
        <v>91.768787041588268</v>
      </c>
      <c r="AH19" s="115">
        <f t="shared" si="8"/>
        <v>7.4048011333915076</v>
      </c>
      <c r="AI19" s="115">
        <f t="shared" si="9"/>
        <v>8.0229686339900947</v>
      </c>
      <c r="AJ19" s="115">
        <f t="shared" si="10"/>
        <v>9.2312104257368084</v>
      </c>
      <c r="AK19" s="115">
        <f t="shared" si="11"/>
        <v>8.3039396927241889</v>
      </c>
    </row>
    <row r="20" spans="3:37">
      <c r="C20" s="115"/>
      <c r="D20" s="115"/>
      <c r="H20" s="115"/>
    </row>
    <row r="21" spans="3:37">
      <c r="C21" s="115"/>
      <c r="D21" s="115"/>
      <c r="H21" s="115"/>
    </row>
    <row r="22" spans="3:37">
      <c r="C22" s="115"/>
      <c r="D22" s="115"/>
      <c r="H22" s="115"/>
      <c r="K22" s="146" t="s">
        <v>477</v>
      </c>
      <c r="L22" s="141" t="s">
        <v>478</v>
      </c>
      <c r="M22" s="141"/>
      <c r="N22" s="141" t="s">
        <v>479</v>
      </c>
      <c r="O22" s="141"/>
      <c r="P22" s="141" t="s">
        <v>480</v>
      </c>
      <c r="Q22" s="141"/>
      <c r="R22" s="141" t="s">
        <v>481</v>
      </c>
      <c r="S22" s="141"/>
      <c r="T22" s="141" t="s">
        <v>482</v>
      </c>
      <c r="U22" s="141"/>
      <c r="V22" s="141" t="s">
        <v>483</v>
      </c>
      <c r="W22" s="141"/>
      <c r="Y22" s="146" t="s">
        <v>477</v>
      </c>
      <c r="Z22" s="141" t="s">
        <v>478</v>
      </c>
      <c r="AA22" s="141"/>
      <c r="AB22" s="141" t="s">
        <v>479</v>
      </c>
      <c r="AC22" s="141"/>
      <c r="AD22" s="141" t="s">
        <v>480</v>
      </c>
      <c r="AE22" s="141"/>
      <c r="AF22" s="141" t="s">
        <v>481</v>
      </c>
      <c r="AG22" s="141"/>
      <c r="AH22" s="141" t="s">
        <v>482</v>
      </c>
      <c r="AI22" s="141"/>
      <c r="AJ22" s="141" t="s">
        <v>483</v>
      </c>
      <c r="AK22" s="141"/>
    </row>
    <row r="23" spans="3:37">
      <c r="C23" s="115"/>
      <c r="D23" s="115"/>
      <c r="H23" s="115"/>
      <c r="K23" s="146"/>
      <c r="L23" s="126" t="s">
        <v>484</v>
      </c>
      <c r="M23" s="126" t="s">
        <v>485</v>
      </c>
      <c r="N23" s="126" t="s">
        <v>484</v>
      </c>
      <c r="O23" s="126" t="s">
        <v>485</v>
      </c>
      <c r="P23" s="126" t="s">
        <v>484</v>
      </c>
      <c r="Q23" s="126" t="s">
        <v>485</v>
      </c>
      <c r="R23" s="126" t="s">
        <v>484</v>
      </c>
      <c r="S23" s="126" t="s">
        <v>485</v>
      </c>
      <c r="T23" s="126" t="s">
        <v>484</v>
      </c>
      <c r="U23" s="126" t="s">
        <v>485</v>
      </c>
      <c r="V23" s="126" t="s">
        <v>484</v>
      </c>
      <c r="W23" s="126" t="s">
        <v>485</v>
      </c>
      <c r="Y23" s="146"/>
      <c r="Z23" s="126" t="s">
        <v>486</v>
      </c>
      <c r="AA23" s="126" t="s">
        <v>487</v>
      </c>
      <c r="AB23" s="126" t="s">
        <v>486</v>
      </c>
      <c r="AC23" s="126" t="s">
        <v>487</v>
      </c>
      <c r="AD23" s="126" t="s">
        <v>486</v>
      </c>
      <c r="AE23" s="126" t="s">
        <v>487</v>
      </c>
      <c r="AF23" s="126" t="s">
        <v>486</v>
      </c>
      <c r="AG23" s="126" t="s">
        <v>487</v>
      </c>
      <c r="AH23" s="126" t="s">
        <v>486</v>
      </c>
      <c r="AI23" s="126" t="s">
        <v>487</v>
      </c>
      <c r="AJ23" s="126" t="s">
        <v>486</v>
      </c>
      <c r="AK23" s="126" t="s">
        <v>487</v>
      </c>
    </row>
    <row r="24" spans="3:37">
      <c r="C24" s="115"/>
      <c r="D24" s="115"/>
      <c r="H24" s="115"/>
      <c r="K24" s="126" t="s">
        <v>488</v>
      </c>
      <c r="P24" s="125">
        <v>6308466</v>
      </c>
      <c r="Q24" s="125">
        <v>6250003</v>
      </c>
      <c r="Y24" s="126" t="s">
        <v>488</v>
      </c>
      <c r="AD24" s="115">
        <f>AVERAGE(P24:Q24)</f>
        <v>6279234.5</v>
      </c>
    </row>
    <row r="25" spans="3:37">
      <c r="C25" s="115"/>
      <c r="D25" s="115"/>
      <c r="H25" s="115"/>
      <c r="K25" s="126">
        <v>17</v>
      </c>
      <c r="L25" s="125">
        <v>2242516</v>
      </c>
      <c r="M25" s="125">
        <v>5241058</v>
      </c>
      <c r="N25" s="125">
        <v>3856705</v>
      </c>
      <c r="O25" s="125">
        <v>5991979</v>
      </c>
      <c r="P25" s="125">
        <v>4822512</v>
      </c>
      <c r="Q25" s="125">
        <v>6091579</v>
      </c>
      <c r="R25" s="125">
        <v>1969854</v>
      </c>
      <c r="S25" s="125">
        <v>1392467</v>
      </c>
      <c r="T25" s="125">
        <v>122097</v>
      </c>
      <c r="U25" s="125">
        <v>121376</v>
      </c>
      <c r="V25" s="125">
        <v>118130</v>
      </c>
      <c r="W25" s="125">
        <v>243967</v>
      </c>
      <c r="Y25" s="126">
        <v>17</v>
      </c>
      <c r="Z25" s="115">
        <f t="shared" ref="Z25:AK31" si="12">L25/$AD$24*100</f>
        <v>35.713206761110769</v>
      </c>
      <c r="AA25" s="115">
        <f t="shared" si="12"/>
        <v>83.466511722089692</v>
      </c>
      <c r="AB25" s="115">
        <f t="shared" si="12"/>
        <v>61.419986783420811</v>
      </c>
      <c r="AC25" s="115">
        <f t="shared" si="12"/>
        <v>95.42531020301918</v>
      </c>
      <c r="AD25" s="115">
        <f t="shared" si="12"/>
        <v>76.80095400163826</v>
      </c>
      <c r="AE25" s="115">
        <f t="shared" si="12"/>
        <v>97.011490811499385</v>
      </c>
      <c r="AF25" s="115">
        <f t="shared" si="12"/>
        <v>31.370925866839343</v>
      </c>
      <c r="AG25" s="115">
        <f t="shared" si="12"/>
        <v>22.175744511532418</v>
      </c>
      <c r="AH25" s="115">
        <f t="shared" si="12"/>
        <v>1.9444567645944741</v>
      </c>
      <c r="AI25" s="115">
        <f t="shared" si="12"/>
        <v>1.9329744732419214</v>
      </c>
      <c r="AJ25" s="115">
        <f t="shared" si="12"/>
        <v>1.8812802738932588</v>
      </c>
      <c r="AK25" s="115">
        <f t="shared" si="12"/>
        <v>3.8852984388463274</v>
      </c>
    </row>
    <row r="26" spans="3:37">
      <c r="C26" s="115"/>
      <c r="D26" s="115"/>
      <c r="H26" s="115"/>
      <c r="K26" s="126">
        <v>20</v>
      </c>
      <c r="L26" s="125">
        <v>6010744</v>
      </c>
      <c r="M26" s="125">
        <v>6416731</v>
      </c>
      <c r="N26" s="125">
        <v>6637959</v>
      </c>
      <c r="O26" s="125">
        <v>7047592</v>
      </c>
      <c r="P26" s="125">
        <v>4464964</v>
      </c>
      <c r="Q26" s="125">
        <v>5080853</v>
      </c>
      <c r="R26" s="125">
        <v>97218</v>
      </c>
      <c r="S26" s="125">
        <v>136159</v>
      </c>
      <c r="T26" s="125">
        <v>118130</v>
      </c>
      <c r="U26" s="125">
        <v>110559</v>
      </c>
      <c r="V26" s="125">
        <v>87844</v>
      </c>
      <c r="W26" s="125">
        <v>128947</v>
      </c>
      <c r="Y26" s="126">
        <v>20</v>
      </c>
      <c r="Z26" s="115">
        <f t="shared" si="12"/>
        <v>95.72415236283976</v>
      </c>
      <c r="AA26" s="115">
        <f t="shared" si="12"/>
        <v>102.1897016268464</v>
      </c>
      <c r="AB26" s="115">
        <f t="shared" si="12"/>
        <v>105.71286993661408</v>
      </c>
      <c r="AC26" s="115">
        <f t="shared" si="12"/>
        <v>112.23648360321627</v>
      </c>
      <c r="AD26" s="115">
        <f t="shared" si="12"/>
        <v>71.10682042532413</v>
      </c>
      <c r="AE26" s="115">
        <f t="shared" si="12"/>
        <v>80.915165694162241</v>
      </c>
      <c r="AF26" s="115">
        <f t="shared" si="12"/>
        <v>1.5482460481448812</v>
      </c>
      <c r="AG26" s="115">
        <f t="shared" si="12"/>
        <v>2.168401259739543</v>
      </c>
      <c r="AH26" s="115">
        <f t="shared" si="12"/>
        <v>1.8812802738932588</v>
      </c>
      <c r="AI26" s="115">
        <f t="shared" si="12"/>
        <v>1.7607082519373978</v>
      </c>
      <c r="AJ26" s="115">
        <f t="shared" si="12"/>
        <v>1.3989603350535802</v>
      </c>
      <c r="AK26" s="115">
        <f t="shared" si="12"/>
        <v>2.0535464951977827</v>
      </c>
    </row>
    <row r="27" spans="3:37">
      <c r="C27" s="115"/>
      <c r="D27" s="115"/>
      <c r="H27" s="115"/>
      <c r="K27" s="126">
        <v>11</v>
      </c>
      <c r="L27" s="125">
        <v>4909467</v>
      </c>
      <c r="M27" s="125">
        <v>3629794</v>
      </c>
      <c r="N27" s="125">
        <v>5752008</v>
      </c>
      <c r="O27" s="125">
        <v>4449089</v>
      </c>
      <c r="P27" s="125">
        <v>2597064</v>
      </c>
      <c r="Q27" s="125">
        <v>1297263</v>
      </c>
      <c r="R27" s="125">
        <v>133995</v>
      </c>
      <c r="S27" s="125">
        <v>142288</v>
      </c>
      <c r="T27" s="125">
        <v>107674</v>
      </c>
      <c r="U27" s="125">
        <v>99742</v>
      </c>
      <c r="V27" s="125">
        <v>126784</v>
      </c>
      <c r="W27" s="125">
        <v>170772</v>
      </c>
      <c r="Y27" s="126">
        <v>11</v>
      </c>
      <c r="Z27" s="115">
        <f t="shared" si="12"/>
        <v>78.185756559975587</v>
      </c>
      <c r="AA27" s="115">
        <f t="shared" si="12"/>
        <v>57.806313811022669</v>
      </c>
      <c r="AB27" s="115">
        <f t="shared" si="12"/>
        <v>91.603650094609463</v>
      </c>
      <c r="AC27" s="115">
        <f t="shared" si="12"/>
        <v>70.854002983962459</v>
      </c>
      <c r="AD27" s="115">
        <f t="shared" si="12"/>
        <v>41.359563813073073</v>
      </c>
      <c r="AE27" s="115">
        <f t="shared" si="12"/>
        <v>20.659572436735722</v>
      </c>
      <c r="AF27" s="115">
        <f t="shared" si="12"/>
        <v>2.1339384601737681</v>
      </c>
      <c r="AG27" s="115">
        <f t="shared" si="12"/>
        <v>2.2660086989902988</v>
      </c>
      <c r="AH27" s="115">
        <f t="shared" si="12"/>
        <v>1.7147631610190701</v>
      </c>
      <c r="AI27" s="115">
        <f t="shared" si="12"/>
        <v>1.5884420306328739</v>
      </c>
      <c r="AJ27" s="115">
        <f t="shared" si="12"/>
        <v>2.0190996211401249</v>
      </c>
      <c r="AK27" s="115">
        <f t="shared" si="12"/>
        <v>2.7196308722026545</v>
      </c>
    </row>
    <row r="28" spans="3:37">
      <c r="K28" s="126">
        <v>8</v>
      </c>
      <c r="L28" s="125">
        <v>5399824</v>
      </c>
      <c r="M28" s="125">
        <v>5163481</v>
      </c>
      <c r="N28" s="125">
        <v>5509158</v>
      </c>
      <c r="O28" s="125">
        <v>5734687</v>
      </c>
      <c r="P28" s="125">
        <v>5444928</v>
      </c>
      <c r="Q28" s="125">
        <v>5762112</v>
      </c>
      <c r="R28" s="125">
        <v>4437905</v>
      </c>
      <c r="S28" s="125">
        <v>5343895</v>
      </c>
      <c r="T28" s="125">
        <v>177623</v>
      </c>
      <c r="U28" s="125">
        <v>184474</v>
      </c>
      <c r="V28" s="125">
        <v>114164</v>
      </c>
      <c r="W28" s="125">
        <v>158874</v>
      </c>
      <c r="Y28" s="126">
        <v>8</v>
      </c>
      <c r="Z28" s="115">
        <f t="shared" si="12"/>
        <v>85.994940943836383</v>
      </c>
      <c r="AA28" s="115">
        <f t="shared" si="12"/>
        <v>82.231058578876144</v>
      </c>
      <c r="AB28" s="115">
        <f t="shared" si="12"/>
        <v>87.736140448330119</v>
      </c>
      <c r="AC28" s="115">
        <f t="shared" si="12"/>
        <v>91.327804368510201</v>
      </c>
      <c r="AD28" s="115">
        <f t="shared" si="12"/>
        <v>86.713245061957792</v>
      </c>
      <c r="AE28" s="115">
        <f t="shared" si="12"/>
        <v>91.764561428626365</v>
      </c>
      <c r="AF28" s="115">
        <f t="shared" si="12"/>
        <v>70.675892101178889</v>
      </c>
      <c r="AG28" s="115">
        <f t="shared" si="12"/>
        <v>85.104243200345522</v>
      </c>
      <c r="AH28" s="115">
        <f t="shared" si="12"/>
        <v>2.8287365283140806</v>
      </c>
      <c r="AI28" s="115">
        <f t="shared" si="12"/>
        <v>2.9378421844255058</v>
      </c>
      <c r="AJ28" s="115">
        <f t="shared" si="12"/>
        <v>1.8181197087001606</v>
      </c>
      <c r="AK28" s="115">
        <f t="shared" si="12"/>
        <v>2.5301491766233606</v>
      </c>
    </row>
    <row r="29" spans="3:37">
      <c r="K29" s="126">
        <v>9</v>
      </c>
      <c r="L29" s="125">
        <v>5700406</v>
      </c>
      <c r="M29" s="125">
        <v>5730357</v>
      </c>
      <c r="N29" s="125">
        <v>5787371</v>
      </c>
      <c r="O29" s="125">
        <v>5991618</v>
      </c>
      <c r="P29" s="125">
        <v>5334874</v>
      </c>
      <c r="Q29" s="125">
        <v>5292296</v>
      </c>
      <c r="R29" s="125">
        <v>375575</v>
      </c>
      <c r="S29" s="125">
        <v>295889</v>
      </c>
      <c r="T29" s="125">
        <v>141567</v>
      </c>
      <c r="U29" s="125">
        <v>144091</v>
      </c>
      <c r="V29" s="125">
        <v>140485</v>
      </c>
      <c r="W29" s="125">
        <v>188801</v>
      </c>
      <c r="Y29" s="126">
        <v>9</v>
      </c>
      <c r="Z29" s="115">
        <f t="shared" si="12"/>
        <v>90.781862024742026</v>
      </c>
      <c r="AA29" s="115">
        <f t="shared" si="12"/>
        <v>91.258846918362423</v>
      </c>
      <c r="AB29" s="115">
        <f t="shared" si="12"/>
        <v>92.166823838160525</v>
      </c>
      <c r="AC29" s="115">
        <f t="shared" si="12"/>
        <v>95.419561094588829</v>
      </c>
      <c r="AD29" s="115">
        <f t="shared" si="12"/>
        <v>84.960579191619615</v>
      </c>
      <c r="AE29" s="115">
        <f t="shared" si="12"/>
        <v>84.282502907002439</v>
      </c>
      <c r="AF29" s="115">
        <f t="shared" si="12"/>
        <v>5.9812227111441691</v>
      </c>
      <c r="AG29" s="115">
        <f t="shared" si="12"/>
        <v>4.7121826713112878</v>
      </c>
      <c r="AH29" s="115">
        <f t="shared" si="12"/>
        <v>2.254526407637746</v>
      </c>
      <c r="AI29" s="115">
        <f t="shared" si="12"/>
        <v>2.294722390125739</v>
      </c>
      <c r="AJ29" s="115">
        <f t="shared" si="12"/>
        <v>2.2372950078548586</v>
      </c>
      <c r="AK29" s="115">
        <f t="shared" si="12"/>
        <v>3.006751858048939</v>
      </c>
    </row>
    <row r="30" spans="3:37">
      <c r="K30" s="126">
        <v>15</v>
      </c>
      <c r="L30" s="125">
        <v>5571583</v>
      </c>
      <c r="M30" s="125">
        <v>5591430</v>
      </c>
      <c r="N30" s="125">
        <v>6221854</v>
      </c>
      <c r="O30" s="125">
        <v>5568336</v>
      </c>
      <c r="P30" s="125">
        <v>6094827</v>
      </c>
      <c r="Q30" s="125">
        <v>5439516</v>
      </c>
      <c r="R30" s="125">
        <v>5005443</v>
      </c>
      <c r="S30" s="125">
        <v>4514031</v>
      </c>
      <c r="T30" s="125">
        <v>362955</v>
      </c>
      <c r="U30" s="125">
        <v>319326</v>
      </c>
      <c r="V30" s="125">
        <v>109116</v>
      </c>
      <c r="W30" s="125">
        <v>229184</v>
      </c>
      <c r="Y30" s="126">
        <v>15</v>
      </c>
      <c r="Z30" s="115">
        <f t="shared" si="12"/>
        <v>88.730290292550791</v>
      </c>
      <c r="AA30" s="115">
        <f t="shared" si="12"/>
        <v>89.046363852154272</v>
      </c>
      <c r="AB30" s="115">
        <f t="shared" si="12"/>
        <v>99.086186381476921</v>
      </c>
      <c r="AC30" s="115">
        <f t="shared" si="12"/>
        <v>88.678580167694008</v>
      </c>
      <c r="AD30" s="115">
        <f t="shared" si="12"/>
        <v>97.063216861864291</v>
      </c>
      <c r="AE30" s="115">
        <f t="shared" si="12"/>
        <v>86.627056212027114</v>
      </c>
      <c r="AF30" s="115">
        <f t="shared" si="12"/>
        <v>79.714223127038807</v>
      </c>
      <c r="AG30" s="115">
        <f t="shared" si="12"/>
        <v>71.888237332114286</v>
      </c>
      <c r="AH30" s="115">
        <f t="shared" si="12"/>
        <v>5.7802427987042044</v>
      </c>
      <c r="AI30" s="115">
        <f t="shared" si="12"/>
        <v>5.0854288050557761</v>
      </c>
      <c r="AJ30" s="115">
        <f t="shared" si="12"/>
        <v>1.7377277437241754</v>
      </c>
      <c r="AK30" s="115">
        <f t="shared" si="12"/>
        <v>3.6498716523487058</v>
      </c>
    </row>
    <row r="31" spans="3:37">
      <c r="K31" s="126">
        <v>4</v>
      </c>
      <c r="L31" s="125">
        <v>5839335</v>
      </c>
      <c r="M31" s="125">
        <v>5201728</v>
      </c>
      <c r="N31" s="125">
        <v>5720253</v>
      </c>
      <c r="O31" s="125">
        <v>5444207</v>
      </c>
      <c r="P31" s="125">
        <v>5427969</v>
      </c>
      <c r="Q31" s="125">
        <v>5886607</v>
      </c>
      <c r="R31" s="125">
        <v>5612720</v>
      </c>
      <c r="S31" s="125">
        <v>6637959</v>
      </c>
      <c r="T31" s="125">
        <v>900951</v>
      </c>
      <c r="U31" s="125">
        <v>1318179</v>
      </c>
      <c r="V31" s="125">
        <v>296971</v>
      </c>
      <c r="W31" s="125">
        <v>325456</v>
      </c>
      <c r="Y31" s="126">
        <v>4</v>
      </c>
      <c r="Z31" s="115">
        <f t="shared" si="12"/>
        <v>92.994376941966422</v>
      </c>
      <c r="AA31" s="115">
        <f t="shared" si="12"/>
        <v>82.84016148783742</v>
      </c>
      <c r="AB31" s="115">
        <f t="shared" si="12"/>
        <v>91.097935584345507</v>
      </c>
      <c r="AC31" s="115">
        <f t="shared" si="12"/>
        <v>86.701762770605242</v>
      </c>
      <c r="AD31" s="115">
        <f t="shared" si="12"/>
        <v>86.443164369796989</v>
      </c>
      <c r="AE31" s="115">
        <f t="shared" si="12"/>
        <v>93.747207561686068</v>
      </c>
      <c r="AF31" s="115">
        <f t="shared" si="12"/>
        <v>89.385417919970976</v>
      </c>
      <c r="AG31" s="115">
        <f t="shared" si="12"/>
        <v>105.71286993661408</v>
      </c>
      <c r="AH31" s="115">
        <f t="shared" si="12"/>
        <v>14.348102463763695</v>
      </c>
      <c r="AI31" s="115">
        <f t="shared" si="12"/>
        <v>20.992670364516567</v>
      </c>
      <c r="AJ31" s="115">
        <f t="shared" si="12"/>
        <v>4.7294140710941752</v>
      </c>
      <c r="AK31" s="115">
        <f t="shared" si="12"/>
        <v>5.1830521698146486</v>
      </c>
    </row>
    <row r="34" spans="11:38">
      <c r="K34" s="146" t="s">
        <v>477</v>
      </c>
      <c r="L34" s="141" t="s">
        <v>479</v>
      </c>
      <c r="M34" s="141"/>
      <c r="N34" s="141" t="s">
        <v>538</v>
      </c>
      <c r="O34" s="141"/>
      <c r="P34" s="141" t="s">
        <v>537</v>
      </c>
      <c r="Q34" s="141"/>
      <c r="R34" s="141" t="s">
        <v>480</v>
      </c>
      <c r="S34" s="141"/>
      <c r="T34" s="141"/>
      <c r="U34" s="141"/>
      <c r="V34" s="146" t="s">
        <v>477</v>
      </c>
      <c r="W34" s="141" t="s">
        <v>479</v>
      </c>
      <c r="X34" s="141"/>
      <c r="Y34" s="141" t="s">
        <v>538</v>
      </c>
      <c r="Z34" s="141"/>
      <c r="AA34" s="141" t="s">
        <v>537</v>
      </c>
      <c r="AB34" s="141"/>
      <c r="AC34" s="141" t="s">
        <v>480</v>
      </c>
      <c r="AD34" s="141"/>
    </row>
    <row r="35" spans="11:38">
      <c r="K35" s="146"/>
      <c r="L35" s="126" t="s">
        <v>484</v>
      </c>
      <c r="M35" s="126" t="s">
        <v>485</v>
      </c>
      <c r="N35" s="126" t="s">
        <v>484</v>
      </c>
      <c r="O35" s="126" t="s">
        <v>485</v>
      </c>
      <c r="P35" s="126" t="s">
        <v>484</v>
      </c>
      <c r="Q35" s="126" t="s">
        <v>485</v>
      </c>
      <c r="R35" s="126" t="s">
        <v>484</v>
      </c>
      <c r="S35" s="126" t="s">
        <v>485</v>
      </c>
      <c r="T35" s="126"/>
      <c r="U35" s="126"/>
      <c r="V35" s="146"/>
      <c r="W35" s="126" t="s">
        <v>486</v>
      </c>
      <c r="X35" s="126" t="s">
        <v>487</v>
      </c>
      <c r="Y35" s="126" t="s">
        <v>486</v>
      </c>
      <c r="Z35" s="126" t="s">
        <v>487</v>
      </c>
      <c r="AA35" s="126" t="s">
        <v>486</v>
      </c>
      <c r="AB35" s="126" t="s">
        <v>487</v>
      </c>
      <c r="AC35" s="126" t="s">
        <v>486</v>
      </c>
      <c r="AD35" s="126" t="s">
        <v>487</v>
      </c>
    </row>
    <row r="36" spans="11:38">
      <c r="K36" s="126" t="s">
        <v>488</v>
      </c>
      <c r="P36" s="115">
        <v>2823631</v>
      </c>
      <c r="Q36" s="115">
        <v>2862226</v>
      </c>
      <c r="V36" s="126" t="s">
        <v>488</v>
      </c>
      <c r="AA36" s="115">
        <f>AVERAGE(P36:Q36)</f>
        <v>2842928.5</v>
      </c>
    </row>
    <row r="37" spans="11:38">
      <c r="K37" s="126">
        <v>21</v>
      </c>
      <c r="L37" s="115">
        <v>2757984</v>
      </c>
      <c r="M37" s="115">
        <v>2750409</v>
      </c>
      <c r="N37" s="115">
        <v>2719029</v>
      </c>
      <c r="O37" s="115">
        <v>2813892</v>
      </c>
      <c r="P37" s="115">
        <v>2929318</v>
      </c>
      <c r="Q37" s="115">
        <v>2922825</v>
      </c>
      <c r="R37" s="115">
        <v>2523535</v>
      </c>
      <c r="S37" s="115">
        <v>2183417</v>
      </c>
      <c r="T37" s="125"/>
      <c r="U37" s="125"/>
      <c r="V37" s="126">
        <v>21</v>
      </c>
      <c r="W37" s="115">
        <v>2757984</v>
      </c>
      <c r="X37" s="115">
        <v>2750409</v>
      </c>
      <c r="Y37" s="115">
        <v>2719029</v>
      </c>
      <c r="Z37" s="115">
        <v>2813892</v>
      </c>
      <c r="AA37" s="115">
        <v>2929318</v>
      </c>
      <c r="AB37" s="115">
        <v>2922825</v>
      </c>
      <c r="AC37" s="115">
        <v>2523535</v>
      </c>
      <c r="AD37" s="115">
        <v>2183417</v>
      </c>
    </row>
    <row r="38" spans="11:38">
      <c r="K38" s="126"/>
      <c r="L38" s="125"/>
      <c r="M38" s="125"/>
      <c r="N38" s="125"/>
      <c r="O38" s="125"/>
      <c r="P38" s="125"/>
      <c r="Q38" s="125"/>
      <c r="R38" s="125"/>
      <c r="S38" s="125"/>
      <c r="T38" s="125"/>
      <c r="U38" s="125"/>
      <c r="V38" s="125"/>
      <c r="W38" s="125"/>
    </row>
    <row r="39" spans="11:38">
      <c r="K39" s="126"/>
      <c r="L39" s="125"/>
      <c r="M39" s="125"/>
      <c r="N39" s="125"/>
      <c r="O39" s="125"/>
      <c r="P39" s="125"/>
      <c r="Q39" s="125"/>
      <c r="R39" s="125"/>
      <c r="S39" s="125"/>
      <c r="T39" s="125"/>
      <c r="U39" s="125"/>
      <c r="V39" s="125"/>
      <c r="W39" s="125"/>
    </row>
    <row r="40" spans="11:38">
      <c r="K40" s="119" t="s">
        <v>477</v>
      </c>
      <c r="L40" s="121" t="s">
        <v>490</v>
      </c>
      <c r="M40" s="121" t="s">
        <v>491</v>
      </c>
      <c r="N40" s="123" t="s">
        <v>452</v>
      </c>
      <c r="O40" s="122" t="s">
        <v>454</v>
      </c>
      <c r="P40" s="121" t="s">
        <v>492</v>
      </c>
      <c r="Q40" s="125"/>
      <c r="R40" s="125"/>
      <c r="S40" s="125"/>
      <c r="T40" s="125"/>
      <c r="U40" s="125"/>
      <c r="V40" s="125"/>
      <c r="W40" s="125"/>
    </row>
    <row r="41" spans="11:38">
      <c r="K41" s="116">
        <v>4</v>
      </c>
      <c r="L41" s="120">
        <v>5.5</v>
      </c>
      <c r="M41" s="120">
        <v>7.3860000000000001</v>
      </c>
      <c r="N41" s="131">
        <f>AVERAGE(L41:M41)</f>
        <v>6.4429999999999996</v>
      </c>
      <c r="O41" s="131">
        <f>STDEV(L41:M41)/SQRT(2)</f>
        <v>0.9430000000000035</v>
      </c>
      <c r="P41" s="116" t="s">
        <v>536</v>
      </c>
      <c r="Q41" s="125"/>
      <c r="R41" s="125"/>
      <c r="S41" s="125"/>
      <c r="T41" s="125"/>
      <c r="U41" s="125"/>
      <c r="V41" s="125"/>
      <c r="W41" s="125"/>
      <c r="AE41" s="115" t="s">
        <v>535</v>
      </c>
      <c r="AF41" s="115" t="s">
        <v>534</v>
      </c>
      <c r="AG41" s="115" t="s">
        <v>533</v>
      </c>
      <c r="AH41" s="115" t="s">
        <v>532</v>
      </c>
      <c r="AI41" s="115" t="s">
        <v>531</v>
      </c>
      <c r="AJ41" s="115" t="s">
        <v>452</v>
      </c>
      <c r="AK41" s="115" t="s">
        <v>530</v>
      </c>
      <c r="AL41" s="115" t="s">
        <v>454</v>
      </c>
    </row>
    <row r="42" spans="11:38">
      <c r="K42" s="116">
        <v>5</v>
      </c>
      <c r="L42" s="116">
        <v>0.19389999999999999</v>
      </c>
      <c r="M42" s="116">
        <v>0.18</v>
      </c>
      <c r="N42" s="131">
        <f>AVERAGE(L42:M42)</f>
        <v>0.18695000000000001</v>
      </c>
      <c r="O42" s="131">
        <f>STDEV(L42:M42)/SQRT(2)</f>
        <v>6.949999999999997E-3</v>
      </c>
      <c r="P42" s="116" t="s">
        <v>529</v>
      </c>
      <c r="Q42" s="125"/>
      <c r="R42" s="125"/>
      <c r="S42" s="125"/>
      <c r="T42" s="125"/>
      <c r="U42" s="125"/>
      <c r="V42" s="125"/>
      <c r="W42" s="125"/>
      <c r="AE42" s="115" t="s">
        <v>455</v>
      </c>
      <c r="AF42" s="115">
        <v>2528584</v>
      </c>
      <c r="AG42" s="115">
        <v>2604329</v>
      </c>
      <c r="AJ42" s="115">
        <v>2566456.5</v>
      </c>
      <c r="AK42" s="115">
        <v>100</v>
      </c>
      <c r="AL42" s="115">
        <v>0</v>
      </c>
    </row>
    <row r="43" spans="11:38">
      <c r="K43" s="116">
        <v>6</v>
      </c>
      <c r="L43" s="120">
        <v>0.8599</v>
      </c>
      <c r="M43" s="120">
        <v>0.83840000000000003</v>
      </c>
      <c r="N43" s="131">
        <f>AVERAGE(L43:M43)</f>
        <v>0.84915000000000007</v>
      </c>
      <c r="O43" s="131">
        <f>STDEV(L43:M43)/SQRT(2)</f>
        <v>1.074999999999998E-2</v>
      </c>
      <c r="P43" s="116" t="s">
        <v>528</v>
      </c>
      <c r="Q43" s="125"/>
      <c r="R43" s="125"/>
      <c r="S43" s="125"/>
      <c r="T43" s="125"/>
      <c r="U43" s="125"/>
      <c r="V43" s="125"/>
      <c r="W43" s="125"/>
      <c r="AE43" s="115">
        <v>1</v>
      </c>
      <c r="AF43" s="115">
        <v>1579073</v>
      </c>
      <c r="AG43" s="115">
        <v>2586404</v>
      </c>
      <c r="AH43" s="115">
        <v>61.527362727558412</v>
      </c>
      <c r="AI43" s="115">
        <v>100.77723896742454</v>
      </c>
      <c r="AJ43" s="115">
        <v>81.152300847491475</v>
      </c>
      <c r="AK43" s="115">
        <v>81.152300847491475</v>
      </c>
      <c r="AL43" s="115">
        <v>19.624938119933084</v>
      </c>
    </row>
    <row r="44" spans="11:38">
      <c r="K44" s="116">
        <v>7</v>
      </c>
      <c r="L44" s="116"/>
      <c r="M44" s="116"/>
      <c r="N44" s="131"/>
      <c r="O44" s="131"/>
      <c r="P44" s="116" t="s">
        <v>513</v>
      </c>
      <c r="AE44" s="115">
        <v>4</v>
      </c>
      <c r="AF44" s="115">
        <v>227179</v>
      </c>
      <c r="AG44" s="115">
        <v>234030</v>
      </c>
      <c r="AH44" s="115">
        <v>8.851854687581886</v>
      </c>
      <c r="AI44" s="115">
        <v>9.1187986237054854</v>
      </c>
      <c r="AJ44" s="115">
        <v>8.9853266556436857</v>
      </c>
      <c r="AK44" s="115">
        <v>8.9853266556436857</v>
      </c>
      <c r="AL44" s="115">
        <v>0.1334719680617997</v>
      </c>
    </row>
    <row r="45" spans="11:38">
      <c r="K45" s="116">
        <v>8</v>
      </c>
      <c r="L45" s="120">
        <v>4.835</v>
      </c>
      <c r="M45" s="120">
        <v>5.4370000000000003</v>
      </c>
      <c r="N45" s="131">
        <f t="shared" ref="N45:N54" si="13">AVERAGE(L45:M45)</f>
        <v>5.1360000000000001</v>
      </c>
      <c r="O45" s="131">
        <f t="shared" ref="O45:O54" si="14">STDEV(L45:M45)/SQRT(2)</f>
        <v>0.30100000000000016</v>
      </c>
      <c r="P45" s="116" t="s">
        <v>527</v>
      </c>
      <c r="AE45" s="115">
        <v>10</v>
      </c>
      <c r="AF45" s="115">
        <v>179585</v>
      </c>
      <c r="AG45" s="115">
        <v>256746</v>
      </c>
      <c r="AH45" s="115">
        <v>6.9973911500155959</v>
      </c>
      <c r="AI45" s="115">
        <v>10.003910060427676</v>
      </c>
      <c r="AJ45" s="115">
        <v>8.5006506052216366</v>
      </c>
      <c r="AK45" s="115">
        <v>8.5006506052216366</v>
      </c>
      <c r="AL45" s="115">
        <v>1.5032594552060403</v>
      </c>
    </row>
    <row r="46" spans="11:38">
      <c r="K46" s="116">
        <v>9</v>
      </c>
      <c r="L46" s="120">
        <v>1.5429999999999999</v>
      </c>
      <c r="M46" s="120">
        <v>1.5409999999999999</v>
      </c>
      <c r="N46" s="131">
        <f t="shared" si="13"/>
        <v>1.5419999999999998</v>
      </c>
      <c r="O46" s="131">
        <f t="shared" si="14"/>
        <v>1.0000000000000009E-3</v>
      </c>
      <c r="P46" s="116" t="s">
        <v>526</v>
      </c>
      <c r="AE46" s="115">
        <v>20</v>
      </c>
      <c r="AF46" s="115">
        <v>175258</v>
      </c>
      <c r="AG46" s="115">
        <v>202300</v>
      </c>
      <c r="AH46" s="115">
        <v>6.8287929290833489</v>
      </c>
      <c r="AI46" s="115">
        <v>7.8824636225083111</v>
      </c>
      <c r="AJ46" s="115">
        <v>7.35562827579583</v>
      </c>
      <c r="AK46" s="115">
        <v>7.35562827579583</v>
      </c>
      <c r="AL46" s="115">
        <v>0.52683534671248111</v>
      </c>
    </row>
    <row r="47" spans="11:38">
      <c r="K47" s="116">
        <v>10</v>
      </c>
      <c r="L47" s="120">
        <v>0.5292</v>
      </c>
      <c r="M47" s="120">
        <v>0.73409999999999997</v>
      </c>
      <c r="N47" s="131">
        <f t="shared" si="13"/>
        <v>0.63165000000000004</v>
      </c>
      <c r="O47" s="131">
        <f t="shared" si="14"/>
        <v>0.10244999999999968</v>
      </c>
      <c r="P47" s="116" t="s">
        <v>525</v>
      </c>
    </row>
    <row r="48" spans="11:38">
      <c r="K48" s="116">
        <v>11</v>
      </c>
      <c r="L48" s="120">
        <v>0.68100000000000005</v>
      </c>
      <c r="M48" s="120">
        <v>0.25900000000000001</v>
      </c>
      <c r="N48" s="131">
        <f t="shared" si="13"/>
        <v>0.47000000000000003</v>
      </c>
      <c r="O48" s="131">
        <f t="shared" si="14"/>
        <v>0.21099999999999994</v>
      </c>
      <c r="P48" s="116" t="s">
        <v>524</v>
      </c>
    </row>
    <row r="49" spans="11:16">
      <c r="K49" s="116">
        <v>12</v>
      </c>
      <c r="L49" s="116">
        <v>3.129</v>
      </c>
      <c r="M49" s="116">
        <v>3.452</v>
      </c>
      <c r="N49" s="131">
        <f t="shared" si="13"/>
        <v>3.2904999999999998</v>
      </c>
      <c r="O49" s="131">
        <f t="shared" si="14"/>
        <v>0.16149999999999998</v>
      </c>
      <c r="P49" s="116" t="s">
        <v>523</v>
      </c>
    </row>
    <row r="50" spans="11:16">
      <c r="K50" s="116">
        <v>13</v>
      </c>
      <c r="L50" s="116">
        <v>9.4369999999999994</v>
      </c>
      <c r="M50" s="116">
        <v>7.4740000000000002</v>
      </c>
      <c r="N50" s="131">
        <f t="shared" si="13"/>
        <v>8.4555000000000007</v>
      </c>
      <c r="O50" s="131">
        <f t="shared" si="14"/>
        <v>0.98149999999999105</v>
      </c>
      <c r="P50" s="116" t="s">
        <v>522</v>
      </c>
    </row>
    <row r="51" spans="11:16">
      <c r="K51" s="116">
        <v>14</v>
      </c>
      <c r="L51" s="120">
        <v>3.6030000000000002</v>
      </c>
      <c r="M51" s="120">
        <v>3.879</v>
      </c>
      <c r="N51" s="131">
        <f t="shared" si="13"/>
        <v>3.7410000000000001</v>
      </c>
      <c r="O51" s="131">
        <f t="shared" si="14"/>
        <v>0.1379999999999999</v>
      </c>
      <c r="P51" s="116" t="s">
        <v>521</v>
      </c>
    </row>
    <row r="52" spans="11:16">
      <c r="K52" s="116">
        <v>15</v>
      </c>
      <c r="L52" s="120">
        <v>5.4169999999999998</v>
      </c>
      <c r="M52" s="120">
        <v>5.0380000000000003</v>
      </c>
      <c r="N52" s="131">
        <f t="shared" si="13"/>
        <v>5.2275</v>
      </c>
      <c r="O52" s="131">
        <f t="shared" si="14"/>
        <v>0.18949999999999978</v>
      </c>
      <c r="P52" s="116" t="s">
        <v>520</v>
      </c>
    </row>
    <row r="53" spans="11:16">
      <c r="K53" s="129">
        <v>17</v>
      </c>
      <c r="L53" s="129">
        <v>1.347</v>
      </c>
      <c r="M53" s="129">
        <v>2.2160000000000002</v>
      </c>
      <c r="N53" s="128">
        <f t="shared" si="13"/>
        <v>1.7815000000000001</v>
      </c>
      <c r="O53" s="128">
        <f t="shared" si="14"/>
        <v>0.43450000000000027</v>
      </c>
      <c r="P53" s="129" t="s">
        <v>519</v>
      </c>
    </row>
    <row r="54" spans="11:16">
      <c r="K54" s="129">
        <v>18</v>
      </c>
      <c r="L54" s="130">
        <v>4.915</v>
      </c>
      <c r="M54" s="130">
        <v>7.0869999999999997</v>
      </c>
      <c r="N54" s="128">
        <f t="shared" si="13"/>
        <v>6.0009999999999994</v>
      </c>
      <c r="O54" s="128">
        <f t="shared" si="14"/>
        <v>1.0860000000000019</v>
      </c>
      <c r="P54" s="129" t="s">
        <v>518</v>
      </c>
    </row>
    <row r="55" spans="11:16">
      <c r="K55" s="129">
        <v>19</v>
      </c>
      <c r="L55" s="129"/>
      <c r="M55" s="129"/>
      <c r="N55" s="128"/>
      <c r="O55" s="128"/>
      <c r="P55" s="116" t="s">
        <v>513</v>
      </c>
    </row>
    <row r="56" spans="11:16">
      <c r="K56" s="129">
        <v>20</v>
      </c>
      <c r="L56" s="129">
        <v>1.3180000000000001</v>
      </c>
      <c r="M56" s="129">
        <v>1.585</v>
      </c>
      <c r="N56" s="128">
        <f>AVERAGE(L56:M56)</f>
        <v>1.4515</v>
      </c>
      <c r="O56" s="128">
        <f>STDEV(L56:M56)/SQRT(2)</f>
        <v>0.13349999999999995</v>
      </c>
      <c r="P56" s="129" t="s">
        <v>517</v>
      </c>
    </row>
    <row r="57" spans="11:16">
      <c r="K57" s="129">
        <v>21</v>
      </c>
      <c r="L57" s="129">
        <v>2.444</v>
      </c>
      <c r="M57" s="129">
        <v>2.8820000000000001</v>
      </c>
      <c r="N57" s="128">
        <f>AVERAGE(L57:M57)</f>
        <v>2.6630000000000003</v>
      </c>
      <c r="O57" s="128">
        <f>STDEV(L57:M57)/SQRT(2)</f>
        <v>0.21900000000000008</v>
      </c>
      <c r="P57" s="129" t="s">
        <v>516</v>
      </c>
    </row>
    <row r="58" spans="11:16">
      <c r="K58" s="129">
        <v>23</v>
      </c>
      <c r="L58" s="129">
        <v>1.23</v>
      </c>
      <c r="M58" s="129">
        <v>1.9219999999999999</v>
      </c>
      <c r="N58" s="128">
        <f>AVERAGE(L58:M58)</f>
        <v>1.5760000000000001</v>
      </c>
      <c r="O58" s="128">
        <f>STDEV(L58:M58)/SQRT(2)</f>
        <v>0.3459999999999992</v>
      </c>
      <c r="P58" s="129" t="s">
        <v>515</v>
      </c>
    </row>
    <row r="59" spans="11:16">
      <c r="K59" s="129">
        <v>24</v>
      </c>
      <c r="L59" s="129">
        <v>3.1989999999999998</v>
      </c>
      <c r="M59" s="129">
        <v>2.875</v>
      </c>
      <c r="N59" s="128">
        <f>AVERAGE(L59:M59)</f>
        <v>3.0369999999999999</v>
      </c>
      <c r="O59" s="128">
        <f>STDEV(L59:M59)/SQRT(2)</f>
        <v>0.16199999999999989</v>
      </c>
      <c r="P59" s="129" t="s">
        <v>514</v>
      </c>
    </row>
    <row r="60" spans="11:16">
      <c r="K60" s="129">
        <v>25</v>
      </c>
      <c r="L60" s="129"/>
      <c r="M60" s="129"/>
      <c r="N60" s="128"/>
      <c r="O60" s="128"/>
      <c r="P60" s="116" t="s">
        <v>513</v>
      </c>
    </row>
    <row r="61" spans="11:16">
      <c r="K61" s="126"/>
      <c r="L61" s="125"/>
      <c r="M61" s="125"/>
      <c r="N61" s="125"/>
      <c r="O61" s="125"/>
      <c r="P61" s="125"/>
    </row>
    <row r="62" spans="11:16">
      <c r="K62" s="126"/>
      <c r="L62" s="125"/>
      <c r="M62" s="125"/>
      <c r="N62" s="125"/>
      <c r="O62" s="125"/>
      <c r="P62" s="125"/>
    </row>
    <row r="63" spans="11:16">
      <c r="K63" s="126"/>
      <c r="L63" s="125"/>
      <c r="M63" s="125"/>
      <c r="N63" s="125"/>
      <c r="O63" s="125"/>
      <c r="P63" s="125"/>
    </row>
    <row r="64" spans="11:16">
      <c r="K64" s="126"/>
      <c r="L64" s="125"/>
      <c r="M64" s="125"/>
      <c r="N64" s="125"/>
      <c r="O64" s="125"/>
      <c r="P64" s="125"/>
    </row>
  </sheetData>
  <mergeCells count="45">
    <mergeCell ref="AA34:AB34"/>
    <mergeCell ref="AC34:AD34"/>
    <mergeCell ref="K5:K6"/>
    <mergeCell ref="Y5:Y6"/>
    <mergeCell ref="K22:K23"/>
    <mergeCell ref="Y22:Y23"/>
    <mergeCell ref="K34:K35"/>
    <mergeCell ref="L34:M34"/>
    <mergeCell ref="N34:O34"/>
    <mergeCell ref="P34:Q34"/>
    <mergeCell ref="R34:S34"/>
    <mergeCell ref="T34:U34"/>
    <mergeCell ref="V34:V35"/>
    <mergeCell ref="W34:X34"/>
    <mergeCell ref="Y34:Z34"/>
    <mergeCell ref="L22:M22"/>
    <mergeCell ref="AJ22:AK22"/>
    <mergeCell ref="Z22:AA22"/>
    <mergeCell ref="AB22:AC22"/>
    <mergeCell ref="AD22:AE22"/>
    <mergeCell ref="AF22:AG22"/>
    <mergeCell ref="AH22:AI22"/>
    <mergeCell ref="AJ5:AK5"/>
    <mergeCell ref="L5:M5"/>
    <mergeCell ref="N5:O5"/>
    <mergeCell ref="P5:Q5"/>
    <mergeCell ref="R5:S5"/>
    <mergeCell ref="T5:U5"/>
    <mergeCell ref="V5:W5"/>
    <mergeCell ref="Z5:AA5"/>
    <mergeCell ref="AB5:AC5"/>
    <mergeCell ref="AD5:AE5"/>
    <mergeCell ref="AF5:AG5"/>
    <mergeCell ref="AH5:AI5"/>
    <mergeCell ref="N22:O22"/>
    <mergeCell ref="P22:Q22"/>
    <mergeCell ref="R22:S22"/>
    <mergeCell ref="T22:U22"/>
    <mergeCell ref="V22:W22"/>
    <mergeCell ref="AS4:AX4"/>
    <mergeCell ref="K3:W3"/>
    <mergeCell ref="Z3:AF3"/>
    <mergeCell ref="L4:Q4"/>
    <mergeCell ref="R4:W4"/>
    <mergeCell ref="AM4:AR4"/>
  </mergeCells>
  <phoneticPr fontId="1"/>
  <pageMargins left="0.70866141732283472" right="0.70866141732283472" top="0.74803149606299213" bottom="0.74803149606299213" header="0.31496062992125984" footer="0.31496062992125984"/>
  <pageSetup paperSize="9" scale="55" orientation="portrait" r:id="rId1"/>
  <headerFooter>
    <oddHeader>&amp;F</oddHeader>
  </headerFooter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30"/>
  <sheetViews>
    <sheetView workbookViewId="0">
      <selection activeCell="N29" sqref="N29"/>
    </sheetView>
  </sheetViews>
  <sheetFormatPr defaultColWidth="8.77734375" defaultRowHeight="14.4"/>
  <cols>
    <col min="1" max="1" width="18.33203125" style="7" customWidth="1"/>
    <col min="2" max="16384" width="8.77734375" style="7"/>
  </cols>
  <sheetData>
    <row r="1" spans="1:24" ht="15.6">
      <c r="A1" s="16" t="s">
        <v>52</v>
      </c>
      <c r="B1" s="16"/>
      <c r="C1" s="16"/>
      <c r="D1" s="16"/>
      <c r="E1" s="16"/>
      <c r="F1" s="16"/>
      <c r="G1" s="16"/>
      <c r="H1" s="16"/>
      <c r="I1" s="16"/>
      <c r="J1" s="16"/>
      <c r="K1" s="16"/>
      <c r="L1" s="16"/>
    </row>
    <row r="2" spans="1:24">
      <c r="B2" s="17">
        <v>1</v>
      </c>
      <c r="C2" s="17">
        <v>2</v>
      </c>
      <c r="D2" s="17">
        <v>3</v>
      </c>
      <c r="E2" s="17">
        <v>4</v>
      </c>
      <c r="F2" s="17">
        <v>5</v>
      </c>
      <c r="G2" s="17">
        <v>6</v>
      </c>
      <c r="H2" s="17">
        <v>7</v>
      </c>
      <c r="I2" s="17">
        <v>8</v>
      </c>
      <c r="J2" s="17">
        <v>9</v>
      </c>
      <c r="K2" s="17">
        <v>10</v>
      </c>
      <c r="L2" s="17">
        <v>11</v>
      </c>
      <c r="M2" s="17">
        <v>12</v>
      </c>
      <c r="N2" s="17">
        <v>13</v>
      </c>
      <c r="O2" s="17">
        <v>14</v>
      </c>
      <c r="P2" s="17">
        <v>15</v>
      </c>
      <c r="Q2" s="17">
        <v>16</v>
      </c>
      <c r="R2" s="17">
        <v>17</v>
      </c>
      <c r="S2" s="17">
        <v>18</v>
      </c>
      <c r="T2" s="17">
        <v>19</v>
      </c>
      <c r="U2" s="17">
        <v>20</v>
      </c>
      <c r="V2" s="17">
        <v>22</v>
      </c>
      <c r="W2" s="17">
        <v>23</v>
      </c>
      <c r="X2" s="17" t="s">
        <v>53</v>
      </c>
    </row>
    <row r="3" spans="1:24">
      <c r="B3" s="18">
        <v>60.9</v>
      </c>
      <c r="C3" s="19">
        <v>171.9</v>
      </c>
      <c r="D3" s="20" t="s">
        <v>54</v>
      </c>
      <c r="E3" s="18">
        <v>591.5</v>
      </c>
      <c r="F3" s="18">
        <v>36.299999999999997</v>
      </c>
      <c r="G3" s="18">
        <v>861</v>
      </c>
      <c r="H3" s="18">
        <v>72.900000000000006</v>
      </c>
      <c r="I3" s="18">
        <v>2.9</v>
      </c>
      <c r="J3" s="20" t="s">
        <v>54</v>
      </c>
      <c r="K3" s="18">
        <v>104.7</v>
      </c>
      <c r="L3" s="20" t="s">
        <v>54</v>
      </c>
      <c r="M3" s="18">
        <v>848.3</v>
      </c>
      <c r="N3" s="18">
        <v>69.7</v>
      </c>
      <c r="O3" s="18">
        <v>23.6</v>
      </c>
      <c r="P3" s="18">
        <v>7.2</v>
      </c>
      <c r="Q3" s="18">
        <v>55.6</v>
      </c>
      <c r="R3" s="18">
        <v>807</v>
      </c>
      <c r="S3" s="18">
        <v>912</v>
      </c>
      <c r="T3" s="21">
        <v>1778.3</v>
      </c>
      <c r="U3" s="21">
        <v>2682.7</v>
      </c>
      <c r="V3" s="18">
        <v>411</v>
      </c>
      <c r="W3" s="18">
        <v>4047</v>
      </c>
      <c r="X3" s="18">
        <v>36.299999999999997</v>
      </c>
    </row>
    <row r="4" spans="1:24">
      <c r="B4" s="18">
        <v>63.7</v>
      </c>
      <c r="C4" s="19">
        <v>199.5</v>
      </c>
      <c r="D4" s="20" t="s">
        <v>54</v>
      </c>
      <c r="E4" s="20" t="s">
        <v>54</v>
      </c>
      <c r="F4" s="18">
        <v>29.8</v>
      </c>
      <c r="G4" s="18">
        <v>264</v>
      </c>
      <c r="H4" s="18">
        <v>316.2</v>
      </c>
      <c r="I4" s="19">
        <v>27</v>
      </c>
      <c r="J4" s="20" t="s">
        <v>54</v>
      </c>
      <c r="K4" s="18">
        <v>44.6</v>
      </c>
      <c r="L4" s="20" t="s">
        <v>54</v>
      </c>
      <c r="M4" s="20" t="s">
        <v>54</v>
      </c>
      <c r="N4" s="18">
        <v>61.1</v>
      </c>
      <c r="O4" s="18">
        <v>75.900000000000006</v>
      </c>
      <c r="P4" s="19">
        <v>12</v>
      </c>
      <c r="Q4" s="18">
        <v>36.4</v>
      </c>
      <c r="R4" s="18">
        <v>298</v>
      </c>
      <c r="S4" s="18">
        <v>654</v>
      </c>
      <c r="T4" s="18">
        <v>1730</v>
      </c>
      <c r="U4" s="18">
        <v>3035</v>
      </c>
      <c r="V4" s="18">
        <v>49.8</v>
      </c>
      <c r="W4" s="18">
        <v>1575</v>
      </c>
      <c r="X4" s="18">
        <v>50.9</v>
      </c>
    </row>
    <row r="5" spans="1:24">
      <c r="B5" s="18">
        <v>48.3</v>
      </c>
      <c r="C5" s="18">
        <v>206.9</v>
      </c>
      <c r="D5" s="20" t="s">
        <v>54</v>
      </c>
      <c r="E5" s="20" t="s">
        <v>54</v>
      </c>
      <c r="F5" s="18">
        <v>37.9</v>
      </c>
      <c r="G5" s="18">
        <v>1438</v>
      </c>
      <c r="H5" s="18">
        <v>41.1</v>
      </c>
      <c r="I5" s="18">
        <v>60.3</v>
      </c>
      <c r="J5" s="20" t="s">
        <v>54</v>
      </c>
      <c r="K5" s="18">
        <v>26.4</v>
      </c>
      <c r="L5" s="20" t="s">
        <v>54</v>
      </c>
      <c r="M5" s="20" t="s">
        <v>54</v>
      </c>
      <c r="N5" s="18">
        <v>81.400000000000006</v>
      </c>
      <c r="O5" s="18">
        <v>26.8</v>
      </c>
      <c r="P5" s="18">
        <v>7.8</v>
      </c>
      <c r="Q5" s="18">
        <v>54.6</v>
      </c>
      <c r="R5" s="18">
        <v>1559</v>
      </c>
      <c r="S5" s="22">
        <v>258</v>
      </c>
      <c r="T5" s="18">
        <v>886</v>
      </c>
      <c r="U5" s="22">
        <v>4467</v>
      </c>
      <c r="V5" s="22">
        <v>76.3</v>
      </c>
      <c r="W5" s="22">
        <v>508</v>
      </c>
      <c r="X5" s="18">
        <v>38.6</v>
      </c>
    </row>
    <row r="6" spans="1:24">
      <c r="B6" s="18">
        <v>131</v>
      </c>
      <c r="C6" s="18">
        <v>48.9</v>
      </c>
      <c r="D6" s="18"/>
      <c r="E6" s="20" t="s">
        <v>54</v>
      </c>
      <c r="F6" s="18">
        <v>51.4</v>
      </c>
      <c r="G6" s="18">
        <v>464</v>
      </c>
      <c r="H6" s="18">
        <v>396</v>
      </c>
      <c r="I6" s="18">
        <v>16.2</v>
      </c>
      <c r="J6" s="18"/>
      <c r="K6" s="18">
        <v>78.2</v>
      </c>
      <c r="L6" s="18"/>
      <c r="M6" s="20" t="s">
        <v>54</v>
      </c>
      <c r="N6" s="18">
        <v>63.1</v>
      </c>
      <c r="O6" s="18">
        <v>17.600000000000001</v>
      </c>
      <c r="P6" s="18">
        <v>3.94</v>
      </c>
      <c r="Q6" s="18">
        <v>46.4</v>
      </c>
      <c r="R6" s="18">
        <v>2783</v>
      </c>
      <c r="S6" s="22">
        <v>750</v>
      </c>
      <c r="T6" s="22">
        <v>1995</v>
      </c>
      <c r="U6" s="22">
        <v>6086</v>
      </c>
      <c r="V6" s="22">
        <v>35.5</v>
      </c>
      <c r="W6" s="22">
        <v>5315</v>
      </c>
      <c r="X6" s="18">
        <v>23.9</v>
      </c>
    </row>
    <row r="7" spans="1:24">
      <c r="B7" s="18"/>
      <c r="C7" s="23"/>
      <c r="D7" s="18"/>
      <c r="E7" s="20" t="s">
        <v>54</v>
      </c>
      <c r="F7" s="23"/>
      <c r="G7" s="18"/>
      <c r="H7" s="18">
        <v>44.6</v>
      </c>
      <c r="I7" s="18">
        <v>7.54</v>
      </c>
      <c r="J7" s="18"/>
      <c r="K7" s="18">
        <v>24.3</v>
      </c>
      <c r="L7" s="18"/>
      <c r="M7" s="20" t="s">
        <v>54</v>
      </c>
      <c r="N7" s="18"/>
      <c r="O7" s="18">
        <v>44.6</v>
      </c>
      <c r="P7" s="18">
        <v>5.03</v>
      </c>
      <c r="Q7" s="18"/>
      <c r="R7" s="18"/>
      <c r="S7" s="18"/>
      <c r="T7" s="23"/>
      <c r="U7" s="18"/>
      <c r="V7" s="18"/>
      <c r="W7" s="23"/>
      <c r="X7" s="22">
        <v>19.7</v>
      </c>
    </row>
    <row r="8" spans="1:24">
      <c r="B8" s="22"/>
      <c r="C8" s="18"/>
      <c r="D8" s="18"/>
      <c r="E8" s="20"/>
      <c r="F8" s="23"/>
      <c r="G8" s="22"/>
      <c r="H8" s="18">
        <v>105</v>
      </c>
      <c r="I8" s="18">
        <v>25.3</v>
      </c>
      <c r="J8" s="23"/>
      <c r="K8" s="18">
        <v>41.1</v>
      </c>
      <c r="L8" s="20"/>
      <c r="M8" s="23"/>
      <c r="N8" s="23"/>
      <c r="O8" s="18">
        <v>85.8</v>
      </c>
      <c r="P8" s="18">
        <v>15.1</v>
      </c>
      <c r="Q8" s="24"/>
      <c r="R8" s="24"/>
      <c r="S8" s="22"/>
      <c r="T8" s="23"/>
      <c r="U8" s="23"/>
      <c r="V8" s="22"/>
      <c r="W8" s="22"/>
      <c r="X8" s="22">
        <v>25.1</v>
      </c>
    </row>
    <row r="9" spans="1:24">
      <c r="B9" s="23"/>
      <c r="C9" s="22"/>
      <c r="D9" s="23"/>
      <c r="E9" s="23"/>
      <c r="F9" s="23"/>
      <c r="G9" s="22"/>
      <c r="H9" s="23"/>
      <c r="I9" s="23"/>
      <c r="J9" s="23"/>
      <c r="K9" s="23"/>
      <c r="L9" s="20"/>
      <c r="M9" s="23"/>
      <c r="N9" s="23"/>
      <c r="O9" s="23"/>
      <c r="P9" s="23"/>
      <c r="Q9" s="24"/>
      <c r="R9" s="24"/>
      <c r="S9" s="22"/>
      <c r="T9" s="23"/>
      <c r="U9" s="23"/>
      <c r="V9" s="22"/>
      <c r="W9" s="23"/>
      <c r="X9" s="22">
        <v>13.1</v>
      </c>
    </row>
    <row r="10" spans="1:24" ht="15.6">
      <c r="A10" s="7" t="s">
        <v>55</v>
      </c>
      <c r="B10" s="25">
        <f t="shared" ref="B10:W10" si="0">AVERAGE(B3:B9)</f>
        <v>75.974999999999994</v>
      </c>
      <c r="C10" s="25">
        <f t="shared" si="0"/>
        <v>156.79999999999998</v>
      </c>
      <c r="D10" s="25" t="e">
        <f t="shared" si="0"/>
        <v>#DIV/0!</v>
      </c>
      <c r="E10" s="25">
        <f t="shared" si="0"/>
        <v>591.5</v>
      </c>
      <c r="F10" s="25">
        <f t="shared" si="0"/>
        <v>38.85</v>
      </c>
      <c r="G10" s="25">
        <f t="shared" si="0"/>
        <v>756.75</v>
      </c>
      <c r="H10" s="25">
        <f t="shared" si="0"/>
        <v>162.63333333333335</v>
      </c>
      <c r="I10" s="25">
        <f t="shared" si="0"/>
        <v>23.206666666666667</v>
      </c>
      <c r="J10" s="25" t="e">
        <f t="shared" si="0"/>
        <v>#DIV/0!</v>
      </c>
      <c r="K10" s="25">
        <f t="shared" si="0"/>
        <v>53.216666666666676</v>
      </c>
      <c r="L10" s="25" t="e">
        <f t="shared" si="0"/>
        <v>#DIV/0!</v>
      </c>
      <c r="M10" s="25">
        <f t="shared" si="0"/>
        <v>848.3</v>
      </c>
      <c r="N10" s="25">
        <f t="shared" si="0"/>
        <v>68.825000000000003</v>
      </c>
      <c r="O10" s="25">
        <f t="shared" si="0"/>
        <v>45.716666666666669</v>
      </c>
      <c r="P10" s="25">
        <f t="shared" si="0"/>
        <v>8.5116666666666667</v>
      </c>
      <c r="Q10" s="25">
        <f t="shared" si="0"/>
        <v>48.25</v>
      </c>
      <c r="R10" s="25">
        <f t="shared" si="0"/>
        <v>1361.75</v>
      </c>
      <c r="S10" s="25">
        <f t="shared" si="0"/>
        <v>643.5</v>
      </c>
      <c r="T10" s="25">
        <f t="shared" si="0"/>
        <v>1597.325</v>
      </c>
      <c r="U10" s="25">
        <f t="shared" si="0"/>
        <v>4067.6750000000002</v>
      </c>
      <c r="V10" s="25">
        <f t="shared" si="0"/>
        <v>143.15</v>
      </c>
      <c r="W10" s="25">
        <f t="shared" si="0"/>
        <v>2861.25</v>
      </c>
      <c r="X10" s="25">
        <f>AVERAGE(X3:X9)</f>
        <v>29.657142857142851</v>
      </c>
    </row>
    <row r="11" spans="1:24" ht="15.6">
      <c r="A11" s="7" t="s">
        <v>56</v>
      </c>
      <c r="B11" s="25">
        <f t="shared" ref="B11:W11" si="1">STDEV(B3:B9)</f>
        <v>37.2897997670498</v>
      </c>
      <c r="C11" s="25">
        <f t="shared" si="1"/>
        <v>73.49312893053343</v>
      </c>
      <c r="D11" s="25" t="e">
        <f t="shared" si="1"/>
        <v>#DIV/0!</v>
      </c>
      <c r="E11" s="25" t="e">
        <f t="shared" si="1"/>
        <v>#DIV/0!</v>
      </c>
      <c r="F11" s="25">
        <f t="shared" si="1"/>
        <v>9.0702811422799812</v>
      </c>
      <c r="G11" s="25">
        <f t="shared" si="1"/>
        <v>517.5180351124651</v>
      </c>
      <c r="H11" s="25">
        <f t="shared" si="1"/>
        <v>153.70010626758415</v>
      </c>
      <c r="I11" s="25">
        <f t="shared" si="1"/>
        <v>20.501635707100704</v>
      </c>
      <c r="J11" s="25" t="e">
        <f t="shared" si="1"/>
        <v>#DIV/0!</v>
      </c>
      <c r="K11" s="25">
        <f t="shared" si="1"/>
        <v>31.783858586815182</v>
      </c>
      <c r="L11" s="25" t="e">
        <f t="shared" si="1"/>
        <v>#DIV/0!</v>
      </c>
      <c r="M11" s="25" t="e">
        <f t="shared" si="1"/>
        <v>#DIV/0!</v>
      </c>
      <c r="N11" s="25">
        <f t="shared" si="1"/>
        <v>9.1532781013142355</v>
      </c>
      <c r="O11" s="25">
        <f t="shared" si="1"/>
        <v>28.832233119664295</v>
      </c>
      <c r="P11" s="25">
        <f t="shared" si="1"/>
        <v>4.2620108712515812</v>
      </c>
      <c r="Q11" s="25">
        <f t="shared" si="1"/>
        <v>8.9104807202903604</v>
      </c>
      <c r="R11" s="25">
        <f t="shared" si="1"/>
        <v>1079.8411534418692</v>
      </c>
      <c r="S11" s="25">
        <f t="shared" si="1"/>
        <v>278.18159536532966</v>
      </c>
      <c r="T11" s="25">
        <f t="shared" si="1"/>
        <v>488.01750907797015</v>
      </c>
      <c r="U11" s="25">
        <f t="shared" si="1"/>
        <v>1551.0931271740787</v>
      </c>
      <c r="V11" s="25">
        <f t="shared" si="1"/>
        <v>179.36488879748271</v>
      </c>
      <c r="W11" s="25">
        <f t="shared" si="1"/>
        <v>2207.4960739866938</v>
      </c>
      <c r="X11" s="25">
        <f>STDEV(X3:X9)</f>
        <v>12.926440234761365</v>
      </c>
    </row>
    <row r="14" spans="1:24">
      <c r="A14" s="26"/>
      <c r="B14" s="27"/>
      <c r="C14" s="27"/>
      <c r="D14" s="27"/>
      <c r="E14" s="27"/>
      <c r="F14" s="27"/>
      <c r="G14" s="27"/>
      <c r="H14" s="27"/>
      <c r="I14" s="27"/>
      <c r="J14" s="27"/>
      <c r="K14" s="27"/>
      <c r="L14" s="28"/>
    </row>
    <row r="15" spans="1:24">
      <c r="A15" s="29" t="s">
        <v>57</v>
      </c>
      <c r="B15" s="30"/>
      <c r="C15" s="30"/>
      <c r="D15" s="30"/>
      <c r="E15" s="30"/>
      <c r="F15" s="30"/>
      <c r="G15" s="30"/>
      <c r="H15" s="30"/>
      <c r="I15" s="30"/>
      <c r="J15" s="30"/>
      <c r="K15" s="30"/>
      <c r="L15" s="31"/>
    </row>
    <row r="16" spans="1:24">
      <c r="A16" s="26"/>
      <c r="B16" s="27"/>
      <c r="C16" s="27"/>
      <c r="D16" s="27"/>
      <c r="E16" s="27"/>
      <c r="F16" s="27"/>
      <c r="G16" s="27"/>
      <c r="H16" s="27"/>
      <c r="I16" s="27"/>
      <c r="J16" s="27"/>
      <c r="K16" s="27"/>
      <c r="L16" s="28"/>
    </row>
    <row r="17" spans="1:24">
      <c r="A17" s="32"/>
      <c r="B17" s="17">
        <v>1</v>
      </c>
      <c r="C17" s="17">
        <v>2</v>
      </c>
      <c r="D17" s="23">
        <v>3</v>
      </c>
      <c r="E17" s="23">
        <v>4</v>
      </c>
      <c r="F17" s="17">
        <v>5</v>
      </c>
      <c r="G17" s="17">
        <v>6</v>
      </c>
      <c r="H17" s="17">
        <v>7</v>
      </c>
      <c r="I17" s="17">
        <v>8</v>
      </c>
      <c r="J17" s="17">
        <v>9</v>
      </c>
      <c r="K17" s="17">
        <v>10</v>
      </c>
      <c r="L17" s="17">
        <v>11</v>
      </c>
      <c r="M17" s="17">
        <v>12</v>
      </c>
      <c r="N17" s="17">
        <v>13</v>
      </c>
      <c r="O17" s="17">
        <v>14</v>
      </c>
      <c r="P17" s="17">
        <v>15</v>
      </c>
      <c r="Q17" s="17">
        <v>16</v>
      </c>
      <c r="R17" s="17">
        <v>17</v>
      </c>
      <c r="S17" s="17">
        <v>18</v>
      </c>
      <c r="T17" s="17">
        <v>19</v>
      </c>
      <c r="U17" s="17">
        <v>20</v>
      </c>
      <c r="V17" s="17">
        <v>22</v>
      </c>
      <c r="W17" s="17">
        <v>23</v>
      </c>
      <c r="X17" s="17" t="s">
        <v>53</v>
      </c>
    </row>
    <row r="18" spans="1:24">
      <c r="A18" s="27"/>
      <c r="B18" s="33" t="s">
        <v>54</v>
      </c>
      <c r="C18" s="33" t="s">
        <v>54</v>
      </c>
      <c r="D18" s="34" t="s">
        <v>58</v>
      </c>
      <c r="E18" s="35" t="s">
        <v>58</v>
      </c>
      <c r="F18" s="33" t="s">
        <v>54</v>
      </c>
      <c r="G18" s="33" t="s">
        <v>54</v>
      </c>
      <c r="H18" s="33" t="s">
        <v>54</v>
      </c>
      <c r="I18" s="21">
        <v>9604</v>
      </c>
      <c r="J18" s="33" t="s">
        <v>58</v>
      </c>
      <c r="K18" s="33" t="s">
        <v>54</v>
      </c>
      <c r="L18" s="34" t="s">
        <v>58</v>
      </c>
      <c r="M18" s="35" t="s">
        <v>58</v>
      </c>
      <c r="N18" s="33" t="s">
        <v>54</v>
      </c>
      <c r="O18" s="33" t="s">
        <v>54</v>
      </c>
      <c r="P18" s="33" t="s">
        <v>54</v>
      </c>
      <c r="Q18" s="21">
        <v>10000</v>
      </c>
      <c r="R18" s="33" t="s">
        <v>54</v>
      </c>
      <c r="S18" s="33" t="s">
        <v>54</v>
      </c>
      <c r="T18" s="21">
        <v>6158</v>
      </c>
      <c r="U18" s="33" t="s">
        <v>54</v>
      </c>
      <c r="V18" s="21">
        <v>5680</v>
      </c>
      <c r="W18" s="21">
        <v>5032</v>
      </c>
      <c r="X18" s="33" t="s">
        <v>54</v>
      </c>
    </row>
    <row r="19" spans="1:24">
      <c r="A19" s="27"/>
      <c r="B19" s="21">
        <v>9224</v>
      </c>
      <c r="C19" s="33" t="s">
        <v>54</v>
      </c>
      <c r="D19" s="23"/>
      <c r="E19" s="23"/>
      <c r="F19" s="33" t="s">
        <v>54</v>
      </c>
      <c r="G19" s="33" t="s">
        <v>54</v>
      </c>
      <c r="H19" s="33" t="s">
        <v>54</v>
      </c>
      <c r="I19" s="21">
        <v>7239</v>
      </c>
      <c r="J19" s="23"/>
      <c r="K19" s="33" t="s">
        <v>54</v>
      </c>
      <c r="L19" s="23"/>
      <c r="M19" s="23"/>
      <c r="N19" s="33" t="s">
        <v>54</v>
      </c>
      <c r="O19" s="33" t="s">
        <v>54</v>
      </c>
      <c r="P19" s="33" t="s">
        <v>54</v>
      </c>
      <c r="Q19" s="21">
        <v>6158</v>
      </c>
      <c r="R19" s="33" t="s">
        <v>54</v>
      </c>
      <c r="S19" s="33" t="s">
        <v>54</v>
      </c>
      <c r="T19" s="21">
        <v>7239</v>
      </c>
      <c r="U19" s="33" t="s">
        <v>54</v>
      </c>
      <c r="V19" s="21">
        <v>5915</v>
      </c>
      <c r="W19" s="21">
        <v>7537</v>
      </c>
      <c r="X19" s="33" t="s">
        <v>54</v>
      </c>
    </row>
    <row r="20" spans="1:24">
      <c r="A20" s="27"/>
      <c r="B20" s="21">
        <v>8859</v>
      </c>
      <c r="C20" s="33" t="s">
        <v>54</v>
      </c>
      <c r="D20" s="23"/>
      <c r="E20" s="23"/>
      <c r="F20" s="33" t="s">
        <v>54</v>
      </c>
      <c r="G20" s="33" t="s">
        <v>54</v>
      </c>
      <c r="H20" s="33" t="s">
        <v>54</v>
      </c>
      <c r="I20" s="21">
        <v>9604</v>
      </c>
      <c r="J20" s="23"/>
      <c r="K20" s="33" t="s">
        <v>54</v>
      </c>
      <c r="L20" s="23"/>
      <c r="M20" s="23"/>
      <c r="N20" s="33" t="s">
        <v>54</v>
      </c>
      <c r="O20" s="33" t="s">
        <v>54</v>
      </c>
      <c r="P20" s="36" t="s">
        <v>54</v>
      </c>
      <c r="Q20" s="21">
        <v>3793</v>
      </c>
      <c r="R20" s="33" t="s">
        <v>54</v>
      </c>
      <c r="S20" s="33" t="s">
        <v>54</v>
      </c>
      <c r="T20" s="21">
        <v>4642</v>
      </c>
      <c r="U20" s="33" t="s">
        <v>54</v>
      </c>
      <c r="V20" s="21">
        <v>3643</v>
      </c>
      <c r="W20" s="21">
        <v>4281</v>
      </c>
      <c r="X20" s="33" t="s">
        <v>54</v>
      </c>
    </row>
    <row r="21" spans="1:24">
      <c r="A21" s="37" t="s">
        <v>59</v>
      </c>
      <c r="B21" s="38">
        <f>AVERAGE(B18:B20)</f>
        <v>9041.5</v>
      </c>
      <c r="C21" s="38" t="e">
        <f>AVERAGE(C18:C20)</f>
        <v>#DIV/0!</v>
      </c>
      <c r="D21" s="23"/>
      <c r="E21" s="23"/>
      <c r="F21" s="38" t="e">
        <f>AVERAGE(F18:F20)</f>
        <v>#DIV/0!</v>
      </c>
      <c r="G21" s="38" t="e">
        <f>AVERAGE(G18:G20)</f>
        <v>#DIV/0!</v>
      </c>
      <c r="H21" s="38" t="e">
        <f>AVERAGE(H18:H20)</f>
        <v>#DIV/0!</v>
      </c>
      <c r="I21" s="38">
        <f>AVERAGE(I18:I20)</f>
        <v>8815.6666666666661</v>
      </c>
      <c r="J21" s="23"/>
      <c r="K21" s="38" t="e">
        <f>AVERAGE(K18:K20)</f>
        <v>#DIV/0!</v>
      </c>
      <c r="L21" s="23"/>
      <c r="M21" s="23"/>
      <c r="N21" s="38" t="e">
        <f t="shared" ref="N21:X21" si="2">AVERAGE(N18:N20)</f>
        <v>#DIV/0!</v>
      </c>
      <c r="O21" s="38" t="e">
        <f t="shared" si="2"/>
        <v>#DIV/0!</v>
      </c>
      <c r="P21" s="38" t="e">
        <f t="shared" si="2"/>
        <v>#DIV/0!</v>
      </c>
      <c r="Q21" s="38">
        <f t="shared" si="2"/>
        <v>6650.333333333333</v>
      </c>
      <c r="R21" s="38" t="e">
        <f t="shared" si="2"/>
        <v>#DIV/0!</v>
      </c>
      <c r="S21" s="38" t="e">
        <f t="shared" si="2"/>
        <v>#DIV/0!</v>
      </c>
      <c r="T21" s="38">
        <f t="shared" si="2"/>
        <v>6013</v>
      </c>
      <c r="U21" s="38" t="e">
        <f t="shared" si="2"/>
        <v>#DIV/0!</v>
      </c>
      <c r="V21" s="38">
        <f t="shared" si="2"/>
        <v>5079.333333333333</v>
      </c>
      <c r="W21" s="38">
        <f t="shared" si="2"/>
        <v>5616.666666666667</v>
      </c>
      <c r="X21" s="38" t="e">
        <f t="shared" si="2"/>
        <v>#DIV/0!</v>
      </c>
    </row>
    <row r="22" spans="1:24">
      <c r="A22" s="37" t="s">
        <v>56</v>
      </c>
      <c r="B22" s="38">
        <f>STDEV(B18:B20)</f>
        <v>258.09397513308983</v>
      </c>
      <c r="C22" s="38" t="e">
        <f>STDEV(C18:C20)</f>
        <v>#DIV/0!</v>
      </c>
      <c r="D22" s="23"/>
      <c r="E22" s="23"/>
      <c r="F22" s="38" t="e">
        <f>STDEV(F18:F20)</f>
        <v>#DIV/0!</v>
      </c>
      <c r="G22" s="38" t="e">
        <f>STDEV(G18:G20)</f>
        <v>#DIV/0!</v>
      </c>
      <c r="H22" s="38" t="e">
        <f>STDEV(H18:H20)</f>
        <v>#DIV/0!</v>
      </c>
      <c r="I22" s="38">
        <f>STDEV(I18:I20)</f>
        <v>1365.4333866334632</v>
      </c>
      <c r="J22" s="23"/>
      <c r="K22" s="38" t="e">
        <f>STDEV(K18:K20)</f>
        <v>#DIV/0!</v>
      </c>
      <c r="L22" s="23"/>
      <c r="M22" s="23"/>
      <c r="N22" s="38" t="e">
        <f t="shared" ref="N22:X22" si="3">STDEV(N18:N20)</f>
        <v>#DIV/0!</v>
      </c>
      <c r="O22" s="38" t="e">
        <f t="shared" si="3"/>
        <v>#DIV/0!</v>
      </c>
      <c r="P22" s="38" t="e">
        <f t="shared" si="3"/>
        <v>#DIV/0!</v>
      </c>
      <c r="Q22" s="38">
        <f t="shared" si="3"/>
        <v>3132.6516457042167</v>
      </c>
      <c r="R22" s="38" t="e">
        <f t="shared" si="3"/>
        <v>#DIV/0!</v>
      </c>
      <c r="S22" s="38" t="e">
        <f t="shared" si="3"/>
        <v>#DIV/0!</v>
      </c>
      <c r="T22" s="38">
        <f t="shared" si="3"/>
        <v>1304.5577794793146</v>
      </c>
      <c r="U22" s="38" t="e">
        <f t="shared" si="3"/>
        <v>#DIV/0!</v>
      </c>
      <c r="V22" s="38">
        <f t="shared" si="3"/>
        <v>1249.4384071787356</v>
      </c>
      <c r="W22" s="38">
        <f t="shared" si="3"/>
        <v>1704.9223833750721</v>
      </c>
      <c r="X22" s="38" t="e">
        <f t="shared" si="3"/>
        <v>#DIV/0!</v>
      </c>
    </row>
    <row r="23" spans="1:24">
      <c r="A23" s="27"/>
      <c r="B23" s="39"/>
      <c r="C23" s="39"/>
      <c r="D23" s="39"/>
      <c r="E23" s="39"/>
      <c r="F23" s="39"/>
      <c r="G23" s="39"/>
      <c r="H23" s="39"/>
      <c r="I23" s="39"/>
      <c r="J23" s="39"/>
      <c r="K23" s="39"/>
      <c r="L23" s="27"/>
    </row>
    <row r="24" spans="1:24">
      <c r="A24" s="27"/>
      <c r="B24" s="40"/>
      <c r="C24" s="41"/>
      <c r="D24" s="41" t="s">
        <v>60</v>
      </c>
      <c r="E24" s="41"/>
      <c r="F24" s="41"/>
      <c r="G24" s="41"/>
      <c r="H24" s="41"/>
      <c r="I24" s="41"/>
      <c r="J24" s="41"/>
      <c r="K24" s="41"/>
      <c r="L24" s="27"/>
    </row>
    <row r="25" spans="1:24">
      <c r="A25" s="32"/>
      <c r="L25" s="42"/>
    </row>
    <row r="26" spans="1:24">
      <c r="A26" s="27"/>
      <c r="L26" s="39"/>
    </row>
    <row r="27" spans="1:24">
      <c r="A27" s="27"/>
      <c r="L27" s="39"/>
    </row>
    <row r="28" spans="1:24">
      <c r="A28" s="27"/>
      <c r="L28" s="39"/>
    </row>
    <row r="29" spans="1:24">
      <c r="A29" s="37"/>
      <c r="L29" s="39"/>
    </row>
    <row r="30" spans="1:24">
      <c r="A30" s="37"/>
      <c r="L30" s="39"/>
    </row>
  </sheetData>
  <phoneticPr fontId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Fig.5a, c, d</vt:lpstr>
      <vt:lpstr>Fig. 6a</vt:lpstr>
      <vt:lpstr>Fig. 6b</vt:lpstr>
      <vt:lpstr>Fig. 7a</vt:lpstr>
      <vt:lpstr>Fig. 7b</vt:lpstr>
      <vt:lpstr>Supplementary Fig. 44</vt:lpstr>
      <vt:lpstr>Supplementary Fig.46a</vt:lpstr>
      <vt:lpstr>Supplementary Fig. 47</vt:lpstr>
      <vt:lpstr>Supplementary Table 20</vt:lpstr>
      <vt:lpstr>Supplementary Table 23 DL-1</vt:lpstr>
      <vt:lpstr>Supplementary Table 23 mbn</vt:lpstr>
      <vt:lpstr>Supplementary Table 24</vt:lpstr>
    </vt:vector>
  </TitlesOfParts>
  <Company>Springer-SBM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An, Chuanfu, Nature</cp:lastModifiedBy>
  <dcterms:created xsi:type="dcterms:W3CDTF">2017-11-15T12:34:53Z</dcterms:created>
  <dcterms:modified xsi:type="dcterms:W3CDTF">2020-03-19T19:56:55Z</dcterms:modified>
</cp:coreProperties>
</file>