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M\Mapping paper\Submission\to_NC\R3_final revision\网站提交用\Supplementary Information\"/>
    </mc:Choice>
  </mc:AlternateContent>
  <xr:revisionPtr revIDLastSave="0" documentId="13_ncr:1_{663CB7B2-4D08-424D-8E11-B9E22B729603}" xr6:coauthVersionLast="36" xr6:coauthVersionMax="36" xr10:uidLastSave="{00000000-0000-0000-0000-000000000000}"/>
  <bookViews>
    <workbookView xWindow="0" yWindow="0" windowWidth="19200" windowHeight="8950" xr2:uid="{890CCBD4-943B-4FEF-9744-FAA33588571F}"/>
  </bookViews>
  <sheets>
    <sheet name="Example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7" i="2" l="1"/>
  <c r="Q67" i="2"/>
  <c r="P67" i="2"/>
  <c r="O67" i="2"/>
  <c r="N67" i="2"/>
  <c r="G67" i="2"/>
  <c r="F67" i="2"/>
  <c r="E67" i="2"/>
  <c r="T66" i="2"/>
  <c r="Q66" i="2"/>
  <c r="P66" i="2"/>
  <c r="O66" i="2"/>
  <c r="N66" i="2"/>
  <c r="G66" i="2"/>
  <c r="F66" i="2"/>
  <c r="E66" i="2"/>
  <c r="T65" i="2"/>
  <c r="Q65" i="2"/>
  <c r="P65" i="2"/>
  <c r="O65" i="2"/>
  <c r="N65" i="2"/>
  <c r="G65" i="2"/>
  <c r="F65" i="2"/>
  <c r="E65" i="2"/>
  <c r="S64" i="2"/>
  <c r="R64" i="2"/>
  <c r="M64" i="2"/>
  <c r="L64" i="2"/>
  <c r="K64" i="2"/>
  <c r="J64" i="2"/>
  <c r="I64" i="2"/>
  <c r="H64" i="2"/>
  <c r="S63" i="2"/>
  <c r="R63" i="2"/>
  <c r="M63" i="2"/>
  <c r="L63" i="2"/>
  <c r="K63" i="2"/>
  <c r="J63" i="2"/>
  <c r="I63" i="2"/>
  <c r="H63" i="2"/>
  <c r="S62" i="2"/>
  <c r="R62" i="2"/>
  <c r="M62" i="2"/>
  <c r="L62" i="2"/>
  <c r="K62" i="2"/>
  <c r="J62" i="2"/>
  <c r="I62" i="2"/>
  <c r="H62" i="2"/>
  <c r="S61" i="2"/>
  <c r="R61" i="2"/>
  <c r="M61" i="2"/>
  <c r="L61" i="2"/>
  <c r="K61" i="2"/>
  <c r="J61" i="2"/>
  <c r="I61" i="2"/>
  <c r="H61" i="2"/>
  <c r="S60" i="2"/>
  <c r="R60" i="2"/>
  <c r="M60" i="2"/>
  <c r="L60" i="2"/>
  <c r="K60" i="2"/>
  <c r="J60" i="2"/>
  <c r="I60" i="2"/>
  <c r="H60" i="2"/>
  <c r="S59" i="2"/>
  <c r="R59" i="2"/>
  <c r="M59" i="2"/>
  <c r="L59" i="2"/>
  <c r="K59" i="2"/>
  <c r="J59" i="2"/>
  <c r="I59" i="2"/>
  <c r="H59" i="2"/>
  <c r="T58" i="2"/>
  <c r="Q58" i="2"/>
  <c r="P58" i="2"/>
  <c r="O58" i="2"/>
  <c r="N58" i="2"/>
  <c r="G58" i="2"/>
  <c r="F58" i="2"/>
  <c r="E58" i="2"/>
  <c r="T57" i="2"/>
  <c r="Q57" i="2"/>
  <c r="P57" i="2"/>
  <c r="O57" i="2"/>
  <c r="N57" i="2"/>
  <c r="G57" i="2"/>
  <c r="F57" i="2"/>
  <c r="E57" i="2"/>
  <c r="T56" i="2"/>
  <c r="Q56" i="2"/>
  <c r="P56" i="2"/>
  <c r="O56" i="2"/>
  <c r="N56" i="2"/>
  <c r="G56" i="2"/>
  <c r="F56" i="2"/>
  <c r="E56" i="2"/>
  <c r="O35" i="2"/>
  <c r="O49" i="2" s="1"/>
  <c r="J35" i="2"/>
  <c r="J43" i="2" s="1"/>
  <c r="I35" i="2"/>
  <c r="I43" i="2" s="1"/>
  <c r="H35" i="2"/>
  <c r="H48" i="2" s="1"/>
  <c r="Q32" i="2"/>
  <c r="Q31" i="2"/>
  <c r="Q30" i="2"/>
  <c r="S29" i="2"/>
  <c r="L46" i="2" s="1"/>
  <c r="Q29" i="2"/>
  <c r="S28" i="2"/>
  <c r="N45" i="2" s="1"/>
  <c r="Q28" i="2"/>
  <c r="S27" i="2"/>
  <c r="N44" i="2" s="1"/>
  <c r="Q27" i="2"/>
  <c r="Q26" i="2"/>
  <c r="Q25" i="2"/>
  <c r="Q24" i="2"/>
  <c r="E17" i="2" a="1"/>
  <c r="I17" i="2" s="1"/>
  <c r="I16" i="2" s="1"/>
  <c r="N15" i="2"/>
  <c r="E34" i="2" l="1" a="1"/>
  <c r="M34" i="2" s="1"/>
  <c r="M33" i="2" s="1"/>
  <c r="O41" i="2"/>
  <c r="R56" i="2" s="1"/>
  <c r="E46" i="2"/>
  <c r="E64" i="2" s="1"/>
  <c r="M46" i="2"/>
  <c r="P64" i="2" s="1"/>
  <c r="O43" i="2"/>
  <c r="S58" i="2" s="1"/>
  <c r="I48" i="2"/>
  <c r="L66" i="2" s="1"/>
  <c r="E44" i="2"/>
  <c r="E59" i="2" s="1"/>
  <c r="O48" i="2"/>
  <c r="R66" i="2" s="1"/>
  <c r="G44" i="2"/>
  <c r="P44" i="2"/>
  <c r="T59" i="2" s="1"/>
  <c r="N46" i="2"/>
  <c r="Q64" i="2" s="1"/>
  <c r="P45" i="2"/>
  <c r="T60" i="2" s="1"/>
  <c r="E61" i="2"/>
  <c r="L58" i="2"/>
  <c r="I58" i="2"/>
  <c r="M58" i="2"/>
  <c r="J58" i="2"/>
  <c r="O64" i="2"/>
  <c r="O61" i="2"/>
  <c r="Q63" i="2"/>
  <c r="Q60" i="2"/>
  <c r="S67" i="2"/>
  <c r="R67" i="2"/>
  <c r="Q62" i="2"/>
  <c r="Q59" i="2"/>
  <c r="K66" i="2"/>
  <c r="H66" i="2"/>
  <c r="I42" i="2"/>
  <c r="F44" i="2"/>
  <c r="E45" i="2"/>
  <c r="P46" i="2"/>
  <c r="J48" i="2"/>
  <c r="S56" i="2"/>
  <c r="H17" i="2"/>
  <c r="H16" i="2" s="1"/>
  <c r="J17" i="2"/>
  <c r="J16" i="2" s="1"/>
  <c r="H42" i="2"/>
  <c r="F45" i="2"/>
  <c r="E17" i="2"/>
  <c r="E16" i="2" s="1"/>
  <c r="O42" i="2"/>
  <c r="K44" i="2"/>
  <c r="G45" i="2"/>
  <c r="F46" i="2"/>
  <c r="H47" i="2"/>
  <c r="H49" i="2"/>
  <c r="P61" i="2"/>
  <c r="F17" i="2"/>
  <c r="F16" i="2" s="1"/>
  <c r="H41" i="2"/>
  <c r="H43" i="2"/>
  <c r="L44" i="2"/>
  <c r="K45" i="2"/>
  <c r="G46" i="2"/>
  <c r="I47" i="2"/>
  <c r="I49" i="2"/>
  <c r="Q61" i="2"/>
  <c r="J42" i="2"/>
  <c r="G17" i="2"/>
  <c r="G16" i="2" s="1"/>
  <c r="I41" i="2"/>
  <c r="M44" i="2"/>
  <c r="L45" i="2"/>
  <c r="K46" i="2"/>
  <c r="J47" i="2"/>
  <c r="J49" i="2"/>
  <c r="J41" i="2"/>
  <c r="M45" i="2"/>
  <c r="O47" i="2"/>
  <c r="T63" i="2" l="1"/>
  <c r="H34" i="2"/>
  <c r="H33" i="2" s="1"/>
  <c r="J34" i="2"/>
  <c r="J33" i="2" s="1"/>
  <c r="F34" i="2"/>
  <c r="F33" i="2" s="1"/>
  <c r="I34" i="2"/>
  <c r="I33" i="2" s="1"/>
  <c r="K34" i="2"/>
  <c r="K33" i="2" s="1"/>
  <c r="L34" i="2"/>
  <c r="L33" i="2" s="1"/>
  <c r="E34" i="2"/>
  <c r="E33" i="2" s="1"/>
  <c r="I66" i="2"/>
  <c r="E62" i="2"/>
  <c r="G34" i="2"/>
  <c r="G33" i="2" s="1"/>
  <c r="R58" i="2"/>
  <c r="G62" i="2"/>
  <c r="G59" i="2"/>
  <c r="T62" i="2"/>
  <c r="S66" i="2"/>
  <c r="H65" i="2"/>
  <c r="K65" i="2"/>
  <c r="I56" i="2"/>
  <c r="I50" i="2"/>
  <c r="L56" i="2"/>
  <c r="F64" i="2"/>
  <c r="F61" i="2"/>
  <c r="H57" i="2"/>
  <c r="K57" i="2"/>
  <c r="T61" i="2"/>
  <c r="T64" i="2"/>
  <c r="N63" i="2"/>
  <c r="N60" i="2"/>
  <c r="P63" i="2"/>
  <c r="P60" i="2"/>
  <c r="F60" i="2"/>
  <c r="F63" i="2"/>
  <c r="S65" i="2"/>
  <c r="R65" i="2"/>
  <c r="G63" i="2"/>
  <c r="G60" i="2"/>
  <c r="M57" i="2"/>
  <c r="J57" i="2"/>
  <c r="F59" i="2"/>
  <c r="F62" i="2"/>
  <c r="S57" i="2"/>
  <c r="R57" i="2"/>
  <c r="P62" i="2"/>
  <c r="P59" i="2"/>
  <c r="M66" i="2"/>
  <c r="J66" i="2"/>
  <c r="O62" i="2"/>
  <c r="O59" i="2"/>
  <c r="K58" i="2"/>
  <c r="H58" i="2"/>
  <c r="M56" i="2"/>
  <c r="J56" i="2"/>
  <c r="J50" i="2"/>
  <c r="H50" i="2"/>
  <c r="H56" i="2"/>
  <c r="K56" i="2"/>
  <c r="M67" i="2"/>
  <c r="J67" i="2"/>
  <c r="L67" i="2"/>
  <c r="I67" i="2"/>
  <c r="N64" i="2"/>
  <c r="N61" i="2"/>
  <c r="L65" i="2"/>
  <c r="I65" i="2"/>
  <c r="R44" i="2"/>
  <c r="E60" i="2"/>
  <c r="E63" i="2"/>
  <c r="R45" i="2"/>
  <c r="N59" i="2"/>
  <c r="N62" i="2"/>
  <c r="I57" i="2"/>
  <c r="L57" i="2"/>
  <c r="M65" i="2"/>
  <c r="J65" i="2"/>
  <c r="O63" i="2"/>
  <c r="O60" i="2"/>
  <c r="G64" i="2"/>
  <c r="G61" i="2"/>
  <c r="K67" i="2"/>
  <c r="H67" i="2"/>
  <c r="R46" i="2"/>
  <c r="O50" i="2"/>
  <c r="AD95" i="2"/>
  <c r="AD94" i="2"/>
  <c r="AD93" i="2"/>
  <c r="AD92" i="2"/>
  <c r="AD91" i="2"/>
  <c r="AD90" i="2"/>
  <c r="Y83" i="2"/>
  <c r="X83" i="2"/>
  <c r="W83" i="2"/>
  <c r="V83" i="2"/>
  <c r="Y82" i="2"/>
  <c r="X82" i="2"/>
  <c r="W82" i="2"/>
  <c r="V82" i="2"/>
  <c r="Y81" i="2"/>
  <c r="X81" i="2"/>
  <c r="W81" i="2"/>
  <c r="V81" i="2"/>
  <c r="Y80" i="2"/>
  <c r="X80" i="2"/>
  <c r="W80" i="2"/>
  <c r="V80" i="2"/>
  <c r="E96" i="2" a="1"/>
  <c r="K107" i="2" s="1"/>
  <c r="U66" i="2" l="1"/>
  <c r="U58" i="2"/>
  <c r="AD96" i="2"/>
  <c r="U62" i="2"/>
  <c r="AD117" i="2" s="1"/>
  <c r="U56" i="2"/>
  <c r="U59" i="2"/>
  <c r="AA114" i="2" s="1"/>
  <c r="U57" i="2"/>
  <c r="U61" i="2"/>
  <c r="AC116" i="2" s="1"/>
  <c r="U64" i="2"/>
  <c r="AF119" i="2" s="1"/>
  <c r="U63" i="2"/>
  <c r="AE118" i="2" s="1"/>
  <c r="U60" i="2"/>
  <c r="AB115" i="2" s="1"/>
  <c r="U67" i="2"/>
  <c r="U65" i="2"/>
  <c r="K100" i="2"/>
  <c r="H104" i="2"/>
  <c r="N107" i="2"/>
  <c r="G97" i="2"/>
  <c r="P100" i="2"/>
  <c r="H106" i="2"/>
  <c r="O107" i="2"/>
  <c r="L97" i="2"/>
  <c r="G99" i="2"/>
  <c r="F101" i="2"/>
  <c r="P102" i="2"/>
  <c r="K104" i="2"/>
  <c r="J106" i="2"/>
  <c r="N97" i="2"/>
  <c r="L99" i="2"/>
  <c r="G101" i="2"/>
  <c r="F103" i="2"/>
  <c r="P104" i="2"/>
  <c r="K106" i="2"/>
  <c r="P98" i="2"/>
  <c r="K102" i="2"/>
  <c r="H96" i="2"/>
  <c r="O97" i="2"/>
  <c r="N99" i="2"/>
  <c r="L101" i="2"/>
  <c r="G103" i="2"/>
  <c r="F105" i="2"/>
  <c r="P106" i="2"/>
  <c r="F97" i="2"/>
  <c r="J102" i="2"/>
  <c r="F99" i="2"/>
  <c r="J104" i="2"/>
  <c r="J96" i="2"/>
  <c r="H98" i="2"/>
  <c r="O99" i="2"/>
  <c r="N101" i="2"/>
  <c r="L103" i="2"/>
  <c r="G105" i="2"/>
  <c r="F107" i="2"/>
  <c r="K96" i="2"/>
  <c r="J98" i="2"/>
  <c r="H100" i="2"/>
  <c r="O101" i="2"/>
  <c r="N103" i="2"/>
  <c r="L105" i="2"/>
  <c r="G107" i="2"/>
  <c r="O105" i="2"/>
  <c r="P96" i="2"/>
  <c r="K98" i="2"/>
  <c r="J100" i="2"/>
  <c r="H102" i="2"/>
  <c r="O103" i="2"/>
  <c r="N105" i="2"/>
  <c r="L107" i="2"/>
  <c r="I96" i="2"/>
  <c r="E97" i="2"/>
  <c r="M97" i="2"/>
  <c r="I98" i="2"/>
  <c r="E99" i="2"/>
  <c r="M99" i="2"/>
  <c r="I100" i="2"/>
  <c r="E101" i="2"/>
  <c r="M101" i="2"/>
  <c r="I102" i="2"/>
  <c r="E103" i="2"/>
  <c r="M103" i="2"/>
  <c r="I104" i="2"/>
  <c r="E105" i="2"/>
  <c r="M105" i="2"/>
  <c r="I106" i="2"/>
  <c r="E107" i="2"/>
  <c r="M107" i="2"/>
  <c r="L96" i="2"/>
  <c r="H97" i="2"/>
  <c r="P97" i="2"/>
  <c r="L98" i="2"/>
  <c r="H99" i="2"/>
  <c r="P99" i="2"/>
  <c r="L100" i="2"/>
  <c r="H101" i="2"/>
  <c r="P101" i="2"/>
  <c r="L102" i="2"/>
  <c r="H103" i="2"/>
  <c r="P103" i="2"/>
  <c r="L104" i="2"/>
  <c r="H105" i="2"/>
  <c r="P105" i="2"/>
  <c r="L106" i="2"/>
  <c r="H107" i="2"/>
  <c r="P107" i="2"/>
  <c r="E96" i="2"/>
  <c r="M96" i="2"/>
  <c r="I97" i="2"/>
  <c r="E98" i="2"/>
  <c r="M98" i="2"/>
  <c r="I99" i="2"/>
  <c r="E100" i="2"/>
  <c r="M100" i="2"/>
  <c r="I101" i="2"/>
  <c r="E102" i="2"/>
  <c r="M102" i="2"/>
  <c r="I103" i="2"/>
  <c r="E104" i="2"/>
  <c r="M104" i="2"/>
  <c r="I105" i="2"/>
  <c r="E106" i="2"/>
  <c r="M106" i="2"/>
  <c r="I107" i="2"/>
  <c r="F96" i="2"/>
  <c r="N96" i="2"/>
  <c r="J97" i="2"/>
  <c r="F98" i="2"/>
  <c r="N98" i="2"/>
  <c r="J99" i="2"/>
  <c r="F100" i="2"/>
  <c r="N100" i="2"/>
  <c r="J101" i="2"/>
  <c r="F102" i="2"/>
  <c r="N102" i="2"/>
  <c r="J103" i="2"/>
  <c r="F104" i="2"/>
  <c r="N104" i="2"/>
  <c r="J105" i="2"/>
  <c r="F106" i="2"/>
  <c r="N106" i="2"/>
  <c r="J107" i="2"/>
  <c r="G96" i="2"/>
  <c r="O96" i="2"/>
  <c r="K97" i="2"/>
  <c r="G98" i="2"/>
  <c r="O98" i="2"/>
  <c r="K99" i="2"/>
  <c r="G100" i="2"/>
  <c r="O100" i="2"/>
  <c r="K101" i="2"/>
  <c r="G102" i="2"/>
  <c r="O102" i="2"/>
  <c r="K103" i="2"/>
  <c r="G104" i="2"/>
  <c r="O104" i="2"/>
  <c r="K105" i="2"/>
  <c r="G106" i="2"/>
  <c r="O106" i="2"/>
  <c r="E69" i="2" l="1" a="1"/>
  <c r="M69" i="2" s="1"/>
  <c r="K69" i="2" l="1"/>
  <c r="F69" i="2"/>
  <c r="N69" i="2"/>
  <c r="I69" i="2"/>
  <c r="I68" i="2" s="1"/>
  <c r="G69" i="2"/>
  <c r="G81" i="2" s="1"/>
  <c r="J69" i="2"/>
  <c r="J87" i="2" s="1"/>
  <c r="O69" i="2"/>
  <c r="O82" i="2" s="1"/>
  <c r="L69" i="2"/>
  <c r="L88" i="2" s="1"/>
  <c r="H69" i="2"/>
  <c r="E69" i="2"/>
  <c r="E89" i="2" s="1"/>
  <c r="P69" i="2"/>
  <c r="P68" i="2" s="1"/>
  <c r="E68" i="2"/>
  <c r="E80" i="2"/>
  <c r="E82" i="2"/>
  <c r="E81" i="2"/>
  <c r="E88" i="2"/>
  <c r="E86" i="2"/>
  <c r="E85" i="2"/>
  <c r="E83" i="2"/>
  <c r="E84" i="2"/>
  <c r="E87" i="2"/>
  <c r="P90" i="2"/>
  <c r="P91" i="2"/>
  <c r="P85" i="2"/>
  <c r="P88" i="2"/>
  <c r="P87" i="2"/>
  <c r="P83" i="2"/>
  <c r="P84" i="2"/>
  <c r="M68" i="2"/>
  <c r="M88" i="2"/>
  <c r="M84" i="2"/>
  <c r="M86" i="2"/>
  <c r="M83" i="2"/>
  <c r="M85" i="2"/>
  <c r="M87" i="2"/>
  <c r="M82" i="2"/>
  <c r="M81" i="2"/>
  <c r="M91" i="2"/>
  <c r="M89" i="2"/>
  <c r="M90" i="2"/>
  <c r="M80" i="2"/>
  <c r="K68" i="2"/>
  <c r="K88" i="2"/>
  <c r="K86" i="2"/>
  <c r="K83" i="2"/>
  <c r="K84" i="2"/>
  <c r="K85" i="2"/>
  <c r="K87" i="2"/>
  <c r="K90" i="2"/>
  <c r="K82" i="2"/>
  <c r="K81" i="2"/>
  <c r="K91" i="2"/>
  <c r="K80" i="2"/>
  <c r="K89" i="2"/>
  <c r="F68" i="2"/>
  <c r="F91" i="2"/>
  <c r="F80" i="2"/>
  <c r="F82" i="2"/>
  <c r="F89" i="2"/>
  <c r="F81" i="2"/>
  <c r="F90" i="2"/>
  <c r="F86" i="2"/>
  <c r="F85" i="2"/>
  <c r="F87" i="2"/>
  <c r="F88" i="2"/>
  <c r="F83" i="2"/>
  <c r="F84" i="2"/>
  <c r="N68" i="2"/>
  <c r="N90" i="2"/>
  <c r="N91" i="2"/>
  <c r="N82" i="2"/>
  <c r="N89" i="2"/>
  <c r="N80" i="2"/>
  <c r="N81" i="2"/>
  <c r="N88" i="2"/>
  <c r="N86" i="2"/>
  <c r="N87" i="2"/>
  <c r="N84" i="2"/>
  <c r="N85" i="2"/>
  <c r="N83" i="2"/>
  <c r="I84" i="2"/>
  <c r="I85" i="2"/>
  <c r="I88" i="2"/>
  <c r="I83" i="2"/>
  <c r="I90" i="2"/>
  <c r="I89" i="2"/>
  <c r="I81" i="2"/>
  <c r="G91" i="2"/>
  <c r="G87" i="2"/>
  <c r="H68" i="2"/>
  <c r="H88" i="2"/>
  <c r="H87" i="2"/>
  <c r="H86" i="2"/>
  <c r="H84" i="2"/>
  <c r="H85" i="2"/>
  <c r="H83" i="2"/>
  <c r="H90" i="2"/>
  <c r="H80" i="2"/>
  <c r="H91" i="2"/>
  <c r="H82" i="2"/>
  <c r="H89" i="2"/>
  <c r="H81" i="2"/>
  <c r="O88" i="2" l="1"/>
  <c r="J81" i="2"/>
  <c r="P80" i="2"/>
  <c r="E91" i="2"/>
  <c r="L81" i="2"/>
  <c r="O85" i="2"/>
  <c r="P86" i="2"/>
  <c r="P118" i="2" s="1"/>
  <c r="P82" i="2"/>
  <c r="E90" i="2"/>
  <c r="E122" i="2" s="1"/>
  <c r="O91" i="2"/>
  <c r="L83" i="2"/>
  <c r="L68" i="2"/>
  <c r="O87" i="2"/>
  <c r="O119" i="2" s="1"/>
  <c r="O84" i="2"/>
  <c r="O89" i="2"/>
  <c r="O121" i="2" s="1"/>
  <c r="I80" i="2"/>
  <c r="I112" i="2" s="1"/>
  <c r="I87" i="2"/>
  <c r="I119" i="2" s="1"/>
  <c r="O81" i="2"/>
  <c r="O80" i="2"/>
  <c r="O83" i="2"/>
  <c r="O115" i="2" s="1"/>
  <c r="O90" i="2"/>
  <c r="O122" i="2" s="1"/>
  <c r="I91" i="2"/>
  <c r="I86" i="2"/>
  <c r="I118" i="2" s="1"/>
  <c r="P89" i="2"/>
  <c r="P121" i="2" s="1"/>
  <c r="L82" i="2"/>
  <c r="L114" i="2" s="1"/>
  <c r="O86" i="2"/>
  <c r="O68" i="2"/>
  <c r="I82" i="2"/>
  <c r="P81" i="2"/>
  <c r="P113" i="2" s="1"/>
  <c r="G85" i="2"/>
  <c r="G90" i="2"/>
  <c r="J90" i="2"/>
  <c r="J122" i="2" s="1"/>
  <c r="G83" i="2"/>
  <c r="G115" i="2" s="1"/>
  <c r="G68" i="2"/>
  <c r="J84" i="2"/>
  <c r="J116" i="2" s="1"/>
  <c r="G80" i="2"/>
  <c r="G112" i="2" s="1"/>
  <c r="J85" i="2"/>
  <c r="J117" i="2" s="1"/>
  <c r="G82" i="2"/>
  <c r="G86" i="2"/>
  <c r="G118" i="2" s="1"/>
  <c r="G89" i="2"/>
  <c r="G121" i="2" s="1"/>
  <c r="G88" i="2"/>
  <c r="G120" i="2" s="1"/>
  <c r="G84" i="2"/>
  <c r="G116" i="2" s="1"/>
  <c r="L91" i="2"/>
  <c r="L85" i="2"/>
  <c r="L117" i="2" s="1"/>
  <c r="J89" i="2"/>
  <c r="J121" i="2" s="1"/>
  <c r="J88" i="2"/>
  <c r="J91" i="2"/>
  <c r="J123" i="2" s="1"/>
  <c r="J83" i="2"/>
  <c r="J115" i="2" s="1"/>
  <c r="L87" i="2"/>
  <c r="L119" i="2" s="1"/>
  <c r="J80" i="2"/>
  <c r="J112" i="2" s="1"/>
  <c r="J68" i="2"/>
  <c r="L84" i="2"/>
  <c r="L116" i="2" s="1"/>
  <c r="J82" i="2"/>
  <c r="J114" i="2" s="1"/>
  <c r="L90" i="2"/>
  <c r="L89" i="2"/>
  <c r="L86" i="2"/>
  <c r="L118" i="2" s="1"/>
  <c r="J86" i="2"/>
  <c r="J118" i="2" s="1"/>
  <c r="L80" i="2"/>
  <c r="P119" i="2"/>
  <c r="P116" i="2"/>
  <c r="P112" i="2"/>
  <c r="P115" i="2"/>
  <c r="P114" i="2"/>
  <c r="P122" i="2"/>
  <c r="P123" i="2"/>
  <c r="P120" i="2"/>
  <c r="P117" i="2"/>
  <c r="M119" i="2"/>
  <c r="M118" i="2"/>
  <c r="M117" i="2"/>
  <c r="M116" i="2"/>
  <c r="M113" i="2"/>
  <c r="M115" i="2"/>
  <c r="M122" i="2"/>
  <c r="M114" i="2"/>
  <c r="M121" i="2"/>
  <c r="M123" i="2"/>
  <c r="M112" i="2"/>
  <c r="M120" i="2"/>
  <c r="H121" i="2"/>
  <c r="H113" i="2"/>
  <c r="H118" i="2"/>
  <c r="H122" i="2"/>
  <c r="H123" i="2"/>
  <c r="H119" i="2"/>
  <c r="H116" i="2"/>
  <c r="H114" i="2"/>
  <c r="H117" i="2"/>
  <c r="H120" i="2"/>
  <c r="H115" i="2"/>
  <c r="H112" i="2"/>
  <c r="E118" i="2"/>
  <c r="E112" i="2"/>
  <c r="E123" i="2"/>
  <c r="E120" i="2"/>
  <c r="E119" i="2"/>
  <c r="E117" i="2"/>
  <c r="E115" i="2"/>
  <c r="E116" i="2"/>
  <c r="E121" i="2"/>
  <c r="E114" i="2"/>
  <c r="E113" i="2"/>
  <c r="F121" i="2"/>
  <c r="F114" i="2"/>
  <c r="F118" i="2"/>
  <c r="F113" i="2"/>
  <c r="F123" i="2"/>
  <c r="F112" i="2"/>
  <c r="F122" i="2"/>
  <c r="F119" i="2"/>
  <c r="F117" i="2"/>
  <c r="F120" i="2"/>
  <c r="F116" i="2"/>
  <c r="F115" i="2"/>
  <c r="K120" i="2"/>
  <c r="K119" i="2"/>
  <c r="K117" i="2"/>
  <c r="K118" i="2"/>
  <c r="K112" i="2"/>
  <c r="K116" i="2"/>
  <c r="K123" i="2"/>
  <c r="K115" i="2"/>
  <c r="K113" i="2"/>
  <c r="K114" i="2"/>
  <c r="K121" i="2"/>
  <c r="K122" i="2"/>
  <c r="O117" i="2"/>
  <c r="O116" i="2"/>
  <c r="O114" i="2"/>
  <c r="O123" i="2"/>
  <c r="O113" i="2"/>
  <c r="O118" i="2"/>
  <c r="O120" i="2"/>
  <c r="O112" i="2"/>
  <c r="G122" i="2"/>
  <c r="G123" i="2"/>
  <c r="G113" i="2"/>
  <c r="G117" i="2"/>
  <c r="G119" i="2"/>
  <c r="G114" i="2"/>
  <c r="I123" i="2"/>
  <c r="I113" i="2"/>
  <c r="I120" i="2"/>
  <c r="I121" i="2"/>
  <c r="I116" i="2"/>
  <c r="I117" i="2"/>
  <c r="I122" i="2"/>
  <c r="I115" i="2"/>
  <c r="I114" i="2"/>
  <c r="L115" i="2"/>
  <c r="L123" i="2"/>
  <c r="L122" i="2"/>
  <c r="L112" i="2"/>
  <c r="L113" i="2"/>
  <c r="L120" i="2"/>
  <c r="L121" i="2"/>
  <c r="J113" i="2"/>
  <c r="J120" i="2"/>
  <c r="J119" i="2"/>
  <c r="N114" i="2"/>
  <c r="N116" i="2"/>
  <c r="N118" i="2"/>
  <c r="N113" i="2"/>
  <c r="N115" i="2"/>
  <c r="N112" i="2"/>
  <c r="N122" i="2"/>
  <c r="N119" i="2"/>
  <c r="N120" i="2"/>
  <c r="N121" i="2"/>
  <c r="N117" i="2"/>
  <c r="N123" i="2"/>
  <c r="E128" i="2" l="1" a="1"/>
  <c r="F130" i="2" l="1"/>
  <c r="E137" i="2"/>
  <c r="O130" i="2"/>
  <c r="M130" i="2"/>
  <c r="L137" i="2"/>
  <c r="E139" i="2"/>
  <c r="P131" i="2"/>
  <c r="F133" i="2"/>
  <c r="M134" i="2"/>
  <c r="M129" i="2"/>
  <c r="M133" i="2"/>
  <c r="P135" i="2"/>
  <c r="H130" i="2"/>
  <c r="E138" i="2"/>
  <c r="E133" i="2"/>
  <c r="P129" i="2"/>
  <c r="G135" i="2"/>
  <c r="K129" i="2"/>
  <c r="M136" i="2"/>
  <c r="M131" i="2"/>
  <c r="M138" i="2"/>
  <c r="P137" i="2"/>
  <c r="H132" i="2"/>
  <c r="P134" i="2"/>
  <c r="K138" i="2"/>
  <c r="J132" i="2"/>
  <c r="I129" i="2"/>
  <c r="H136" i="2"/>
  <c r="K135" i="2"/>
  <c r="L130" i="2"/>
  <c r="G138" i="2"/>
  <c r="M132" i="2"/>
  <c r="L139" i="2"/>
  <c r="F136" i="2"/>
  <c r="O129" i="2"/>
  <c r="O128" i="2"/>
  <c r="F132" i="2"/>
  <c r="L128" i="2"/>
  <c r="I131" i="2"/>
  <c r="H138" i="2"/>
  <c r="G131" i="2"/>
  <c r="L132" i="2"/>
  <c r="N135" i="2"/>
  <c r="J139" i="2"/>
  <c r="G133" i="2"/>
  <c r="N131" i="2"/>
  <c r="L136" i="2"/>
  <c r="P130" i="2"/>
  <c r="O138" i="2"/>
  <c r="G137" i="2"/>
  <c r="K137" i="2"/>
  <c r="P139" i="2"/>
  <c r="H134" i="2"/>
  <c r="N130" i="2"/>
  <c r="M137" i="2"/>
  <c r="K133" i="2"/>
  <c r="O133" i="2"/>
  <c r="N128" i="2"/>
  <c r="H135" i="2"/>
  <c r="N129" i="2"/>
  <c r="M139" i="2"/>
  <c r="H129" i="2"/>
  <c r="E132" i="2"/>
  <c r="K136" i="2"/>
  <c r="J129" i="2"/>
  <c r="G128" i="2"/>
  <c r="J133" i="2"/>
  <c r="E134" i="2"/>
  <c r="K131" i="2"/>
  <c r="J135" i="2"/>
  <c r="K139" i="2"/>
  <c r="I133" i="2"/>
  <c r="F128" i="2"/>
  <c r="L135" i="2"/>
  <c r="G136" i="2"/>
  <c r="L138" i="2"/>
  <c r="P132" i="2"/>
  <c r="L129" i="2"/>
  <c r="G139" i="2"/>
  <c r="F135" i="2"/>
  <c r="F134" i="2"/>
  <c r="N139" i="2"/>
  <c r="N133" i="2"/>
  <c r="H131" i="2"/>
  <c r="J130" i="2"/>
  <c r="F138" i="2"/>
  <c r="O131" i="2"/>
  <c r="O136" i="2"/>
  <c r="L134" i="2"/>
  <c r="P128" i="2"/>
  <c r="I137" i="2"/>
  <c r="I132" i="2"/>
  <c r="E128" i="2"/>
  <c r="N132" i="2"/>
  <c r="K134" i="2"/>
  <c r="H128" i="2"/>
  <c r="G129" i="2"/>
  <c r="H133" i="2"/>
  <c r="J138" i="2"/>
  <c r="G134" i="2"/>
  <c r="J134" i="2"/>
  <c r="M135" i="2"/>
  <c r="O137" i="2"/>
  <c r="J128" i="2"/>
  <c r="O132" i="2"/>
  <c r="P138" i="2"/>
  <c r="F137" i="2"/>
  <c r="E130" i="2"/>
  <c r="F139" i="2"/>
  <c r="E129" i="2"/>
  <c r="N136" i="2"/>
  <c r="P133" i="2"/>
  <c r="E136" i="2"/>
  <c r="H137" i="2"/>
  <c r="E135" i="2"/>
  <c r="J131" i="2"/>
  <c r="O139" i="2"/>
  <c r="N137" i="2"/>
  <c r="N134" i="2"/>
  <c r="K128" i="2"/>
  <c r="J136" i="2"/>
  <c r="I135" i="2"/>
  <c r="I130" i="2"/>
  <c r="N138" i="2"/>
  <c r="K132" i="2"/>
  <c r="F129" i="2"/>
  <c r="I139" i="2"/>
  <c r="I134" i="2"/>
  <c r="J137" i="2"/>
  <c r="O135" i="2"/>
  <c r="G132" i="2"/>
  <c r="H139" i="2"/>
  <c r="L133" i="2"/>
  <c r="I128" i="2"/>
  <c r="I136" i="2"/>
  <c r="P136" i="2"/>
  <c r="F131" i="2"/>
  <c r="K130" i="2"/>
  <c r="O134" i="2"/>
  <c r="E131" i="2"/>
  <c r="L131" i="2"/>
  <c r="M128" i="2"/>
  <c r="I138" i="2"/>
  <c r="G130" i="2"/>
  <c r="E144" i="2" l="1" a="1"/>
  <c r="E144" i="2" l="1"/>
  <c r="F155" i="2"/>
  <c r="E155" i="2"/>
  <c r="H147" i="2"/>
  <c r="G146" i="2"/>
  <c r="F150" i="2"/>
  <c r="E154" i="2"/>
  <c r="F153" i="2"/>
  <c r="E153" i="2"/>
  <c r="G151" i="2"/>
  <c r="G144" i="2"/>
  <c r="F148" i="2"/>
  <c r="E152" i="2"/>
  <c r="F151" i="2"/>
  <c r="E151" i="2"/>
  <c r="H152" i="2"/>
  <c r="H153" i="2"/>
  <c r="F146" i="2"/>
  <c r="E150" i="2"/>
  <c r="F144" i="2"/>
  <c r="E148" i="2"/>
  <c r="G145" i="2"/>
  <c r="G155" i="2"/>
  <c r="F152" i="2"/>
  <c r="F149" i="2"/>
  <c r="E149" i="2"/>
  <c r="H148" i="2"/>
  <c r="G149" i="2"/>
  <c r="F147" i="2"/>
  <c r="E147" i="2"/>
  <c r="G154" i="2"/>
  <c r="H154" i="2"/>
  <c r="H145" i="2"/>
  <c r="E146" i="2"/>
  <c r="F145" i="2"/>
  <c r="E145" i="2"/>
  <c r="G152" i="2"/>
  <c r="H146" i="2"/>
  <c r="G147" i="2"/>
  <c r="H149" i="2"/>
  <c r="H151" i="2"/>
  <c r="H155" i="2"/>
  <c r="G150" i="2"/>
  <c r="F154" i="2"/>
  <c r="H150" i="2"/>
  <c r="G153" i="2"/>
  <c r="G148" i="2"/>
  <c r="H144" i="2"/>
  <c r="X128" i="2" l="1" a="1"/>
  <c r="Y133" i="2" s="1"/>
  <c r="Y147" i="2" s="1"/>
  <c r="AP102" i="2" s="1"/>
  <c r="AQ103" i="2" l="1"/>
  <c r="X128" i="2"/>
  <c r="X136" i="2"/>
  <c r="X150" i="2" s="1"/>
  <c r="AL100" i="2" s="1"/>
  <c r="Z131" i="2"/>
  <c r="Z145" i="2" s="1"/>
  <c r="AU90" i="2" s="1"/>
  <c r="X134" i="2"/>
  <c r="X148" i="2" s="1"/>
  <c r="AM88" i="2" s="1"/>
  <c r="Z139" i="2"/>
  <c r="Z135" i="2"/>
  <c r="Z149" i="2" s="1"/>
  <c r="AX97" i="2" s="1"/>
  <c r="X129" i="2"/>
  <c r="Z130" i="2"/>
  <c r="AQ101" i="2"/>
  <c r="X132" i="2"/>
  <c r="X146" i="2" s="1"/>
  <c r="AM96" i="2" s="1"/>
  <c r="Z137" i="2"/>
  <c r="Y135" i="2"/>
  <c r="Y149" i="2" s="1"/>
  <c r="AS96" i="2" s="1"/>
  <c r="Y137" i="2"/>
  <c r="AA128" i="2"/>
  <c r="Z133" i="2"/>
  <c r="Z147" i="2" s="1"/>
  <c r="AU102" i="2" s="1"/>
  <c r="X138" i="2"/>
  <c r="Z134" i="2"/>
  <c r="Z148" i="2" s="1"/>
  <c r="AV88" i="2" s="1"/>
  <c r="AQ102" i="2"/>
  <c r="AA131" i="2"/>
  <c r="AA145" i="2" s="1"/>
  <c r="AZ89" i="2" s="1"/>
  <c r="X130" i="2"/>
  <c r="AA130" i="2"/>
  <c r="Y139" i="2"/>
  <c r="AA137" i="2"/>
  <c r="AP100" i="2"/>
  <c r="X137" i="2"/>
  <c r="Z136" i="2"/>
  <c r="Z150" i="2" s="1"/>
  <c r="AX100" i="2" s="1"/>
  <c r="Y131" i="2"/>
  <c r="Y145" i="2" s="1"/>
  <c r="AP89" i="2" s="1"/>
  <c r="Z128" i="2"/>
  <c r="Y132" i="2"/>
  <c r="Y146" i="2" s="1"/>
  <c r="AQ95" i="2" s="1"/>
  <c r="AA132" i="2"/>
  <c r="AA146" i="2" s="1"/>
  <c r="AZ96" i="2" s="1"/>
  <c r="Y134" i="2"/>
  <c r="Y148" i="2" s="1"/>
  <c r="AQ88" i="2" s="1"/>
  <c r="AA139" i="2"/>
  <c r="AR102" i="2"/>
  <c r="Y129" i="2"/>
  <c r="AA135" i="2"/>
  <c r="AA149" i="2" s="1"/>
  <c r="BB95" i="2" s="1"/>
  <c r="AP101" i="2"/>
  <c r="Y128" i="2"/>
  <c r="X139" i="2"/>
  <c r="Z129" i="2"/>
  <c r="X135" i="2"/>
  <c r="X149" i="2" s="1"/>
  <c r="AM94" i="2" s="1"/>
  <c r="AA129" i="2"/>
  <c r="AA136" i="2"/>
  <c r="AA150" i="2" s="1"/>
  <c r="BC101" i="2" s="1"/>
  <c r="Y130" i="2"/>
  <c r="AP103" i="2"/>
  <c r="Y138" i="2"/>
  <c r="Y136" i="2"/>
  <c r="Y150" i="2" s="1"/>
  <c r="AR100" i="2" s="1"/>
  <c r="X133" i="2"/>
  <c r="X147" i="2" s="1"/>
  <c r="AK103" i="2" s="1"/>
  <c r="Z138" i="2"/>
  <c r="AA138" i="2"/>
  <c r="AA134" i="2"/>
  <c r="AA148" i="2" s="1"/>
  <c r="BC91" i="2" s="1"/>
  <c r="AA133" i="2"/>
  <c r="AA147" i="2" s="1"/>
  <c r="AZ101" i="2" s="1"/>
  <c r="Z132" i="2"/>
  <c r="Z146" i="2" s="1"/>
  <c r="AU96" i="2" s="1"/>
  <c r="X131" i="2"/>
  <c r="X145" i="2" s="1"/>
  <c r="AL89" i="2" s="1"/>
  <c r="AL91" i="2"/>
  <c r="BB94" i="2"/>
  <c r="AZ90" i="2"/>
  <c r="AZ91" i="2"/>
  <c r="BA89" i="2"/>
  <c r="AQ89" i="2"/>
  <c r="AZ88" i="2"/>
  <c r="BA103" i="2"/>
  <c r="AM90" i="2"/>
  <c r="AS100" i="2"/>
  <c r="BC94" i="2"/>
  <c r="AP88" i="2"/>
  <c r="AP96" i="2"/>
  <c r="BC95" i="2"/>
  <c r="BA102" i="2"/>
  <c r="AK90" i="2"/>
  <c r="AQ90" i="2"/>
  <c r="AZ100" i="2"/>
  <c r="AK91" i="2"/>
  <c r="AN90" i="2"/>
  <c r="AV91" i="2"/>
  <c r="AU91" i="2"/>
  <c r="AK97" i="2"/>
  <c r="AM89" i="2"/>
  <c r="AM91" i="2"/>
  <c r="AK94" i="2"/>
  <c r="AU88" i="2"/>
  <c r="AX95" i="2"/>
  <c r="AV89" i="2"/>
  <c r="AV90" i="2"/>
  <c r="AN103" i="2"/>
  <c r="AW90" i="2"/>
  <c r="AU89" i="2"/>
  <c r="AK96" i="2"/>
  <c r="AS95" i="2"/>
  <c r="AW95" i="2" l="1"/>
  <c r="AW97" i="2"/>
  <c r="BB102" i="2"/>
  <c r="BA94" i="2"/>
  <c r="BA97" i="2"/>
  <c r="AV94" i="2"/>
  <c r="BA101" i="2"/>
  <c r="AK88" i="2"/>
  <c r="AK80" i="2" s="1"/>
  <c r="AR103" i="2"/>
  <c r="BA91" i="2"/>
  <c r="AV102" i="2"/>
  <c r="AL90" i="2"/>
  <c r="BC96" i="2"/>
  <c r="AU82" i="2"/>
  <c r="AU94" i="2"/>
  <c r="AS103" i="2"/>
  <c r="AS89" i="2"/>
  <c r="AW102" i="2"/>
  <c r="AU101" i="2"/>
  <c r="AL103" i="2"/>
  <c r="AQ100" i="2"/>
  <c r="AR89" i="2"/>
  <c r="AV101" i="2"/>
  <c r="AK100" i="2"/>
  <c r="AX96" i="2"/>
  <c r="AV103" i="2"/>
  <c r="AU103" i="2"/>
  <c r="AQ96" i="2"/>
  <c r="AQ82" i="2" s="1"/>
  <c r="AK89" i="2"/>
  <c r="AL102" i="2"/>
  <c r="AU100" i="2"/>
  <c r="AW94" i="2"/>
  <c r="AX94" i="2"/>
  <c r="AR95" i="2"/>
  <c r="AZ103" i="2"/>
  <c r="AS101" i="2"/>
  <c r="AS91" i="2"/>
  <c r="AR94" i="2"/>
  <c r="AS94" i="2"/>
  <c r="AL97" i="2"/>
  <c r="AN95" i="2"/>
  <c r="AW103" i="2"/>
  <c r="AX101" i="2"/>
  <c r="AV97" i="2"/>
  <c r="AV83" i="2" s="1"/>
  <c r="AN101" i="2"/>
  <c r="AN81" i="2" s="1"/>
  <c r="AN88" i="2"/>
  <c r="AL88" i="2"/>
  <c r="AN102" i="2"/>
  <c r="AN94" i="2"/>
  <c r="AU95" i="2"/>
  <c r="AM102" i="2"/>
  <c r="AM82" i="2" s="1"/>
  <c r="AK102" i="2"/>
  <c r="BC90" i="2"/>
  <c r="AK95" i="2"/>
  <c r="AL95" i="2"/>
  <c r="AR97" i="2"/>
  <c r="AS97" i="2"/>
  <c r="AW96" i="2"/>
  <c r="BB88" i="2"/>
  <c r="BB80" i="2" s="1"/>
  <c r="BC88" i="2"/>
  <c r="AL101" i="2"/>
  <c r="BB91" i="2"/>
  <c r="AW100" i="2"/>
  <c r="AM101" i="2"/>
  <c r="AN100" i="2"/>
  <c r="AM100" i="2"/>
  <c r="AM80" i="2" s="1"/>
  <c r="AQ94" i="2"/>
  <c r="AN91" i="2"/>
  <c r="AW101" i="2"/>
  <c r="AN89" i="2"/>
  <c r="AM103" i="2"/>
  <c r="AL96" i="2"/>
  <c r="AL82" i="2" s="1"/>
  <c r="AU97" i="2"/>
  <c r="BC89" i="2"/>
  <c r="BC81" i="2" s="1"/>
  <c r="BB89" i="2"/>
  <c r="BA88" i="2"/>
  <c r="AR91" i="2"/>
  <c r="AS90" i="2"/>
  <c r="AM97" i="2"/>
  <c r="AW88" i="2"/>
  <c r="AW91" i="2"/>
  <c r="AP80" i="2"/>
  <c r="AR88" i="2"/>
  <c r="AR80" i="2" s="1"/>
  <c r="AK101" i="2"/>
  <c r="AS102" i="2"/>
  <c r="AR101" i="2"/>
  <c r="AZ95" i="2"/>
  <c r="AZ81" i="2" s="1"/>
  <c r="AZ97" i="2"/>
  <c r="BB96" i="2"/>
  <c r="BA96" i="2"/>
  <c r="AZ94" i="2"/>
  <c r="AZ80" i="2" s="1"/>
  <c r="BA95" i="2"/>
  <c r="BA81" i="2" s="1"/>
  <c r="AX88" i="2"/>
  <c r="AX80" i="2" s="1"/>
  <c r="AR96" i="2"/>
  <c r="AP95" i="2"/>
  <c r="AP81" i="2" s="1"/>
  <c r="AQ97" i="2"/>
  <c r="AP94" i="2"/>
  <c r="AX89" i="2"/>
  <c r="AX91" i="2"/>
  <c r="AN96" i="2"/>
  <c r="AN97" i="2"/>
  <c r="AS88" i="2"/>
  <c r="BC97" i="2"/>
  <c r="BC83" i="2" s="1"/>
  <c r="BB97" i="2"/>
  <c r="AR90" i="2"/>
  <c r="AP90" i="2"/>
  <c r="AP82" i="2" s="1"/>
  <c r="AQ91" i="2"/>
  <c r="AP91" i="2"/>
  <c r="BA90" i="2"/>
  <c r="BA82" i="2" s="1"/>
  <c r="BB90" i="2"/>
  <c r="AX90" i="2"/>
  <c r="AL94" i="2"/>
  <c r="AW89" i="2"/>
  <c r="AV95" i="2"/>
  <c r="AV81" i="2" s="1"/>
  <c r="AV96" i="2"/>
  <c r="AV82" i="2" s="1"/>
  <c r="AP97" i="2"/>
  <c r="AP83" i="2" s="1"/>
  <c r="AM95" i="2"/>
  <c r="AZ102" i="2"/>
  <c r="AZ82" i="2" s="1"/>
  <c r="BC102" i="2"/>
  <c r="BB103" i="2"/>
  <c r="BC100" i="2"/>
  <c r="BB100" i="2"/>
  <c r="BC103" i="2"/>
  <c r="BA100" i="2"/>
  <c r="BA80" i="2" s="1"/>
  <c r="BB101" i="2"/>
  <c r="BB81" i="2" s="1"/>
  <c r="AX103" i="2"/>
  <c r="AV100" i="2"/>
  <c r="AV80" i="2" s="1"/>
  <c r="AX102" i="2"/>
  <c r="AU83" i="2"/>
  <c r="BA83" i="2"/>
  <c r="AS80" i="2"/>
  <c r="AQ81" i="2"/>
  <c r="AS81" i="2"/>
  <c r="AK82" i="2"/>
  <c r="AU80" i="2"/>
  <c r="AK83" i="2"/>
  <c r="AW82" i="2"/>
  <c r="AU81" i="2"/>
  <c r="AW83" i="2"/>
  <c r="AX81" i="2"/>
  <c r="AX82" i="2" l="1"/>
  <c r="AS83" i="2"/>
  <c r="AQ80" i="2"/>
  <c r="AN83" i="2"/>
  <c r="AL83" i="2"/>
  <c r="BC80" i="2"/>
  <c r="AZ83" i="2"/>
  <c r="AW80" i="2"/>
  <c r="AM81" i="2"/>
  <c r="AN82" i="2"/>
  <c r="BC82" i="2"/>
  <c r="AL81" i="2"/>
  <c r="BB82" i="2"/>
  <c r="AR81" i="2"/>
  <c r="AN80" i="2"/>
  <c r="AR83" i="2"/>
  <c r="AX83" i="2"/>
  <c r="AK81" i="2"/>
  <c r="AW81" i="2"/>
  <c r="AR82" i="2"/>
  <c r="AM83" i="2"/>
  <c r="AL80" i="2"/>
  <c r="BB83" i="2"/>
  <c r="AS82" i="2"/>
  <c r="AQ83" i="2"/>
</calcChain>
</file>

<file path=xl/sharedStrings.xml><?xml version="1.0" encoding="utf-8"?>
<sst xmlns="http://schemas.openxmlformats.org/spreadsheetml/2006/main" count="471" uniqueCount="119">
  <si>
    <t>China</t>
    <phoneticPr fontId="2" type="noConversion"/>
  </si>
  <si>
    <t>China MRIO</t>
    <phoneticPr fontId="2" type="noConversion"/>
  </si>
  <si>
    <t>The original China multiregional input-output table</t>
    <phoneticPr fontId="2" type="noConversion"/>
  </si>
  <si>
    <t>Intermediate Input</t>
    <phoneticPr fontId="2" type="noConversion"/>
  </si>
  <si>
    <t>r: 1</t>
    <phoneticPr fontId="2" type="noConversion"/>
  </si>
  <si>
    <t>i: 1</t>
    <phoneticPr fontId="2" type="noConversion"/>
  </si>
  <si>
    <t>i: 2</t>
    <phoneticPr fontId="2" type="noConversion"/>
  </si>
  <si>
    <t>i: 3</t>
    <phoneticPr fontId="2" type="noConversion"/>
  </si>
  <si>
    <t>Intermediate Demand</t>
    <phoneticPr fontId="2" type="noConversion"/>
  </si>
  <si>
    <t>s: 1</t>
    <phoneticPr fontId="2" type="noConversion"/>
  </si>
  <si>
    <t>r: 2</t>
    <phoneticPr fontId="2" type="noConversion"/>
  </si>
  <si>
    <t>s: 2</t>
    <phoneticPr fontId="2" type="noConversion"/>
  </si>
  <si>
    <t>t: 1</t>
    <phoneticPr fontId="2" type="noConversion"/>
  </si>
  <si>
    <t xml:space="preserve">Total </t>
    <phoneticPr fontId="2" type="noConversion"/>
  </si>
  <si>
    <t>Final Demand</t>
    <phoneticPr fontId="2" type="noConversion"/>
  </si>
  <si>
    <t>Import</t>
    <phoneticPr fontId="2" type="noConversion"/>
  </si>
  <si>
    <t>t: 2</t>
    <phoneticPr fontId="2" type="noConversion"/>
  </si>
  <si>
    <t>Export</t>
    <phoneticPr fontId="2" type="noConversion"/>
  </si>
  <si>
    <t>Total Output</t>
    <phoneticPr fontId="2" type="noConversion"/>
  </si>
  <si>
    <t>Value Added</t>
    <phoneticPr fontId="2" type="noConversion"/>
  </si>
  <si>
    <t>Total Input</t>
    <phoneticPr fontId="2" type="noConversion"/>
  </si>
  <si>
    <t>Global MRIO</t>
    <phoneticPr fontId="2" type="noConversion"/>
  </si>
  <si>
    <t>The original global multiregional input-output table</t>
    <phoneticPr fontId="2" type="noConversion"/>
  </si>
  <si>
    <t>s: 4</t>
    <phoneticPr fontId="2" type="noConversion"/>
  </si>
  <si>
    <t>t: 4</t>
    <phoneticPr fontId="2" type="noConversion"/>
  </si>
  <si>
    <t>r: 4</t>
    <phoneticPr fontId="2" type="noConversion"/>
  </si>
  <si>
    <t>r/s/t: 1/2</t>
    <phoneticPr fontId="2" type="noConversion"/>
  </si>
  <si>
    <t>Province 1/2 in China</t>
    <phoneticPr fontId="2" type="noConversion"/>
  </si>
  <si>
    <t>Link China MRIO to global MRIO</t>
    <phoneticPr fontId="2" type="noConversion"/>
  </si>
  <si>
    <t>The updated multiregional input-output table</t>
    <phoneticPr fontId="2" type="noConversion"/>
  </si>
  <si>
    <t>r: 3</t>
    <phoneticPr fontId="2" type="noConversion"/>
  </si>
  <si>
    <t>s: 3</t>
    <phoneticPr fontId="2" type="noConversion"/>
  </si>
  <si>
    <t>t: 3</t>
    <phoneticPr fontId="2" type="noConversion"/>
  </si>
  <si>
    <t>r/s/t: 2</t>
    <phoneticPr fontId="2" type="noConversion"/>
  </si>
  <si>
    <t>Province 1 in China</t>
    <phoneticPr fontId="2" type="noConversion"/>
  </si>
  <si>
    <t>r/s/t: 3</t>
    <phoneticPr fontId="2" type="noConversion"/>
  </si>
  <si>
    <t>Province 2 in China</t>
    <phoneticPr fontId="2" type="noConversion"/>
  </si>
  <si>
    <t>Total Import</t>
    <phoneticPr fontId="2" type="noConversion"/>
  </si>
  <si>
    <t>Import/Export Distribution Shares</t>
    <phoneticPr fontId="2" type="noConversion"/>
  </si>
  <si>
    <t>China's Export</t>
    <phoneticPr fontId="2" type="noConversion"/>
  </si>
  <si>
    <t>China's Import</t>
    <phoneticPr fontId="2" type="noConversion"/>
  </si>
  <si>
    <t>Standard environmentally extended MRIO</t>
    <phoneticPr fontId="2" type="noConversion"/>
  </si>
  <si>
    <t>A</t>
    <phoneticPr fontId="2" type="noConversion"/>
  </si>
  <si>
    <t xml:space="preserve">Technical coefficient matrix </t>
    <phoneticPr fontId="2" type="noConversion"/>
  </si>
  <si>
    <t>I</t>
    <phoneticPr fontId="2" type="noConversion"/>
  </si>
  <si>
    <t>Identity matrix</t>
    <phoneticPr fontId="2" type="noConversion"/>
  </si>
  <si>
    <t>I-A</t>
    <phoneticPr fontId="2" type="noConversion"/>
  </si>
  <si>
    <t>(Intermediate step)</t>
    <phoneticPr fontId="2" type="noConversion"/>
  </si>
  <si>
    <t>L</t>
    <phoneticPr fontId="2" type="noConversion"/>
  </si>
  <si>
    <t>Leontief inverse matrix</t>
    <phoneticPr fontId="2" type="noConversion"/>
  </si>
  <si>
    <t>L*y</t>
    <phoneticPr fontId="2" type="noConversion"/>
  </si>
  <si>
    <t>Leontief demand-driven model</t>
    <phoneticPr fontId="2" type="noConversion"/>
  </si>
  <si>
    <r>
      <t>M</t>
    </r>
    <r>
      <rPr>
        <vertAlign val="superscript"/>
        <sz val="11"/>
        <color theme="1"/>
        <rFont val="Calibri"/>
        <family val="2"/>
      </rPr>
      <t>r</t>
    </r>
    <r>
      <rPr>
        <vertAlign val="subscript"/>
        <sz val="11"/>
        <color theme="1"/>
        <rFont val="Calibri"/>
        <family val="2"/>
      </rPr>
      <t>i</t>
    </r>
    <phoneticPr fontId="6"/>
  </si>
  <si>
    <r>
      <t>Spatially explicit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emission maps of China (from CHRED)</t>
    </r>
    <phoneticPr fontId="2" type="noConversion"/>
  </si>
  <si>
    <t xml:space="preserve">Emissions of China </t>
    <phoneticPr fontId="2" type="noConversion"/>
  </si>
  <si>
    <t>Province 1 in China (r: 2)</t>
    <phoneticPr fontId="2" type="noConversion"/>
  </si>
  <si>
    <t>Province 2 in China (r: 3)</t>
    <phoneticPr fontId="2" type="noConversion"/>
  </si>
  <si>
    <t>Emissions of sector 1 (i=1)</t>
    <phoneticPr fontId="2" type="noConversion"/>
  </si>
  <si>
    <r>
      <t>d</t>
    </r>
    <r>
      <rPr>
        <vertAlign val="superscript"/>
        <sz val="11"/>
        <color theme="1"/>
        <rFont val="Calibri"/>
        <family val="2"/>
      </rPr>
      <t>r</t>
    </r>
    <r>
      <rPr>
        <vertAlign val="subscript"/>
        <sz val="11"/>
        <color theme="1"/>
        <rFont val="Calibri"/>
        <family val="2"/>
      </rPr>
      <t>i</t>
    </r>
    <phoneticPr fontId="6"/>
  </si>
  <si>
    <r>
      <t>Total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emissions of sector i in region r</t>
    </r>
    <phoneticPr fontId="2" type="noConversion"/>
  </si>
  <si>
    <t>r: 2 (Province 1 in China)</t>
    <phoneticPr fontId="2" type="noConversion"/>
  </si>
  <si>
    <t>Emissions of sector 2 (i=2)</t>
    <phoneticPr fontId="2" type="noConversion"/>
  </si>
  <si>
    <t>r: 3 (Province 2 in China)</t>
    <phoneticPr fontId="2" type="noConversion"/>
  </si>
  <si>
    <t>Total emissions</t>
    <phoneticPr fontId="2" type="noConversion"/>
  </si>
  <si>
    <t>Emissions of sector 3 (i=3)</t>
    <phoneticPr fontId="2" type="noConversion"/>
  </si>
  <si>
    <r>
      <t>f</t>
    </r>
    <r>
      <rPr>
        <vertAlign val="superscript"/>
        <sz val="11"/>
        <color theme="1"/>
        <rFont val="Calibri"/>
        <family val="2"/>
      </rPr>
      <t>r</t>
    </r>
    <r>
      <rPr>
        <vertAlign val="subscript"/>
        <sz val="11"/>
        <color theme="1"/>
        <rFont val="Calibri"/>
        <family val="2"/>
      </rPr>
      <t>i</t>
    </r>
    <phoneticPr fontId="6"/>
  </si>
  <si>
    <r>
      <t>Emissions intensties (diag(d</t>
    </r>
    <r>
      <rPr>
        <vertAlign val="superscript"/>
        <sz val="11"/>
        <color theme="1"/>
        <rFont val="Calibri"/>
        <family val="2"/>
      </rPr>
      <t>r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>/x</t>
    </r>
    <r>
      <rPr>
        <vertAlign val="superscript"/>
        <sz val="11"/>
        <color theme="1"/>
        <rFont val="Calibri"/>
        <family val="2"/>
      </rPr>
      <t>r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>))</t>
    </r>
    <phoneticPr fontId="6"/>
  </si>
  <si>
    <t>f*L*y</t>
    <phoneticPr fontId="2" type="noConversion"/>
  </si>
  <si>
    <t>Standard MRIO footprint account</t>
    <phoneticPr fontId="2" type="noConversion"/>
  </si>
  <si>
    <t>t :1</t>
    <phoneticPr fontId="2" type="noConversion"/>
  </si>
  <si>
    <t>f*L*y/d</t>
    <phoneticPr fontId="2" type="noConversion"/>
  </si>
  <si>
    <t>CF distribution share</t>
    <phoneticPr fontId="2" type="noConversion"/>
  </si>
  <si>
    <t>Spatially explicit carbon footprint in China driven by final demand of region t</t>
    <phoneticPr fontId="2" type="noConversion"/>
  </si>
  <si>
    <t>CF map of region 1 (foreign region 1) in China</t>
    <phoneticPr fontId="2" type="noConversion"/>
  </si>
  <si>
    <t>CF map of region 2 (domestic province 1) in China</t>
    <phoneticPr fontId="2" type="noConversion"/>
  </si>
  <si>
    <t>CF map of region 3 (domestic province 2) in China</t>
    <phoneticPr fontId="2" type="noConversion"/>
  </si>
  <si>
    <t>CF map of region 4 (foreign region 2) in China: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</si>
  <si>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1</t>
    </r>
    <phoneticPr fontId="2" type="noConversion"/>
  </si>
  <si>
    <t>t=1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</si>
  <si>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2</t>
    </r>
    <phoneticPr fontId="2" type="noConversion"/>
  </si>
  <si>
    <t>t=2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</si>
  <si>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3</t>
    </r>
    <phoneticPr fontId="2" type="noConversion"/>
  </si>
  <si>
    <t>t=3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</si>
  <si>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4</t>
    </r>
    <phoneticPr fontId="2" type="noConversion"/>
  </si>
  <si>
    <t>t=4</t>
    <phoneticPr fontId="2" type="noConversion"/>
  </si>
  <si>
    <t>CF map of region 1 in sector i of China</t>
    <phoneticPr fontId="2" type="noConversion"/>
  </si>
  <si>
    <t>CF map of region 2 in sector i of China</t>
    <phoneticPr fontId="2" type="noConversion"/>
  </si>
  <si>
    <t>CF map of region 3 in sector i of China</t>
    <phoneticPr fontId="2" type="noConversion"/>
  </si>
  <si>
    <t>CF map of region 4 in sector i of China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</si>
  <si>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1</t>
    </r>
    <r>
      <rPr>
        <vertAlign val="subscript"/>
        <sz val="11"/>
        <color theme="1"/>
        <rFont val="Calibri"/>
        <family val="2"/>
      </rPr>
      <t>1</t>
    </r>
    <phoneticPr fontId="2" type="noConversion"/>
  </si>
  <si>
    <t>i=1, t=1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</si>
  <si>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2</t>
    </r>
    <r>
      <rPr>
        <vertAlign val="subscript"/>
        <sz val="11"/>
        <color theme="1"/>
        <rFont val="Calibri"/>
        <family val="2"/>
      </rPr>
      <t>1</t>
    </r>
    <phoneticPr fontId="2" type="noConversion"/>
  </si>
  <si>
    <t>i=1, t=2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</si>
  <si>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3</t>
    </r>
    <r>
      <rPr>
        <vertAlign val="subscript"/>
        <sz val="11"/>
        <color theme="1"/>
        <rFont val="Calibri"/>
        <family val="2"/>
      </rPr>
      <t>1</t>
    </r>
    <phoneticPr fontId="2" type="noConversion"/>
  </si>
  <si>
    <t>i=1, t=3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</si>
  <si>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4</t>
    </r>
    <r>
      <rPr>
        <vertAlign val="subscript"/>
        <sz val="11"/>
        <color theme="1"/>
        <rFont val="Calibri"/>
        <family val="2"/>
      </rPr>
      <t>1</t>
    </r>
    <phoneticPr fontId="2" type="noConversion"/>
  </si>
  <si>
    <t>i=1, t=4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</si>
  <si>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1</t>
    </r>
    <r>
      <rPr>
        <vertAlign val="subscript"/>
        <sz val="11"/>
        <color theme="1"/>
        <rFont val="Calibri"/>
        <family val="2"/>
      </rPr>
      <t>2</t>
    </r>
    <phoneticPr fontId="2" type="noConversion"/>
  </si>
  <si>
    <t>i=2, t=1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</si>
  <si>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2</t>
    </r>
    <r>
      <rPr>
        <vertAlign val="subscript"/>
        <sz val="11"/>
        <color theme="1"/>
        <rFont val="Calibri"/>
        <family val="2"/>
      </rPr>
      <t>2</t>
    </r>
    <phoneticPr fontId="2" type="noConversion"/>
  </si>
  <si>
    <t>i=2, t=2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</si>
  <si>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3</t>
    </r>
    <r>
      <rPr>
        <vertAlign val="subscript"/>
        <sz val="11"/>
        <color theme="1"/>
        <rFont val="Calibri"/>
        <family val="2"/>
      </rPr>
      <t>2</t>
    </r>
    <phoneticPr fontId="2" type="noConversion"/>
  </si>
  <si>
    <t>i=2, t=3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</si>
  <si>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4</t>
    </r>
    <r>
      <rPr>
        <vertAlign val="subscript"/>
        <sz val="11"/>
        <color theme="1"/>
        <rFont val="Calibri"/>
        <family val="2"/>
      </rPr>
      <t>2</t>
    </r>
    <phoneticPr fontId="2" type="noConversion"/>
  </si>
  <si>
    <t>i=2, t=4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</si>
  <si>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1</t>
    </r>
    <r>
      <rPr>
        <vertAlign val="subscript"/>
        <sz val="11"/>
        <color theme="1"/>
        <rFont val="Calibri"/>
        <family val="2"/>
      </rPr>
      <t>3</t>
    </r>
    <phoneticPr fontId="2" type="noConversion"/>
  </si>
  <si>
    <t>i=3, t=1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</si>
  <si>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2</t>
    </r>
    <r>
      <rPr>
        <vertAlign val="subscript"/>
        <sz val="11"/>
        <color theme="1"/>
        <rFont val="Calibri"/>
        <family val="2"/>
      </rPr>
      <t>3</t>
    </r>
    <phoneticPr fontId="2" type="noConversion"/>
  </si>
  <si>
    <t>i=3, t=2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</si>
  <si>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3</t>
    </r>
    <r>
      <rPr>
        <vertAlign val="subscript"/>
        <sz val="11"/>
        <color theme="1"/>
        <rFont val="Calibri"/>
        <family val="2"/>
      </rPr>
      <t>3</t>
    </r>
    <phoneticPr fontId="2" type="noConversion"/>
  </si>
  <si>
    <t>i=3, t=3</t>
    <phoneticPr fontId="2" type="noConversion"/>
  </si>
  <si>
    <r>
      <t>H</t>
    </r>
    <r>
      <rPr>
        <vertAlign val="superscript"/>
        <sz val="11"/>
        <color theme="1"/>
        <rFont val="Calibri"/>
        <family val="2"/>
      </rPr>
      <t>4</t>
    </r>
    <r>
      <rPr>
        <vertAlign val="subscript"/>
        <sz val="11"/>
        <color theme="1"/>
        <rFont val="Calibri"/>
        <family val="2"/>
      </rPr>
      <t>3</t>
    </r>
    <phoneticPr fontId="2" type="noConversion"/>
  </si>
  <si>
    <t>i=3, t=4</t>
    <phoneticPr fontId="2" type="noConversion"/>
  </si>
  <si>
    <t>Part 1</t>
    <phoneticPr fontId="2" type="noConversion"/>
  </si>
  <si>
    <t xml:space="preserve"> Data Construction</t>
  </si>
  <si>
    <t xml:space="preserve">Part 2 </t>
    <phoneticPr fontId="2" type="noConversion"/>
  </si>
  <si>
    <t>Emissions Hotspots</t>
  </si>
  <si>
    <t>An example shows the spatial footprint approach</t>
  </si>
  <si>
    <t>Supplementary Data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</si>
</sst>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.000;[Red]\-#,##0.000"/>
    <numFmt numFmtId="177" formatCode="#,##0.00000;[Red]\-#,##0.00000"/>
    <numFmt numFmtId="178" formatCode="#,##0_ "/>
    <numFmt numFmtId="179" formatCode="#,##0.0;[Red]\-#,##0.0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6"/>
      <name val="等线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0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4" borderId="8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3" fillId="4" borderId="11" xfId="0" applyFont="1" applyFill="1" applyBorder="1">
      <alignment vertical="center"/>
    </xf>
    <xf numFmtId="41" fontId="3" fillId="0" borderId="0" xfId="1" applyFont="1" applyBorder="1">
      <alignment vertical="center"/>
    </xf>
    <xf numFmtId="178" fontId="3" fillId="0" borderId="0" xfId="1" applyNumberFormat="1" applyFont="1" applyBorder="1">
      <alignment vertical="center"/>
    </xf>
    <xf numFmtId="176" fontId="3" fillId="0" borderId="0" xfId="1" applyNumberFormat="1" applyFont="1" applyBorder="1">
      <alignment vertical="center"/>
    </xf>
    <xf numFmtId="178" fontId="3" fillId="0" borderId="5" xfId="1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6" borderId="0" xfId="0" applyFont="1" applyFill="1">
      <alignment vertical="center"/>
    </xf>
    <xf numFmtId="0" fontId="3" fillId="5" borderId="12" xfId="0" applyFont="1" applyFill="1" applyBorder="1">
      <alignment vertical="center"/>
    </xf>
    <xf numFmtId="0" fontId="3" fillId="5" borderId="0" xfId="0" applyFont="1" applyFill="1">
      <alignment vertical="center"/>
    </xf>
    <xf numFmtId="0" fontId="3" fillId="5" borderId="3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5" xfId="0" applyFont="1" applyFill="1" applyBorder="1">
      <alignment vertical="center"/>
    </xf>
    <xf numFmtId="0" fontId="3" fillId="6" borderId="14" xfId="0" applyFont="1" applyFill="1" applyBorder="1">
      <alignment vertical="center"/>
    </xf>
    <xf numFmtId="0" fontId="3" fillId="6" borderId="6" xfId="0" applyFont="1" applyFill="1" applyBorder="1">
      <alignment vertical="center"/>
    </xf>
    <xf numFmtId="0" fontId="3" fillId="6" borderId="8" xfId="0" applyFont="1" applyFill="1" applyBorder="1">
      <alignment vertical="center"/>
    </xf>
    <xf numFmtId="0" fontId="3" fillId="5" borderId="8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6" borderId="3" xfId="0" applyFont="1" applyFill="1" applyBorder="1">
      <alignment vertical="center"/>
    </xf>
    <xf numFmtId="0" fontId="3" fillId="6" borderId="7" xfId="0" applyFont="1" applyFill="1" applyBorder="1">
      <alignment vertical="center"/>
    </xf>
    <xf numFmtId="0" fontId="3" fillId="7" borderId="0" xfId="0" applyFont="1" applyFill="1">
      <alignment vertical="center"/>
    </xf>
    <xf numFmtId="0" fontId="3" fillId="8" borderId="4" xfId="0" applyFont="1" applyFill="1" applyBorder="1">
      <alignment vertical="center"/>
    </xf>
    <xf numFmtId="0" fontId="3" fillId="8" borderId="0" xfId="0" applyFont="1" applyFill="1">
      <alignment vertical="center"/>
    </xf>
    <xf numFmtId="0" fontId="3" fillId="8" borderId="5" xfId="0" applyFont="1" applyFill="1" applyBorder="1">
      <alignment vertical="center"/>
    </xf>
    <xf numFmtId="0" fontId="3" fillId="8" borderId="12" xfId="0" applyFont="1" applyFill="1" applyBorder="1">
      <alignment vertical="center"/>
    </xf>
    <xf numFmtId="179" fontId="3" fillId="0" borderId="0" xfId="1" applyNumberFormat="1" applyFont="1">
      <alignment vertical="center"/>
    </xf>
    <xf numFmtId="0" fontId="3" fillId="7" borderId="3" xfId="0" applyFont="1" applyFill="1" applyBorder="1">
      <alignment vertical="center"/>
    </xf>
    <xf numFmtId="0" fontId="3" fillId="8" borderId="6" xfId="0" applyFont="1" applyFill="1" applyBorder="1">
      <alignment vertical="center"/>
    </xf>
    <xf numFmtId="0" fontId="3" fillId="7" borderId="6" xfId="0" applyFont="1" applyFill="1" applyBorder="1">
      <alignment vertical="center"/>
    </xf>
    <xf numFmtId="0" fontId="3" fillId="7" borderId="8" xfId="0" applyFont="1" applyFill="1" applyBorder="1">
      <alignment vertical="center"/>
    </xf>
    <xf numFmtId="0" fontId="3" fillId="8" borderId="8" xfId="0" applyFont="1" applyFill="1" applyBorder="1">
      <alignment vertical="center"/>
    </xf>
    <xf numFmtId="0" fontId="3" fillId="7" borderId="7" xfId="0" applyFont="1" applyFill="1" applyBorder="1">
      <alignment vertical="center"/>
    </xf>
    <xf numFmtId="177" fontId="3" fillId="0" borderId="0" xfId="1" applyNumberFormat="1" applyFont="1" applyBorder="1">
      <alignment vertical="center"/>
    </xf>
    <xf numFmtId="0" fontId="0" fillId="0" borderId="0" xfId="0" applyBorder="1">
      <alignment vertical="center"/>
    </xf>
    <xf numFmtId="38" fontId="3" fillId="0" borderId="0" xfId="0" applyNumberFormat="1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9" borderId="0" xfId="0" applyFont="1" applyFill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常规" xfId="0" builtinId="0"/>
    <cellStyle name="千位分隔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1463-5DA1-4EF6-80CA-88FD38CD6FC3}">
  <dimension ref="A1:BI177"/>
  <sheetViews>
    <sheetView tabSelected="1" workbookViewId="0">
      <selection activeCell="A2" sqref="A2"/>
    </sheetView>
  </sheetViews>
  <sheetFormatPr defaultRowHeight="14.5" x14ac:dyDescent="0.3"/>
  <cols>
    <col min="1" max="1" width="20.75" customWidth="1"/>
    <col min="22" max="40" width="8.6640625" style="1"/>
    <col min="41" max="41" width="10.58203125" style="44" customWidth="1"/>
    <col min="42" max="45" width="8.6640625" style="1"/>
    <col min="46" max="46" width="10.58203125" style="1" customWidth="1"/>
    <col min="47" max="50" width="8.6640625" style="1"/>
    <col min="51" max="51" width="10.58203125" style="1" customWidth="1"/>
    <col min="52" max="61" width="8.6640625" style="1"/>
  </cols>
  <sheetData>
    <row r="1" spans="1:21" x14ac:dyDescent="0.3">
      <c r="A1" s="1" t="s">
        <v>118</v>
      </c>
      <c r="B1" s="1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">
      <c r="A3" s="123" t="s">
        <v>113</v>
      </c>
      <c r="B3" s="1" t="s">
        <v>114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3">
      <c r="A5" s="1"/>
      <c r="B5" s="1" t="s">
        <v>1</v>
      </c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">
      <c r="A6" s="1"/>
      <c r="B6" s="129"/>
      <c r="C6" s="142"/>
      <c r="D6" s="130"/>
      <c r="E6" s="138" t="s">
        <v>8</v>
      </c>
      <c r="F6" s="124"/>
      <c r="G6" s="124"/>
      <c r="H6" s="124"/>
      <c r="I6" s="124"/>
      <c r="J6" s="124"/>
      <c r="K6" s="138" t="s">
        <v>14</v>
      </c>
      <c r="L6" s="124"/>
      <c r="M6" s="124"/>
      <c r="N6" s="133" t="s">
        <v>18</v>
      </c>
      <c r="O6" s="1"/>
      <c r="P6" s="1"/>
      <c r="Q6" s="1"/>
      <c r="R6" s="1"/>
      <c r="S6" s="1"/>
      <c r="T6" s="1"/>
      <c r="U6" s="1"/>
    </row>
    <row r="7" spans="1:21" x14ac:dyDescent="0.3">
      <c r="A7" s="1"/>
      <c r="B7" s="143"/>
      <c r="C7" s="144"/>
      <c r="D7" s="145"/>
      <c r="E7" s="138" t="s">
        <v>9</v>
      </c>
      <c r="F7" s="124"/>
      <c r="G7" s="125"/>
      <c r="H7" s="124" t="s">
        <v>11</v>
      </c>
      <c r="I7" s="124"/>
      <c r="J7" s="125"/>
      <c r="K7" s="117" t="s">
        <v>12</v>
      </c>
      <c r="L7" s="112" t="s">
        <v>16</v>
      </c>
      <c r="M7" s="126" t="s">
        <v>17</v>
      </c>
      <c r="N7" s="134"/>
      <c r="O7" s="1"/>
      <c r="P7" s="1"/>
      <c r="Q7" s="1"/>
      <c r="R7" s="1"/>
      <c r="S7" s="1"/>
      <c r="T7" s="1"/>
      <c r="U7" s="1"/>
    </row>
    <row r="8" spans="1:21" x14ac:dyDescent="0.3">
      <c r="A8" s="1"/>
      <c r="B8" s="131"/>
      <c r="C8" s="146"/>
      <c r="D8" s="132"/>
      <c r="E8" s="108" t="s">
        <v>5</v>
      </c>
      <c r="F8" s="109" t="s">
        <v>6</v>
      </c>
      <c r="G8" s="110" t="s">
        <v>7</v>
      </c>
      <c r="H8" s="109" t="s">
        <v>5</v>
      </c>
      <c r="I8" s="109" t="s">
        <v>6</v>
      </c>
      <c r="J8" s="110" t="s">
        <v>7</v>
      </c>
      <c r="K8" s="117" t="s">
        <v>13</v>
      </c>
      <c r="L8" s="117" t="s">
        <v>13</v>
      </c>
      <c r="M8" s="128"/>
      <c r="N8" s="135"/>
      <c r="O8" s="1"/>
      <c r="P8" s="1"/>
      <c r="Q8" s="1"/>
      <c r="R8" s="1"/>
      <c r="S8" s="1"/>
      <c r="T8" s="1"/>
      <c r="U8" s="1"/>
    </row>
    <row r="9" spans="1:21" x14ac:dyDescent="0.3">
      <c r="A9" s="1"/>
      <c r="B9" s="133" t="s">
        <v>3</v>
      </c>
      <c r="C9" s="126" t="s">
        <v>4</v>
      </c>
      <c r="D9" s="114" t="s">
        <v>5</v>
      </c>
      <c r="E9" s="1">
        <v>10</v>
      </c>
      <c r="F9" s="1">
        <v>8</v>
      </c>
      <c r="G9" s="18">
        <v>10</v>
      </c>
      <c r="H9" s="1">
        <v>5</v>
      </c>
      <c r="I9" s="1">
        <v>10</v>
      </c>
      <c r="J9" s="1">
        <v>6</v>
      </c>
      <c r="K9" s="16">
        <v>20</v>
      </c>
      <c r="L9" s="26">
        <v>6</v>
      </c>
      <c r="M9" s="72">
        <v>25</v>
      </c>
      <c r="N9" s="18">
        <v>100</v>
      </c>
      <c r="O9" s="1"/>
      <c r="P9" s="1"/>
      <c r="Q9" s="1"/>
      <c r="R9" s="1"/>
      <c r="S9" s="1"/>
      <c r="T9" s="1"/>
      <c r="U9" s="1"/>
    </row>
    <row r="10" spans="1:21" x14ac:dyDescent="0.3">
      <c r="A10" s="1"/>
      <c r="B10" s="134"/>
      <c r="C10" s="127"/>
      <c r="D10" s="116" t="s">
        <v>6</v>
      </c>
      <c r="E10" s="1">
        <v>10</v>
      </c>
      <c r="F10" s="1">
        <v>50</v>
      </c>
      <c r="G10" s="15">
        <v>5</v>
      </c>
      <c r="H10" s="1">
        <v>10</v>
      </c>
      <c r="I10" s="1">
        <v>5</v>
      </c>
      <c r="J10" s="1">
        <v>8</v>
      </c>
      <c r="K10" s="19">
        <v>30</v>
      </c>
      <c r="L10" s="27">
        <v>6</v>
      </c>
      <c r="M10" s="73">
        <v>41</v>
      </c>
      <c r="N10" s="15">
        <v>165</v>
      </c>
      <c r="O10" s="1"/>
      <c r="P10" s="1"/>
      <c r="Q10" s="1"/>
      <c r="R10" s="1"/>
      <c r="S10" s="1"/>
      <c r="T10" s="1"/>
      <c r="U10" s="1"/>
    </row>
    <row r="11" spans="1:21" x14ac:dyDescent="0.3">
      <c r="A11" s="1"/>
      <c r="B11" s="134"/>
      <c r="C11" s="128"/>
      <c r="D11" s="119" t="s">
        <v>7</v>
      </c>
      <c r="E11" s="1">
        <v>5</v>
      </c>
      <c r="F11" s="1">
        <v>5</v>
      </c>
      <c r="G11" s="15">
        <v>30</v>
      </c>
      <c r="H11" s="1">
        <v>10</v>
      </c>
      <c r="I11" s="1">
        <v>5</v>
      </c>
      <c r="J11" s="1">
        <v>0</v>
      </c>
      <c r="K11" s="21">
        <v>10</v>
      </c>
      <c r="L11" s="28">
        <v>5</v>
      </c>
      <c r="M11" s="74">
        <v>40</v>
      </c>
      <c r="N11" s="23">
        <v>110</v>
      </c>
      <c r="O11" s="1"/>
      <c r="P11" s="1"/>
      <c r="Q11" s="1"/>
      <c r="R11" s="1"/>
      <c r="S11" s="1"/>
      <c r="T11" s="1"/>
      <c r="U11" s="1"/>
    </row>
    <row r="12" spans="1:21" x14ac:dyDescent="0.3">
      <c r="A12" s="1"/>
      <c r="B12" s="134"/>
      <c r="C12" s="126" t="s">
        <v>10</v>
      </c>
      <c r="D12" s="114" t="s">
        <v>5</v>
      </c>
      <c r="E12" s="16">
        <v>5</v>
      </c>
      <c r="F12" s="17">
        <v>6</v>
      </c>
      <c r="G12" s="18">
        <v>4</v>
      </c>
      <c r="H12" s="17">
        <v>10</v>
      </c>
      <c r="I12" s="17">
        <v>5</v>
      </c>
      <c r="J12" s="17">
        <v>10</v>
      </c>
      <c r="K12" s="19">
        <v>10</v>
      </c>
      <c r="L12" s="27">
        <v>10</v>
      </c>
      <c r="M12" s="73">
        <v>20</v>
      </c>
      <c r="N12" s="15">
        <v>80</v>
      </c>
      <c r="O12" s="1"/>
      <c r="P12" s="1"/>
      <c r="Q12" s="1"/>
      <c r="R12" s="1"/>
      <c r="S12" s="1"/>
      <c r="T12" s="1"/>
      <c r="U12" s="1"/>
    </row>
    <row r="13" spans="1:21" x14ac:dyDescent="0.3">
      <c r="A13" s="1"/>
      <c r="B13" s="134"/>
      <c r="C13" s="127"/>
      <c r="D13" s="116" t="s">
        <v>6</v>
      </c>
      <c r="E13" s="19">
        <v>10</v>
      </c>
      <c r="F13" s="20">
        <v>5</v>
      </c>
      <c r="G13" s="15">
        <v>10</v>
      </c>
      <c r="H13" s="20">
        <v>5</v>
      </c>
      <c r="I13" s="20">
        <v>30</v>
      </c>
      <c r="J13" s="20">
        <v>5</v>
      </c>
      <c r="K13" s="19">
        <v>0</v>
      </c>
      <c r="L13" s="27">
        <v>25</v>
      </c>
      <c r="M13" s="73">
        <v>25</v>
      </c>
      <c r="N13" s="15">
        <v>115</v>
      </c>
      <c r="O13" s="1"/>
      <c r="P13" s="1"/>
      <c r="Q13" s="1"/>
      <c r="R13" s="1"/>
      <c r="S13" s="1"/>
      <c r="T13" s="1"/>
      <c r="U13" s="1"/>
    </row>
    <row r="14" spans="1:21" x14ac:dyDescent="0.3">
      <c r="A14" s="1"/>
      <c r="B14" s="135"/>
      <c r="C14" s="128"/>
      <c r="D14" s="119" t="s">
        <v>7</v>
      </c>
      <c r="E14" s="21">
        <v>5</v>
      </c>
      <c r="F14" s="22">
        <v>0</v>
      </c>
      <c r="G14" s="23">
        <v>2</v>
      </c>
      <c r="H14" s="22">
        <v>5</v>
      </c>
      <c r="I14" s="22">
        <v>10</v>
      </c>
      <c r="J14" s="23">
        <v>50</v>
      </c>
      <c r="K14" s="21">
        <v>5</v>
      </c>
      <c r="L14" s="28">
        <v>15</v>
      </c>
      <c r="M14" s="74">
        <v>23</v>
      </c>
      <c r="N14" s="23">
        <v>114.99999999999999</v>
      </c>
      <c r="O14" s="1"/>
      <c r="P14" s="1"/>
      <c r="Q14" s="1"/>
      <c r="R14" s="1"/>
      <c r="S14" s="1"/>
      <c r="T14" s="1"/>
      <c r="U14" s="1"/>
    </row>
    <row r="15" spans="1:21" x14ac:dyDescent="0.3">
      <c r="A15" s="15"/>
      <c r="B15" s="139" t="s">
        <v>15</v>
      </c>
      <c r="C15" s="140"/>
      <c r="D15" s="141"/>
      <c r="E15" s="56">
        <v>19</v>
      </c>
      <c r="F15" s="57">
        <v>23</v>
      </c>
      <c r="G15" s="58">
        <v>30</v>
      </c>
      <c r="H15" s="57">
        <v>21</v>
      </c>
      <c r="I15" s="57">
        <v>24</v>
      </c>
      <c r="J15" s="58">
        <v>21</v>
      </c>
      <c r="K15" s="51">
        <v>10</v>
      </c>
      <c r="L15" s="52">
        <v>15</v>
      </c>
      <c r="M15" s="13">
        <v>0</v>
      </c>
      <c r="N15" s="25">
        <f>SUM(E15:L15)</f>
        <v>163</v>
      </c>
      <c r="O15" s="1" t="s">
        <v>37</v>
      </c>
      <c r="P15" s="1"/>
      <c r="Q15" s="1"/>
      <c r="R15" s="1"/>
      <c r="S15" s="1"/>
      <c r="T15" s="1"/>
      <c r="U15" s="1"/>
    </row>
    <row r="16" spans="1:21" x14ac:dyDescent="0.3">
      <c r="A16" s="1"/>
      <c r="B16" s="129" t="s">
        <v>19</v>
      </c>
      <c r="C16" s="142"/>
      <c r="D16" s="130"/>
      <c r="E16" s="14">
        <f>E17-SUM(E9:E15)</f>
        <v>36</v>
      </c>
      <c r="F16" s="24">
        <f t="shared" ref="F16:J16" si="0">F17-SUM(F9:F15)</f>
        <v>68</v>
      </c>
      <c r="G16" s="24">
        <f t="shared" si="0"/>
        <v>19</v>
      </c>
      <c r="H16" s="14">
        <f t="shared" si="0"/>
        <v>14</v>
      </c>
      <c r="I16" s="24">
        <f t="shared" si="0"/>
        <v>26</v>
      </c>
      <c r="J16" s="25">
        <f t="shared" si="0"/>
        <v>14.999999999999986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3">
      <c r="A17" s="1"/>
      <c r="B17" s="138" t="s">
        <v>20</v>
      </c>
      <c r="C17" s="124"/>
      <c r="D17" s="125"/>
      <c r="E17" s="21">
        <f t="array" ref="E17:J17">TRANSPOSE(N9:N14)</f>
        <v>100</v>
      </c>
      <c r="F17" s="22">
        <v>165</v>
      </c>
      <c r="G17" s="23">
        <v>110</v>
      </c>
      <c r="H17" s="22">
        <v>80</v>
      </c>
      <c r="I17" s="22">
        <v>115</v>
      </c>
      <c r="J17" s="23">
        <v>114.99999999999999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3">
      <c r="A18" s="1"/>
      <c r="B18" s="1" t="s">
        <v>26</v>
      </c>
      <c r="C18" s="1" t="s">
        <v>27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3">
      <c r="A20" s="1"/>
      <c r="B20" s="1" t="s">
        <v>21</v>
      </c>
      <c r="C20" s="1" t="s">
        <v>22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3">
      <c r="A21" s="1"/>
      <c r="B21" s="129"/>
      <c r="C21" s="142"/>
      <c r="D21" s="130"/>
      <c r="E21" s="5" t="s">
        <v>8</v>
      </c>
      <c r="F21" s="6"/>
      <c r="G21" s="6"/>
      <c r="H21" s="6"/>
      <c r="I21" s="6"/>
      <c r="J21" s="6"/>
      <c r="K21" s="6"/>
      <c r="L21" s="6"/>
      <c r="M21" s="29"/>
      <c r="N21" s="138" t="s">
        <v>14</v>
      </c>
      <c r="O21" s="124"/>
      <c r="P21" s="125"/>
      <c r="Q21" s="133" t="s">
        <v>18</v>
      </c>
      <c r="R21" s="1"/>
      <c r="S21" s="1"/>
      <c r="T21" s="1"/>
      <c r="U21" s="1"/>
    </row>
    <row r="22" spans="1:21" x14ac:dyDescent="0.3">
      <c r="A22" s="1"/>
      <c r="B22" s="143"/>
      <c r="C22" s="144"/>
      <c r="D22" s="145"/>
      <c r="E22" s="138" t="s">
        <v>9</v>
      </c>
      <c r="F22" s="124"/>
      <c r="G22" s="125"/>
      <c r="H22" s="124" t="s">
        <v>11</v>
      </c>
      <c r="I22" s="124"/>
      <c r="J22" s="125"/>
      <c r="K22" s="124" t="s">
        <v>31</v>
      </c>
      <c r="L22" s="124"/>
      <c r="M22" s="125"/>
      <c r="N22" s="117" t="s">
        <v>12</v>
      </c>
      <c r="O22" s="9" t="s">
        <v>16</v>
      </c>
      <c r="P22" s="119" t="s">
        <v>32</v>
      </c>
      <c r="Q22" s="134"/>
      <c r="R22" s="1"/>
      <c r="S22" s="1"/>
      <c r="T22" s="1"/>
      <c r="U22" s="1"/>
    </row>
    <row r="23" spans="1:21" x14ac:dyDescent="0.3">
      <c r="A23" s="1"/>
      <c r="B23" s="131"/>
      <c r="C23" s="146"/>
      <c r="D23" s="132"/>
      <c r="E23" s="7" t="s">
        <v>5</v>
      </c>
      <c r="F23" s="7" t="s">
        <v>6</v>
      </c>
      <c r="G23" s="116" t="s">
        <v>7</v>
      </c>
      <c r="H23" s="7" t="s">
        <v>5</v>
      </c>
      <c r="I23" s="7" t="s">
        <v>6</v>
      </c>
      <c r="J23" s="110" t="s">
        <v>7</v>
      </c>
      <c r="K23" s="7" t="s">
        <v>5</v>
      </c>
      <c r="L23" s="7" t="s">
        <v>6</v>
      </c>
      <c r="M23" s="110" t="s">
        <v>7</v>
      </c>
      <c r="N23" s="117" t="s">
        <v>13</v>
      </c>
      <c r="O23" s="117" t="s">
        <v>13</v>
      </c>
      <c r="P23" s="117" t="s">
        <v>13</v>
      </c>
      <c r="Q23" s="135"/>
      <c r="R23" s="1"/>
      <c r="S23" s="1"/>
      <c r="T23" s="1"/>
      <c r="U23" s="1"/>
    </row>
    <row r="24" spans="1:21" x14ac:dyDescent="0.3">
      <c r="A24" s="1"/>
      <c r="B24" s="133" t="s">
        <v>3</v>
      </c>
      <c r="C24" s="126" t="s">
        <v>4</v>
      </c>
      <c r="D24" s="114" t="s">
        <v>5</v>
      </c>
      <c r="E24" s="32">
        <v>20</v>
      </c>
      <c r="F24" s="33">
        <v>5</v>
      </c>
      <c r="G24" s="34">
        <v>7</v>
      </c>
      <c r="H24" s="54">
        <v>4</v>
      </c>
      <c r="I24" s="54">
        <v>6</v>
      </c>
      <c r="J24" s="55">
        <v>8</v>
      </c>
      <c r="K24" s="33">
        <v>2</v>
      </c>
      <c r="L24" s="33">
        <v>6</v>
      </c>
      <c r="M24" s="34">
        <v>2</v>
      </c>
      <c r="N24" s="35">
        <v>15</v>
      </c>
      <c r="O24" s="48">
        <v>3</v>
      </c>
      <c r="P24" s="37">
        <v>2</v>
      </c>
      <c r="Q24" s="36">
        <f>SUM(E24:P24)</f>
        <v>80</v>
      </c>
      <c r="R24" s="1"/>
      <c r="S24" s="1"/>
      <c r="T24" s="1"/>
      <c r="U24" s="1"/>
    </row>
    <row r="25" spans="1:21" x14ac:dyDescent="0.3">
      <c r="A25" s="1"/>
      <c r="B25" s="134"/>
      <c r="C25" s="127"/>
      <c r="D25" s="116" t="s">
        <v>6</v>
      </c>
      <c r="E25" s="35">
        <v>3</v>
      </c>
      <c r="F25" s="38">
        <v>15</v>
      </c>
      <c r="G25" s="37">
        <v>6</v>
      </c>
      <c r="H25" s="56">
        <v>7</v>
      </c>
      <c r="I25" s="57">
        <v>7</v>
      </c>
      <c r="J25" s="58">
        <v>9</v>
      </c>
      <c r="K25" s="35">
        <v>5</v>
      </c>
      <c r="L25" s="38">
        <v>0</v>
      </c>
      <c r="M25" s="37">
        <v>6</v>
      </c>
      <c r="N25" s="35">
        <v>5</v>
      </c>
      <c r="O25" s="49">
        <v>4</v>
      </c>
      <c r="P25" s="37">
        <v>3</v>
      </c>
      <c r="Q25" s="39">
        <f>SUM(E25:P25)</f>
        <v>70</v>
      </c>
      <c r="R25" s="1"/>
      <c r="S25" s="1"/>
      <c r="T25" s="1"/>
      <c r="U25" s="1"/>
    </row>
    <row r="26" spans="1:21" x14ac:dyDescent="0.3">
      <c r="A26" s="1"/>
      <c r="B26" s="134"/>
      <c r="C26" s="128"/>
      <c r="D26" s="119" t="s">
        <v>7</v>
      </c>
      <c r="E26" s="40">
        <v>5</v>
      </c>
      <c r="F26" s="41">
        <v>3</v>
      </c>
      <c r="G26" s="42">
        <v>10</v>
      </c>
      <c r="H26" s="59">
        <v>5</v>
      </c>
      <c r="I26" s="60">
        <v>11</v>
      </c>
      <c r="J26" s="61">
        <v>12</v>
      </c>
      <c r="K26" s="40">
        <v>10</v>
      </c>
      <c r="L26" s="41">
        <v>5</v>
      </c>
      <c r="M26" s="42">
        <v>0</v>
      </c>
      <c r="N26" s="35">
        <v>5</v>
      </c>
      <c r="O26" s="49">
        <v>6</v>
      </c>
      <c r="P26" s="37">
        <v>3</v>
      </c>
      <c r="Q26" s="43">
        <f>SUM(E26:P26)</f>
        <v>75</v>
      </c>
      <c r="R26" s="1"/>
      <c r="S26" s="1" t="s">
        <v>39</v>
      </c>
      <c r="T26" s="1"/>
      <c r="U26" s="1"/>
    </row>
    <row r="27" spans="1:21" x14ac:dyDescent="0.3">
      <c r="A27" s="1"/>
      <c r="B27" s="134"/>
      <c r="C27" s="126" t="s">
        <v>10</v>
      </c>
      <c r="D27" s="114" t="s">
        <v>5</v>
      </c>
      <c r="E27" s="63">
        <v>6</v>
      </c>
      <c r="F27" s="64">
        <v>7</v>
      </c>
      <c r="G27" s="65">
        <v>5</v>
      </c>
      <c r="H27" s="32">
        <v>30</v>
      </c>
      <c r="I27" s="33">
        <v>29</v>
      </c>
      <c r="J27" s="34">
        <v>30</v>
      </c>
      <c r="K27" s="63">
        <v>10</v>
      </c>
      <c r="L27" s="64">
        <v>4</v>
      </c>
      <c r="M27" s="65">
        <v>4</v>
      </c>
      <c r="N27" s="63">
        <v>3</v>
      </c>
      <c r="O27" s="36">
        <v>46</v>
      </c>
      <c r="P27" s="65">
        <v>6</v>
      </c>
      <c r="Q27" s="36">
        <f t="shared" ref="Q27:Q32" si="1">SUM(E27:P27)</f>
        <v>180</v>
      </c>
      <c r="R27" s="20"/>
      <c r="S27" s="67">
        <f>SUM(E27:G27,K27:N27,P27)</f>
        <v>45</v>
      </c>
      <c r="T27" s="20"/>
      <c r="U27" s="1"/>
    </row>
    <row r="28" spans="1:21" x14ac:dyDescent="0.3">
      <c r="A28" s="1"/>
      <c r="B28" s="134"/>
      <c r="C28" s="127"/>
      <c r="D28" s="116" t="s">
        <v>6</v>
      </c>
      <c r="E28" s="66">
        <v>4</v>
      </c>
      <c r="F28" s="67">
        <v>8</v>
      </c>
      <c r="G28" s="68">
        <v>9</v>
      </c>
      <c r="H28" s="35">
        <v>35</v>
      </c>
      <c r="I28" s="38">
        <v>90</v>
      </c>
      <c r="J28" s="37">
        <v>28</v>
      </c>
      <c r="K28" s="66">
        <v>11</v>
      </c>
      <c r="L28" s="67">
        <v>13</v>
      </c>
      <c r="M28" s="68">
        <v>6</v>
      </c>
      <c r="N28" s="66">
        <v>5</v>
      </c>
      <c r="O28" s="39">
        <v>61</v>
      </c>
      <c r="P28" s="68">
        <v>10</v>
      </c>
      <c r="Q28" s="39">
        <f t="shared" si="1"/>
        <v>280</v>
      </c>
      <c r="R28" s="20"/>
      <c r="S28" s="67">
        <f t="shared" ref="S28:S29" si="2">SUM(E28:G28,K28:N28,P28)</f>
        <v>66</v>
      </c>
      <c r="T28" s="20"/>
      <c r="U28" s="1"/>
    </row>
    <row r="29" spans="1:21" x14ac:dyDescent="0.3">
      <c r="A29" s="1"/>
      <c r="B29" s="134"/>
      <c r="C29" s="128"/>
      <c r="D29" s="119" t="s">
        <v>7</v>
      </c>
      <c r="E29" s="69">
        <v>5</v>
      </c>
      <c r="F29" s="70">
        <v>10</v>
      </c>
      <c r="G29" s="71">
        <v>8</v>
      </c>
      <c r="H29" s="40">
        <v>25</v>
      </c>
      <c r="I29" s="41">
        <v>20</v>
      </c>
      <c r="J29" s="42">
        <v>82</v>
      </c>
      <c r="K29" s="69">
        <v>8</v>
      </c>
      <c r="L29" s="70">
        <v>9</v>
      </c>
      <c r="M29" s="71">
        <v>2</v>
      </c>
      <c r="N29" s="69">
        <v>13</v>
      </c>
      <c r="O29" s="43">
        <v>35</v>
      </c>
      <c r="P29" s="71">
        <v>8</v>
      </c>
      <c r="Q29" s="43">
        <f t="shared" si="1"/>
        <v>225</v>
      </c>
      <c r="R29" s="20"/>
      <c r="S29" s="67">
        <f t="shared" si="2"/>
        <v>63</v>
      </c>
      <c r="T29" s="20"/>
      <c r="U29" s="1"/>
    </row>
    <row r="30" spans="1:21" x14ac:dyDescent="0.3">
      <c r="A30" s="1"/>
      <c r="B30" s="134"/>
      <c r="C30" s="126" t="s">
        <v>30</v>
      </c>
      <c r="D30" s="114" t="s">
        <v>5</v>
      </c>
      <c r="E30" s="32">
        <v>2</v>
      </c>
      <c r="F30" s="33">
        <v>2</v>
      </c>
      <c r="G30" s="34">
        <v>4</v>
      </c>
      <c r="H30" s="62">
        <v>8</v>
      </c>
      <c r="I30" s="54">
        <v>10</v>
      </c>
      <c r="J30" s="55">
        <v>12</v>
      </c>
      <c r="K30" s="32">
        <v>25</v>
      </c>
      <c r="L30" s="33">
        <v>3</v>
      </c>
      <c r="M30" s="34">
        <v>5</v>
      </c>
      <c r="N30" s="35">
        <v>0</v>
      </c>
      <c r="O30" s="49">
        <v>4</v>
      </c>
      <c r="P30" s="37">
        <v>15</v>
      </c>
      <c r="Q30" s="36">
        <f>SUM(E30:P30)</f>
        <v>90</v>
      </c>
      <c r="R30" s="1"/>
      <c r="S30" s="1"/>
      <c r="T30" s="1"/>
      <c r="U30" s="1"/>
    </row>
    <row r="31" spans="1:21" x14ac:dyDescent="0.3">
      <c r="A31" s="1"/>
      <c r="B31" s="134"/>
      <c r="C31" s="127"/>
      <c r="D31" s="116" t="s">
        <v>6</v>
      </c>
      <c r="E31" s="35">
        <v>2</v>
      </c>
      <c r="F31" s="38">
        <v>4</v>
      </c>
      <c r="G31" s="37">
        <v>5</v>
      </c>
      <c r="H31" s="56">
        <v>10</v>
      </c>
      <c r="I31" s="57">
        <v>5</v>
      </c>
      <c r="J31" s="58">
        <v>5</v>
      </c>
      <c r="K31" s="35">
        <v>5</v>
      </c>
      <c r="L31" s="38">
        <v>10</v>
      </c>
      <c r="M31" s="37">
        <v>5</v>
      </c>
      <c r="N31" s="35">
        <v>2</v>
      </c>
      <c r="O31" s="49">
        <v>3</v>
      </c>
      <c r="P31" s="37">
        <v>9</v>
      </c>
      <c r="Q31" s="39">
        <f t="shared" si="1"/>
        <v>65</v>
      </c>
      <c r="R31" s="1"/>
      <c r="S31" s="1"/>
      <c r="T31" s="1"/>
      <c r="U31" s="1"/>
    </row>
    <row r="32" spans="1:21" x14ac:dyDescent="0.3">
      <c r="A32" s="1"/>
      <c r="B32" s="135"/>
      <c r="C32" s="128"/>
      <c r="D32" s="119" t="s">
        <v>7</v>
      </c>
      <c r="E32" s="40">
        <v>1</v>
      </c>
      <c r="F32" s="41">
        <v>1</v>
      </c>
      <c r="G32" s="42">
        <v>2</v>
      </c>
      <c r="H32" s="59">
        <v>6</v>
      </c>
      <c r="I32" s="60">
        <v>8</v>
      </c>
      <c r="J32" s="61">
        <v>5</v>
      </c>
      <c r="K32" s="40">
        <v>5</v>
      </c>
      <c r="L32" s="41">
        <v>5</v>
      </c>
      <c r="M32" s="42">
        <v>40</v>
      </c>
      <c r="N32" s="40">
        <v>2</v>
      </c>
      <c r="O32" s="50">
        <v>5</v>
      </c>
      <c r="P32" s="42">
        <v>10</v>
      </c>
      <c r="Q32" s="43">
        <f t="shared" si="1"/>
        <v>90</v>
      </c>
      <c r="R32" s="1"/>
      <c r="S32" s="1"/>
      <c r="T32" s="1"/>
      <c r="U32" s="1"/>
    </row>
    <row r="33" spans="1:21" x14ac:dyDescent="0.3">
      <c r="A33" s="1"/>
      <c r="B33" s="129" t="s">
        <v>19</v>
      </c>
      <c r="C33" s="142"/>
      <c r="D33" s="130"/>
      <c r="E33" s="44">
        <f>E34-SUM(E24:E32)</f>
        <v>32</v>
      </c>
      <c r="F33" s="44">
        <f t="shared" ref="F33:M33" si="3">F34-SUM(F24:F32)</f>
        <v>15</v>
      </c>
      <c r="G33" s="44">
        <f t="shared" si="3"/>
        <v>19</v>
      </c>
      <c r="H33" s="45">
        <f t="shared" si="3"/>
        <v>50</v>
      </c>
      <c r="I33" s="44">
        <f t="shared" si="3"/>
        <v>94</v>
      </c>
      <c r="J33" s="47">
        <f t="shared" si="3"/>
        <v>34</v>
      </c>
      <c r="K33" s="44">
        <f t="shared" si="3"/>
        <v>9</v>
      </c>
      <c r="L33" s="44">
        <f t="shared" si="3"/>
        <v>10</v>
      </c>
      <c r="M33" s="47">
        <f t="shared" si="3"/>
        <v>20</v>
      </c>
      <c r="N33" s="44"/>
      <c r="O33" s="1"/>
      <c r="P33" s="44"/>
      <c r="Q33" s="33"/>
      <c r="R33" s="1"/>
      <c r="S33" s="1"/>
      <c r="T33" s="1"/>
      <c r="U33" s="1"/>
    </row>
    <row r="34" spans="1:21" x14ac:dyDescent="0.3">
      <c r="A34" s="1"/>
      <c r="B34" s="138" t="s">
        <v>20</v>
      </c>
      <c r="C34" s="124"/>
      <c r="D34" s="125"/>
      <c r="E34" s="45">
        <f t="array" ref="E34:M34">TRANSPOSE(Q24:Q32)</f>
        <v>80</v>
      </c>
      <c r="F34" s="46">
        <v>70</v>
      </c>
      <c r="G34" s="46">
        <v>75</v>
      </c>
      <c r="H34" s="45">
        <v>180</v>
      </c>
      <c r="I34" s="46">
        <v>280</v>
      </c>
      <c r="J34" s="47">
        <v>225</v>
      </c>
      <c r="K34" s="45">
        <v>90</v>
      </c>
      <c r="L34" s="46">
        <v>65</v>
      </c>
      <c r="M34" s="47">
        <v>90</v>
      </c>
      <c r="N34" s="44"/>
      <c r="O34" s="44"/>
      <c r="P34" s="44"/>
      <c r="Q34" s="44"/>
      <c r="R34" s="1"/>
      <c r="S34" s="1"/>
      <c r="T34" s="1"/>
      <c r="U34" s="1"/>
    </row>
    <row r="35" spans="1:21" x14ac:dyDescent="0.3">
      <c r="A35" s="1"/>
      <c r="B35" s="1" t="s">
        <v>33</v>
      </c>
      <c r="C35" s="1" t="s">
        <v>0</v>
      </c>
      <c r="D35" s="1"/>
      <c r="E35" s="1"/>
      <c r="F35" s="1"/>
      <c r="G35" s="1" t="s">
        <v>40</v>
      </c>
      <c r="H35" s="54">
        <f>SUM(H24:H26,H30:H32)</f>
        <v>40</v>
      </c>
      <c r="I35" s="54">
        <f t="shared" ref="I35:J35" si="4">SUM(I24:I26,I30:I32)</f>
        <v>47</v>
      </c>
      <c r="J35" s="54">
        <f t="shared" si="4"/>
        <v>51</v>
      </c>
      <c r="K35" s="1"/>
      <c r="L35" s="1"/>
      <c r="M35" s="1"/>
      <c r="N35" s="1"/>
      <c r="O35" s="53">
        <f>SUM(O24:O26,O30:O32)</f>
        <v>25</v>
      </c>
      <c r="P35" s="1"/>
      <c r="Q35" s="1"/>
      <c r="R35" s="1"/>
      <c r="S35" s="1"/>
      <c r="T35" s="1"/>
      <c r="U35" s="1"/>
    </row>
    <row r="36" spans="1:21" x14ac:dyDescent="0.3">
      <c r="A36" s="1"/>
      <c r="B36" s="1"/>
      <c r="C36" s="1"/>
      <c r="D36" s="1"/>
      <c r="E36" s="1"/>
      <c r="F36" s="1"/>
      <c r="G36" s="1"/>
      <c r="H36" s="20"/>
      <c r="I36" s="20"/>
      <c r="J36" s="2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3">
      <c r="A37" s="1"/>
      <c r="B37" s="1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3">
      <c r="A38" s="1"/>
      <c r="B38" s="129"/>
      <c r="C38" s="142"/>
      <c r="D38" s="130"/>
      <c r="E38" s="5" t="s">
        <v>8</v>
      </c>
      <c r="F38" s="6"/>
      <c r="G38" s="6"/>
      <c r="H38" s="6"/>
      <c r="I38" s="6"/>
      <c r="J38" s="6"/>
      <c r="K38" s="6"/>
      <c r="L38" s="6"/>
      <c r="M38" s="29"/>
      <c r="N38" s="138" t="s">
        <v>14</v>
      </c>
      <c r="O38" s="124"/>
      <c r="P38" s="125"/>
      <c r="Q38" s="133" t="s">
        <v>18</v>
      </c>
      <c r="R38" s="1"/>
      <c r="S38" s="1"/>
      <c r="T38" s="1"/>
      <c r="U38" s="1"/>
    </row>
    <row r="39" spans="1:21" x14ac:dyDescent="0.3">
      <c r="A39" s="1"/>
      <c r="B39" s="143"/>
      <c r="C39" s="144"/>
      <c r="D39" s="145"/>
      <c r="E39" s="138" t="s">
        <v>9</v>
      </c>
      <c r="F39" s="124"/>
      <c r="G39" s="125"/>
      <c r="H39" s="124" t="s">
        <v>11</v>
      </c>
      <c r="I39" s="124"/>
      <c r="J39" s="125"/>
      <c r="K39" s="124" t="s">
        <v>31</v>
      </c>
      <c r="L39" s="124"/>
      <c r="M39" s="125"/>
      <c r="N39" s="117" t="s">
        <v>12</v>
      </c>
      <c r="O39" s="9" t="s">
        <v>16</v>
      </c>
      <c r="P39" s="119" t="s">
        <v>32</v>
      </c>
      <c r="Q39" s="134"/>
      <c r="R39" s="1"/>
      <c r="S39" s="1"/>
      <c r="T39" s="1"/>
      <c r="U39" s="1"/>
    </row>
    <row r="40" spans="1:21" x14ac:dyDescent="0.3">
      <c r="A40" s="1"/>
      <c r="B40" s="131"/>
      <c r="C40" s="146"/>
      <c r="D40" s="132"/>
      <c r="E40" s="7" t="s">
        <v>5</v>
      </c>
      <c r="F40" s="7" t="s">
        <v>6</v>
      </c>
      <c r="G40" s="116" t="s">
        <v>7</v>
      </c>
      <c r="H40" s="7" t="s">
        <v>5</v>
      </c>
      <c r="I40" s="7" t="s">
        <v>6</v>
      </c>
      <c r="J40" s="110" t="s">
        <v>7</v>
      </c>
      <c r="K40" s="7" t="s">
        <v>5</v>
      </c>
      <c r="L40" s="7" t="s">
        <v>6</v>
      </c>
      <c r="M40" s="110" t="s">
        <v>7</v>
      </c>
      <c r="N40" s="117" t="s">
        <v>13</v>
      </c>
      <c r="O40" s="117" t="s">
        <v>13</v>
      </c>
      <c r="P40" s="117" t="s">
        <v>13</v>
      </c>
      <c r="Q40" s="135"/>
      <c r="R40" s="1"/>
      <c r="S40" s="1"/>
      <c r="T40" s="1"/>
      <c r="U40" s="1"/>
    </row>
    <row r="41" spans="1:21" x14ac:dyDescent="0.3">
      <c r="A41" s="1"/>
      <c r="B41" s="133" t="s">
        <v>3</v>
      </c>
      <c r="C41" s="126" t="s">
        <v>4</v>
      </c>
      <c r="D41" s="114" t="s">
        <v>5</v>
      </c>
      <c r="E41" s="32"/>
      <c r="F41" s="33"/>
      <c r="G41" s="34"/>
      <c r="H41" s="33">
        <f>H24/H$35</f>
        <v>0.1</v>
      </c>
      <c r="I41" s="33">
        <f t="shared" ref="I41:J41" si="5">I24/I$35</f>
        <v>0.1276595744680851</v>
      </c>
      <c r="J41" s="33">
        <f t="shared" si="5"/>
        <v>0.15686274509803921</v>
      </c>
      <c r="K41" s="32"/>
      <c r="L41" s="33"/>
      <c r="M41" s="34"/>
      <c r="N41" s="38"/>
      <c r="O41" s="36">
        <f>O24/O$35</f>
        <v>0.12</v>
      </c>
      <c r="P41" s="37"/>
      <c r="Q41" s="36"/>
      <c r="R41" s="1"/>
      <c r="S41" s="1"/>
      <c r="T41" s="1"/>
      <c r="U41" s="1"/>
    </row>
    <row r="42" spans="1:21" x14ac:dyDescent="0.3">
      <c r="A42" s="1"/>
      <c r="B42" s="134"/>
      <c r="C42" s="127"/>
      <c r="D42" s="116" t="s">
        <v>6</v>
      </c>
      <c r="E42" s="35"/>
      <c r="F42" s="38"/>
      <c r="G42" s="37"/>
      <c r="H42" s="38">
        <f t="shared" ref="H42:J43" si="6">H25/H$35</f>
        <v>0.17499999999999999</v>
      </c>
      <c r="I42" s="38">
        <f t="shared" si="6"/>
        <v>0.14893617021276595</v>
      </c>
      <c r="J42" s="38">
        <f t="shared" si="6"/>
        <v>0.17647058823529413</v>
      </c>
      <c r="K42" s="35"/>
      <c r="L42" s="38"/>
      <c r="M42" s="37"/>
      <c r="N42" s="38"/>
      <c r="O42" s="39">
        <f t="shared" ref="O42:O43" si="7">O25/O$35</f>
        <v>0.16</v>
      </c>
      <c r="P42" s="39"/>
      <c r="Q42" s="37"/>
      <c r="R42" s="1"/>
      <c r="S42" s="1"/>
      <c r="T42" s="1"/>
      <c r="U42" s="1"/>
    </row>
    <row r="43" spans="1:21" x14ac:dyDescent="0.3">
      <c r="A43" s="1"/>
      <c r="B43" s="134"/>
      <c r="C43" s="128"/>
      <c r="D43" s="112" t="s">
        <v>7</v>
      </c>
      <c r="E43" s="38"/>
      <c r="F43" s="38"/>
      <c r="G43" s="42"/>
      <c r="H43" s="38">
        <f t="shared" si="6"/>
        <v>0.125</v>
      </c>
      <c r="I43" s="38">
        <f t="shared" si="6"/>
        <v>0.23404255319148937</v>
      </c>
      <c r="J43" s="38">
        <f t="shared" si="6"/>
        <v>0.23529411764705882</v>
      </c>
      <c r="K43" s="35"/>
      <c r="L43" s="38"/>
      <c r="M43" s="37"/>
      <c r="N43" s="38"/>
      <c r="O43" s="43">
        <f t="shared" si="7"/>
        <v>0.24</v>
      </c>
      <c r="P43" s="43"/>
      <c r="Q43" s="37"/>
      <c r="R43" s="1"/>
      <c r="S43" s="1"/>
      <c r="T43" s="1"/>
      <c r="U43" s="1"/>
    </row>
    <row r="44" spans="1:21" x14ac:dyDescent="0.3">
      <c r="A44" s="1"/>
      <c r="B44" s="134"/>
      <c r="C44" s="126" t="s">
        <v>10</v>
      </c>
      <c r="D44" s="111" t="s">
        <v>5</v>
      </c>
      <c r="E44" s="32">
        <f>E27/$S27</f>
        <v>0.13333333333333333</v>
      </c>
      <c r="F44" s="33">
        <f t="shared" ref="F44:G44" si="8">F27/$S27</f>
        <v>0.15555555555555556</v>
      </c>
      <c r="G44" s="34">
        <f t="shared" si="8"/>
        <v>0.1111111111111111</v>
      </c>
      <c r="H44" s="32"/>
      <c r="I44" s="33"/>
      <c r="J44" s="33"/>
      <c r="K44" s="32">
        <f t="shared" ref="K44:P46" si="9">K27/$S27</f>
        <v>0.22222222222222221</v>
      </c>
      <c r="L44" s="33">
        <f t="shared" si="9"/>
        <v>8.8888888888888892E-2</v>
      </c>
      <c r="M44" s="34">
        <f t="shared" si="9"/>
        <v>8.8888888888888892E-2</v>
      </c>
      <c r="N44" s="33">
        <f t="shared" si="9"/>
        <v>6.6666666666666666E-2</v>
      </c>
      <c r="O44" s="36"/>
      <c r="P44" s="34">
        <f t="shared" si="9"/>
        <v>0.13333333333333333</v>
      </c>
      <c r="Q44" s="34"/>
      <c r="R44" s="1">
        <f>SUM(E44:P44)</f>
        <v>1</v>
      </c>
      <c r="S44" s="1"/>
      <c r="T44" s="1"/>
      <c r="U44" s="1"/>
    </row>
    <row r="45" spans="1:21" x14ac:dyDescent="0.3">
      <c r="A45" s="1"/>
      <c r="B45" s="134"/>
      <c r="C45" s="127"/>
      <c r="D45" s="120" t="s">
        <v>6</v>
      </c>
      <c r="E45" s="35">
        <f t="shared" ref="E45:G46" si="10">E28/$S28</f>
        <v>6.0606060606060608E-2</v>
      </c>
      <c r="F45" s="38">
        <f t="shared" si="10"/>
        <v>0.12121212121212122</v>
      </c>
      <c r="G45" s="37">
        <f t="shared" si="10"/>
        <v>0.13636363636363635</v>
      </c>
      <c r="H45" s="35"/>
      <c r="I45" s="38"/>
      <c r="J45" s="38"/>
      <c r="K45" s="35">
        <f t="shared" si="9"/>
        <v>0.16666666666666666</v>
      </c>
      <c r="L45" s="38">
        <f t="shared" si="9"/>
        <v>0.19696969696969696</v>
      </c>
      <c r="M45" s="37">
        <f t="shared" si="9"/>
        <v>9.0909090909090912E-2</v>
      </c>
      <c r="N45" s="38">
        <f t="shared" si="9"/>
        <v>7.575757575757576E-2</v>
      </c>
      <c r="O45" s="39"/>
      <c r="P45" s="37">
        <f t="shared" si="9"/>
        <v>0.15151515151515152</v>
      </c>
      <c r="Q45" s="37"/>
      <c r="R45" s="1">
        <f t="shared" ref="R45:R46" si="11">SUM(E45:P45)</f>
        <v>1.0000000000000002</v>
      </c>
      <c r="S45" s="1"/>
      <c r="T45" s="1"/>
      <c r="U45" s="1"/>
    </row>
    <row r="46" spans="1:21" x14ac:dyDescent="0.3">
      <c r="A46" s="1"/>
      <c r="B46" s="134"/>
      <c r="C46" s="128"/>
      <c r="D46" s="112" t="s">
        <v>7</v>
      </c>
      <c r="E46" s="40">
        <f t="shared" si="10"/>
        <v>7.9365079365079361E-2</v>
      </c>
      <c r="F46" s="41">
        <f t="shared" si="10"/>
        <v>0.15873015873015872</v>
      </c>
      <c r="G46" s="42">
        <f t="shared" si="10"/>
        <v>0.12698412698412698</v>
      </c>
      <c r="H46" s="40"/>
      <c r="I46" s="41"/>
      <c r="J46" s="41"/>
      <c r="K46" s="40">
        <f t="shared" si="9"/>
        <v>0.12698412698412698</v>
      </c>
      <c r="L46" s="41">
        <f t="shared" si="9"/>
        <v>0.14285714285714285</v>
      </c>
      <c r="M46" s="42">
        <f t="shared" si="9"/>
        <v>3.1746031746031744E-2</v>
      </c>
      <c r="N46" s="41">
        <f t="shared" si="9"/>
        <v>0.20634920634920634</v>
      </c>
      <c r="O46" s="43"/>
      <c r="P46" s="42">
        <f t="shared" si="9"/>
        <v>0.12698412698412698</v>
      </c>
      <c r="Q46" s="42"/>
      <c r="R46" s="1">
        <f t="shared" si="11"/>
        <v>1</v>
      </c>
      <c r="S46" s="1"/>
      <c r="T46" s="1"/>
      <c r="U46" s="1"/>
    </row>
    <row r="47" spans="1:21" x14ac:dyDescent="0.3">
      <c r="A47" s="1"/>
      <c r="B47" s="134"/>
      <c r="C47" s="126" t="s">
        <v>30</v>
      </c>
      <c r="D47" s="114" t="s">
        <v>5</v>
      </c>
      <c r="E47" s="32"/>
      <c r="F47" s="33"/>
      <c r="G47" s="34"/>
      <c r="H47" s="38">
        <f>H30/H$35</f>
        <v>0.2</v>
      </c>
      <c r="I47" s="38">
        <f t="shared" ref="I47:J47" si="12">I30/I$35</f>
        <v>0.21276595744680851</v>
      </c>
      <c r="J47" s="38">
        <f t="shared" si="12"/>
        <v>0.23529411764705882</v>
      </c>
      <c r="K47" s="35"/>
      <c r="L47" s="38"/>
      <c r="M47" s="37"/>
      <c r="N47" s="38"/>
      <c r="O47" s="36">
        <f>O30/O$35</f>
        <v>0.16</v>
      </c>
      <c r="P47" s="38"/>
      <c r="Q47" s="36"/>
      <c r="R47" s="1"/>
      <c r="S47" s="1"/>
      <c r="T47" s="1"/>
      <c r="U47" s="1"/>
    </row>
    <row r="48" spans="1:21" x14ac:dyDescent="0.3">
      <c r="A48" s="1"/>
      <c r="B48" s="134"/>
      <c r="C48" s="127"/>
      <c r="D48" s="116" t="s">
        <v>6</v>
      </c>
      <c r="E48" s="35"/>
      <c r="F48" s="38"/>
      <c r="G48" s="37"/>
      <c r="H48" s="38">
        <f t="shared" ref="H48:J49" si="13">H31/H$35</f>
        <v>0.25</v>
      </c>
      <c r="I48" s="38">
        <f t="shared" si="13"/>
        <v>0.10638297872340426</v>
      </c>
      <c r="J48" s="38">
        <f t="shared" si="13"/>
        <v>9.8039215686274508E-2</v>
      </c>
      <c r="K48" s="35"/>
      <c r="L48" s="38"/>
      <c r="M48" s="37"/>
      <c r="N48" s="38"/>
      <c r="O48" s="39">
        <f t="shared" ref="O48:O49" si="14">O31/O$35</f>
        <v>0.12</v>
      </c>
      <c r="P48" s="38"/>
      <c r="Q48" s="39"/>
      <c r="R48" s="1"/>
      <c r="S48" s="1"/>
      <c r="T48" s="1"/>
      <c r="U48" s="1"/>
    </row>
    <row r="49" spans="1:21" x14ac:dyDescent="0.3">
      <c r="A49" s="1"/>
      <c r="B49" s="135"/>
      <c r="C49" s="128"/>
      <c r="D49" s="119" t="s">
        <v>7</v>
      </c>
      <c r="E49" s="40"/>
      <c r="F49" s="41"/>
      <c r="G49" s="42"/>
      <c r="H49" s="40">
        <f t="shared" si="13"/>
        <v>0.15</v>
      </c>
      <c r="I49" s="41">
        <f t="shared" si="13"/>
        <v>0.1702127659574468</v>
      </c>
      <c r="J49" s="42">
        <f t="shared" si="13"/>
        <v>9.8039215686274508E-2</v>
      </c>
      <c r="K49" s="40"/>
      <c r="L49" s="41"/>
      <c r="M49" s="42"/>
      <c r="N49" s="40"/>
      <c r="O49" s="43">
        <f t="shared" si="14"/>
        <v>0.2</v>
      </c>
      <c r="P49" s="41"/>
      <c r="Q49" s="43"/>
      <c r="R49" s="1"/>
      <c r="S49" s="1"/>
      <c r="T49" s="1"/>
      <c r="U49" s="1"/>
    </row>
    <row r="50" spans="1:21" x14ac:dyDescent="0.3">
      <c r="A50" s="1"/>
      <c r="B50" s="1" t="s">
        <v>33</v>
      </c>
      <c r="C50" s="1" t="s">
        <v>0</v>
      </c>
      <c r="D50" s="1"/>
      <c r="E50" s="1"/>
      <c r="F50" s="1"/>
      <c r="G50" s="1"/>
      <c r="H50" s="1">
        <f>SUM(H41:H49)</f>
        <v>1</v>
      </c>
      <c r="I50" s="1">
        <f t="shared" ref="I50:J50" si="15">SUM(I41:I49)</f>
        <v>1</v>
      </c>
      <c r="J50" s="1">
        <f t="shared" si="15"/>
        <v>1</v>
      </c>
      <c r="K50" s="1"/>
      <c r="L50" s="1"/>
      <c r="M50" s="1"/>
      <c r="N50" s="1"/>
      <c r="O50" s="1">
        <f t="shared" ref="O50" si="16">SUM(O41:O49)</f>
        <v>1</v>
      </c>
      <c r="P50" s="1"/>
      <c r="Q50" s="1"/>
      <c r="R50" s="1"/>
      <c r="S50" s="1"/>
      <c r="T50" s="1"/>
      <c r="U50" s="1"/>
    </row>
    <row r="51" spans="1:2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3">
      <c r="A52" s="1"/>
      <c r="B52" s="1" t="s">
        <v>28</v>
      </c>
      <c r="C52" s="1" t="s">
        <v>29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3">
      <c r="A53" s="1"/>
      <c r="B53" s="129"/>
      <c r="C53" s="142"/>
      <c r="D53" s="130"/>
      <c r="E53" s="138" t="s">
        <v>8</v>
      </c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5"/>
      <c r="Q53" s="138" t="s">
        <v>14</v>
      </c>
      <c r="R53" s="124"/>
      <c r="S53" s="124"/>
      <c r="T53" s="125"/>
      <c r="U53" s="133" t="s">
        <v>18</v>
      </c>
    </row>
    <row r="54" spans="1:21" x14ac:dyDescent="0.3">
      <c r="A54" s="1"/>
      <c r="B54" s="143"/>
      <c r="C54" s="144"/>
      <c r="D54" s="145"/>
      <c r="E54" s="138" t="s">
        <v>9</v>
      </c>
      <c r="F54" s="124"/>
      <c r="G54" s="125"/>
      <c r="H54" s="124" t="s">
        <v>11</v>
      </c>
      <c r="I54" s="124"/>
      <c r="J54" s="125"/>
      <c r="K54" s="124" t="s">
        <v>31</v>
      </c>
      <c r="L54" s="124"/>
      <c r="M54" s="125"/>
      <c r="N54" s="124" t="s">
        <v>23</v>
      </c>
      <c r="O54" s="124"/>
      <c r="P54" s="125"/>
      <c r="Q54" s="117" t="s">
        <v>12</v>
      </c>
      <c r="R54" s="9" t="s">
        <v>16</v>
      </c>
      <c r="S54" s="9" t="s">
        <v>32</v>
      </c>
      <c r="T54" s="119" t="s">
        <v>24</v>
      </c>
      <c r="U54" s="134"/>
    </row>
    <row r="55" spans="1:21" x14ac:dyDescent="0.3">
      <c r="A55" s="1"/>
      <c r="B55" s="131"/>
      <c r="C55" s="146"/>
      <c r="D55" s="132"/>
      <c r="E55" s="7" t="s">
        <v>5</v>
      </c>
      <c r="F55" s="7" t="s">
        <v>6</v>
      </c>
      <c r="G55" s="116" t="s">
        <v>7</v>
      </c>
      <c r="H55" s="7" t="s">
        <v>5</v>
      </c>
      <c r="I55" s="7" t="s">
        <v>6</v>
      </c>
      <c r="J55" s="110" t="s">
        <v>7</v>
      </c>
      <c r="K55" s="7" t="s">
        <v>5</v>
      </c>
      <c r="L55" s="7" t="s">
        <v>6</v>
      </c>
      <c r="M55" s="114" t="s">
        <v>7</v>
      </c>
      <c r="N55" s="7" t="s">
        <v>5</v>
      </c>
      <c r="O55" s="7" t="s">
        <v>6</v>
      </c>
      <c r="P55" s="110" t="s">
        <v>7</v>
      </c>
      <c r="Q55" s="117" t="s">
        <v>13</v>
      </c>
      <c r="R55" s="117" t="s">
        <v>13</v>
      </c>
      <c r="S55" s="108" t="s">
        <v>13</v>
      </c>
      <c r="T55" s="9" t="s">
        <v>13</v>
      </c>
      <c r="U55" s="135"/>
    </row>
    <row r="56" spans="1:21" x14ac:dyDescent="0.3">
      <c r="A56" s="1"/>
      <c r="B56" s="133" t="s">
        <v>3</v>
      </c>
      <c r="C56" s="126" t="s">
        <v>4</v>
      </c>
      <c r="D56" s="114" t="s">
        <v>5</v>
      </c>
      <c r="E56" s="16">
        <f>E24</f>
        <v>20</v>
      </c>
      <c r="F56" s="17">
        <f t="shared" ref="F56:G56" si="17">F24</f>
        <v>5</v>
      </c>
      <c r="G56" s="17">
        <f t="shared" si="17"/>
        <v>7</v>
      </c>
      <c r="H56" s="16">
        <f>H41*E$15</f>
        <v>1.9000000000000001</v>
      </c>
      <c r="I56" s="17">
        <f t="shared" ref="I56:J58" si="18">I41*F$15</f>
        <v>2.936170212765957</v>
      </c>
      <c r="J56" s="18">
        <f t="shared" si="18"/>
        <v>4.7058823529411766</v>
      </c>
      <c r="K56" s="17">
        <f>H41*H$15</f>
        <v>2.1</v>
      </c>
      <c r="L56" s="17">
        <f t="shared" ref="L56:M58" si="19">I41*I$15</f>
        <v>3.0638297872340425</v>
      </c>
      <c r="M56" s="17">
        <f t="shared" si="19"/>
        <v>3.2941176470588234</v>
      </c>
      <c r="N56" s="16">
        <f>K24</f>
        <v>2</v>
      </c>
      <c r="O56" s="17">
        <f t="shared" ref="O56:Q58" si="20">L24</f>
        <v>6</v>
      </c>
      <c r="P56" s="18">
        <f t="shared" si="20"/>
        <v>2</v>
      </c>
      <c r="Q56" s="17">
        <f t="shared" si="20"/>
        <v>15</v>
      </c>
      <c r="R56" s="26">
        <f>O41*K$15</f>
        <v>1.2</v>
      </c>
      <c r="S56" s="26">
        <f>O41*L$15</f>
        <v>1.7999999999999998</v>
      </c>
      <c r="T56" s="20">
        <f>P24</f>
        <v>2</v>
      </c>
      <c r="U56" s="26">
        <f>SUM(E56:T56)</f>
        <v>80</v>
      </c>
    </row>
    <row r="57" spans="1:21" x14ac:dyDescent="0.3">
      <c r="A57" s="1"/>
      <c r="B57" s="134"/>
      <c r="C57" s="127"/>
      <c r="D57" s="115" t="s">
        <v>6</v>
      </c>
      <c r="E57" s="19">
        <f t="shared" ref="E57:G58" si="21">E25</f>
        <v>3</v>
      </c>
      <c r="F57" s="20">
        <f t="shared" si="21"/>
        <v>15</v>
      </c>
      <c r="G57" s="20">
        <f t="shared" si="21"/>
        <v>6</v>
      </c>
      <c r="H57" s="19">
        <f t="shared" ref="H57:H58" si="22">H42*E$15</f>
        <v>3.3249999999999997</v>
      </c>
      <c r="I57" s="20">
        <f t="shared" si="18"/>
        <v>3.4255319148936167</v>
      </c>
      <c r="J57" s="15">
        <f t="shared" si="18"/>
        <v>5.2941176470588243</v>
      </c>
      <c r="K57" s="20">
        <f t="shared" ref="K57:K58" si="23">H42*H$15</f>
        <v>3.6749999999999998</v>
      </c>
      <c r="L57" s="20">
        <f t="shared" si="19"/>
        <v>3.5744680851063828</v>
      </c>
      <c r="M57" s="20">
        <f t="shared" si="19"/>
        <v>3.7058823529411766</v>
      </c>
      <c r="N57" s="19">
        <f t="shared" ref="N57:N58" si="24">K25</f>
        <v>5</v>
      </c>
      <c r="O57" s="20">
        <f t="shared" si="20"/>
        <v>0</v>
      </c>
      <c r="P57" s="15">
        <f t="shared" si="20"/>
        <v>6</v>
      </c>
      <c r="Q57" s="20">
        <f t="shared" si="20"/>
        <v>5</v>
      </c>
      <c r="R57" s="27">
        <f t="shared" ref="R57:R58" si="25">O42*K$15</f>
        <v>1.6</v>
      </c>
      <c r="S57" s="27">
        <f t="shared" ref="S57:S58" si="26">O42*L$15</f>
        <v>2.4</v>
      </c>
      <c r="T57" s="20">
        <f t="shared" ref="T57:T58" si="27">P25</f>
        <v>3</v>
      </c>
      <c r="U57" s="27">
        <f t="shared" ref="U57:U67" si="28">SUM(E57:T57)</f>
        <v>70</v>
      </c>
    </row>
    <row r="58" spans="1:21" x14ac:dyDescent="0.3">
      <c r="A58" s="1"/>
      <c r="B58" s="134"/>
      <c r="C58" s="128"/>
      <c r="D58" s="118" t="s">
        <v>7</v>
      </c>
      <c r="E58" s="19">
        <f t="shared" si="21"/>
        <v>5</v>
      </c>
      <c r="F58" s="20">
        <f t="shared" si="21"/>
        <v>3</v>
      </c>
      <c r="G58" s="20">
        <f t="shared" si="21"/>
        <v>10</v>
      </c>
      <c r="H58" s="19">
        <f t="shared" si="22"/>
        <v>2.375</v>
      </c>
      <c r="I58" s="20">
        <f t="shared" si="18"/>
        <v>5.3829787234042552</v>
      </c>
      <c r="J58" s="15">
        <f t="shared" si="18"/>
        <v>7.0588235294117645</v>
      </c>
      <c r="K58" s="20">
        <f t="shared" si="23"/>
        <v>2.625</v>
      </c>
      <c r="L58" s="20">
        <f t="shared" si="19"/>
        <v>5.6170212765957448</v>
      </c>
      <c r="M58" s="20">
        <f t="shared" si="19"/>
        <v>4.9411764705882355</v>
      </c>
      <c r="N58" s="19">
        <f t="shared" si="24"/>
        <v>10</v>
      </c>
      <c r="O58" s="20">
        <f t="shared" si="20"/>
        <v>5</v>
      </c>
      <c r="P58" s="15">
        <f t="shared" si="20"/>
        <v>0</v>
      </c>
      <c r="Q58" s="20">
        <f t="shared" si="20"/>
        <v>5</v>
      </c>
      <c r="R58" s="27">
        <f t="shared" si="25"/>
        <v>2.4</v>
      </c>
      <c r="S58" s="27">
        <f t="shared" si="26"/>
        <v>3.5999999999999996</v>
      </c>
      <c r="T58" s="20">
        <f t="shared" si="27"/>
        <v>3</v>
      </c>
      <c r="U58" s="27">
        <f t="shared" si="28"/>
        <v>75</v>
      </c>
    </row>
    <row r="59" spans="1:21" x14ac:dyDescent="0.3">
      <c r="A59" s="1"/>
      <c r="B59" s="134"/>
      <c r="C59" s="126" t="s">
        <v>10</v>
      </c>
      <c r="D59" s="113" t="s">
        <v>5</v>
      </c>
      <c r="E59" s="16">
        <f>E44*$M9</f>
        <v>3.3333333333333335</v>
      </c>
      <c r="F59" s="17">
        <f t="shared" ref="F59:G59" si="29">F44*$M9</f>
        <v>3.8888888888888888</v>
      </c>
      <c r="G59" s="17">
        <f t="shared" si="29"/>
        <v>2.7777777777777777</v>
      </c>
      <c r="H59" s="16">
        <f>E9</f>
        <v>10</v>
      </c>
      <c r="I59" s="17">
        <f t="shared" ref="I59:K64" si="30">F9</f>
        <v>8</v>
      </c>
      <c r="J59" s="18">
        <f t="shared" si="30"/>
        <v>10</v>
      </c>
      <c r="K59" s="17">
        <f>H9</f>
        <v>5</v>
      </c>
      <c r="L59" s="17">
        <f t="shared" ref="L59:M64" si="31">I9</f>
        <v>10</v>
      </c>
      <c r="M59" s="17">
        <f t="shared" si="31"/>
        <v>6</v>
      </c>
      <c r="N59" s="16">
        <f>K44*$M9</f>
        <v>5.5555555555555554</v>
      </c>
      <c r="O59" s="17">
        <f t="shared" ref="O59:Q61" si="32">L44*$M9</f>
        <v>2.2222222222222223</v>
      </c>
      <c r="P59" s="18">
        <f t="shared" si="32"/>
        <v>2.2222222222222223</v>
      </c>
      <c r="Q59" s="17">
        <f t="shared" si="32"/>
        <v>1.6666666666666667</v>
      </c>
      <c r="R59" s="26">
        <f>K9</f>
        <v>20</v>
      </c>
      <c r="S59" s="26">
        <f>L9</f>
        <v>6</v>
      </c>
      <c r="T59" s="18">
        <f>P44*$M9</f>
        <v>3.3333333333333335</v>
      </c>
      <c r="U59" s="26">
        <f t="shared" si="28"/>
        <v>100.00000000000001</v>
      </c>
    </row>
    <row r="60" spans="1:21" x14ac:dyDescent="0.3">
      <c r="A60" s="1"/>
      <c r="B60" s="134"/>
      <c r="C60" s="127"/>
      <c r="D60" s="115" t="s">
        <v>6</v>
      </c>
      <c r="E60" s="19">
        <f t="shared" ref="E60:G61" si="33">E45*$M10</f>
        <v>2.4848484848484849</v>
      </c>
      <c r="F60" s="20">
        <f t="shared" si="33"/>
        <v>4.9696969696969697</v>
      </c>
      <c r="G60" s="20">
        <f t="shared" si="33"/>
        <v>5.5909090909090908</v>
      </c>
      <c r="H60" s="19">
        <f t="shared" ref="H60:H64" si="34">E10</f>
        <v>10</v>
      </c>
      <c r="I60" s="20">
        <f t="shared" si="30"/>
        <v>50</v>
      </c>
      <c r="J60" s="15">
        <f t="shared" si="30"/>
        <v>5</v>
      </c>
      <c r="K60" s="20">
        <f t="shared" si="30"/>
        <v>10</v>
      </c>
      <c r="L60" s="20">
        <f t="shared" si="31"/>
        <v>5</v>
      </c>
      <c r="M60" s="20">
        <f t="shared" si="31"/>
        <v>8</v>
      </c>
      <c r="N60" s="19">
        <f t="shared" ref="N60:N61" si="35">K45*$M10</f>
        <v>6.833333333333333</v>
      </c>
      <c r="O60" s="20">
        <f t="shared" si="32"/>
        <v>8.0757575757575761</v>
      </c>
      <c r="P60" s="15">
        <f t="shared" si="32"/>
        <v>3.7272727272727275</v>
      </c>
      <c r="Q60" s="20">
        <f t="shared" si="32"/>
        <v>3.106060606060606</v>
      </c>
      <c r="R60" s="27">
        <f t="shared" ref="R60:S64" si="36">K10</f>
        <v>30</v>
      </c>
      <c r="S60" s="27">
        <f t="shared" si="36"/>
        <v>6</v>
      </c>
      <c r="T60" s="15">
        <f t="shared" ref="T60:T61" si="37">P45*$M10</f>
        <v>6.2121212121212119</v>
      </c>
      <c r="U60" s="27">
        <f t="shared" si="28"/>
        <v>165.00000000000003</v>
      </c>
    </row>
    <row r="61" spans="1:21" x14ac:dyDescent="0.3">
      <c r="A61" s="1"/>
      <c r="B61" s="134"/>
      <c r="C61" s="128"/>
      <c r="D61" s="118" t="s">
        <v>7</v>
      </c>
      <c r="E61" s="21">
        <f t="shared" si="33"/>
        <v>3.1746031746031744</v>
      </c>
      <c r="F61" s="22">
        <f t="shared" si="33"/>
        <v>6.3492063492063489</v>
      </c>
      <c r="G61" s="22">
        <f t="shared" si="33"/>
        <v>5.0793650793650791</v>
      </c>
      <c r="H61" s="21">
        <f t="shared" si="34"/>
        <v>5</v>
      </c>
      <c r="I61" s="22">
        <f t="shared" si="30"/>
        <v>5</v>
      </c>
      <c r="J61" s="23">
        <f t="shared" si="30"/>
        <v>30</v>
      </c>
      <c r="K61" s="22">
        <f t="shared" si="30"/>
        <v>10</v>
      </c>
      <c r="L61" s="22">
        <f t="shared" si="31"/>
        <v>5</v>
      </c>
      <c r="M61" s="22">
        <f t="shared" si="31"/>
        <v>0</v>
      </c>
      <c r="N61" s="21">
        <f t="shared" si="35"/>
        <v>5.0793650793650791</v>
      </c>
      <c r="O61" s="22">
        <f t="shared" si="32"/>
        <v>5.7142857142857135</v>
      </c>
      <c r="P61" s="23">
        <f t="shared" si="32"/>
        <v>1.2698412698412698</v>
      </c>
      <c r="Q61" s="22">
        <f t="shared" si="32"/>
        <v>8.2539682539682531</v>
      </c>
      <c r="R61" s="28">
        <f t="shared" si="36"/>
        <v>10</v>
      </c>
      <c r="S61" s="28">
        <f t="shared" si="36"/>
        <v>5</v>
      </c>
      <c r="T61" s="23">
        <f t="shared" si="37"/>
        <v>5.0793650793650791</v>
      </c>
      <c r="U61" s="27">
        <f t="shared" si="28"/>
        <v>109.99999999999999</v>
      </c>
    </row>
    <row r="62" spans="1:21" x14ac:dyDescent="0.3">
      <c r="A62" s="1"/>
      <c r="B62" s="134"/>
      <c r="C62" s="126" t="s">
        <v>30</v>
      </c>
      <c r="D62" s="113" t="s">
        <v>5</v>
      </c>
      <c r="E62" s="19">
        <f>E44*$M12</f>
        <v>2.6666666666666665</v>
      </c>
      <c r="F62" s="20">
        <f t="shared" ref="F62:G62" si="38">F44*$M12</f>
        <v>3.1111111111111112</v>
      </c>
      <c r="G62" s="20">
        <f t="shared" si="38"/>
        <v>2.2222222222222223</v>
      </c>
      <c r="H62" s="19">
        <f t="shared" si="34"/>
        <v>5</v>
      </c>
      <c r="I62" s="20">
        <f t="shared" si="30"/>
        <v>6</v>
      </c>
      <c r="J62" s="15">
        <f t="shared" si="30"/>
        <v>4</v>
      </c>
      <c r="K62" s="20">
        <f t="shared" si="30"/>
        <v>10</v>
      </c>
      <c r="L62" s="20">
        <f t="shared" si="31"/>
        <v>5</v>
      </c>
      <c r="M62" s="20">
        <f t="shared" si="31"/>
        <v>10</v>
      </c>
      <c r="N62" s="19">
        <f>K44*$M12</f>
        <v>4.4444444444444446</v>
      </c>
      <c r="O62" s="20">
        <f t="shared" ref="O62:Q64" si="39">L44*$M12</f>
        <v>1.7777777777777779</v>
      </c>
      <c r="P62" s="15">
        <f t="shared" si="39"/>
        <v>1.7777777777777779</v>
      </c>
      <c r="Q62" s="20">
        <f t="shared" si="39"/>
        <v>1.3333333333333333</v>
      </c>
      <c r="R62" s="27">
        <f t="shared" si="36"/>
        <v>10</v>
      </c>
      <c r="S62" s="27">
        <f t="shared" si="36"/>
        <v>10</v>
      </c>
      <c r="T62" s="20">
        <f>P44*$M12</f>
        <v>2.6666666666666665</v>
      </c>
      <c r="U62" s="26">
        <f t="shared" si="28"/>
        <v>80.000000000000014</v>
      </c>
    </row>
    <row r="63" spans="1:21" x14ac:dyDescent="0.3">
      <c r="A63" s="1"/>
      <c r="B63" s="134"/>
      <c r="C63" s="127"/>
      <c r="D63" s="115" t="s">
        <v>6</v>
      </c>
      <c r="E63" s="19">
        <f t="shared" ref="E63:G64" si="40">E45*$M13</f>
        <v>1.5151515151515151</v>
      </c>
      <c r="F63" s="20">
        <f t="shared" si="40"/>
        <v>3.0303030303030303</v>
      </c>
      <c r="G63" s="20">
        <f t="shared" si="40"/>
        <v>3.4090909090909087</v>
      </c>
      <c r="H63" s="19">
        <f t="shared" si="34"/>
        <v>10</v>
      </c>
      <c r="I63" s="20">
        <f t="shared" si="30"/>
        <v>5</v>
      </c>
      <c r="J63" s="15">
        <f t="shared" si="30"/>
        <v>10</v>
      </c>
      <c r="K63" s="20">
        <f t="shared" si="30"/>
        <v>5</v>
      </c>
      <c r="L63" s="20">
        <f t="shared" si="31"/>
        <v>30</v>
      </c>
      <c r="M63" s="20">
        <f t="shared" si="31"/>
        <v>5</v>
      </c>
      <c r="N63" s="19">
        <f t="shared" ref="N63:N64" si="41">K45*$M13</f>
        <v>4.1666666666666661</v>
      </c>
      <c r="O63" s="20">
        <f t="shared" si="39"/>
        <v>4.9242424242424239</v>
      </c>
      <c r="P63" s="15">
        <f t="shared" si="39"/>
        <v>2.2727272727272729</v>
      </c>
      <c r="Q63" s="20">
        <f t="shared" si="39"/>
        <v>1.893939393939394</v>
      </c>
      <c r="R63" s="27">
        <f t="shared" si="36"/>
        <v>0</v>
      </c>
      <c r="S63" s="27">
        <f t="shared" si="36"/>
        <v>25</v>
      </c>
      <c r="T63" s="20">
        <f t="shared" ref="T63:T64" si="42">P45*$M13</f>
        <v>3.7878787878787881</v>
      </c>
      <c r="U63" s="27">
        <f t="shared" si="28"/>
        <v>114.99999999999999</v>
      </c>
    </row>
    <row r="64" spans="1:21" x14ac:dyDescent="0.3">
      <c r="A64" s="1"/>
      <c r="B64" s="134"/>
      <c r="C64" s="128"/>
      <c r="D64" s="118" t="s">
        <v>7</v>
      </c>
      <c r="E64" s="19">
        <f t="shared" si="40"/>
        <v>1.8253968253968254</v>
      </c>
      <c r="F64" s="20">
        <f t="shared" si="40"/>
        <v>3.6507936507936507</v>
      </c>
      <c r="G64" s="20">
        <f t="shared" si="40"/>
        <v>2.9206349206349205</v>
      </c>
      <c r="H64" s="19">
        <f t="shared" si="34"/>
        <v>5</v>
      </c>
      <c r="I64" s="20">
        <f t="shared" si="30"/>
        <v>0</v>
      </c>
      <c r="J64" s="15">
        <f t="shared" si="30"/>
        <v>2</v>
      </c>
      <c r="K64" s="20">
        <f t="shared" si="30"/>
        <v>5</v>
      </c>
      <c r="L64" s="20">
        <f t="shared" si="31"/>
        <v>10</v>
      </c>
      <c r="M64" s="20">
        <f t="shared" si="31"/>
        <v>50</v>
      </c>
      <c r="N64" s="19">
        <f t="shared" si="41"/>
        <v>2.9206349206349205</v>
      </c>
      <c r="O64" s="20">
        <f t="shared" si="39"/>
        <v>3.2857142857142856</v>
      </c>
      <c r="P64" s="15">
        <f t="shared" si="39"/>
        <v>0.73015873015873012</v>
      </c>
      <c r="Q64" s="20">
        <f t="shared" si="39"/>
        <v>4.746031746031746</v>
      </c>
      <c r="R64" s="27">
        <f t="shared" si="36"/>
        <v>5</v>
      </c>
      <c r="S64" s="27">
        <f t="shared" si="36"/>
        <v>15</v>
      </c>
      <c r="T64" s="20">
        <f t="shared" si="42"/>
        <v>2.9206349206349205</v>
      </c>
      <c r="U64" s="27">
        <f t="shared" si="28"/>
        <v>115.00000000000001</v>
      </c>
    </row>
    <row r="65" spans="1:60" x14ac:dyDescent="0.3">
      <c r="A65" s="1"/>
      <c r="B65" s="134"/>
      <c r="C65" s="126" t="s">
        <v>25</v>
      </c>
      <c r="D65" s="113" t="s">
        <v>5</v>
      </c>
      <c r="E65" s="16">
        <f>E30</f>
        <v>2</v>
      </c>
      <c r="F65" s="17">
        <f t="shared" ref="F65:G65" si="43">F30</f>
        <v>2</v>
      </c>
      <c r="G65" s="17">
        <f t="shared" si="43"/>
        <v>4</v>
      </c>
      <c r="H65" s="16">
        <f>H47*E$15</f>
        <v>3.8000000000000003</v>
      </c>
      <c r="I65" s="17">
        <f t="shared" ref="I65:J67" si="44">I47*F$15</f>
        <v>4.8936170212765955</v>
      </c>
      <c r="J65" s="18">
        <f t="shared" si="44"/>
        <v>7.0588235294117645</v>
      </c>
      <c r="K65" s="17">
        <f>H47*H$15</f>
        <v>4.2</v>
      </c>
      <c r="L65" s="17">
        <f t="shared" ref="L65:M67" si="45">I47*I$15</f>
        <v>5.1063829787234045</v>
      </c>
      <c r="M65" s="17">
        <f t="shared" si="45"/>
        <v>4.9411764705882355</v>
      </c>
      <c r="N65" s="16">
        <f>K30</f>
        <v>25</v>
      </c>
      <c r="O65" s="17">
        <f t="shared" ref="O65:Q67" si="46">L30</f>
        <v>3</v>
      </c>
      <c r="P65" s="18">
        <f t="shared" si="46"/>
        <v>5</v>
      </c>
      <c r="Q65" s="17">
        <f t="shared" si="46"/>
        <v>0</v>
      </c>
      <c r="R65" s="26">
        <f>O47*K$15</f>
        <v>1.6</v>
      </c>
      <c r="S65" s="26">
        <f>O47*L$15</f>
        <v>2.4</v>
      </c>
      <c r="T65" s="18">
        <f>P30</f>
        <v>15</v>
      </c>
      <c r="U65" s="26">
        <f t="shared" si="28"/>
        <v>90</v>
      </c>
    </row>
    <row r="66" spans="1:60" x14ac:dyDescent="0.3">
      <c r="A66" s="1"/>
      <c r="B66" s="134"/>
      <c r="C66" s="127"/>
      <c r="D66" s="115" t="s">
        <v>6</v>
      </c>
      <c r="E66" s="19">
        <f t="shared" ref="E66:G67" si="47">E31</f>
        <v>2</v>
      </c>
      <c r="F66" s="20">
        <f t="shared" si="47"/>
        <v>4</v>
      </c>
      <c r="G66" s="20">
        <f t="shared" si="47"/>
        <v>5</v>
      </c>
      <c r="H66" s="19">
        <f t="shared" ref="H66:H67" si="48">H48*E$15</f>
        <v>4.75</v>
      </c>
      <c r="I66" s="20">
        <f t="shared" si="44"/>
        <v>2.4468085106382977</v>
      </c>
      <c r="J66" s="15">
        <f t="shared" si="44"/>
        <v>2.9411764705882351</v>
      </c>
      <c r="K66" s="20">
        <f t="shared" ref="K66:K67" si="49">H48*H$15</f>
        <v>5.25</v>
      </c>
      <c r="L66" s="20">
        <f t="shared" si="45"/>
        <v>2.5531914893617023</v>
      </c>
      <c r="M66" s="20">
        <f t="shared" si="45"/>
        <v>2.0588235294117645</v>
      </c>
      <c r="N66" s="19">
        <f t="shared" ref="N66:N67" si="50">K31</f>
        <v>5</v>
      </c>
      <c r="O66" s="20">
        <f t="shared" si="46"/>
        <v>10</v>
      </c>
      <c r="P66" s="15">
        <f t="shared" si="46"/>
        <v>5</v>
      </c>
      <c r="Q66" s="20">
        <f t="shared" si="46"/>
        <v>2</v>
      </c>
      <c r="R66" s="27">
        <f t="shared" ref="R66:R67" si="51">O48*K$15</f>
        <v>1.2</v>
      </c>
      <c r="S66" s="27">
        <f t="shared" ref="S66:S67" si="52">O48*L$15</f>
        <v>1.7999999999999998</v>
      </c>
      <c r="T66" s="15">
        <f t="shared" ref="T66:T67" si="53">P31</f>
        <v>9</v>
      </c>
      <c r="U66" s="27">
        <f t="shared" si="28"/>
        <v>65</v>
      </c>
    </row>
    <row r="67" spans="1:60" x14ac:dyDescent="0.3">
      <c r="A67" s="1"/>
      <c r="B67" s="135"/>
      <c r="C67" s="128"/>
      <c r="D67" s="118" t="s">
        <v>7</v>
      </c>
      <c r="E67" s="21">
        <f t="shared" si="47"/>
        <v>1</v>
      </c>
      <c r="F67" s="22">
        <f t="shared" si="47"/>
        <v>1</v>
      </c>
      <c r="G67" s="22">
        <f t="shared" si="47"/>
        <v>2</v>
      </c>
      <c r="H67" s="21">
        <f t="shared" si="48"/>
        <v>2.85</v>
      </c>
      <c r="I67" s="22">
        <f t="shared" si="44"/>
        <v>3.9148936170212765</v>
      </c>
      <c r="J67" s="23">
        <f t="shared" si="44"/>
        <v>2.9411764705882351</v>
      </c>
      <c r="K67" s="22">
        <f t="shared" si="49"/>
        <v>3.15</v>
      </c>
      <c r="L67" s="22">
        <f t="shared" si="45"/>
        <v>4.0851063829787231</v>
      </c>
      <c r="M67" s="22">
        <f t="shared" si="45"/>
        <v>2.0588235294117645</v>
      </c>
      <c r="N67" s="21">
        <f t="shared" si="50"/>
        <v>5</v>
      </c>
      <c r="O67" s="22">
        <f t="shared" si="46"/>
        <v>5</v>
      </c>
      <c r="P67" s="23">
        <f t="shared" si="46"/>
        <v>40</v>
      </c>
      <c r="Q67" s="22">
        <f t="shared" si="46"/>
        <v>2</v>
      </c>
      <c r="R67" s="28">
        <f t="shared" si="51"/>
        <v>2</v>
      </c>
      <c r="S67" s="28">
        <f t="shared" si="52"/>
        <v>3</v>
      </c>
      <c r="T67" s="23">
        <f t="shared" si="53"/>
        <v>10</v>
      </c>
      <c r="U67" s="28">
        <f t="shared" si="28"/>
        <v>90</v>
      </c>
    </row>
    <row r="68" spans="1:60" x14ac:dyDescent="0.3">
      <c r="A68" s="1"/>
      <c r="B68" s="129" t="s">
        <v>19</v>
      </c>
      <c r="C68" s="142"/>
      <c r="D68" s="142"/>
      <c r="E68" s="14">
        <f>E69-SUM(E56:E67)</f>
        <v>32</v>
      </c>
      <c r="F68" s="24">
        <f t="shared" ref="F68:P68" si="54">F69-SUM(F56:F67)</f>
        <v>14.999999999999993</v>
      </c>
      <c r="G68" s="24">
        <f t="shared" si="54"/>
        <v>19.000000000000007</v>
      </c>
      <c r="H68" s="14">
        <f t="shared" si="54"/>
        <v>36.000000000000014</v>
      </c>
      <c r="I68" s="24">
        <f t="shared" si="54"/>
        <v>68.000000000000028</v>
      </c>
      <c r="J68" s="25">
        <f t="shared" si="54"/>
        <v>18.999999999999986</v>
      </c>
      <c r="K68" s="24">
        <f t="shared" si="54"/>
        <v>14.000000000000014</v>
      </c>
      <c r="L68" s="24">
        <f t="shared" si="54"/>
        <v>25.999999999999986</v>
      </c>
      <c r="M68" s="24">
        <f t="shared" si="54"/>
        <v>15.000000000000014</v>
      </c>
      <c r="N68" s="14">
        <f t="shared" si="54"/>
        <v>9</v>
      </c>
      <c r="O68" s="24">
        <f t="shared" si="54"/>
        <v>10</v>
      </c>
      <c r="P68" s="25">
        <f t="shared" si="54"/>
        <v>20</v>
      </c>
      <c r="Q68" s="20"/>
      <c r="R68" s="20"/>
      <c r="S68" s="20"/>
      <c r="T68" s="20"/>
      <c r="U68" s="20"/>
    </row>
    <row r="69" spans="1:60" x14ac:dyDescent="0.3">
      <c r="A69" s="1"/>
      <c r="B69" s="138" t="s">
        <v>20</v>
      </c>
      <c r="C69" s="124"/>
      <c r="D69" s="124"/>
      <c r="E69" s="21">
        <f t="array" ref="E69:P69">TRANSPOSE(U56:U67)</f>
        <v>80</v>
      </c>
      <c r="F69" s="22">
        <v>70</v>
      </c>
      <c r="G69" s="22">
        <v>75</v>
      </c>
      <c r="H69" s="21">
        <v>100.00000000000001</v>
      </c>
      <c r="I69" s="22">
        <v>165.00000000000003</v>
      </c>
      <c r="J69" s="23">
        <v>109.99999999999999</v>
      </c>
      <c r="K69" s="22">
        <v>80.000000000000014</v>
      </c>
      <c r="L69" s="22">
        <v>114.99999999999999</v>
      </c>
      <c r="M69" s="22">
        <v>115.00000000000001</v>
      </c>
      <c r="N69" s="21">
        <v>90</v>
      </c>
      <c r="O69" s="22">
        <v>65</v>
      </c>
      <c r="P69" s="23">
        <v>90</v>
      </c>
      <c r="Q69" s="20"/>
      <c r="R69" s="20"/>
      <c r="S69" s="20"/>
      <c r="T69" s="20"/>
      <c r="U69" s="20"/>
    </row>
    <row r="70" spans="1:60" x14ac:dyDescent="0.3">
      <c r="A70" s="1"/>
      <c r="B70" s="1" t="s">
        <v>33</v>
      </c>
      <c r="C70" s="1" t="s">
        <v>34</v>
      </c>
      <c r="D70" s="1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</row>
    <row r="71" spans="1:60" x14ac:dyDescent="0.3">
      <c r="A71" s="1"/>
      <c r="B71" s="1" t="s">
        <v>35</v>
      </c>
      <c r="C71" s="1" t="s">
        <v>36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3" spans="1:60" x14ac:dyDescent="0.3">
      <c r="A73" s="1"/>
    </row>
    <row r="74" spans="1:60" x14ac:dyDescent="0.3">
      <c r="A74" s="123" t="s">
        <v>115</v>
      </c>
      <c r="B74" s="1" t="s">
        <v>116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60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60" x14ac:dyDescent="0.3">
      <c r="A76" s="20"/>
      <c r="B76" s="1" t="s">
        <v>41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20"/>
      <c r="S76" s="20"/>
      <c r="T76" s="20"/>
      <c r="U76" s="20"/>
    </row>
    <row r="77" spans="1:60" ht="16.5" x14ac:dyDescent="0.3">
      <c r="A77" s="20"/>
      <c r="B77" s="1" t="s">
        <v>42</v>
      </c>
      <c r="C77" s="1" t="s">
        <v>43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21"/>
      <c r="S77" s="121"/>
      <c r="T77" s="121"/>
      <c r="U77" s="122"/>
      <c r="V77" s="79" t="s">
        <v>52</v>
      </c>
      <c r="W77" s="1" t="s">
        <v>53</v>
      </c>
      <c r="AK77" s="1" t="s">
        <v>72</v>
      </c>
    </row>
    <row r="78" spans="1:60" x14ac:dyDescent="0.3">
      <c r="A78" s="20"/>
      <c r="B78" s="1"/>
      <c r="C78" s="129"/>
      <c r="D78" s="130"/>
      <c r="E78" s="138" t="s">
        <v>9</v>
      </c>
      <c r="F78" s="124"/>
      <c r="G78" s="125"/>
      <c r="H78" s="138" t="s">
        <v>11</v>
      </c>
      <c r="I78" s="124"/>
      <c r="J78" s="125"/>
      <c r="K78" s="138" t="s">
        <v>31</v>
      </c>
      <c r="L78" s="124"/>
      <c r="M78" s="125"/>
      <c r="N78" s="138" t="s">
        <v>23</v>
      </c>
      <c r="O78" s="124"/>
      <c r="P78" s="125"/>
      <c r="Q78" s="1"/>
      <c r="R78" s="115"/>
      <c r="S78" s="115"/>
      <c r="T78" s="115"/>
      <c r="U78" s="122"/>
      <c r="AK78" s="20" t="s">
        <v>73</v>
      </c>
      <c r="AP78" s="20" t="s">
        <v>74</v>
      </c>
      <c r="AU78" s="20" t="s">
        <v>75</v>
      </c>
      <c r="AZ78" s="20" t="s">
        <v>76</v>
      </c>
    </row>
    <row r="79" spans="1:60" ht="16.5" x14ac:dyDescent="0.3">
      <c r="A79" s="20"/>
      <c r="B79" s="1"/>
      <c r="C79" s="131"/>
      <c r="D79" s="132"/>
      <c r="E79" s="108" t="s">
        <v>5</v>
      </c>
      <c r="F79" s="109" t="s">
        <v>6</v>
      </c>
      <c r="G79" s="110" t="s">
        <v>7</v>
      </c>
      <c r="H79" s="108" t="s">
        <v>5</v>
      </c>
      <c r="I79" s="109" t="s">
        <v>6</v>
      </c>
      <c r="J79" s="110" t="s">
        <v>7</v>
      </c>
      <c r="K79" s="109" t="s">
        <v>5</v>
      </c>
      <c r="L79" s="109" t="s">
        <v>6</v>
      </c>
      <c r="M79" s="110" t="s">
        <v>7</v>
      </c>
      <c r="N79" s="109" t="s">
        <v>5</v>
      </c>
      <c r="O79" s="109" t="s">
        <v>6</v>
      </c>
      <c r="P79" s="110" t="s">
        <v>7</v>
      </c>
      <c r="Q79" s="1"/>
      <c r="R79" s="115"/>
      <c r="S79" s="115"/>
      <c r="T79" s="115"/>
      <c r="U79" s="122"/>
      <c r="V79" s="22" t="s">
        <v>54</v>
      </c>
      <c r="W79" s="22"/>
      <c r="X79" s="22"/>
      <c r="Y79" s="22"/>
      <c r="AK79" s="22" t="s">
        <v>77</v>
      </c>
      <c r="AL79" s="22" t="s">
        <v>78</v>
      </c>
      <c r="AM79" s="22"/>
      <c r="AN79" s="22"/>
      <c r="AO79" s="38"/>
      <c r="AP79" s="22" t="s">
        <v>79</v>
      </c>
      <c r="AQ79" s="1" t="s">
        <v>80</v>
      </c>
      <c r="AR79" s="22"/>
      <c r="AS79" s="22"/>
      <c r="AU79" s="22" t="s">
        <v>81</v>
      </c>
      <c r="AV79" s="22" t="s">
        <v>82</v>
      </c>
      <c r="AW79" s="22"/>
      <c r="AX79" s="22"/>
      <c r="AZ79" s="22" t="s">
        <v>83</v>
      </c>
      <c r="BA79" s="22" t="s">
        <v>84</v>
      </c>
      <c r="BB79" s="22"/>
      <c r="BC79" s="22"/>
    </row>
    <row r="80" spans="1:60" x14ac:dyDescent="0.3">
      <c r="A80" s="20"/>
      <c r="B80" s="1"/>
      <c r="C80" s="126" t="s">
        <v>4</v>
      </c>
      <c r="D80" s="114" t="s">
        <v>5</v>
      </c>
      <c r="E80" s="1">
        <f t="shared" ref="E80:P80" si="55">E56/E$69</f>
        <v>0.25</v>
      </c>
      <c r="F80" s="1">
        <f t="shared" si="55"/>
        <v>7.1428571428571425E-2</v>
      </c>
      <c r="G80" s="1">
        <f t="shared" si="55"/>
        <v>9.3333333333333338E-2</v>
      </c>
      <c r="H80" s="16">
        <f t="shared" si="55"/>
        <v>1.9E-2</v>
      </c>
      <c r="I80" s="17">
        <f t="shared" si="55"/>
        <v>1.7794970986460344E-2</v>
      </c>
      <c r="J80" s="18">
        <f t="shared" si="55"/>
        <v>4.2780748663101609E-2</v>
      </c>
      <c r="K80" s="1">
        <f t="shared" si="55"/>
        <v>2.6249999999999996E-2</v>
      </c>
      <c r="L80" s="1">
        <f t="shared" si="55"/>
        <v>2.6641998149861242E-2</v>
      </c>
      <c r="M80" s="1">
        <f t="shared" si="55"/>
        <v>2.8644501278772373E-2</v>
      </c>
      <c r="N80" s="16">
        <f t="shared" si="55"/>
        <v>2.2222222222222223E-2</v>
      </c>
      <c r="O80" s="1">
        <f t="shared" si="55"/>
        <v>9.2307692307692313E-2</v>
      </c>
      <c r="P80" s="18">
        <f t="shared" si="55"/>
        <v>2.2222222222222223E-2</v>
      </c>
      <c r="Q80" s="1"/>
      <c r="R80" s="76"/>
      <c r="S80" s="76"/>
      <c r="T80" s="76"/>
      <c r="U80" s="78"/>
      <c r="V80" s="80">
        <f t="shared" ref="V80:Y83" si="56">V88+V100+V94</f>
        <v>25</v>
      </c>
      <c r="W80" s="81">
        <f t="shared" si="56"/>
        <v>55</v>
      </c>
      <c r="X80" s="82">
        <f t="shared" si="56"/>
        <v>55</v>
      </c>
      <c r="Y80" s="83">
        <f t="shared" si="56"/>
        <v>45</v>
      </c>
      <c r="AJ80" s="15"/>
      <c r="AK80" s="93">
        <f t="shared" ref="AK80:AN83" si="57">AK88+AK94+AK100</f>
        <v>4.4894966094486275</v>
      </c>
      <c r="AL80" s="94">
        <f t="shared" si="57"/>
        <v>7.5642810491423367</v>
      </c>
      <c r="AM80" s="95">
        <f t="shared" si="57"/>
        <v>8.1178166656692596</v>
      </c>
      <c r="AN80" s="96">
        <f t="shared" si="57"/>
        <v>6.6235877295055765</v>
      </c>
      <c r="AO80" s="37"/>
      <c r="AP80" s="93">
        <f t="shared" ref="AP80:AS83" si="58">AP88+AP94+AP100</f>
        <v>8.5486055669386882</v>
      </c>
      <c r="AQ80" s="97">
        <f t="shared" si="58"/>
        <v>14.788145633051442</v>
      </c>
      <c r="AR80" s="95">
        <f t="shared" si="58"/>
        <v>13.983937290083308</v>
      </c>
      <c r="AS80" s="96">
        <f t="shared" si="58"/>
        <v>11.248017650522979</v>
      </c>
      <c r="AT80" s="27"/>
      <c r="AU80" s="93">
        <f t="shared" ref="AU80:AX83" si="59">AU88+AU94+AU100</f>
        <v>6.6090676071725172</v>
      </c>
      <c r="AV80" s="94">
        <f t="shared" si="59"/>
        <v>21.939774163269853</v>
      </c>
      <c r="AW80" s="95">
        <f t="shared" si="59"/>
        <v>22.378164255735506</v>
      </c>
      <c r="AX80" s="96">
        <f t="shared" si="59"/>
        <v>18.503507768198826</v>
      </c>
      <c r="AY80" s="27"/>
      <c r="AZ80" s="93">
        <f t="shared" ref="AZ80:BC83" si="60">AZ88+AZ94+AZ100</f>
        <v>5.3528302164401689</v>
      </c>
      <c r="BA80" s="94">
        <f t="shared" si="60"/>
        <v>10.707799154536353</v>
      </c>
      <c r="BB80" s="95">
        <f t="shared" si="60"/>
        <v>10.520081788511909</v>
      </c>
      <c r="BC80" s="96">
        <f t="shared" si="60"/>
        <v>8.6248868517726063</v>
      </c>
      <c r="BE80" s="98"/>
      <c r="BF80" s="98"/>
      <c r="BG80" s="98"/>
      <c r="BH80" s="98"/>
    </row>
    <row r="81" spans="1:60" x14ac:dyDescent="0.3">
      <c r="A81" s="20"/>
      <c r="B81" s="1"/>
      <c r="C81" s="127"/>
      <c r="D81" s="116" t="s">
        <v>6</v>
      </c>
      <c r="E81" s="1">
        <f t="shared" ref="E81:P81" si="61">E57/E$69</f>
        <v>3.7499999999999999E-2</v>
      </c>
      <c r="F81" s="1">
        <f t="shared" si="61"/>
        <v>0.21428571428571427</v>
      </c>
      <c r="G81" s="1">
        <f t="shared" si="61"/>
        <v>0.08</v>
      </c>
      <c r="H81" s="19">
        <f t="shared" si="61"/>
        <v>3.3249999999999995E-2</v>
      </c>
      <c r="I81" s="20">
        <f t="shared" si="61"/>
        <v>2.0760799484203733E-2</v>
      </c>
      <c r="J81" s="15">
        <f t="shared" si="61"/>
        <v>4.8128342245989317E-2</v>
      </c>
      <c r="K81" s="1">
        <f t="shared" si="61"/>
        <v>4.5937499999999992E-2</v>
      </c>
      <c r="L81" s="1">
        <f t="shared" si="61"/>
        <v>3.1082331174838114E-2</v>
      </c>
      <c r="M81" s="15">
        <f t="shared" si="61"/>
        <v>3.2225063938618924E-2</v>
      </c>
      <c r="N81" s="1">
        <f t="shared" si="61"/>
        <v>5.5555555555555552E-2</v>
      </c>
      <c r="O81" s="1">
        <f t="shared" si="61"/>
        <v>0</v>
      </c>
      <c r="P81" s="15">
        <f t="shared" si="61"/>
        <v>6.6666666666666666E-2</v>
      </c>
      <c r="Q81" s="1"/>
      <c r="R81" s="76"/>
      <c r="S81" s="76"/>
      <c r="T81" s="76"/>
      <c r="U81" s="78"/>
      <c r="V81" s="80">
        <f t="shared" si="56"/>
        <v>30</v>
      </c>
      <c r="W81" s="80">
        <f t="shared" si="56"/>
        <v>40</v>
      </c>
      <c r="X81" s="84">
        <f t="shared" si="56"/>
        <v>25</v>
      </c>
      <c r="Y81" s="85">
        <f t="shared" si="56"/>
        <v>60</v>
      </c>
      <c r="Z81" s="19"/>
      <c r="AB81" s="80"/>
      <c r="AC81" s="1" t="s">
        <v>55</v>
      </c>
      <c r="AJ81" s="15"/>
      <c r="AK81" s="93">
        <f t="shared" si="57"/>
        <v>4.7274892596759912</v>
      </c>
      <c r="AL81" s="99">
        <f t="shared" si="57"/>
        <v>6.8265825385124694</v>
      </c>
      <c r="AM81" s="100">
        <f t="shared" si="57"/>
        <v>3.264617649709983</v>
      </c>
      <c r="AN81" s="96">
        <f t="shared" si="57"/>
        <v>8.7689540398709269</v>
      </c>
      <c r="AO81" s="37"/>
      <c r="AP81" s="93">
        <f t="shared" si="58"/>
        <v>11.131719045783907</v>
      </c>
      <c r="AQ81" s="99">
        <f t="shared" si="58"/>
        <v>14.306675155122559</v>
      </c>
      <c r="AR81" s="100">
        <f t="shared" si="58"/>
        <v>6.0945617301095831</v>
      </c>
      <c r="AS81" s="96">
        <f t="shared" si="58"/>
        <v>14.941542992179436</v>
      </c>
      <c r="AT81" s="27"/>
      <c r="AU81" s="93">
        <f t="shared" si="59"/>
        <v>7.9058125161419763</v>
      </c>
      <c r="AV81" s="99">
        <f t="shared" si="59"/>
        <v>10.30212349385871</v>
      </c>
      <c r="AW81" s="100">
        <f t="shared" si="59"/>
        <v>10.669319929608012</v>
      </c>
      <c r="AX81" s="96">
        <f t="shared" si="59"/>
        <v>24.76089047940868</v>
      </c>
      <c r="AY81" s="27"/>
      <c r="AZ81" s="93">
        <f t="shared" si="60"/>
        <v>6.2349791783981239</v>
      </c>
      <c r="BA81" s="99">
        <f t="shared" si="60"/>
        <v>8.5646188125062643</v>
      </c>
      <c r="BB81" s="100">
        <f t="shared" si="60"/>
        <v>4.9715006905724213</v>
      </c>
      <c r="BC81" s="96">
        <f t="shared" si="60"/>
        <v>11.52861248854094</v>
      </c>
      <c r="BE81" s="98"/>
      <c r="BF81" s="98"/>
      <c r="BG81" s="98"/>
      <c r="BH81" s="98"/>
    </row>
    <row r="82" spans="1:60" x14ac:dyDescent="0.3">
      <c r="A82" s="20"/>
      <c r="B82" s="1"/>
      <c r="C82" s="128"/>
      <c r="D82" s="119" t="s">
        <v>7</v>
      </c>
      <c r="E82" s="1">
        <f t="shared" ref="E82:P82" si="62">E58/E$69</f>
        <v>6.25E-2</v>
      </c>
      <c r="F82" s="1">
        <f t="shared" si="62"/>
        <v>4.2857142857142858E-2</v>
      </c>
      <c r="G82" s="1">
        <f t="shared" si="62"/>
        <v>0.13333333333333333</v>
      </c>
      <c r="H82" s="19">
        <f t="shared" si="62"/>
        <v>2.3749999999999997E-2</v>
      </c>
      <c r="I82" s="20">
        <f t="shared" si="62"/>
        <v>3.2624113475177297E-2</v>
      </c>
      <c r="J82" s="15">
        <f t="shared" si="62"/>
        <v>6.4171122994652413E-2</v>
      </c>
      <c r="K82" s="1">
        <f t="shared" si="62"/>
        <v>3.2812499999999994E-2</v>
      </c>
      <c r="L82" s="1">
        <f t="shared" si="62"/>
        <v>4.8843663274745611E-2</v>
      </c>
      <c r="M82" s="15">
        <f t="shared" si="62"/>
        <v>4.2966751918158567E-2</v>
      </c>
      <c r="N82" s="1">
        <f t="shared" si="62"/>
        <v>0.1111111111111111</v>
      </c>
      <c r="O82" s="1">
        <f t="shared" si="62"/>
        <v>7.6923076923076927E-2</v>
      </c>
      <c r="P82" s="23">
        <f t="shared" si="62"/>
        <v>0</v>
      </c>
      <c r="Q82" s="1"/>
      <c r="R82" s="76"/>
      <c r="S82" s="76"/>
      <c r="T82" s="76"/>
      <c r="U82" s="78"/>
      <c r="V82" s="80">
        <f t="shared" si="56"/>
        <v>55</v>
      </c>
      <c r="W82" s="80">
        <f t="shared" si="56"/>
        <v>0</v>
      </c>
      <c r="X82" s="86">
        <f t="shared" si="56"/>
        <v>20</v>
      </c>
      <c r="Y82" s="85">
        <f t="shared" si="56"/>
        <v>15</v>
      </c>
      <c r="Z82" s="19"/>
      <c r="AB82" s="82"/>
      <c r="AC82" s="1" t="s">
        <v>56</v>
      </c>
      <c r="AJ82" s="15"/>
      <c r="AK82" s="93">
        <f t="shared" si="57"/>
        <v>9.6005472797415958</v>
      </c>
      <c r="AL82" s="93">
        <f t="shared" si="57"/>
        <v>0</v>
      </c>
      <c r="AM82" s="99">
        <f t="shared" si="57"/>
        <v>2.5928510464739745</v>
      </c>
      <c r="AN82" s="96">
        <f t="shared" si="57"/>
        <v>2.3283897194240488</v>
      </c>
      <c r="AO82" s="37"/>
      <c r="AP82" s="93">
        <f t="shared" si="58"/>
        <v>19.342681955044576</v>
      </c>
      <c r="AQ82" s="93">
        <f t="shared" si="58"/>
        <v>0</v>
      </c>
      <c r="AR82" s="99">
        <f t="shared" si="58"/>
        <v>8.2130430235011449</v>
      </c>
      <c r="AS82" s="96">
        <f t="shared" si="58"/>
        <v>3.2077003573955905</v>
      </c>
      <c r="AT82" s="27"/>
      <c r="AU82" s="93">
        <f t="shared" si="59"/>
        <v>14.249043437104952</v>
      </c>
      <c r="AV82" s="93">
        <f t="shared" si="59"/>
        <v>0</v>
      </c>
      <c r="AW82" s="99">
        <f t="shared" si="59"/>
        <v>5.1630343765788487</v>
      </c>
      <c r="AX82" s="96">
        <f t="shared" si="59"/>
        <v>6.6108979401580505</v>
      </c>
      <c r="AY82" s="27"/>
      <c r="AZ82" s="93">
        <f t="shared" si="60"/>
        <v>11.807727328108879</v>
      </c>
      <c r="BA82" s="93">
        <f t="shared" si="60"/>
        <v>0</v>
      </c>
      <c r="BB82" s="99">
        <f t="shared" si="60"/>
        <v>4.0310715534460284</v>
      </c>
      <c r="BC82" s="96">
        <f t="shared" si="60"/>
        <v>2.8530119830223066</v>
      </c>
      <c r="BE82" s="98"/>
      <c r="BF82" s="98"/>
      <c r="BG82" s="98"/>
      <c r="BH82" s="98"/>
    </row>
    <row r="83" spans="1:60" x14ac:dyDescent="0.3">
      <c r="A83" s="20"/>
      <c r="B83" s="1"/>
      <c r="C83" s="126" t="s">
        <v>10</v>
      </c>
      <c r="D83" s="114" t="s">
        <v>5</v>
      </c>
      <c r="E83" s="16">
        <f t="shared" ref="E83:P83" si="63">E59/E$69</f>
        <v>4.1666666666666671E-2</v>
      </c>
      <c r="F83" s="17">
        <f t="shared" si="63"/>
        <v>5.5555555555555552E-2</v>
      </c>
      <c r="G83" s="17">
        <f t="shared" si="63"/>
        <v>3.7037037037037035E-2</v>
      </c>
      <c r="H83" s="16">
        <f t="shared" si="63"/>
        <v>9.9999999999999992E-2</v>
      </c>
      <c r="I83" s="17">
        <f t="shared" si="63"/>
        <v>4.8484848484848478E-2</v>
      </c>
      <c r="J83" s="18">
        <f t="shared" si="63"/>
        <v>9.0909090909090925E-2</v>
      </c>
      <c r="K83" s="17">
        <f t="shared" si="63"/>
        <v>6.2499999999999986E-2</v>
      </c>
      <c r="L83" s="17">
        <f t="shared" si="63"/>
        <v>8.6956521739130446E-2</v>
      </c>
      <c r="M83" s="18">
        <f t="shared" si="63"/>
        <v>5.2173913043478251E-2</v>
      </c>
      <c r="N83" s="17">
        <f t="shared" si="63"/>
        <v>6.1728395061728392E-2</v>
      </c>
      <c r="O83" s="17">
        <f t="shared" si="63"/>
        <v>3.4188034188034191E-2</v>
      </c>
      <c r="P83" s="18">
        <f t="shared" si="63"/>
        <v>2.469135802469136E-2</v>
      </c>
      <c r="Q83" s="1"/>
      <c r="R83" s="76"/>
      <c r="S83" s="76"/>
      <c r="T83" s="76"/>
      <c r="U83" s="76"/>
      <c r="V83" s="87">
        <f t="shared" si="56"/>
        <v>60</v>
      </c>
      <c r="W83" s="88">
        <f t="shared" si="56"/>
        <v>15</v>
      </c>
      <c r="X83" s="81">
        <f t="shared" si="56"/>
        <v>25</v>
      </c>
      <c r="Y83" s="89">
        <f t="shared" si="56"/>
        <v>75</v>
      </c>
      <c r="Z83" s="19"/>
      <c r="AJ83" s="15"/>
      <c r="AK83" s="101">
        <f t="shared" si="57"/>
        <v>9.8385399299689595</v>
      </c>
      <c r="AL83" s="102">
        <f t="shared" si="57"/>
        <v>2.7739647412291255</v>
      </c>
      <c r="AM83" s="97">
        <f t="shared" si="57"/>
        <v>3.8270840449385601</v>
      </c>
      <c r="AN83" s="103">
        <f t="shared" si="57"/>
        <v>10.905389571534622</v>
      </c>
      <c r="AO83" s="38"/>
      <c r="AP83" s="101">
        <f t="shared" si="58"/>
        <v>21.925795433889796</v>
      </c>
      <c r="AQ83" s="102">
        <f t="shared" si="58"/>
        <v>5.0360067999220206</v>
      </c>
      <c r="AR83" s="97">
        <f t="shared" si="58"/>
        <v>6.5968866067703917</v>
      </c>
      <c r="AS83" s="103">
        <f t="shared" si="58"/>
        <v>17.328535114206954</v>
      </c>
      <c r="AU83" s="101">
        <f t="shared" si="59"/>
        <v>15.54578834607441</v>
      </c>
      <c r="AV83" s="102">
        <f t="shared" si="59"/>
        <v>3.9469199432462414</v>
      </c>
      <c r="AW83" s="97">
        <f t="shared" si="59"/>
        <v>9.8633988333157951</v>
      </c>
      <c r="AX83" s="103">
        <f t="shared" si="59"/>
        <v>32.262584379376406</v>
      </c>
      <c r="AY83" s="27"/>
      <c r="AZ83" s="104">
        <f t="shared" si="60"/>
        <v>12.689876290066834</v>
      </c>
      <c r="BA83" s="102">
        <f t="shared" si="60"/>
        <v>3.2431085156026143</v>
      </c>
      <c r="BB83" s="97">
        <f t="shared" si="60"/>
        <v>4.7126305149752419</v>
      </c>
      <c r="BC83" s="103">
        <f t="shared" si="60"/>
        <v>14.503490934882004</v>
      </c>
      <c r="BE83" s="98"/>
      <c r="BF83" s="98"/>
      <c r="BG83" s="98"/>
      <c r="BH83" s="98"/>
    </row>
    <row r="84" spans="1:60" x14ac:dyDescent="0.3">
      <c r="A84" s="20"/>
      <c r="B84" s="1"/>
      <c r="C84" s="127"/>
      <c r="D84" s="116" t="s">
        <v>6</v>
      </c>
      <c r="E84" s="19">
        <f t="shared" ref="E84:P84" si="64">E60/E$69</f>
        <v>3.1060606060606059E-2</v>
      </c>
      <c r="F84" s="20">
        <f t="shared" si="64"/>
        <v>7.0995670995671001E-2</v>
      </c>
      <c r="G84" s="20">
        <f t="shared" si="64"/>
        <v>7.454545454545454E-2</v>
      </c>
      <c r="H84" s="19">
        <f t="shared" si="64"/>
        <v>9.9999999999999992E-2</v>
      </c>
      <c r="I84" s="20">
        <f t="shared" si="64"/>
        <v>0.30303030303030298</v>
      </c>
      <c r="J84" s="15">
        <f t="shared" si="64"/>
        <v>4.5454545454545463E-2</v>
      </c>
      <c r="K84" s="20">
        <f t="shared" si="64"/>
        <v>0.12499999999999997</v>
      </c>
      <c r="L84" s="20">
        <f t="shared" si="64"/>
        <v>4.3478260869565223E-2</v>
      </c>
      <c r="M84" s="15">
        <f t="shared" si="64"/>
        <v>6.9565217391304335E-2</v>
      </c>
      <c r="N84" s="20">
        <f t="shared" si="64"/>
        <v>7.5925925925925924E-2</v>
      </c>
      <c r="O84" s="20">
        <f t="shared" si="64"/>
        <v>0.12424242424242425</v>
      </c>
      <c r="P84" s="15">
        <f t="shared" si="64"/>
        <v>4.1414141414141417E-2</v>
      </c>
      <c r="Q84" s="1"/>
      <c r="R84" s="76"/>
      <c r="S84" s="76"/>
      <c r="T84" s="76"/>
      <c r="U84" s="76"/>
      <c r="V84" s="17"/>
      <c r="Z84" s="20"/>
    </row>
    <row r="85" spans="1:60" x14ac:dyDescent="0.3">
      <c r="A85" s="20"/>
      <c r="B85" s="1"/>
      <c r="C85" s="128"/>
      <c r="D85" s="119" t="s">
        <v>7</v>
      </c>
      <c r="E85" s="19">
        <f t="shared" ref="E85:P85" si="65">E61/E$69</f>
        <v>3.968253968253968E-2</v>
      </c>
      <c r="F85" s="20">
        <f t="shared" si="65"/>
        <v>9.0702947845804988E-2</v>
      </c>
      <c r="G85" s="20">
        <f t="shared" si="65"/>
        <v>6.7724867724867716E-2</v>
      </c>
      <c r="H85" s="19">
        <f t="shared" si="65"/>
        <v>4.9999999999999996E-2</v>
      </c>
      <c r="I85" s="20">
        <f t="shared" si="65"/>
        <v>3.0303030303030297E-2</v>
      </c>
      <c r="J85" s="15">
        <f t="shared" si="65"/>
        <v>0.27272727272727276</v>
      </c>
      <c r="K85" s="20">
        <f t="shared" si="65"/>
        <v>0.12499999999999997</v>
      </c>
      <c r="L85" s="20">
        <f t="shared" si="65"/>
        <v>4.3478260869565223E-2</v>
      </c>
      <c r="M85" s="15">
        <f t="shared" si="65"/>
        <v>0</v>
      </c>
      <c r="N85" s="20">
        <f t="shared" si="65"/>
        <v>5.6437389770723101E-2</v>
      </c>
      <c r="O85" s="20">
        <f t="shared" si="65"/>
        <v>8.7912087912087905E-2</v>
      </c>
      <c r="P85" s="15">
        <f t="shared" si="65"/>
        <v>1.4109347442680775E-2</v>
      </c>
      <c r="Q85" s="1"/>
      <c r="R85" s="76"/>
      <c r="S85" s="76"/>
      <c r="T85" s="76"/>
      <c r="U85" s="76"/>
      <c r="Z85" s="20"/>
    </row>
    <row r="86" spans="1:60" x14ac:dyDescent="0.3">
      <c r="A86" s="20"/>
      <c r="B86" s="1"/>
      <c r="C86" s="126" t="s">
        <v>30</v>
      </c>
      <c r="D86" s="114" t="s">
        <v>5</v>
      </c>
      <c r="E86" s="16">
        <f t="shared" ref="E86:P86" si="66">E62/E$69</f>
        <v>3.3333333333333333E-2</v>
      </c>
      <c r="F86" s="17">
        <f t="shared" si="66"/>
        <v>4.4444444444444446E-2</v>
      </c>
      <c r="G86" s="17">
        <f t="shared" si="66"/>
        <v>2.9629629629629631E-2</v>
      </c>
      <c r="H86" s="16">
        <f t="shared" si="66"/>
        <v>4.9999999999999996E-2</v>
      </c>
      <c r="I86" s="17">
        <f t="shared" si="66"/>
        <v>3.6363636363636355E-2</v>
      </c>
      <c r="J86" s="18">
        <f t="shared" si="66"/>
        <v>3.6363636363636369E-2</v>
      </c>
      <c r="K86" s="17">
        <f t="shared" si="66"/>
        <v>0.12499999999999997</v>
      </c>
      <c r="L86" s="17">
        <f t="shared" si="66"/>
        <v>4.3478260869565223E-2</v>
      </c>
      <c r="M86" s="18">
        <f t="shared" si="66"/>
        <v>8.6956521739130418E-2</v>
      </c>
      <c r="N86" s="17">
        <f t="shared" si="66"/>
        <v>4.938271604938272E-2</v>
      </c>
      <c r="O86" s="17">
        <f t="shared" si="66"/>
        <v>2.7350427350427354E-2</v>
      </c>
      <c r="P86" s="18">
        <f t="shared" si="66"/>
        <v>1.9753086419753089E-2</v>
      </c>
      <c r="Q86" s="1"/>
      <c r="R86" s="76"/>
      <c r="S86" s="76"/>
      <c r="T86" s="76"/>
      <c r="U86" s="76"/>
      <c r="Z86" s="20"/>
      <c r="AK86" s="20" t="s">
        <v>85</v>
      </c>
      <c r="AP86" s="20" t="s">
        <v>86</v>
      </c>
      <c r="AU86" s="20" t="s">
        <v>87</v>
      </c>
      <c r="AZ86" s="20" t="s">
        <v>88</v>
      </c>
    </row>
    <row r="87" spans="1:60" ht="16.5" x14ac:dyDescent="0.3">
      <c r="A87" s="20"/>
      <c r="B87" s="1"/>
      <c r="C87" s="127"/>
      <c r="D87" s="116" t="s">
        <v>6</v>
      </c>
      <c r="E87" s="19">
        <f t="shared" ref="E87:P87" si="67">E63/E$69</f>
        <v>1.893939393939394E-2</v>
      </c>
      <c r="F87" s="20">
        <f t="shared" si="67"/>
        <v>4.3290043290043288E-2</v>
      </c>
      <c r="G87" s="20">
        <f t="shared" si="67"/>
        <v>4.5454545454545449E-2</v>
      </c>
      <c r="H87" s="19">
        <f t="shared" si="67"/>
        <v>9.9999999999999992E-2</v>
      </c>
      <c r="I87" s="20">
        <f t="shared" si="67"/>
        <v>3.0303030303030297E-2</v>
      </c>
      <c r="J87" s="15">
        <f t="shared" si="67"/>
        <v>9.0909090909090925E-2</v>
      </c>
      <c r="K87" s="20">
        <f t="shared" si="67"/>
        <v>6.2499999999999986E-2</v>
      </c>
      <c r="L87" s="20">
        <f t="shared" si="67"/>
        <v>0.26086956521739135</v>
      </c>
      <c r="M87" s="15">
        <f t="shared" si="67"/>
        <v>4.3478260869565209E-2</v>
      </c>
      <c r="N87" s="20">
        <f t="shared" si="67"/>
        <v>4.6296296296296287E-2</v>
      </c>
      <c r="O87" s="20">
        <f t="shared" si="67"/>
        <v>7.5757575757575746E-2</v>
      </c>
      <c r="P87" s="15">
        <f t="shared" si="67"/>
        <v>2.5252525252525256E-2</v>
      </c>
      <c r="Q87" s="1"/>
      <c r="R87" s="76"/>
      <c r="S87" s="76"/>
      <c r="T87" s="76"/>
      <c r="U87" s="76"/>
      <c r="V87" s="22" t="s">
        <v>57</v>
      </c>
      <c r="W87" s="22"/>
      <c r="X87" s="22"/>
      <c r="Y87" s="22"/>
      <c r="Z87" s="20"/>
      <c r="AJ87" s="20"/>
      <c r="AK87" s="22" t="s">
        <v>89</v>
      </c>
      <c r="AL87" s="1" t="s">
        <v>90</v>
      </c>
      <c r="AM87" s="22"/>
      <c r="AP87" s="22" t="s">
        <v>91</v>
      </c>
      <c r="AQ87" s="1" t="s">
        <v>92</v>
      </c>
      <c r="AR87" s="22"/>
      <c r="AS87" s="22"/>
      <c r="AT87" s="20"/>
      <c r="AU87" s="22" t="s">
        <v>93</v>
      </c>
      <c r="AV87" s="1" t="s">
        <v>94</v>
      </c>
      <c r="AW87" s="22"/>
      <c r="AZ87" s="22" t="s">
        <v>95</v>
      </c>
      <c r="BA87" s="1" t="s">
        <v>96</v>
      </c>
      <c r="BB87" s="22"/>
    </row>
    <row r="88" spans="1:60" x14ac:dyDescent="0.3">
      <c r="A88" s="20"/>
      <c r="B88" s="1"/>
      <c r="C88" s="128"/>
      <c r="D88" s="119" t="s">
        <v>7</v>
      </c>
      <c r="E88" s="21">
        <f t="shared" ref="E88:P88" si="68">E64/E$69</f>
        <v>2.2817460317460316E-2</v>
      </c>
      <c r="F88" s="22">
        <f t="shared" si="68"/>
        <v>5.2154195011337869E-2</v>
      </c>
      <c r="G88" s="22">
        <f t="shared" si="68"/>
        <v>3.8941798941798937E-2</v>
      </c>
      <c r="H88" s="21">
        <f t="shared" si="68"/>
        <v>4.9999999999999996E-2</v>
      </c>
      <c r="I88" s="22">
        <f t="shared" si="68"/>
        <v>0</v>
      </c>
      <c r="J88" s="23">
        <f t="shared" si="68"/>
        <v>1.8181818181818184E-2</v>
      </c>
      <c r="K88" s="22">
        <f t="shared" si="68"/>
        <v>6.2499999999999986E-2</v>
      </c>
      <c r="L88" s="22">
        <f t="shared" si="68"/>
        <v>8.6956521739130446E-2</v>
      </c>
      <c r="M88" s="23">
        <f t="shared" si="68"/>
        <v>0.43478260869565211</v>
      </c>
      <c r="N88" s="22">
        <f t="shared" si="68"/>
        <v>3.2451499118165784E-2</v>
      </c>
      <c r="O88" s="22">
        <f t="shared" si="68"/>
        <v>5.054945054945055E-2</v>
      </c>
      <c r="P88" s="23">
        <f t="shared" si="68"/>
        <v>8.1128747795414461E-3</v>
      </c>
      <c r="Q88" s="1"/>
      <c r="R88" s="76"/>
      <c r="S88" s="76"/>
      <c r="T88" s="76"/>
      <c r="U88" s="78"/>
      <c r="V88" s="80">
        <v>10</v>
      </c>
      <c r="W88" s="90">
        <v>30</v>
      </c>
      <c r="X88" s="82">
        <v>20</v>
      </c>
      <c r="Y88" s="85">
        <v>15</v>
      </c>
      <c r="Z88" s="19"/>
      <c r="AJ88" s="15"/>
      <c r="AK88" s="80">
        <f>V88*$X$145</f>
        <v>1.3141979904197563</v>
      </c>
      <c r="AL88" s="81">
        <f>W88*$X$148</f>
        <v>3.9336165813149564</v>
      </c>
      <c r="AM88" s="82">
        <f>X88*$X$148</f>
        <v>2.6224110542099712</v>
      </c>
      <c r="AN88" s="83">
        <f>Y88*$X$148</f>
        <v>1.9668082906574782</v>
      </c>
      <c r="AO88" s="37"/>
      <c r="AP88" s="80">
        <f>V88*$Y$145</f>
        <v>3.9783814682226288</v>
      </c>
      <c r="AQ88" s="81">
        <f>W88*$Y$148</f>
        <v>9.6652338714635952</v>
      </c>
      <c r="AR88" s="82">
        <f>X88*$Y$148</f>
        <v>6.4434892476423968</v>
      </c>
      <c r="AS88" s="83">
        <f>Y88*$Y$148</f>
        <v>4.8326169357317976</v>
      </c>
      <c r="AT88" s="27"/>
      <c r="AU88" s="80">
        <f>V88*$Z$145</f>
        <v>2.7547507692126212</v>
      </c>
      <c r="AV88" s="81">
        <f>W88*$Z$148</f>
        <v>10.563423775765454</v>
      </c>
      <c r="AW88" s="82">
        <f>X88*$Z$148</f>
        <v>7.042282517176969</v>
      </c>
      <c r="AX88" s="83">
        <f>Y88*$Z$148</f>
        <v>5.2817118878827269</v>
      </c>
      <c r="AY88" s="27"/>
      <c r="AZ88" s="80">
        <f>V88*$AA$145</f>
        <v>1.9526697721449915</v>
      </c>
      <c r="BA88" s="81">
        <f>W88*$AA$148</f>
        <v>5.837725771455986</v>
      </c>
      <c r="BB88" s="82">
        <f>X88*$AA$148</f>
        <v>3.8918171809706577</v>
      </c>
      <c r="BC88" s="83">
        <f>Y88*$AA$148</f>
        <v>2.918862885727993</v>
      </c>
    </row>
    <row r="89" spans="1:60" ht="16.5" x14ac:dyDescent="0.3">
      <c r="A89" s="20"/>
      <c r="B89" s="1"/>
      <c r="C89" s="126" t="s">
        <v>25</v>
      </c>
      <c r="D89" s="114" t="s">
        <v>5</v>
      </c>
      <c r="E89" s="19">
        <f t="shared" ref="E89:P89" si="69">E65/E$69</f>
        <v>2.5000000000000001E-2</v>
      </c>
      <c r="F89" s="20">
        <f t="shared" si="69"/>
        <v>2.8571428571428571E-2</v>
      </c>
      <c r="G89" s="20">
        <f t="shared" si="69"/>
        <v>5.3333333333333337E-2</v>
      </c>
      <c r="H89" s="19">
        <f t="shared" si="69"/>
        <v>3.7999999999999999E-2</v>
      </c>
      <c r="I89" s="20">
        <f t="shared" si="69"/>
        <v>2.9658284977433908E-2</v>
      </c>
      <c r="J89" s="15">
        <f t="shared" si="69"/>
        <v>6.4171122994652413E-2</v>
      </c>
      <c r="K89" s="20">
        <f t="shared" si="69"/>
        <v>5.2499999999999991E-2</v>
      </c>
      <c r="L89" s="20">
        <f t="shared" si="69"/>
        <v>4.4403330249768738E-2</v>
      </c>
      <c r="M89" s="15">
        <f t="shared" si="69"/>
        <v>4.2966751918158567E-2</v>
      </c>
      <c r="N89" s="20">
        <f t="shared" si="69"/>
        <v>0.27777777777777779</v>
      </c>
      <c r="O89" s="20">
        <f t="shared" si="69"/>
        <v>4.6153846153846156E-2</v>
      </c>
      <c r="P89" s="15">
        <f t="shared" si="69"/>
        <v>5.5555555555555552E-2</v>
      </c>
      <c r="Q89" s="1"/>
      <c r="R89" s="76"/>
      <c r="S89" s="76"/>
      <c r="T89" s="76"/>
      <c r="U89" s="78"/>
      <c r="V89" s="80">
        <v>15</v>
      </c>
      <c r="W89" s="91">
        <v>10</v>
      </c>
      <c r="X89" s="84">
        <v>10</v>
      </c>
      <c r="Y89" s="85">
        <v>20</v>
      </c>
      <c r="Z89" s="19"/>
      <c r="AB89" s="79" t="s">
        <v>58</v>
      </c>
      <c r="AC89" s="1" t="s">
        <v>59</v>
      </c>
      <c r="AJ89" s="15"/>
      <c r="AK89" s="80">
        <f>V89*$X$145</f>
        <v>1.9712969856296343</v>
      </c>
      <c r="AL89" s="80">
        <f>W89*$X$145</f>
        <v>1.3141979904197563</v>
      </c>
      <c r="AM89" s="84">
        <f>X89*$X$148</f>
        <v>1.3112055271049856</v>
      </c>
      <c r="AN89" s="85">
        <f>Y89*$X$148</f>
        <v>2.6224110542099712</v>
      </c>
      <c r="AO89" s="37"/>
      <c r="AP89" s="80">
        <f>V89*$Y$145</f>
        <v>5.967572202333943</v>
      </c>
      <c r="AQ89" s="80">
        <f>W89*$Y$145</f>
        <v>3.9783814682226288</v>
      </c>
      <c r="AR89" s="84">
        <f>X89*$Y$148</f>
        <v>3.2217446238211984</v>
      </c>
      <c r="AS89" s="85">
        <f>Y89*$Y$148</f>
        <v>6.4434892476423968</v>
      </c>
      <c r="AT89" s="27"/>
      <c r="AU89" s="80">
        <f>V89*$Z$145</f>
        <v>4.1321261538189313</v>
      </c>
      <c r="AV89" s="80">
        <f>W89*$Z$145</f>
        <v>2.7547507692126212</v>
      </c>
      <c r="AW89" s="84">
        <f>X89*$Z$148</f>
        <v>3.5211412585884845</v>
      </c>
      <c r="AX89" s="85">
        <f>Y89*$Z$148</f>
        <v>7.042282517176969</v>
      </c>
      <c r="AY89" s="27"/>
      <c r="AZ89" s="80">
        <f>V89*$AA$145</f>
        <v>2.9290046582174871</v>
      </c>
      <c r="BA89" s="80">
        <f>W89*$AA$145</f>
        <v>1.9526697721449915</v>
      </c>
      <c r="BB89" s="84">
        <f>X89*$AA$148</f>
        <v>1.9459085904853288</v>
      </c>
      <c r="BC89" s="85">
        <f>Y89*$AA$148</f>
        <v>3.8918171809706577</v>
      </c>
    </row>
    <row r="90" spans="1:60" x14ac:dyDescent="0.3">
      <c r="A90" s="20"/>
      <c r="B90" s="1"/>
      <c r="C90" s="127"/>
      <c r="D90" s="116" t="s">
        <v>6</v>
      </c>
      <c r="E90" s="19">
        <f t="shared" ref="E90:P90" si="70">E66/E$69</f>
        <v>2.5000000000000001E-2</v>
      </c>
      <c r="F90" s="20">
        <f t="shared" si="70"/>
        <v>5.7142857142857141E-2</v>
      </c>
      <c r="G90" s="20">
        <f t="shared" si="70"/>
        <v>6.6666666666666666E-2</v>
      </c>
      <c r="H90" s="19">
        <f t="shared" si="70"/>
        <v>4.7499999999999994E-2</v>
      </c>
      <c r="I90" s="20">
        <f t="shared" si="70"/>
        <v>1.4829142488716954E-2</v>
      </c>
      <c r="J90" s="15">
        <f t="shared" si="70"/>
        <v>2.6737967914438505E-2</v>
      </c>
      <c r="K90" s="20">
        <f t="shared" si="70"/>
        <v>6.5624999999999989E-2</v>
      </c>
      <c r="L90" s="20">
        <f t="shared" si="70"/>
        <v>2.2201665124884369E-2</v>
      </c>
      <c r="M90" s="15">
        <f t="shared" si="70"/>
        <v>1.7902813299232732E-2</v>
      </c>
      <c r="N90" s="20">
        <f t="shared" si="70"/>
        <v>5.5555555555555552E-2</v>
      </c>
      <c r="O90" s="20">
        <f t="shared" si="70"/>
        <v>0.15384615384615385</v>
      </c>
      <c r="P90" s="15">
        <f t="shared" si="70"/>
        <v>5.5555555555555552E-2</v>
      </c>
      <c r="Q90" s="1"/>
      <c r="R90" s="76"/>
      <c r="S90" s="76"/>
      <c r="T90" s="76"/>
      <c r="U90" s="78"/>
      <c r="V90" s="80">
        <v>15</v>
      </c>
      <c r="W90" s="80">
        <v>0</v>
      </c>
      <c r="X90" s="91">
        <v>10</v>
      </c>
      <c r="Y90" s="85">
        <v>0</v>
      </c>
      <c r="Z90" s="20"/>
      <c r="AB90" s="133" t="s">
        <v>60</v>
      </c>
      <c r="AC90" s="9" t="s">
        <v>5</v>
      </c>
      <c r="AD90" s="25">
        <f>SUM(V88:V91,W89:W91,X90)</f>
        <v>85</v>
      </c>
      <c r="AJ90" s="15"/>
      <c r="AK90" s="80">
        <f>V90*$X$145</f>
        <v>1.9712969856296343</v>
      </c>
      <c r="AL90" s="80">
        <f>W90*$X$145</f>
        <v>0</v>
      </c>
      <c r="AM90" s="86">
        <f>X90*$X$145</f>
        <v>1.3141979904197563</v>
      </c>
      <c r="AN90" s="85">
        <f>Y90*$X$148</f>
        <v>0</v>
      </c>
      <c r="AO90" s="37"/>
      <c r="AP90" s="80">
        <f>V90*$Y$145</f>
        <v>5.967572202333943</v>
      </c>
      <c r="AQ90" s="80">
        <f>W90*$Y$145</f>
        <v>0</v>
      </c>
      <c r="AR90" s="86">
        <f>X90*$Y$145</f>
        <v>3.9783814682226288</v>
      </c>
      <c r="AS90" s="85">
        <f>Y90*$Y$148</f>
        <v>0</v>
      </c>
      <c r="AT90" s="27"/>
      <c r="AU90" s="80">
        <f>V90*$Z$145</f>
        <v>4.1321261538189313</v>
      </c>
      <c r="AV90" s="80">
        <f>W90*$Z$145</f>
        <v>0</v>
      </c>
      <c r="AW90" s="86">
        <f>X90*$Z$145</f>
        <v>2.7547507692126212</v>
      </c>
      <c r="AX90" s="85">
        <f>Y90*$Z$148</f>
        <v>0</v>
      </c>
      <c r="AY90" s="27"/>
      <c r="AZ90" s="80">
        <f>V90*$AA$145</f>
        <v>2.9290046582174871</v>
      </c>
      <c r="BA90" s="80">
        <f>W90*$AA$145</f>
        <v>0</v>
      </c>
      <c r="BB90" s="86">
        <f>X90*$AA$145</f>
        <v>1.9526697721449915</v>
      </c>
      <c r="BC90" s="85">
        <f>Y90*$AA$148</f>
        <v>0</v>
      </c>
    </row>
    <row r="91" spans="1:60" x14ac:dyDescent="0.3">
      <c r="A91" s="20"/>
      <c r="B91" s="1"/>
      <c r="C91" s="128"/>
      <c r="D91" s="119" t="s">
        <v>7</v>
      </c>
      <c r="E91" s="21">
        <f t="shared" ref="E91:P91" si="71">E67/E$69</f>
        <v>1.2500000000000001E-2</v>
      </c>
      <c r="F91" s="22">
        <f t="shared" si="71"/>
        <v>1.4285714285714285E-2</v>
      </c>
      <c r="G91" s="22">
        <f t="shared" si="71"/>
        <v>2.6666666666666668E-2</v>
      </c>
      <c r="H91" s="21">
        <f t="shared" si="71"/>
        <v>2.8499999999999998E-2</v>
      </c>
      <c r="I91" s="22">
        <f t="shared" si="71"/>
        <v>2.3726627981947124E-2</v>
      </c>
      <c r="J91" s="23">
        <f t="shared" si="71"/>
        <v>2.6737967914438505E-2</v>
      </c>
      <c r="K91" s="22">
        <f t="shared" si="71"/>
        <v>3.9374999999999993E-2</v>
      </c>
      <c r="L91" s="22">
        <f t="shared" si="71"/>
        <v>3.5522664199814986E-2</v>
      </c>
      <c r="M91" s="23">
        <f t="shared" si="71"/>
        <v>1.7902813299232732E-2</v>
      </c>
      <c r="N91" s="22">
        <f t="shared" si="71"/>
        <v>5.5555555555555552E-2</v>
      </c>
      <c r="O91" s="22">
        <f t="shared" si="71"/>
        <v>7.6923076923076927E-2</v>
      </c>
      <c r="P91" s="23">
        <f t="shared" si="71"/>
        <v>0.44444444444444442</v>
      </c>
      <c r="Q91" s="1"/>
      <c r="R91" s="76"/>
      <c r="S91" s="76"/>
      <c r="T91" s="76"/>
      <c r="U91" s="78"/>
      <c r="V91" s="92">
        <v>20</v>
      </c>
      <c r="W91" s="88">
        <v>5</v>
      </c>
      <c r="X91" s="81">
        <v>10</v>
      </c>
      <c r="Y91" s="89">
        <v>15</v>
      </c>
      <c r="AB91" s="134"/>
      <c r="AC91" s="9" t="s">
        <v>6</v>
      </c>
      <c r="AD91" s="25">
        <f>SUM(V94:V97,W95:W97,X96)</f>
        <v>50</v>
      </c>
      <c r="AK91" s="87">
        <f>V91*$X$145</f>
        <v>2.6283959808395125</v>
      </c>
      <c r="AL91" s="88">
        <f>W91*$X$145</f>
        <v>0.65709899520987813</v>
      </c>
      <c r="AM91" s="81">
        <f>X91*$X$148</f>
        <v>1.3112055271049856</v>
      </c>
      <c r="AN91" s="89">
        <f>Y91*$X$148</f>
        <v>1.9668082906574782</v>
      </c>
      <c r="AO91" s="38"/>
      <c r="AP91" s="87">
        <f>V91*$Y$145</f>
        <v>7.9567629364452577</v>
      </c>
      <c r="AQ91" s="88">
        <f>W91*$Y$145</f>
        <v>1.9891907341113144</v>
      </c>
      <c r="AR91" s="81">
        <f>X91*$Y$148</f>
        <v>3.2217446238211984</v>
      </c>
      <c r="AS91" s="89">
        <f>Y91*$Y$148</f>
        <v>4.8326169357317976</v>
      </c>
      <c r="AT91" s="27"/>
      <c r="AU91" s="87">
        <f>V91*$Z$145</f>
        <v>5.5095015384252424</v>
      </c>
      <c r="AV91" s="88">
        <f>W91*$Z$145</f>
        <v>1.3773753846063106</v>
      </c>
      <c r="AW91" s="81">
        <f>X91*$Z$148</f>
        <v>3.5211412585884845</v>
      </c>
      <c r="AX91" s="89">
        <f>Y91*$Z$148</f>
        <v>5.2817118878827269</v>
      </c>
      <c r="AZ91" s="87">
        <f>V91*$AA$145</f>
        <v>3.905339544289983</v>
      </c>
      <c r="BA91" s="88">
        <f>W91*$AA$145</f>
        <v>0.97633488607249574</v>
      </c>
      <c r="BB91" s="81">
        <f>X91*$AA$148</f>
        <v>1.9459085904853288</v>
      </c>
      <c r="BC91" s="89">
        <f>Y91*$AA$148</f>
        <v>2.918862885727993</v>
      </c>
    </row>
    <row r="92" spans="1:60" x14ac:dyDescent="0.3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75"/>
      <c r="S92" s="75"/>
      <c r="T92" s="75"/>
      <c r="U92" s="75"/>
      <c r="AB92" s="135"/>
      <c r="AC92" s="12" t="s">
        <v>7</v>
      </c>
      <c r="AD92" s="23">
        <f>SUM(V100:V103,W101:W103,X102)</f>
        <v>110</v>
      </c>
      <c r="AJ92" s="20"/>
      <c r="AK92" s="20"/>
      <c r="AP92" s="20"/>
      <c r="AU92" s="20"/>
      <c r="AZ92" s="20"/>
    </row>
    <row r="93" spans="1:60" ht="16.5" x14ac:dyDescent="0.3">
      <c r="A93" s="20"/>
      <c r="B93" s="1" t="s">
        <v>44</v>
      </c>
      <c r="C93" s="1" t="s">
        <v>45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75"/>
      <c r="S93" s="75"/>
      <c r="T93" s="77"/>
      <c r="U93" s="75"/>
      <c r="V93" s="22" t="s">
        <v>61</v>
      </c>
      <c r="W93" s="22"/>
      <c r="X93" s="22"/>
      <c r="Y93" s="22"/>
      <c r="AB93" s="133" t="s">
        <v>62</v>
      </c>
      <c r="AC93" s="9" t="s">
        <v>5</v>
      </c>
      <c r="AD93" s="25">
        <f>SUM(W88:Y88,X89:Y89,Y90,X91:Y91)</f>
        <v>120</v>
      </c>
      <c r="AJ93" s="20"/>
      <c r="AK93" s="22" t="s">
        <v>97</v>
      </c>
      <c r="AL93" s="1" t="s">
        <v>98</v>
      </c>
      <c r="AM93" s="22"/>
      <c r="AN93" s="22"/>
      <c r="AO93" s="38"/>
      <c r="AP93" s="22" t="s">
        <v>99</v>
      </c>
      <c r="AQ93" s="1" t="s">
        <v>100</v>
      </c>
      <c r="AR93" s="22"/>
      <c r="AT93" s="20"/>
      <c r="AU93" s="22" t="s">
        <v>101</v>
      </c>
      <c r="AV93" s="1" t="s">
        <v>102</v>
      </c>
      <c r="AW93" s="22"/>
      <c r="AZ93" s="22" t="s">
        <v>103</v>
      </c>
      <c r="BA93" s="22" t="s">
        <v>104</v>
      </c>
      <c r="BB93" s="22"/>
    </row>
    <row r="94" spans="1:60" x14ac:dyDescent="0.3">
      <c r="A94" s="20"/>
      <c r="B94" s="1"/>
      <c r="C94" s="129"/>
      <c r="D94" s="130"/>
      <c r="E94" s="138" t="s">
        <v>9</v>
      </c>
      <c r="F94" s="124"/>
      <c r="G94" s="125"/>
      <c r="H94" s="138" t="s">
        <v>11</v>
      </c>
      <c r="I94" s="124"/>
      <c r="J94" s="125"/>
      <c r="K94" s="138" t="s">
        <v>31</v>
      </c>
      <c r="L94" s="124"/>
      <c r="M94" s="125"/>
      <c r="N94" s="138" t="s">
        <v>23</v>
      </c>
      <c r="O94" s="124"/>
      <c r="P94" s="125"/>
      <c r="Q94" s="1"/>
      <c r="R94" s="20"/>
      <c r="S94" s="20"/>
      <c r="T94" s="77"/>
      <c r="U94" s="15"/>
      <c r="V94" s="80">
        <v>0</v>
      </c>
      <c r="W94" s="90">
        <v>15</v>
      </c>
      <c r="X94" s="82">
        <v>10</v>
      </c>
      <c r="Y94" s="85">
        <v>10</v>
      </c>
      <c r="AB94" s="134"/>
      <c r="AC94" s="31" t="s">
        <v>6</v>
      </c>
      <c r="AD94" s="15">
        <f>SUM(W94:Y94,X95:Y95,Y96,X97:Y97)</f>
        <v>100</v>
      </c>
      <c r="AJ94" s="15"/>
      <c r="AK94" s="80">
        <f>V94*$X$146</f>
        <v>0</v>
      </c>
      <c r="AL94" s="81">
        <f>W94*$X$149</f>
        <v>1.9534121226049972</v>
      </c>
      <c r="AM94" s="82">
        <f>X94*$X$149</f>
        <v>1.3022747484033315</v>
      </c>
      <c r="AN94" s="83">
        <f>Y94*$X$149</f>
        <v>1.3022747484033315</v>
      </c>
      <c r="AO94" s="39"/>
      <c r="AP94" s="80">
        <f>V94*$Y$146</f>
        <v>0</v>
      </c>
      <c r="AQ94" s="81">
        <f>W94*$Y$149</f>
        <v>2.8728171062883847</v>
      </c>
      <c r="AR94" s="82">
        <f>X94*$Y$149</f>
        <v>1.9152114041922563</v>
      </c>
      <c r="AS94" s="83">
        <f>Y94*$Y$149</f>
        <v>1.9152114041922563</v>
      </c>
      <c r="AT94" s="27"/>
      <c r="AU94" s="80">
        <f>V94*$Z$146</f>
        <v>0</v>
      </c>
      <c r="AV94" s="81">
        <f>W94*$Z$149</f>
        <v>7.1481786710195268</v>
      </c>
      <c r="AW94" s="82">
        <f>X94*$Z$149</f>
        <v>4.7654524473463509</v>
      </c>
      <c r="AX94" s="83">
        <f>Y94*$Z$149</f>
        <v>4.7654524473463509</v>
      </c>
      <c r="AY94" s="27"/>
      <c r="AZ94" s="80">
        <f>V94*$AA$146</f>
        <v>0</v>
      </c>
      <c r="BA94" s="81">
        <f>W94*$AA$149</f>
        <v>3.025592100087092</v>
      </c>
      <c r="BB94" s="82">
        <f>X94*$AA$149</f>
        <v>2.0170614000580613</v>
      </c>
      <c r="BC94" s="83">
        <f>Y94*$AA$149</f>
        <v>2.0170614000580613</v>
      </c>
    </row>
    <row r="95" spans="1:60" x14ac:dyDescent="0.3">
      <c r="A95" s="20"/>
      <c r="B95" s="1"/>
      <c r="C95" s="131"/>
      <c r="D95" s="132"/>
      <c r="E95" s="108" t="s">
        <v>5</v>
      </c>
      <c r="F95" s="109" t="s">
        <v>6</v>
      </c>
      <c r="G95" s="110" t="s">
        <v>7</v>
      </c>
      <c r="H95" s="108" t="s">
        <v>5</v>
      </c>
      <c r="I95" s="109" t="s">
        <v>6</v>
      </c>
      <c r="J95" s="110" t="s">
        <v>7</v>
      </c>
      <c r="K95" s="109" t="s">
        <v>5</v>
      </c>
      <c r="L95" s="109" t="s">
        <v>6</v>
      </c>
      <c r="M95" s="110" t="s">
        <v>7</v>
      </c>
      <c r="N95" s="109" t="s">
        <v>5</v>
      </c>
      <c r="O95" s="109" t="s">
        <v>6</v>
      </c>
      <c r="P95" s="110" t="s">
        <v>7</v>
      </c>
      <c r="Q95" s="1"/>
      <c r="R95" s="20"/>
      <c r="S95" s="20"/>
      <c r="T95" s="77"/>
      <c r="U95" s="15"/>
      <c r="V95" s="80">
        <v>5</v>
      </c>
      <c r="W95" s="91">
        <v>10</v>
      </c>
      <c r="X95" s="84">
        <v>15</v>
      </c>
      <c r="Y95" s="85">
        <v>15</v>
      </c>
      <c r="AB95" s="135"/>
      <c r="AC95" s="9" t="s">
        <v>7</v>
      </c>
      <c r="AD95" s="25">
        <f>SUM(W100:Y100,X101:Y101,Y102,X103:Y103)</f>
        <v>135</v>
      </c>
      <c r="AJ95" s="15"/>
      <c r="AK95" s="80">
        <f>V95*$X$146</f>
        <v>0.63932652802710921</v>
      </c>
      <c r="AL95" s="80">
        <f>W95*$X$146</f>
        <v>1.2786530560542184</v>
      </c>
      <c r="AM95" s="84">
        <f>X95*$X$149</f>
        <v>1.9534121226049972</v>
      </c>
      <c r="AN95" s="85">
        <f>Y95*$X$149</f>
        <v>1.9534121226049972</v>
      </c>
      <c r="AO95" s="39"/>
      <c r="AP95" s="80">
        <f>V95*$Y$146</f>
        <v>2.1173307776392578</v>
      </c>
      <c r="AQ95" s="80">
        <f>W95*$Y$146</f>
        <v>4.2346615552785156</v>
      </c>
      <c r="AR95" s="84">
        <f>X95*$Y$149</f>
        <v>2.8728171062883847</v>
      </c>
      <c r="AS95" s="85">
        <f>Y95*$Y$149</f>
        <v>2.8728171062883847</v>
      </c>
      <c r="AT95" s="27"/>
      <c r="AU95" s="80">
        <f>V95*$Z$146</f>
        <v>1.2041418036831137</v>
      </c>
      <c r="AV95" s="80">
        <f>W95*$Z$146</f>
        <v>2.4082836073662275</v>
      </c>
      <c r="AW95" s="84">
        <f>X95*$Z$149</f>
        <v>7.1481786710195268</v>
      </c>
      <c r="AX95" s="85">
        <f>Y95*$Z$149</f>
        <v>7.1481786710195268</v>
      </c>
      <c r="AY95" s="27"/>
      <c r="AZ95" s="80">
        <f>V95*$AA$146</f>
        <v>1.0392008906505183</v>
      </c>
      <c r="BA95" s="80">
        <f>W95*$AA$146</f>
        <v>2.0784017813010367</v>
      </c>
      <c r="BB95" s="84">
        <f>X95*$AA$149</f>
        <v>3.025592100087092</v>
      </c>
      <c r="BC95" s="85">
        <f>Y95*$AA$149</f>
        <v>3.025592100087092</v>
      </c>
    </row>
    <row r="96" spans="1:60" x14ac:dyDescent="0.3">
      <c r="A96" s="1"/>
      <c r="B96" s="1"/>
      <c r="C96" s="126" t="s">
        <v>4</v>
      </c>
      <c r="D96" s="114" t="s">
        <v>5</v>
      </c>
      <c r="E96" s="1">
        <f t="array" ref="E96:P107">_xlfn.MUNIT(12)</f>
        <v>1</v>
      </c>
      <c r="F96" s="1">
        <v>0</v>
      </c>
      <c r="G96" s="1">
        <v>0</v>
      </c>
      <c r="H96" s="16">
        <v>0</v>
      </c>
      <c r="I96" s="17">
        <v>0</v>
      </c>
      <c r="J96" s="18">
        <v>0</v>
      </c>
      <c r="K96" s="1">
        <v>0</v>
      </c>
      <c r="L96" s="1">
        <v>0</v>
      </c>
      <c r="M96" s="18">
        <v>0</v>
      </c>
      <c r="N96" s="1">
        <v>0</v>
      </c>
      <c r="O96" s="1">
        <v>0</v>
      </c>
      <c r="P96" s="18">
        <v>0</v>
      </c>
      <c r="Q96" s="1"/>
      <c r="R96" s="1"/>
      <c r="S96" s="1"/>
      <c r="T96" s="1"/>
      <c r="U96" s="15"/>
      <c r="V96" s="80">
        <v>10</v>
      </c>
      <c r="W96" s="80">
        <v>0</v>
      </c>
      <c r="X96" s="91">
        <v>10</v>
      </c>
      <c r="Y96" s="85">
        <v>5</v>
      </c>
      <c r="AB96" s="136" t="s">
        <v>63</v>
      </c>
      <c r="AC96" s="137"/>
      <c r="AD96" s="13">
        <f>SUM(AD90:AD95)</f>
        <v>600</v>
      </c>
      <c r="AJ96" s="15"/>
      <c r="AK96" s="80">
        <f>V96*$X$146</f>
        <v>1.2786530560542184</v>
      </c>
      <c r="AL96" s="80">
        <f>W96*$X$146</f>
        <v>0</v>
      </c>
      <c r="AM96" s="86">
        <f>X96*$X$146</f>
        <v>1.2786530560542184</v>
      </c>
      <c r="AN96" s="85">
        <f>Y96*$X$149</f>
        <v>0.65113737420166573</v>
      </c>
      <c r="AO96" s="39"/>
      <c r="AP96" s="80">
        <f>V96*$Y$146</f>
        <v>4.2346615552785156</v>
      </c>
      <c r="AQ96" s="80">
        <f>W96*$Y$146</f>
        <v>0</v>
      </c>
      <c r="AR96" s="86">
        <f>X96*$Y$146</f>
        <v>4.2346615552785156</v>
      </c>
      <c r="AS96" s="85">
        <f>Y96*$Y$149</f>
        <v>0.95760570209612816</v>
      </c>
      <c r="AT96" s="27"/>
      <c r="AU96" s="80">
        <f>V96*$Z$146</f>
        <v>2.4082836073662275</v>
      </c>
      <c r="AV96" s="80">
        <f>W96*$Z$146</f>
        <v>0</v>
      </c>
      <c r="AW96" s="86">
        <f>X96*$Z$146</f>
        <v>2.4082836073662275</v>
      </c>
      <c r="AX96" s="85">
        <f>Y96*$Z$149</f>
        <v>2.3827262236731754</v>
      </c>
      <c r="AY96" s="27"/>
      <c r="AZ96" s="80">
        <f>V96*$AA$146</f>
        <v>2.0784017813010367</v>
      </c>
      <c r="BA96" s="80">
        <f>W96*$AA$146</f>
        <v>0</v>
      </c>
      <c r="BB96" s="86">
        <f>X96*$AA$146</f>
        <v>2.0784017813010367</v>
      </c>
      <c r="BC96" s="85">
        <f>Y96*$AA$149</f>
        <v>1.0085307000290307</v>
      </c>
    </row>
    <row r="97" spans="1:61" x14ac:dyDescent="0.3">
      <c r="A97" s="1"/>
      <c r="B97" s="1"/>
      <c r="C97" s="127"/>
      <c r="D97" s="116" t="s">
        <v>6</v>
      </c>
      <c r="E97" s="1">
        <v>0</v>
      </c>
      <c r="F97" s="1">
        <v>1</v>
      </c>
      <c r="G97" s="1">
        <v>0</v>
      </c>
      <c r="H97" s="19">
        <v>0</v>
      </c>
      <c r="I97" s="20">
        <v>0</v>
      </c>
      <c r="J97" s="15">
        <v>0</v>
      </c>
      <c r="K97" s="1">
        <v>0</v>
      </c>
      <c r="L97" s="1">
        <v>0</v>
      </c>
      <c r="M97" s="15">
        <v>0</v>
      </c>
      <c r="N97" s="1">
        <v>0</v>
      </c>
      <c r="O97" s="1">
        <v>0</v>
      </c>
      <c r="P97" s="15">
        <v>0</v>
      </c>
      <c r="Q97" s="1"/>
      <c r="R97" s="1"/>
      <c r="S97" s="1"/>
      <c r="T97" s="1"/>
      <c r="U97" s="15"/>
      <c r="V97" s="92">
        <v>15</v>
      </c>
      <c r="W97" s="88">
        <v>0</v>
      </c>
      <c r="X97" s="81">
        <v>0</v>
      </c>
      <c r="Y97" s="89">
        <v>30</v>
      </c>
      <c r="AJ97" s="15"/>
      <c r="AK97" s="87">
        <f>V97*$X$146</f>
        <v>1.9179795840813276</v>
      </c>
      <c r="AL97" s="88">
        <f>W97*$X$146</f>
        <v>0</v>
      </c>
      <c r="AM97" s="81">
        <f>X97*$X$149</f>
        <v>0</v>
      </c>
      <c r="AN97" s="89">
        <f>Y97*$X$149</f>
        <v>3.9068242452099944</v>
      </c>
      <c r="AO97" s="38"/>
      <c r="AP97" s="87">
        <f>V97*$Y$146</f>
        <v>6.3519923329177734</v>
      </c>
      <c r="AQ97" s="88">
        <f>W97*$Y$146</f>
        <v>0</v>
      </c>
      <c r="AR97" s="81">
        <f>X97*$Y$149</f>
        <v>0</v>
      </c>
      <c r="AS97" s="89">
        <f>Y97*$Y$149</f>
        <v>5.7456342125767694</v>
      </c>
      <c r="AT97" s="27"/>
      <c r="AU97" s="87">
        <f>V97*$Z$146</f>
        <v>3.6124254110493408</v>
      </c>
      <c r="AV97" s="88">
        <f>W97*$Z$146</f>
        <v>0</v>
      </c>
      <c r="AW97" s="81">
        <f>X97*$Z$149</f>
        <v>0</v>
      </c>
      <c r="AX97" s="89">
        <f>Y97*$Z$149</f>
        <v>14.296357342039054</v>
      </c>
      <c r="AY97" s="27"/>
      <c r="AZ97" s="87">
        <f>V97*$AA$146</f>
        <v>3.117602671951555</v>
      </c>
      <c r="BA97" s="88">
        <f>W97*$AA$146</f>
        <v>0</v>
      </c>
      <c r="BB97" s="81">
        <f>X97*$AA$149</f>
        <v>0</v>
      </c>
      <c r="BC97" s="89">
        <f>Y97*$AA$149</f>
        <v>6.051184200174184</v>
      </c>
    </row>
    <row r="98" spans="1:61" x14ac:dyDescent="0.3">
      <c r="A98" s="1"/>
      <c r="B98" s="1"/>
      <c r="C98" s="128"/>
      <c r="D98" s="119" t="s">
        <v>7</v>
      </c>
      <c r="E98" s="1">
        <v>0</v>
      </c>
      <c r="F98" s="1">
        <v>0</v>
      </c>
      <c r="G98" s="1">
        <v>1</v>
      </c>
      <c r="H98" s="19">
        <v>0</v>
      </c>
      <c r="I98" s="20">
        <v>0</v>
      </c>
      <c r="J98" s="15">
        <v>0</v>
      </c>
      <c r="K98" s="1">
        <v>0</v>
      </c>
      <c r="L98" s="1">
        <v>0</v>
      </c>
      <c r="M98" s="15">
        <v>0</v>
      </c>
      <c r="N98" s="1">
        <v>0</v>
      </c>
      <c r="O98" s="1">
        <v>0</v>
      </c>
      <c r="P98" s="23">
        <v>0</v>
      </c>
      <c r="Q98" s="1"/>
      <c r="R98" s="1"/>
      <c r="S98" s="1"/>
      <c r="T98" s="1"/>
      <c r="U98" s="1"/>
      <c r="AJ98" s="20"/>
      <c r="AK98" s="20"/>
      <c r="AP98" s="20"/>
      <c r="AU98" s="20"/>
      <c r="AZ98" s="20"/>
    </row>
    <row r="99" spans="1:61" ht="16.5" x14ac:dyDescent="0.3">
      <c r="A99" s="1"/>
      <c r="B99" s="1"/>
      <c r="C99" s="126" t="s">
        <v>10</v>
      </c>
      <c r="D99" s="114" t="s">
        <v>5</v>
      </c>
      <c r="E99" s="16">
        <v>0</v>
      </c>
      <c r="F99" s="17">
        <v>0</v>
      </c>
      <c r="G99" s="17">
        <v>0</v>
      </c>
      <c r="H99" s="16">
        <v>1</v>
      </c>
      <c r="I99" s="17">
        <v>0</v>
      </c>
      <c r="J99" s="18">
        <v>0</v>
      </c>
      <c r="K99" s="17">
        <v>0</v>
      </c>
      <c r="L99" s="17">
        <v>0</v>
      </c>
      <c r="M99" s="18">
        <v>0</v>
      </c>
      <c r="N99" s="17">
        <v>0</v>
      </c>
      <c r="O99" s="17">
        <v>0</v>
      </c>
      <c r="P99" s="18">
        <v>0</v>
      </c>
      <c r="Q99" s="1"/>
      <c r="R99" s="1"/>
      <c r="S99" s="1"/>
      <c r="T99" s="1"/>
      <c r="U99" s="1"/>
      <c r="V99" s="22" t="s">
        <v>64</v>
      </c>
      <c r="W99" s="22"/>
      <c r="X99" s="22"/>
      <c r="Y99" s="22"/>
      <c r="AJ99" s="20"/>
      <c r="AK99" s="22" t="s">
        <v>105</v>
      </c>
      <c r="AL99" s="1" t="s">
        <v>106</v>
      </c>
      <c r="AM99" s="22"/>
      <c r="AP99" s="22" t="s">
        <v>107</v>
      </c>
      <c r="AQ99" s="1" t="s">
        <v>108</v>
      </c>
      <c r="AR99" s="22"/>
      <c r="AT99" s="20"/>
      <c r="AU99" s="22" t="s">
        <v>109</v>
      </c>
      <c r="AV99" s="1" t="s">
        <v>110</v>
      </c>
      <c r="AW99" s="22"/>
      <c r="AZ99" s="22" t="s">
        <v>111</v>
      </c>
      <c r="BA99" s="22" t="s">
        <v>112</v>
      </c>
      <c r="BB99" s="22"/>
    </row>
    <row r="100" spans="1:61" x14ac:dyDescent="0.3">
      <c r="A100" s="1"/>
      <c r="B100" s="1"/>
      <c r="C100" s="127"/>
      <c r="D100" s="116" t="s">
        <v>6</v>
      </c>
      <c r="E100" s="19">
        <v>0</v>
      </c>
      <c r="F100" s="20">
        <v>0</v>
      </c>
      <c r="G100" s="20">
        <v>0</v>
      </c>
      <c r="H100" s="19">
        <v>0</v>
      </c>
      <c r="I100" s="20">
        <v>1</v>
      </c>
      <c r="J100" s="15">
        <v>0</v>
      </c>
      <c r="K100" s="20">
        <v>0</v>
      </c>
      <c r="L100" s="20">
        <v>0</v>
      </c>
      <c r="M100" s="15">
        <v>0</v>
      </c>
      <c r="N100" s="20">
        <v>0</v>
      </c>
      <c r="O100" s="20">
        <v>0</v>
      </c>
      <c r="P100" s="15">
        <v>0</v>
      </c>
      <c r="Q100" s="1"/>
      <c r="R100" s="1"/>
      <c r="S100" s="1"/>
      <c r="T100" s="1"/>
      <c r="U100" s="15"/>
      <c r="V100" s="80">
        <v>15</v>
      </c>
      <c r="W100" s="90">
        <v>10</v>
      </c>
      <c r="X100" s="82">
        <v>25</v>
      </c>
      <c r="Y100" s="85">
        <v>20</v>
      </c>
      <c r="AJ100" s="15"/>
      <c r="AK100" s="80">
        <f>V100*$X$147</f>
        <v>3.1752986190288714</v>
      </c>
      <c r="AL100" s="81">
        <f>W100*$X$150</f>
        <v>1.6772523452223831</v>
      </c>
      <c r="AM100" s="82">
        <f>X100*$X$150</f>
        <v>4.1931308630559574</v>
      </c>
      <c r="AN100" s="83">
        <f>Y100*$X$150</f>
        <v>3.3545046904447662</v>
      </c>
      <c r="AO100" s="39"/>
      <c r="AP100" s="80">
        <f>V100*$Y$147</f>
        <v>4.5702240987160598</v>
      </c>
      <c r="AQ100" s="81">
        <f>W100*$Y$150</f>
        <v>2.2500946552994625</v>
      </c>
      <c r="AR100" s="82">
        <f>X100*$Y$150</f>
        <v>5.6252366382486558</v>
      </c>
      <c r="AS100" s="83">
        <f>Y100*$Y$150</f>
        <v>4.500189310598925</v>
      </c>
      <c r="AT100" s="27"/>
      <c r="AU100" s="80">
        <f>V100*$Z$147</f>
        <v>3.854316837959896</v>
      </c>
      <c r="AV100" s="81">
        <f>W100*$Z$150</f>
        <v>4.2281717164848747</v>
      </c>
      <c r="AW100" s="82">
        <f>X100*$Z$150</f>
        <v>10.570429291212186</v>
      </c>
      <c r="AX100" s="83">
        <f>Y100*$Z$150</f>
        <v>8.4563434329697493</v>
      </c>
      <c r="AY100" s="27"/>
      <c r="AZ100" s="80">
        <f>V100*$AA$147</f>
        <v>3.4001604442951776</v>
      </c>
      <c r="BA100" s="81">
        <f>W100*$AA$150</f>
        <v>1.8444812829932757</v>
      </c>
      <c r="BB100" s="82">
        <f>X100*$AA$150</f>
        <v>4.6112032074831895</v>
      </c>
      <c r="BC100" s="83">
        <f>Y100*$AA$150</f>
        <v>3.6889625659865515</v>
      </c>
    </row>
    <row r="101" spans="1:61" x14ac:dyDescent="0.3">
      <c r="A101" s="1"/>
      <c r="B101" s="1"/>
      <c r="C101" s="128"/>
      <c r="D101" s="119" t="s">
        <v>7</v>
      </c>
      <c r="E101" s="19">
        <v>0</v>
      </c>
      <c r="F101" s="20">
        <v>0</v>
      </c>
      <c r="G101" s="20">
        <v>0</v>
      </c>
      <c r="H101" s="19">
        <v>0</v>
      </c>
      <c r="I101" s="20">
        <v>0</v>
      </c>
      <c r="J101" s="15">
        <v>1</v>
      </c>
      <c r="K101" s="20">
        <v>0</v>
      </c>
      <c r="L101" s="20">
        <v>0</v>
      </c>
      <c r="M101" s="15">
        <v>0</v>
      </c>
      <c r="N101" s="20">
        <v>0</v>
      </c>
      <c r="O101" s="20">
        <v>0</v>
      </c>
      <c r="P101" s="15">
        <v>0</v>
      </c>
      <c r="Q101" s="1"/>
      <c r="R101" s="1"/>
      <c r="S101" s="1"/>
      <c r="T101" s="1"/>
      <c r="U101" s="15"/>
      <c r="V101" s="80">
        <v>10</v>
      </c>
      <c r="W101" s="91">
        <v>20</v>
      </c>
      <c r="X101" s="84">
        <v>0</v>
      </c>
      <c r="Y101" s="85">
        <v>25</v>
      </c>
      <c r="AJ101" s="15"/>
      <c r="AK101" s="80">
        <f>V101*$X$147</f>
        <v>2.1168657460192475</v>
      </c>
      <c r="AL101" s="80">
        <f>W101*$X$147</f>
        <v>4.233731492038495</v>
      </c>
      <c r="AM101" s="84">
        <f>X101*$X$150</f>
        <v>0</v>
      </c>
      <c r="AN101" s="85">
        <f>Y101*$X$150</f>
        <v>4.1931308630559574</v>
      </c>
      <c r="AO101" s="39"/>
      <c r="AP101" s="80">
        <f>V101*$Y$147</f>
        <v>3.0468160658107064</v>
      </c>
      <c r="AQ101" s="80">
        <f>W101*$Y$147</f>
        <v>6.0936321316214128</v>
      </c>
      <c r="AR101" s="84">
        <f>X101*$Y$150</f>
        <v>0</v>
      </c>
      <c r="AS101" s="85">
        <f>Y101*$Y$150</f>
        <v>5.6252366382486558</v>
      </c>
      <c r="AT101" s="27"/>
      <c r="AU101" s="80">
        <f>V101*$Z$147</f>
        <v>2.5695445586399308</v>
      </c>
      <c r="AV101" s="80">
        <f>W101*$Z$147</f>
        <v>5.1390891172798616</v>
      </c>
      <c r="AW101" s="84">
        <f>X101*$Z$150</f>
        <v>0</v>
      </c>
      <c r="AX101" s="85">
        <f>Y101*$Z$150</f>
        <v>10.570429291212186</v>
      </c>
      <c r="AY101" s="27"/>
      <c r="AZ101" s="80">
        <f>V101*$AA$147</f>
        <v>2.2667736295301184</v>
      </c>
      <c r="BA101" s="80">
        <f>W101*$AA$147</f>
        <v>4.5335472590602368</v>
      </c>
      <c r="BB101" s="84">
        <f>X101*$AA$150</f>
        <v>0</v>
      </c>
      <c r="BC101" s="85">
        <f>Y101*$AA$150</f>
        <v>4.6112032074831895</v>
      </c>
    </row>
    <row r="102" spans="1:61" x14ac:dyDescent="0.3">
      <c r="A102" s="1"/>
      <c r="B102" s="1"/>
      <c r="C102" s="126" t="s">
        <v>30</v>
      </c>
      <c r="D102" s="114" t="s">
        <v>5</v>
      </c>
      <c r="E102" s="16">
        <v>0</v>
      </c>
      <c r="F102" s="17">
        <v>0</v>
      </c>
      <c r="G102" s="17">
        <v>0</v>
      </c>
      <c r="H102" s="16">
        <v>0</v>
      </c>
      <c r="I102" s="17">
        <v>0</v>
      </c>
      <c r="J102" s="18">
        <v>0</v>
      </c>
      <c r="K102" s="17">
        <v>1</v>
      </c>
      <c r="L102" s="17">
        <v>0</v>
      </c>
      <c r="M102" s="18">
        <v>0</v>
      </c>
      <c r="N102" s="17">
        <v>0</v>
      </c>
      <c r="O102" s="17">
        <v>0</v>
      </c>
      <c r="P102" s="18">
        <v>0</v>
      </c>
      <c r="Q102" s="1"/>
      <c r="R102" s="1"/>
      <c r="S102" s="1"/>
      <c r="T102" s="1"/>
      <c r="U102" s="15"/>
      <c r="V102" s="80">
        <v>30</v>
      </c>
      <c r="W102" s="80">
        <v>0</v>
      </c>
      <c r="X102" s="91">
        <v>0</v>
      </c>
      <c r="Y102" s="85">
        <v>10</v>
      </c>
      <c r="AJ102" s="15"/>
      <c r="AK102" s="80">
        <f>V102*$X$147</f>
        <v>6.3505972380577429</v>
      </c>
      <c r="AL102" s="80">
        <f>W102*$X$147</f>
        <v>0</v>
      </c>
      <c r="AM102" s="86">
        <f>X102*$X$147</f>
        <v>0</v>
      </c>
      <c r="AN102" s="85">
        <f>Y102*$X$150</f>
        <v>1.6772523452223831</v>
      </c>
      <c r="AO102" s="39"/>
      <c r="AP102" s="80">
        <f>V102*$Y$147</f>
        <v>9.1404481974321197</v>
      </c>
      <c r="AQ102" s="80">
        <f>W102*$Y$147</f>
        <v>0</v>
      </c>
      <c r="AR102" s="86">
        <f>X102*$Y$147</f>
        <v>0</v>
      </c>
      <c r="AS102" s="85">
        <f>Y102*$Y$150</f>
        <v>2.2500946552994625</v>
      </c>
      <c r="AT102" s="27"/>
      <c r="AU102" s="80">
        <f>V102*$Z$147</f>
        <v>7.708633675919792</v>
      </c>
      <c r="AV102" s="80">
        <f>W102*$Z$147</f>
        <v>0</v>
      </c>
      <c r="AW102" s="86">
        <f>X102*$Z$147</f>
        <v>0</v>
      </c>
      <c r="AX102" s="85">
        <f>Y102*$Z$150</f>
        <v>4.2281717164848747</v>
      </c>
      <c r="AY102" s="27"/>
      <c r="AZ102" s="80">
        <f>V102*$AA$147</f>
        <v>6.8003208885903552</v>
      </c>
      <c r="BA102" s="80">
        <f>W102*$AA$147</f>
        <v>0</v>
      </c>
      <c r="BB102" s="86">
        <f>X102*$AA$147</f>
        <v>0</v>
      </c>
      <c r="BC102" s="85">
        <f>Y102*$AA$150</f>
        <v>1.8444812829932757</v>
      </c>
    </row>
    <row r="103" spans="1:61" x14ac:dyDescent="0.3">
      <c r="A103" s="1"/>
      <c r="B103" s="1"/>
      <c r="C103" s="127"/>
      <c r="D103" s="116" t="s">
        <v>6</v>
      </c>
      <c r="E103" s="19">
        <v>0</v>
      </c>
      <c r="F103" s="20">
        <v>0</v>
      </c>
      <c r="G103" s="20">
        <v>0</v>
      </c>
      <c r="H103" s="19">
        <v>0</v>
      </c>
      <c r="I103" s="20">
        <v>0</v>
      </c>
      <c r="J103" s="15">
        <v>0</v>
      </c>
      <c r="K103" s="20">
        <v>0</v>
      </c>
      <c r="L103" s="20">
        <v>1</v>
      </c>
      <c r="M103" s="15">
        <v>0</v>
      </c>
      <c r="N103" s="20">
        <v>0</v>
      </c>
      <c r="O103" s="20">
        <v>0</v>
      </c>
      <c r="P103" s="15">
        <v>0</v>
      </c>
      <c r="Q103" s="1"/>
      <c r="R103" s="1"/>
      <c r="S103" s="1"/>
      <c r="T103" s="1"/>
      <c r="U103" s="1"/>
      <c r="V103" s="87">
        <v>25</v>
      </c>
      <c r="W103" s="88">
        <v>10</v>
      </c>
      <c r="X103" s="81">
        <v>15</v>
      </c>
      <c r="Y103" s="89">
        <v>30</v>
      </c>
      <c r="AJ103" s="15"/>
      <c r="AK103" s="87">
        <f>V103*$X$147</f>
        <v>5.2921643650481185</v>
      </c>
      <c r="AL103" s="88">
        <f>W103*$X$147</f>
        <v>2.1168657460192475</v>
      </c>
      <c r="AM103" s="81">
        <f>X103*$X$150</f>
        <v>2.5158785178335745</v>
      </c>
      <c r="AN103" s="89">
        <f>Y103*$X$150</f>
        <v>5.031757035667149</v>
      </c>
      <c r="AO103" s="38"/>
      <c r="AP103" s="87">
        <f>V103*$Y$147</f>
        <v>7.6170401645267658</v>
      </c>
      <c r="AQ103" s="88">
        <f>W103*$Y$147</f>
        <v>3.0468160658107064</v>
      </c>
      <c r="AR103" s="81">
        <f>X103*$Y$150</f>
        <v>3.3751419829491938</v>
      </c>
      <c r="AS103" s="89">
        <f>Y103*$Y$150</f>
        <v>6.7502839658983875</v>
      </c>
      <c r="AT103" s="27"/>
      <c r="AU103" s="87">
        <f>V103*$Z$147</f>
        <v>6.4238613965998264</v>
      </c>
      <c r="AV103" s="88">
        <f>W103*$Z$147</f>
        <v>2.5695445586399308</v>
      </c>
      <c r="AW103" s="81">
        <f>X103*$Z$150</f>
        <v>6.3422575747273111</v>
      </c>
      <c r="AX103" s="89">
        <f>Y103*$Z$150</f>
        <v>12.684515149454622</v>
      </c>
      <c r="AY103" s="27"/>
      <c r="AZ103" s="87">
        <f>V103*$AA$147</f>
        <v>5.6669340738252956</v>
      </c>
      <c r="BA103" s="88">
        <f>W103*$AA$147</f>
        <v>2.2667736295301184</v>
      </c>
      <c r="BB103" s="81">
        <f>X103*$AA$150</f>
        <v>2.7667219244899135</v>
      </c>
      <c r="BC103" s="89">
        <f>Y103*$AA$150</f>
        <v>5.533443848979827</v>
      </c>
    </row>
    <row r="104" spans="1:61" x14ac:dyDescent="0.3">
      <c r="A104" s="1"/>
      <c r="B104" s="1"/>
      <c r="C104" s="128"/>
      <c r="D104" s="119" t="s">
        <v>7</v>
      </c>
      <c r="E104" s="21">
        <v>0</v>
      </c>
      <c r="F104" s="22">
        <v>0</v>
      </c>
      <c r="G104" s="22">
        <v>0</v>
      </c>
      <c r="H104" s="21">
        <v>0</v>
      </c>
      <c r="I104" s="22">
        <v>0</v>
      </c>
      <c r="J104" s="23">
        <v>0</v>
      </c>
      <c r="K104" s="22">
        <v>0</v>
      </c>
      <c r="L104" s="22">
        <v>0</v>
      </c>
      <c r="M104" s="23">
        <v>1</v>
      </c>
      <c r="N104" s="22">
        <v>0</v>
      </c>
      <c r="O104" s="22">
        <v>0</v>
      </c>
      <c r="P104" s="23">
        <v>0</v>
      </c>
      <c r="Q104" s="1"/>
      <c r="R104" s="1"/>
      <c r="S104" s="1"/>
      <c r="T104" s="1"/>
      <c r="U104" s="1"/>
      <c r="AJ104" s="20"/>
    </row>
    <row r="105" spans="1:61" x14ac:dyDescent="0.3">
      <c r="A105" s="1"/>
      <c r="B105" s="1"/>
      <c r="C105" s="126" t="s">
        <v>25</v>
      </c>
      <c r="D105" s="114" t="s">
        <v>5</v>
      </c>
      <c r="E105" s="19">
        <v>0</v>
      </c>
      <c r="F105" s="20">
        <v>0</v>
      </c>
      <c r="G105" s="20">
        <v>0</v>
      </c>
      <c r="H105" s="19">
        <v>0</v>
      </c>
      <c r="I105" s="20">
        <v>0</v>
      </c>
      <c r="J105" s="15">
        <v>0</v>
      </c>
      <c r="K105" s="20">
        <v>0</v>
      </c>
      <c r="L105" s="20">
        <v>0</v>
      </c>
      <c r="M105" s="15">
        <v>0</v>
      </c>
      <c r="N105" s="20">
        <v>1</v>
      </c>
      <c r="O105" s="20">
        <v>0</v>
      </c>
      <c r="P105" s="15">
        <v>0</v>
      </c>
      <c r="Q105" s="1"/>
      <c r="R105" s="1"/>
      <c r="S105" s="1"/>
      <c r="T105" s="1"/>
      <c r="U105" s="1"/>
    </row>
    <row r="106" spans="1:61" x14ac:dyDescent="0.3">
      <c r="A106" s="1"/>
      <c r="B106" s="1"/>
      <c r="C106" s="127"/>
      <c r="D106" s="116" t="s">
        <v>6</v>
      </c>
      <c r="E106" s="19">
        <v>0</v>
      </c>
      <c r="F106" s="20">
        <v>0</v>
      </c>
      <c r="G106" s="20">
        <v>0</v>
      </c>
      <c r="H106" s="19">
        <v>0</v>
      </c>
      <c r="I106" s="20">
        <v>0</v>
      </c>
      <c r="J106" s="15">
        <v>0</v>
      </c>
      <c r="K106" s="20">
        <v>0</v>
      </c>
      <c r="L106" s="20">
        <v>0</v>
      </c>
      <c r="M106" s="15">
        <v>0</v>
      </c>
      <c r="N106" s="20">
        <v>0</v>
      </c>
      <c r="O106" s="20">
        <v>1</v>
      </c>
      <c r="P106" s="15">
        <v>0</v>
      </c>
      <c r="Q106" s="1"/>
      <c r="R106" s="1"/>
      <c r="S106" s="1"/>
      <c r="T106" s="1"/>
      <c r="U106" s="1"/>
    </row>
    <row r="107" spans="1:61" x14ac:dyDescent="0.3">
      <c r="A107" s="1"/>
      <c r="B107" s="1"/>
      <c r="C107" s="128"/>
      <c r="D107" s="119" t="s">
        <v>7</v>
      </c>
      <c r="E107" s="21">
        <v>0</v>
      </c>
      <c r="F107" s="22">
        <v>0</v>
      </c>
      <c r="G107" s="22">
        <v>0</v>
      </c>
      <c r="H107" s="21">
        <v>0</v>
      </c>
      <c r="I107" s="22">
        <v>0</v>
      </c>
      <c r="J107" s="23">
        <v>0</v>
      </c>
      <c r="K107" s="22">
        <v>0</v>
      </c>
      <c r="L107" s="22">
        <v>0</v>
      </c>
      <c r="M107" s="23">
        <v>0</v>
      </c>
      <c r="N107" s="22">
        <v>0</v>
      </c>
      <c r="O107" s="22">
        <v>0</v>
      </c>
      <c r="P107" s="23">
        <v>1</v>
      </c>
      <c r="Q107" s="1"/>
      <c r="R107" s="1"/>
      <c r="S107" s="1"/>
      <c r="T107" s="1"/>
      <c r="U107" s="1"/>
      <c r="AJ107" s="20"/>
      <c r="AO107" s="1"/>
      <c r="AY107" s="20"/>
    </row>
    <row r="108" spans="1:61" ht="16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79" t="s">
        <v>65</v>
      </c>
      <c r="W108" s="79" t="s">
        <v>66</v>
      </c>
      <c r="AJ108" s="20"/>
      <c r="AO108" s="1"/>
      <c r="AY108" s="20"/>
    </row>
    <row r="109" spans="1:61" x14ac:dyDescent="0.3">
      <c r="A109" s="1"/>
      <c r="B109" s="1" t="s">
        <v>46</v>
      </c>
      <c r="C109" s="1" t="s">
        <v>47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29"/>
      <c r="W109" s="130"/>
      <c r="X109" s="138" t="s">
        <v>9</v>
      </c>
      <c r="Y109" s="124"/>
      <c r="Z109" s="125"/>
      <c r="AA109" s="124" t="s">
        <v>11</v>
      </c>
      <c r="AB109" s="124"/>
      <c r="AC109" s="125"/>
      <c r="AD109" s="124" t="s">
        <v>31</v>
      </c>
      <c r="AE109" s="124"/>
      <c r="AF109" s="125"/>
      <c r="AG109" s="124" t="s">
        <v>23</v>
      </c>
      <c r="AH109" s="124"/>
      <c r="AI109" s="125"/>
      <c r="AJ109" s="20"/>
      <c r="AO109" s="1"/>
      <c r="AY109" s="20"/>
    </row>
    <row r="110" spans="1:61" x14ac:dyDescent="0.3">
      <c r="A110" s="1"/>
      <c r="B110" s="1"/>
      <c r="C110" s="129"/>
      <c r="D110" s="130"/>
      <c r="E110" s="138" t="s">
        <v>9</v>
      </c>
      <c r="F110" s="124"/>
      <c r="G110" s="125"/>
      <c r="H110" s="138" t="s">
        <v>11</v>
      </c>
      <c r="I110" s="124"/>
      <c r="J110" s="125"/>
      <c r="K110" s="138" t="s">
        <v>31</v>
      </c>
      <c r="L110" s="124"/>
      <c r="M110" s="125"/>
      <c r="N110" s="138" t="s">
        <v>23</v>
      </c>
      <c r="O110" s="124"/>
      <c r="P110" s="125"/>
      <c r="Q110" s="1"/>
      <c r="R110" s="1"/>
      <c r="S110" s="1"/>
      <c r="T110" s="1"/>
      <c r="U110" s="1"/>
      <c r="V110" s="131"/>
      <c r="W110" s="132"/>
      <c r="X110" s="11" t="s">
        <v>5</v>
      </c>
      <c r="Y110" s="10" t="s">
        <v>6</v>
      </c>
      <c r="Z110" s="8" t="s">
        <v>7</v>
      </c>
      <c r="AA110" s="11" t="s">
        <v>5</v>
      </c>
      <c r="AB110" s="10" t="s">
        <v>6</v>
      </c>
      <c r="AC110" s="8" t="s">
        <v>7</v>
      </c>
      <c r="AD110" s="10" t="s">
        <v>5</v>
      </c>
      <c r="AE110" s="10" t="s">
        <v>6</v>
      </c>
      <c r="AF110" s="8" t="s">
        <v>7</v>
      </c>
      <c r="AG110" s="10" t="s">
        <v>5</v>
      </c>
      <c r="AH110" s="10" t="s">
        <v>6</v>
      </c>
      <c r="AI110" s="8" t="s">
        <v>7</v>
      </c>
      <c r="AJ110" s="20"/>
      <c r="AO110" s="1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</row>
    <row r="111" spans="1:61" x14ac:dyDescent="0.3">
      <c r="A111" s="1"/>
      <c r="B111" s="1"/>
      <c r="C111" s="131"/>
      <c r="D111" s="132"/>
      <c r="E111" s="108" t="s">
        <v>5</v>
      </c>
      <c r="F111" s="109" t="s">
        <v>6</v>
      </c>
      <c r="G111" s="110" t="s">
        <v>7</v>
      </c>
      <c r="H111" s="108" t="s">
        <v>5</v>
      </c>
      <c r="I111" s="109" t="s">
        <v>6</v>
      </c>
      <c r="J111" s="110" t="s">
        <v>7</v>
      </c>
      <c r="K111" s="109" t="s">
        <v>5</v>
      </c>
      <c r="L111" s="109" t="s">
        <v>6</v>
      </c>
      <c r="M111" s="110" t="s">
        <v>7</v>
      </c>
      <c r="N111" s="109" t="s">
        <v>5</v>
      </c>
      <c r="O111" s="109" t="s">
        <v>6</v>
      </c>
      <c r="P111" s="110" t="s">
        <v>7</v>
      </c>
      <c r="Q111" s="1"/>
      <c r="R111" s="1"/>
      <c r="S111" s="1"/>
      <c r="T111" s="1"/>
      <c r="U111" s="1"/>
      <c r="V111" s="126" t="s">
        <v>4</v>
      </c>
      <c r="W111" s="2" t="s">
        <v>5</v>
      </c>
      <c r="X111" s="1">
        <v>0</v>
      </c>
      <c r="Y111" s="1">
        <v>0</v>
      </c>
      <c r="Z111" s="1">
        <v>0</v>
      </c>
      <c r="AA111" s="16">
        <v>0</v>
      </c>
      <c r="AB111" s="17">
        <v>0</v>
      </c>
      <c r="AC111" s="18">
        <v>0</v>
      </c>
      <c r="AD111" s="1">
        <v>0</v>
      </c>
      <c r="AE111" s="1">
        <v>0</v>
      </c>
      <c r="AF111" s="18">
        <v>0</v>
      </c>
      <c r="AG111" s="1">
        <v>0</v>
      </c>
      <c r="AH111" s="1">
        <v>0</v>
      </c>
      <c r="AI111" s="18">
        <v>0</v>
      </c>
      <c r="AJ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</row>
    <row r="112" spans="1:61" x14ac:dyDescent="0.3">
      <c r="A112" s="1"/>
      <c r="B112" s="1"/>
      <c r="C112" s="126" t="s">
        <v>4</v>
      </c>
      <c r="D112" s="114" t="s">
        <v>5</v>
      </c>
      <c r="E112" s="1">
        <f>E96-E80</f>
        <v>0.75</v>
      </c>
      <c r="F112" s="1">
        <f t="shared" ref="F112:P112" si="72">F96-F80</f>
        <v>-7.1428571428571425E-2</v>
      </c>
      <c r="G112" s="1">
        <f t="shared" si="72"/>
        <v>-9.3333333333333338E-2</v>
      </c>
      <c r="H112" s="16">
        <f t="shared" si="72"/>
        <v>-1.9E-2</v>
      </c>
      <c r="I112" s="17">
        <f t="shared" si="72"/>
        <v>-1.7794970986460344E-2</v>
      </c>
      <c r="J112" s="18">
        <f t="shared" si="72"/>
        <v>-4.2780748663101609E-2</v>
      </c>
      <c r="K112" s="1">
        <f t="shared" si="72"/>
        <v>-2.6249999999999996E-2</v>
      </c>
      <c r="L112" s="1">
        <f t="shared" si="72"/>
        <v>-2.6641998149861242E-2</v>
      </c>
      <c r="M112" s="18">
        <f t="shared" si="72"/>
        <v>-2.8644501278772373E-2</v>
      </c>
      <c r="N112" s="1">
        <f t="shared" si="72"/>
        <v>-2.2222222222222223E-2</v>
      </c>
      <c r="O112" s="1">
        <f t="shared" si="72"/>
        <v>-9.2307692307692313E-2</v>
      </c>
      <c r="P112" s="18">
        <f t="shared" si="72"/>
        <v>-2.2222222222222223E-2</v>
      </c>
      <c r="Q112" s="1"/>
      <c r="R112" s="1"/>
      <c r="S112" s="1"/>
      <c r="T112" s="1"/>
      <c r="U112" s="1"/>
      <c r="V112" s="127"/>
      <c r="W112" s="3" t="s">
        <v>6</v>
      </c>
      <c r="X112" s="1">
        <v>0</v>
      </c>
      <c r="Y112" s="1">
        <v>0</v>
      </c>
      <c r="Z112" s="1">
        <v>0</v>
      </c>
      <c r="AA112" s="19">
        <v>0</v>
      </c>
      <c r="AB112" s="20">
        <v>0</v>
      </c>
      <c r="AC112" s="15">
        <v>0</v>
      </c>
      <c r="AD112" s="1">
        <v>0</v>
      </c>
      <c r="AE112" s="1">
        <v>0</v>
      </c>
      <c r="AF112" s="15">
        <v>0</v>
      </c>
      <c r="AG112" s="1">
        <v>0</v>
      </c>
      <c r="AH112" s="1">
        <v>0</v>
      </c>
      <c r="AI112" s="15">
        <v>0</v>
      </c>
      <c r="AJ112" s="20"/>
      <c r="AK112" s="20"/>
      <c r="AL112" s="20"/>
      <c r="AM112" s="20"/>
      <c r="AN112" s="20"/>
      <c r="AO112" s="38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</row>
    <row r="113" spans="1:61" x14ac:dyDescent="0.3">
      <c r="A113" s="1"/>
      <c r="B113" s="1"/>
      <c r="C113" s="127"/>
      <c r="D113" s="116" t="s">
        <v>6</v>
      </c>
      <c r="E113" s="1">
        <f t="shared" ref="E113:P123" si="73">E97-E81</f>
        <v>-3.7499999999999999E-2</v>
      </c>
      <c r="F113" s="1">
        <f t="shared" si="73"/>
        <v>0.7857142857142857</v>
      </c>
      <c r="G113" s="1">
        <f t="shared" si="73"/>
        <v>-0.08</v>
      </c>
      <c r="H113" s="19">
        <f t="shared" si="73"/>
        <v>-3.3249999999999995E-2</v>
      </c>
      <c r="I113" s="20">
        <f t="shared" si="73"/>
        <v>-2.0760799484203733E-2</v>
      </c>
      <c r="J113" s="15">
        <f t="shared" si="73"/>
        <v>-4.8128342245989317E-2</v>
      </c>
      <c r="K113" s="1">
        <f t="shared" si="73"/>
        <v>-4.5937499999999992E-2</v>
      </c>
      <c r="L113" s="1">
        <f t="shared" si="73"/>
        <v>-3.1082331174838114E-2</v>
      </c>
      <c r="M113" s="15">
        <f t="shared" si="73"/>
        <v>-3.2225063938618924E-2</v>
      </c>
      <c r="N113" s="1">
        <f t="shared" si="73"/>
        <v>-5.5555555555555552E-2</v>
      </c>
      <c r="O113" s="1">
        <f t="shared" si="73"/>
        <v>0</v>
      </c>
      <c r="P113" s="15">
        <f t="shared" si="73"/>
        <v>-6.6666666666666666E-2</v>
      </c>
      <c r="Q113" s="1"/>
      <c r="R113" s="1"/>
      <c r="S113" s="1"/>
      <c r="T113" s="1"/>
      <c r="U113" s="1"/>
      <c r="V113" s="128"/>
      <c r="W113" s="4" t="s">
        <v>7</v>
      </c>
      <c r="X113" s="1">
        <v>0</v>
      </c>
      <c r="Y113" s="1">
        <v>0</v>
      </c>
      <c r="Z113" s="1">
        <v>0</v>
      </c>
      <c r="AA113" s="19">
        <v>0</v>
      </c>
      <c r="AB113" s="20">
        <v>0</v>
      </c>
      <c r="AC113" s="15">
        <v>0</v>
      </c>
      <c r="AD113" s="1">
        <v>0</v>
      </c>
      <c r="AE113" s="1">
        <v>0</v>
      </c>
      <c r="AF113" s="15">
        <v>0</v>
      </c>
      <c r="AG113" s="1">
        <v>0</v>
      </c>
      <c r="AH113" s="1">
        <v>0</v>
      </c>
      <c r="AI113" s="23">
        <v>0</v>
      </c>
      <c r="AJ113" s="19"/>
      <c r="AK113" s="20"/>
      <c r="AL113" s="20"/>
      <c r="AM113" s="20"/>
      <c r="AN113" s="20"/>
      <c r="AO113" s="38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</row>
    <row r="114" spans="1:61" x14ac:dyDescent="0.3">
      <c r="A114" s="1"/>
      <c r="B114" s="1"/>
      <c r="C114" s="128"/>
      <c r="D114" s="119" t="s">
        <v>7</v>
      </c>
      <c r="E114" s="1">
        <f t="shared" si="73"/>
        <v>-6.25E-2</v>
      </c>
      <c r="F114" s="1">
        <f t="shared" si="73"/>
        <v>-4.2857142857142858E-2</v>
      </c>
      <c r="G114" s="1">
        <f t="shared" si="73"/>
        <v>0.8666666666666667</v>
      </c>
      <c r="H114" s="19">
        <f t="shared" si="73"/>
        <v>-2.3749999999999997E-2</v>
      </c>
      <c r="I114" s="20">
        <f t="shared" si="73"/>
        <v>-3.2624113475177297E-2</v>
      </c>
      <c r="J114" s="15">
        <f t="shared" si="73"/>
        <v>-6.4171122994652413E-2</v>
      </c>
      <c r="K114" s="1">
        <f t="shared" si="73"/>
        <v>-3.2812499999999994E-2</v>
      </c>
      <c r="L114" s="1">
        <f t="shared" si="73"/>
        <v>-4.8843663274745611E-2</v>
      </c>
      <c r="M114" s="15">
        <f t="shared" si="73"/>
        <v>-4.2966751918158567E-2</v>
      </c>
      <c r="N114" s="1">
        <f t="shared" si="73"/>
        <v>-0.1111111111111111</v>
      </c>
      <c r="O114" s="1">
        <f t="shared" si="73"/>
        <v>-7.6923076923076927E-2</v>
      </c>
      <c r="P114" s="23">
        <f t="shared" si="73"/>
        <v>0</v>
      </c>
      <c r="Q114" s="1"/>
      <c r="R114" s="1"/>
      <c r="S114" s="1"/>
      <c r="T114" s="1"/>
      <c r="U114" s="1"/>
      <c r="V114" s="126" t="s">
        <v>10</v>
      </c>
      <c r="W114" s="2" t="s">
        <v>5</v>
      </c>
      <c r="X114" s="16">
        <v>0</v>
      </c>
      <c r="Y114" s="17">
        <v>0</v>
      </c>
      <c r="Z114" s="17">
        <v>0</v>
      </c>
      <c r="AA114" s="16">
        <f>AD90/U59</f>
        <v>0.84999999999999987</v>
      </c>
      <c r="AB114" s="17">
        <v>0</v>
      </c>
      <c r="AC114" s="18">
        <v>0</v>
      </c>
      <c r="AD114" s="17">
        <v>0</v>
      </c>
      <c r="AE114" s="17">
        <v>0</v>
      </c>
      <c r="AF114" s="18">
        <v>0</v>
      </c>
      <c r="AG114" s="17">
        <v>0</v>
      </c>
      <c r="AH114" s="17">
        <v>0</v>
      </c>
      <c r="AI114" s="18">
        <v>0</v>
      </c>
      <c r="AJ114" s="19"/>
      <c r="AK114" s="20"/>
      <c r="AL114" s="20"/>
      <c r="AM114" s="20"/>
      <c r="AN114" s="20"/>
      <c r="AO114" s="38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</row>
    <row r="115" spans="1:61" x14ac:dyDescent="0.3">
      <c r="A115" s="1"/>
      <c r="B115" s="1"/>
      <c r="C115" s="126" t="s">
        <v>10</v>
      </c>
      <c r="D115" s="114" t="s">
        <v>5</v>
      </c>
      <c r="E115" s="16">
        <f t="shared" si="73"/>
        <v>-4.1666666666666671E-2</v>
      </c>
      <c r="F115" s="17">
        <f t="shared" si="73"/>
        <v>-5.5555555555555552E-2</v>
      </c>
      <c r="G115" s="17">
        <f t="shared" si="73"/>
        <v>-3.7037037037037035E-2</v>
      </c>
      <c r="H115" s="16">
        <f t="shared" si="73"/>
        <v>0.9</v>
      </c>
      <c r="I115" s="17">
        <f t="shared" si="73"/>
        <v>-4.8484848484848478E-2</v>
      </c>
      <c r="J115" s="18">
        <f t="shared" si="73"/>
        <v>-9.0909090909090925E-2</v>
      </c>
      <c r="K115" s="17">
        <f t="shared" si="73"/>
        <v>-6.2499999999999986E-2</v>
      </c>
      <c r="L115" s="17">
        <f t="shared" si="73"/>
        <v>-8.6956521739130446E-2</v>
      </c>
      <c r="M115" s="18">
        <f t="shared" si="73"/>
        <v>-5.2173913043478251E-2</v>
      </c>
      <c r="N115" s="17">
        <f t="shared" si="73"/>
        <v>-6.1728395061728392E-2</v>
      </c>
      <c r="O115" s="17">
        <f t="shared" si="73"/>
        <v>-3.4188034188034191E-2</v>
      </c>
      <c r="P115" s="18">
        <f t="shared" si="73"/>
        <v>-2.469135802469136E-2</v>
      </c>
      <c r="Q115" s="1"/>
      <c r="R115" s="1"/>
      <c r="S115" s="1"/>
      <c r="T115" s="1"/>
      <c r="U115" s="1"/>
      <c r="V115" s="127"/>
      <c r="W115" s="3" t="s">
        <v>6</v>
      </c>
      <c r="X115" s="19">
        <v>0</v>
      </c>
      <c r="Y115" s="20">
        <v>0</v>
      </c>
      <c r="Z115" s="20">
        <v>0</v>
      </c>
      <c r="AA115" s="19">
        <v>0</v>
      </c>
      <c r="AB115" s="20">
        <f>AD91/U60</f>
        <v>0.30303030303030298</v>
      </c>
      <c r="AC115" s="15">
        <v>0</v>
      </c>
      <c r="AD115" s="20">
        <v>0</v>
      </c>
      <c r="AE115" s="20">
        <v>0</v>
      </c>
      <c r="AF115" s="15">
        <v>0</v>
      </c>
      <c r="AG115" s="20">
        <v>0</v>
      </c>
      <c r="AH115" s="20">
        <v>0</v>
      </c>
      <c r="AI115" s="15">
        <v>0</v>
      </c>
      <c r="AJ115" s="19"/>
      <c r="AK115" s="20"/>
      <c r="AL115" s="20"/>
      <c r="AM115" s="20"/>
      <c r="AN115" s="20"/>
      <c r="AO115" s="38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</row>
    <row r="116" spans="1:61" x14ac:dyDescent="0.3">
      <c r="A116" s="1"/>
      <c r="B116" s="1"/>
      <c r="C116" s="127"/>
      <c r="D116" s="116" t="s">
        <v>6</v>
      </c>
      <c r="E116" s="19">
        <f t="shared" si="73"/>
        <v>-3.1060606060606059E-2</v>
      </c>
      <c r="F116" s="20">
        <f t="shared" si="73"/>
        <v>-7.0995670995671001E-2</v>
      </c>
      <c r="G116" s="20">
        <f t="shared" si="73"/>
        <v>-7.454545454545454E-2</v>
      </c>
      <c r="H116" s="19">
        <f t="shared" si="73"/>
        <v>-9.9999999999999992E-2</v>
      </c>
      <c r="I116" s="20">
        <f t="shared" si="73"/>
        <v>0.69696969696969702</v>
      </c>
      <c r="J116" s="15">
        <f t="shared" si="73"/>
        <v>-4.5454545454545463E-2</v>
      </c>
      <c r="K116" s="20">
        <f t="shared" si="73"/>
        <v>-0.12499999999999997</v>
      </c>
      <c r="L116" s="20">
        <f t="shared" si="73"/>
        <v>-4.3478260869565223E-2</v>
      </c>
      <c r="M116" s="15">
        <f t="shared" si="73"/>
        <v>-6.9565217391304335E-2</v>
      </c>
      <c r="N116" s="20">
        <f t="shared" si="73"/>
        <v>-7.5925925925925924E-2</v>
      </c>
      <c r="O116" s="20">
        <f t="shared" si="73"/>
        <v>-0.12424242424242425</v>
      </c>
      <c r="P116" s="15">
        <f t="shared" si="73"/>
        <v>-4.1414141414141417E-2</v>
      </c>
      <c r="Q116" s="1"/>
      <c r="R116" s="1"/>
      <c r="S116" s="1"/>
      <c r="T116" s="1"/>
      <c r="U116" s="1"/>
      <c r="V116" s="128"/>
      <c r="W116" s="4" t="s">
        <v>7</v>
      </c>
      <c r="X116" s="19">
        <v>0</v>
      </c>
      <c r="Y116" s="20">
        <v>0</v>
      </c>
      <c r="Z116" s="20">
        <v>0</v>
      </c>
      <c r="AA116" s="19">
        <v>0</v>
      </c>
      <c r="AB116" s="20">
        <v>0</v>
      </c>
      <c r="AC116" s="15">
        <f>AD92/U61</f>
        <v>1.0000000000000002</v>
      </c>
      <c r="AD116" s="20">
        <v>0</v>
      </c>
      <c r="AE116" s="20">
        <v>0</v>
      </c>
      <c r="AF116" s="15">
        <v>0</v>
      </c>
      <c r="AG116" s="20">
        <v>0</v>
      </c>
      <c r="AH116" s="20">
        <v>0</v>
      </c>
      <c r="AI116" s="15">
        <v>0</v>
      </c>
      <c r="AJ116" s="20"/>
      <c r="AK116" s="20"/>
      <c r="AL116" s="20"/>
      <c r="AM116" s="20"/>
      <c r="AN116" s="20"/>
      <c r="AO116" s="38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</row>
    <row r="117" spans="1:61" x14ac:dyDescent="0.3">
      <c r="A117" s="1"/>
      <c r="B117" s="1"/>
      <c r="C117" s="128"/>
      <c r="D117" s="119" t="s">
        <v>7</v>
      </c>
      <c r="E117" s="19">
        <f t="shared" si="73"/>
        <v>-3.968253968253968E-2</v>
      </c>
      <c r="F117" s="20">
        <f t="shared" si="73"/>
        <v>-9.0702947845804988E-2</v>
      </c>
      <c r="G117" s="20">
        <f t="shared" si="73"/>
        <v>-6.7724867724867716E-2</v>
      </c>
      <c r="H117" s="19">
        <f t="shared" si="73"/>
        <v>-4.9999999999999996E-2</v>
      </c>
      <c r="I117" s="20">
        <f t="shared" si="73"/>
        <v>-3.0303030303030297E-2</v>
      </c>
      <c r="J117" s="15">
        <f t="shared" si="73"/>
        <v>0.72727272727272729</v>
      </c>
      <c r="K117" s="20">
        <f t="shared" si="73"/>
        <v>-0.12499999999999997</v>
      </c>
      <c r="L117" s="20">
        <f t="shared" si="73"/>
        <v>-4.3478260869565223E-2</v>
      </c>
      <c r="M117" s="15">
        <f t="shared" si="73"/>
        <v>0</v>
      </c>
      <c r="N117" s="20">
        <f t="shared" si="73"/>
        <v>-5.6437389770723101E-2</v>
      </c>
      <c r="O117" s="20">
        <f t="shared" si="73"/>
        <v>-8.7912087912087905E-2</v>
      </c>
      <c r="P117" s="15">
        <f t="shared" si="73"/>
        <v>-1.4109347442680775E-2</v>
      </c>
      <c r="Q117" s="1"/>
      <c r="R117" s="1"/>
      <c r="S117" s="1"/>
      <c r="T117" s="1"/>
      <c r="U117" s="1"/>
      <c r="V117" s="126" t="s">
        <v>30</v>
      </c>
      <c r="W117" s="2" t="s">
        <v>5</v>
      </c>
      <c r="X117" s="16">
        <v>0</v>
      </c>
      <c r="Y117" s="17">
        <v>0</v>
      </c>
      <c r="Z117" s="17">
        <v>0</v>
      </c>
      <c r="AA117" s="16">
        <v>0</v>
      </c>
      <c r="AB117" s="17">
        <v>0</v>
      </c>
      <c r="AC117" s="18">
        <v>0</v>
      </c>
      <c r="AD117" s="17">
        <f>AD93/U62</f>
        <v>1.4999999999999998</v>
      </c>
      <c r="AE117" s="17">
        <v>0</v>
      </c>
      <c r="AF117" s="18">
        <v>0</v>
      </c>
      <c r="AG117" s="17">
        <v>0</v>
      </c>
      <c r="AH117" s="17">
        <v>0</v>
      </c>
      <c r="AI117" s="18">
        <v>0</v>
      </c>
      <c r="AJ117" s="20"/>
      <c r="AK117" s="20"/>
      <c r="AL117" s="20"/>
      <c r="AM117" s="20"/>
      <c r="AN117" s="20"/>
      <c r="AO117" s="38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</row>
    <row r="118" spans="1:61" x14ac:dyDescent="0.3">
      <c r="A118" s="1"/>
      <c r="B118" s="1"/>
      <c r="C118" s="126" t="s">
        <v>30</v>
      </c>
      <c r="D118" s="114" t="s">
        <v>5</v>
      </c>
      <c r="E118" s="16">
        <f t="shared" si="73"/>
        <v>-3.3333333333333333E-2</v>
      </c>
      <c r="F118" s="17">
        <f t="shared" si="73"/>
        <v>-4.4444444444444446E-2</v>
      </c>
      <c r="G118" s="17">
        <f t="shared" si="73"/>
        <v>-2.9629629629629631E-2</v>
      </c>
      <c r="H118" s="16">
        <f t="shared" si="73"/>
        <v>-4.9999999999999996E-2</v>
      </c>
      <c r="I118" s="17">
        <f t="shared" si="73"/>
        <v>-3.6363636363636355E-2</v>
      </c>
      <c r="J118" s="18">
        <f t="shared" si="73"/>
        <v>-3.6363636363636369E-2</v>
      </c>
      <c r="K118" s="17">
        <f t="shared" si="73"/>
        <v>0.875</v>
      </c>
      <c r="L118" s="17">
        <f t="shared" si="73"/>
        <v>-4.3478260869565223E-2</v>
      </c>
      <c r="M118" s="18">
        <f t="shared" si="73"/>
        <v>-8.6956521739130418E-2</v>
      </c>
      <c r="N118" s="17">
        <f t="shared" si="73"/>
        <v>-4.938271604938272E-2</v>
      </c>
      <c r="O118" s="17">
        <f t="shared" si="73"/>
        <v>-2.7350427350427354E-2</v>
      </c>
      <c r="P118" s="18">
        <f t="shared" si="73"/>
        <v>-1.9753086419753089E-2</v>
      </c>
      <c r="Q118" s="1"/>
      <c r="R118" s="1"/>
      <c r="S118" s="1"/>
      <c r="T118" s="1"/>
      <c r="U118" s="1"/>
      <c r="V118" s="127"/>
      <c r="W118" s="3" t="s">
        <v>6</v>
      </c>
      <c r="X118" s="19">
        <v>0</v>
      </c>
      <c r="Y118" s="20">
        <v>0</v>
      </c>
      <c r="Z118" s="20">
        <v>0</v>
      </c>
      <c r="AA118" s="19">
        <v>0</v>
      </c>
      <c r="AB118" s="20">
        <v>0</v>
      </c>
      <c r="AC118" s="15">
        <v>0</v>
      </c>
      <c r="AD118" s="20">
        <v>0</v>
      </c>
      <c r="AE118" s="20">
        <f>AD94/U63</f>
        <v>0.86956521739130443</v>
      </c>
      <c r="AF118" s="15">
        <v>0</v>
      </c>
      <c r="AG118" s="20">
        <v>0</v>
      </c>
      <c r="AH118" s="20">
        <v>0</v>
      </c>
      <c r="AI118" s="15">
        <v>0</v>
      </c>
      <c r="AJ118" s="20"/>
      <c r="AK118" s="20"/>
      <c r="AL118" s="20"/>
      <c r="AM118" s="20"/>
      <c r="AN118" s="20"/>
      <c r="AO118" s="38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</row>
    <row r="119" spans="1:61" x14ac:dyDescent="0.3">
      <c r="A119" s="1"/>
      <c r="B119" s="1"/>
      <c r="C119" s="127"/>
      <c r="D119" s="116" t="s">
        <v>6</v>
      </c>
      <c r="E119" s="19">
        <f t="shared" si="73"/>
        <v>-1.893939393939394E-2</v>
      </c>
      <c r="F119" s="20">
        <f t="shared" si="73"/>
        <v>-4.3290043290043288E-2</v>
      </c>
      <c r="G119" s="20">
        <f t="shared" si="73"/>
        <v>-4.5454545454545449E-2</v>
      </c>
      <c r="H119" s="19">
        <f t="shared" si="73"/>
        <v>-9.9999999999999992E-2</v>
      </c>
      <c r="I119" s="20">
        <f t="shared" si="73"/>
        <v>-3.0303030303030297E-2</v>
      </c>
      <c r="J119" s="15">
        <f t="shared" si="73"/>
        <v>-9.0909090909090925E-2</v>
      </c>
      <c r="K119" s="20">
        <f t="shared" si="73"/>
        <v>-6.2499999999999986E-2</v>
      </c>
      <c r="L119" s="20">
        <f t="shared" si="73"/>
        <v>0.73913043478260865</v>
      </c>
      <c r="M119" s="15">
        <f t="shared" si="73"/>
        <v>-4.3478260869565209E-2</v>
      </c>
      <c r="N119" s="20">
        <f t="shared" si="73"/>
        <v>-4.6296296296296287E-2</v>
      </c>
      <c r="O119" s="20">
        <f t="shared" si="73"/>
        <v>-7.5757575757575746E-2</v>
      </c>
      <c r="P119" s="15">
        <f t="shared" si="73"/>
        <v>-2.5252525252525256E-2</v>
      </c>
      <c r="Q119" s="1"/>
      <c r="R119" s="1"/>
      <c r="S119" s="1"/>
      <c r="T119" s="1"/>
      <c r="U119" s="1"/>
      <c r="V119" s="128"/>
      <c r="W119" s="4" t="s">
        <v>7</v>
      </c>
      <c r="X119" s="21">
        <v>0</v>
      </c>
      <c r="Y119" s="22">
        <v>0</v>
      </c>
      <c r="Z119" s="22">
        <v>0</v>
      </c>
      <c r="AA119" s="21">
        <v>0</v>
      </c>
      <c r="AB119" s="22">
        <v>0</v>
      </c>
      <c r="AC119" s="23">
        <v>0</v>
      </c>
      <c r="AD119" s="22">
        <v>0</v>
      </c>
      <c r="AE119" s="22">
        <v>0</v>
      </c>
      <c r="AF119" s="23">
        <f>AD95/U64</f>
        <v>1.1739130434782608</v>
      </c>
      <c r="AG119" s="22">
        <v>0</v>
      </c>
      <c r="AH119" s="22">
        <v>0</v>
      </c>
      <c r="AI119" s="23">
        <v>0</v>
      </c>
      <c r="AJ119" s="20"/>
      <c r="AK119" s="20"/>
      <c r="AL119" s="20"/>
      <c r="AM119" s="20"/>
      <c r="AN119" s="20"/>
      <c r="AO119" s="38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</row>
    <row r="120" spans="1:61" x14ac:dyDescent="0.3">
      <c r="A120" s="1"/>
      <c r="B120" s="1"/>
      <c r="C120" s="128"/>
      <c r="D120" s="119" t="s">
        <v>7</v>
      </c>
      <c r="E120" s="21">
        <f t="shared" si="73"/>
        <v>-2.2817460317460316E-2</v>
      </c>
      <c r="F120" s="22">
        <f t="shared" si="73"/>
        <v>-5.2154195011337869E-2</v>
      </c>
      <c r="G120" s="22">
        <f t="shared" si="73"/>
        <v>-3.8941798941798937E-2</v>
      </c>
      <c r="H120" s="21">
        <f t="shared" si="73"/>
        <v>-4.9999999999999996E-2</v>
      </c>
      <c r="I120" s="22">
        <f t="shared" si="73"/>
        <v>0</v>
      </c>
      <c r="J120" s="23">
        <f t="shared" si="73"/>
        <v>-1.8181818181818184E-2</v>
      </c>
      <c r="K120" s="22">
        <f t="shared" si="73"/>
        <v>-6.2499999999999986E-2</v>
      </c>
      <c r="L120" s="22">
        <f t="shared" si="73"/>
        <v>-8.6956521739130446E-2</v>
      </c>
      <c r="M120" s="23">
        <f t="shared" si="73"/>
        <v>0.56521739130434789</v>
      </c>
      <c r="N120" s="22">
        <f t="shared" si="73"/>
        <v>-3.2451499118165784E-2</v>
      </c>
      <c r="O120" s="22">
        <f t="shared" si="73"/>
        <v>-5.054945054945055E-2</v>
      </c>
      <c r="P120" s="23">
        <f t="shared" si="73"/>
        <v>-8.1128747795414461E-3</v>
      </c>
      <c r="Q120" s="1"/>
      <c r="R120" s="1"/>
      <c r="S120" s="1"/>
      <c r="T120" s="1"/>
      <c r="U120" s="1"/>
      <c r="V120" s="126" t="s">
        <v>25</v>
      </c>
      <c r="W120" s="2" t="s">
        <v>5</v>
      </c>
      <c r="X120" s="19">
        <v>0</v>
      </c>
      <c r="Y120" s="20">
        <v>0</v>
      </c>
      <c r="Z120" s="20">
        <v>0</v>
      </c>
      <c r="AA120" s="19">
        <v>0</v>
      </c>
      <c r="AB120" s="20">
        <v>0</v>
      </c>
      <c r="AC120" s="15">
        <v>0</v>
      </c>
      <c r="AD120" s="20">
        <v>0</v>
      </c>
      <c r="AE120" s="20">
        <v>0</v>
      </c>
      <c r="AF120" s="15">
        <v>0</v>
      </c>
      <c r="AG120" s="20">
        <v>0</v>
      </c>
      <c r="AH120" s="20">
        <v>0</v>
      </c>
      <c r="AI120" s="15">
        <v>0</v>
      </c>
      <c r="AJ120" s="19"/>
      <c r="AK120" s="20"/>
      <c r="AL120" s="20"/>
      <c r="AM120" s="20"/>
      <c r="AN120" s="20"/>
      <c r="AO120" s="38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</row>
    <row r="121" spans="1:61" x14ac:dyDescent="0.3">
      <c r="A121" s="1"/>
      <c r="B121" s="1"/>
      <c r="C121" s="126" t="s">
        <v>25</v>
      </c>
      <c r="D121" s="114" t="s">
        <v>5</v>
      </c>
      <c r="E121" s="19">
        <f t="shared" si="73"/>
        <v>-2.5000000000000001E-2</v>
      </c>
      <c r="F121" s="20">
        <f t="shared" si="73"/>
        <v>-2.8571428571428571E-2</v>
      </c>
      <c r="G121" s="20">
        <f t="shared" si="73"/>
        <v>-5.3333333333333337E-2</v>
      </c>
      <c r="H121" s="19">
        <f t="shared" si="73"/>
        <v>-3.7999999999999999E-2</v>
      </c>
      <c r="I121" s="20">
        <f t="shared" si="73"/>
        <v>-2.9658284977433908E-2</v>
      </c>
      <c r="J121" s="15">
        <f t="shared" si="73"/>
        <v>-6.4171122994652413E-2</v>
      </c>
      <c r="K121" s="20">
        <f t="shared" si="73"/>
        <v>-5.2499999999999991E-2</v>
      </c>
      <c r="L121" s="20">
        <f t="shared" si="73"/>
        <v>-4.4403330249768738E-2</v>
      </c>
      <c r="M121" s="15">
        <f t="shared" si="73"/>
        <v>-4.2966751918158567E-2</v>
      </c>
      <c r="N121" s="20">
        <f t="shared" si="73"/>
        <v>0.72222222222222221</v>
      </c>
      <c r="O121" s="20">
        <f t="shared" si="73"/>
        <v>-4.6153846153846156E-2</v>
      </c>
      <c r="P121" s="15">
        <f t="shared" si="73"/>
        <v>-5.5555555555555552E-2</v>
      </c>
      <c r="Q121" s="1"/>
      <c r="R121" s="1"/>
      <c r="S121" s="1"/>
      <c r="T121" s="1"/>
      <c r="U121" s="1"/>
      <c r="V121" s="127"/>
      <c r="W121" s="3" t="s">
        <v>6</v>
      </c>
      <c r="X121" s="19">
        <v>0</v>
      </c>
      <c r="Y121" s="20">
        <v>0</v>
      </c>
      <c r="Z121" s="20">
        <v>0</v>
      </c>
      <c r="AA121" s="19">
        <v>0</v>
      </c>
      <c r="AB121" s="20">
        <v>0</v>
      </c>
      <c r="AC121" s="15">
        <v>0</v>
      </c>
      <c r="AD121" s="20">
        <v>0</v>
      </c>
      <c r="AE121" s="20">
        <v>0</v>
      </c>
      <c r="AF121" s="15">
        <v>0</v>
      </c>
      <c r="AG121" s="20">
        <v>0</v>
      </c>
      <c r="AH121" s="20">
        <v>0</v>
      </c>
      <c r="AI121" s="15">
        <v>0</v>
      </c>
      <c r="AJ121" s="19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</row>
    <row r="122" spans="1:61" x14ac:dyDescent="0.3">
      <c r="A122" s="1"/>
      <c r="B122" s="1"/>
      <c r="C122" s="127"/>
      <c r="D122" s="116" t="s">
        <v>6</v>
      </c>
      <c r="E122" s="19">
        <f t="shared" si="73"/>
        <v>-2.5000000000000001E-2</v>
      </c>
      <c r="F122" s="20">
        <f t="shared" si="73"/>
        <v>-5.7142857142857141E-2</v>
      </c>
      <c r="G122" s="20">
        <f t="shared" si="73"/>
        <v>-6.6666666666666666E-2</v>
      </c>
      <c r="H122" s="19">
        <f t="shared" si="73"/>
        <v>-4.7499999999999994E-2</v>
      </c>
      <c r="I122" s="20">
        <f t="shared" si="73"/>
        <v>-1.4829142488716954E-2</v>
      </c>
      <c r="J122" s="15">
        <f t="shared" si="73"/>
        <v>-2.6737967914438505E-2</v>
      </c>
      <c r="K122" s="20">
        <f t="shared" si="73"/>
        <v>-6.5624999999999989E-2</v>
      </c>
      <c r="L122" s="20">
        <f t="shared" si="73"/>
        <v>-2.2201665124884369E-2</v>
      </c>
      <c r="M122" s="15">
        <f t="shared" si="73"/>
        <v>-1.7902813299232732E-2</v>
      </c>
      <c r="N122" s="20">
        <f t="shared" si="73"/>
        <v>-5.5555555555555552E-2</v>
      </c>
      <c r="O122" s="20">
        <f t="shared" si="73"/>
        <v>0.84615384615384615</v>
      </c>
      <c r="P122" s="15">
        <f t="shared" si="73"/>
        <v>-5.5555555555555552E-2</v>
      </c>
      <c r="Q122" s="1"/>
      <c r="R122" s="1"/>
      <c r="S122" s="1"/>
      <c r="T122" s="1"/>
      <c r="U122" s="1"/>
      <c r="V122" s="128"/>
      <c r="W122" s="4" t="s">
        <v>7</v>
      </c>
      <c r="X122" s="21">
        <v>0</v>
      </c>
      <c r="Y122" s="22">
        <v>0</v>
      </c>
      <c r="Z122" s="22">
        <v>0</v>
      </c>
      <c r="AA122" s="21">
        <v>0</v>
      </c>
      <c r="AB122" s="22">
        <v>0</v>
      </c>
      <c r="AC122" s="23">
        <v>0</v>
      </c>
      <c r="AD122" s="22">
        <v>0</v>
      </c>
      <c r="AE122" s="22">
        <v>0</v>
      </c>
      <c r="AF122" s="23">
        <v>0</v>
      </c>
      <c r="AG122" s="22">
        <v>0</v>
      </c>
      <c r="AH122" s="22">
        <v>0</v>
      </c>
      <c r="AI122" s="23">
        <v>0</v>
      </c>
      <c r="AJ122" s="19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</row>
    <row r="123" spans="1:61" x14ac:dyDescent="0.3">
      <c r="A123" s="1"/>
      <c r="B123" s="1"/>
      <c r="C123" s="128"/>
      <c r="D123" s="119" t="s">
        <v>7</v>
      </c>
      <c r="E123" s="21">
        <f t="shared" si="73"/>
        <v>-1.2500000000000001E-2</v>
      </c>
      <c r="F123" s="22">
        <f t="shared" si="73"/>
        <v>-1.4285714285714285E-2</v>
      </c>
      <c r="G123" s="22">
        <f t="shared" si="73"/>
        <v>-2.6666666666666668E-2</v>
      </c>
      <c r="H123" s="21">
        <f t="shared" si="73"/>
        <v>-2.8499999999999998E-2</v>
      </c>
      <c r="I123" s="22">
        <f t="shared" si="73"/>
        <v>-2.3726627981947124E-2</v>
      </c>
      <c r="J123" s="23">
        <f t="shared" si="73"/>
        <v>-2.6737967914438505E-2</v>
      </c>
      <c r="K123" s="22">
        <f t="shared" si="73"/>
        <v>-3.9374999999999993E-2</v>
      </c>
      <c r="L123" s="22">
        <f t="shared" si="73"/>
        <v>-3.5522664199814986E-2</v>
      </c>
      <c r="M123" s="23">
        <f t="shared" si="73"/>
        <v>-1.7902813299232732E-2</v>
      </c>
      <c r="N123" s="22">
        <f t="shared" si="73"/>
        <v>-5.5555555555555552E-2</v>
      </c>
      <c r="O123" s="22">
        <f t="shared" si="73"/>
        <v>-7.6923076923076927E-2</v>
      </c>
      <c r="P123" s="23">
        <f t="shared" si="73"/>
        <v>0.55555555555555558</v>
      </c>
      <c r="Q123" s="1"/>
      <c r="R123" s="1"/>
      <c r="S123" s="1"/>
      <c r="T123" s="1"/>
      <c r="U123" s="1"/>
      <c r="AJ123" s="20"/>
      <c r="AY123" s="20"/>
    </row>
    <row r="124" spans="1:6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J124" s="20"/>
      <c r="AY124" s="20"/>
    </row>
    <row r="125" spans="1:61" x14ac:dyDescent="0.3">
      <c r="A125" s="1"/>
      <c r="B125" s="1" t="s">
        <v>48</v>
      </c>
      <c r="C125" s="1" t="s">
        <v>49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 t="s">
        <v>67</v>
      </c>
      <c r="W125" s="1" t="s">
        <v>68</v>
      </c>
      <c r="AJ125" s="20"/>
      <c r="AY125" s="20"/>
    </row>
    <row r="126" spans="1:61" x14ac:dyDescent="0.3">
      <c r="A126" s="1"/>
      <c r="B126" s="1"/>
      <c r="C126" s="129"/>
      <c r="D126" s="130"/>
      <c r="E126" s="138" t="s">
        <v>9</v>
      </c>
      <c r="F126" s="124"/>
      <c r="G126" s="125"/>
      <c r="H126" s="138" t="s">
        <v>11</v>
      </c>
      <c r="I126" s="124"/>
      <c r="J126" s="125"/>
      <c r="K126" s="138" t="s">
        <v>31</v>
      </c>
      <c r="L126" s="124"/>
      <c r="M126" s="125"/>
      <c r="N126" s="138" t="s">
        <v>23</v>
      </c>
      <c r="O126" s="124"/>
      <c r="P126" s="125"/>
      <c r="Q126" s="1"/>
      <c r="R126" s="1"/>
      <c r="S126" s="1"/>
      <c r="T126" s="1"/>
      <c r="U126" s="1"/>
      <c r="V126" s="129"/>
      <c r="W126" s="130"/>
      <c r="X126" s="9" t="s">
        <v>69</v>
      </c>
      <c r="Y126" s="9" t="s">
        <v>16</v>
      </c>
      <c r="Z126" s="9" t="s">
        <v>32</v>
      </c>
      <c r="AA126" s="8" t="s">
        <v>24</v>
      </c>
      <c r="AJ126" s="20"/>
      <c r="AY126" s="20"/>
    </row>
    <row r="127" spans="1:61" x14ac:dyDescent="0.3">
      <c r="A127" s="1"/>
      <c r="B127" s="1"/>
      <c r="C127" s="131"/>
      <c r="D127" s="132"/>
      <c r="E127" s="108" t="s">
        <v>5</v>
      </c>
      <c r="F127" s="109" t="s">
        <v>6</v>
      </c>
      <c r="G127" s="110" t="s">
        <v>7</v>
      </c>
      <c r="H127" s="108" t="s">
        <v>5</v>
      </c>
      <c r="I127" s="109" t="s">
        <v>6</v>
      </c>
      <c r="J127" s="110" t="s">
        <v>7</v>
      </c>
      <c r="K127" s="109" t="s">
        <v>5</v>
      </c>
      <c r="L127" s="109" t="s">
        <v>6</v>
      </c>
      <c r="M127" s="110" t="s">
        <v>7</v>
      </c>
      <c r="N127" s="109" t="s">
        <v>5</v>
      </c>
      <c r="O127" s="109" t="s">
        <v>6</v>
      </c>
      <c r="P127" s="110" t="s">
        <v>7</v>
      </c>
      <c r="Q127" s="1"/>
      <c r="R127" s="1"/>
      <c r="S127" s="1"/>
      <c r="T127" s="1"/>
      <c r="U127" s="1"/>
      <c r="V127" s="131"/>
      <c r="W127" s="132"/>
      <c r="X127" s="12" t="s">
        <v>13</v>
      </c>
      <c r="Y127" s="12" t="s">
        <v>13</v>
      </c>
      <c r="Z127" s="30" t="s">
        <v>13</v>
      </c>
      <c r="AA127" s="12" t="s">
        <v>13</v>
      </c>
      <c r="AC127" s="20"/>
      <c r="AD127" s="20"/>
      <c r="AE127" s="20"/>
      <c r="AF127" s="20"/>
      <c r="AG127" s="20"/>
      <c r="AJ127" s="20"/>
      <c r="AY127" s="20"/>
    </row>
    <row r="128" spans="1:61" x14ac:dyDescent="0.3">
      <c r="A128" s="1"/>
      <c r="B128" s="1"/>
      <c r="C128" s="126" t="s">
        <v>4</v>
      </c>
      <c r="D128" s="114" t="s">
        <v>5</v>
      </c>
      <c r="E128" s="1">
        <f t="array" ref="E128:P139">MINVERSE(E112:P123)</f>
        <v>1.4352748361932157</v>
      </c>
      <c r="F128" s="1">
        <v>0.26172051704009047</v>
      </c>
      <c r="G128" s="1">
        <v>0.28103683437986027</v>
      </c>
      <c r="H128" s="16">
        <v>0.14748211649028972</v>
      </c>
      <c r="I128" s="17">
        <v>0.11812602209138234</v>
      </c>
      <c r="J128" s="18">
        <v>0.22804437462584196</v>
      </c>
      <c r="K128" s="1">
        <v>0.19941054752227597</v>
      </c>
      <c r="L128" s="1">
        <v>0.18676550758708099</v>
      </c>
      <c r="M128" s="18">
        <v>0.21410835676135989</v>
      </c>
      <c r="N128" s="1">
        <v>0.22204987700427428</v>
      </c>
      <c r="O128" s="1">
        <v>0.2935757330902608</v>
      </c>
      <c r="P128" s="18">
        <v>0.18023829418297918</v>
      </c>
      <c r="Q128" s="1"/>
      <c r="R128" s="1"/>
      <c r="S128" s="1"/>
      <c r="T128" s="1"/>
      <c r="U128" s="1"/>
      <c r="V128" s="126" t="s">
        <v>4</v>
      </c>
      <c r="W128" s="2" t="s">
        <v>5</v>
      </c>
      <c r="X128" s="1">
        <f t="array" ref="X128:AA139">MMULT(X111:AI122,E144:H155)</f>
        <v>0</v>
      </c>
      <c r="Y128" s="26">
        <v>0</v>
      </c>
      <c r="Z128" s="26">
        <v>0</v>
      </c>
      <c r="AA128" s="18">
        <v>0</v>
      </c>
      <c r="AC128" s="20"/>
      <c r="AD128" s="20"/>
      <c r="AE128" s="20"/>
      <c r="AF128" s="20"/>
      <c r="AG128" s="20"/>
      <c r="AJ128" s="20"/>
      <c r="AY128" s="20"/>
    </row>
    <row r="129" spans="1:51" x14ac:dyDescent="0.3">
      <c r="A129" s="1"/>
      <c r="B129" s="1"/>
      <c r="C129" s="127"/>
      <c r="D129" s="116" t="s">
        <v>6</v>
      </c>
      <c r="E129" s="1">
        <v>0.15801957034932343</v>
      </c>
      <c r="F129" s="1">
        <v>1.4143821555559286</v>
      </c>
      <c r="G129" s="1">
        <v>0.24808403094878945</v>
      </c>
      <c r="H129" s="19">
        <v>0.16304366299833109</v>
      </c>
      <c r="I129" s="20">
        <v>0.12295884486256264</v>
      </c>
      <c r="J129" s="15">
        <v>0.23288094729620543</v>
      </c>
      <c r="K129" s="1">
        <v>0.22052179542913955</v>
      </c>
      <c r="L129" s="1">
        <v>0.19413147473458361</v>
      </c>
      <c r="M129" s="15">
        <v>0.22034786393209838</v>
      </c>
      <c r="N129" s="1">
        <v>0.2670853790742686</v>
      </c>
      <c r="O129" s="1">
        <v>0.16463596423361215</v>
      </c>
      <c r="P129" s="15">
        <v>0.26142833179252284</v>
      </c>
      <c r="Q129" s="1"/>
      <c r="R129" s="1"/>
      <c r="S129" s="1"/>
      <c r="T129" s="1"/>
      <c r="U129" s="1"/>
      <c r="V129" s="127"/>
      <c r="W129" s="3" t="s">
        <v>6</v>
      </c>
      <c r="X129" s="1">
        <v>0</v>
      </c>
      <c r="Y129" s="27">
        <v>0</v>
      </c>
      <c r="Z129" s="27">
        <v>0</v>
      </c>
      <c r="AA129" s="15">
        <v>0</v>
      </c>
      <c r="AC129" s="20"/>
      <c r="AD129" s="20"/>
      <c r="AE129" s="20"/>
      <c r="AF129" s="20"/>
      <c r="AG129" s="20"/>
      <c r="AJ129" s="20"/>
      <c r="AY129" s="20"/>
    </row>
    <row r="130" spans="1:51" x14ac:dyDescent="0.3">
      <c r="A130" s="1"/>
      <c r="B130" s="1"/>
      <c r="C130" s="128"/>
      <c r="D130" s="119" t="s">
        <v>7</v>
      </c>
      <c r="E130" s="1">
        <v>0.19398632410800914</v>
      </c>
      <c r="F130" s="1">
        <v>0.21839527959720748</v>
      </c>
      <c r="G130" s="1">
        <v>1.3103147904714736</v>
      </c>
      <c r="H130" s="19">
        <v>0.16020820204371283</v>
      </c>
      <c r="I130" s="20">
        <v>0.14130660875895093</v>
      </c>
      <c r="J130" s="15">
        <v>0.26037431435480146</v>
      </c>
      <c r="K130" s="1">
        <v>0.21557294049795805</v>
      </c>
      <c r="L130" s="1">
        <v>0.2220640323556258</v>
      </c>
      <c r="M130" s="15">
        <v>0.24344322662823017</v>
      </c>
      <c r="N130" s="1">
        <v>0.34457136958316747</v>
      </c>
      <c r="O130" s="1">
        <v>0.26753909617355986</v>
      </c>
      <c r="P130" s="23">
        <v>0.14075842326572413</v>
      </c>
      <c r="Q130" s="1"/>
      <c r="R130" s="1"/>
      <c r="S130" s="1"/>
      <c r="T130" s="1"/>
      <c r="U130" s="1"/>
      <c r="V130" s="128"/>
      <c r="W130" s="4" t="s">
        <v>7</v>
      </c>
      <c r="X130" s="1">
        <v>0</v>
      </c>
      <c r="Y130" s="27">
        <v>0</v>
      </c>
      <c r="Z130" s="27">
        <v>0</v>
      </c>
      <c r="AA130" s="23">
        <v>0</v>
      </c>
      <c r="AC130" s="20"/>
      <c r="AD130" s="20"/>
      <c r="AE130" s="20"/>
      <c r="AF130" s="20"/>
      <c r="AG130" s="20"/>
      <c r="AY130" s="20"/>
    </row>
    <row r="131" spans="1:51" x14ac:dyDescent="0.3">
      <c r="A131" s="1"/>
      <c r="B131" s="1"/>
      <c r="C131" s="126" t="s">
        <v>10</v>
      </c>
      <c r="D131" s="114" t="s">
        <v>5</v>
      </c>
      <c r="E131" s="16">
        <v>0.17183169104167284</v>
      </c>
      <c r="F131" s="17">
        <v>0.24797849264609303</v>
      </c>
      <c r="G131" s="17">
        <v>0.21256864796116182</v>
      </c>
      <c r="H131" s="16">
        <v>1.2588470199402055</v>
      </c>
      <c r="I131" s="17">
        <v>0.1731570035366635</v>
      </c>
      <c r="J131" s="18">
        <v>0.3109566021176059</v>
      </c>
      <c r="K131" s="17">
        <v>0.268843190451657</v>
      </c>
      <c r="L131" s="17">
        <v>0.28899798017333883</v>
      </c>
      <c r="M131" s="18">
        <v>0.27547596725099327</v>
      </c>
      <c r="N131" s="17">
        <v>0.28898678895593027</v>
      </c>
      <c r="O131" s="17">
        <v>0.23091160799394958</v>
      </c>
      <c r="P131" s="18">
        <v>0.19209262543095557</v>
      </c>
      <c r="Q131" s="1"/>
      <c r="R131" s="1"/>
      <c r="S131" s="1"/>
      <c r="T131" s="1"/>
      <c r="U131" s="1"/>
      <c r="V131" s="126" t="s">
        <v>10</v>
      </c>
      <c r="W131" s="2" t="s">
        <v>5</v>
      </c>
      <c r="X131" s="16">
        <v>11.170682918567927</v>
      </c>
      <c r="Y131" s="26">
        <v>33.816242479892345</v>
      </c>
      <c r="Z131" s="26">
        <v>23.41538153830728</v>
      </c>
      <c r="AA131" s="18">
        <v>16.597693063232427</v>
      </c>
      <c r="AC131" s="20"/>
      <c r="AD131" s="20"/>
      <c r="AE131" s="20"/>
      <c r="AF131" s="20"/>
      <c r="AG131" s="20"/>
    </row>
    <row r="132" spans="1:51" x14ac:dyDescent="0.3">
      <c r="A132" s="1"/>
      <c r="B132" s="1"/>
      <c r="C132" s="127"/>
      <c r="D132" s="116" t="s">
        <v>6</v>
      </c>
      <c r="E132" s="19">
        <v>0.23798707404532837</v>
      </c>
      <c r="F132" s="20">
        <v>0.38947275662791647</v>
      </c>
      <c r="G132" s="20">
        <v>0.37418362636271346</v>
      </c>
      <c r="H132" s="19">
        <v>0.37315508303787709</v>
      </c>
      <c r="I132" s="20">
        <v>1.5936271696501867</v>
      </c>
      <c r="J132" s="15">
        <v>0.36888254096724782</v>
      </c>
      <c r="K132" s="20">
        <v>0.48465117868661955</v>
      </c>
      <c r="L132" s="20">
        <v>0.34926668264984229</v>
      </c>
      <c r="M132" s="15">
        <v>0.45552024993671386</v>
      </c>
      <c r="N132" s="20">
        <v>0.46154151957630746</v>
      </c>
      <c r="O132" s="20">
        <v>0.47712175789788897</v>
      </c>
      <c r="P132" s="15">
        <v>0.33463316104049423</v>
      </c>
      <c r="Q132" s="1"/>
      <c r="R132" s="1"/>
      <c r="S132" s="1"/>
      <c r="T132" s="1"/>
      <c r="U132" s="1"/>
      <c r="V132" s="127"/>
      <c r="W132" s="3" t="s">
        <v>6</v>
      </c>
      <c r="X132" s="19">
        <v>6.3932652802710921</v>
      </c>
      <c r="Y132" s="27">
        <v>21.173307776392576</v>
      </c>
      <c r="Z132" s="27">
        <v>12.041418036831136</v>
      </c>
      <c r="AA132" s="15">
        <v>10.392008906505183</v>
      </c>
      <c r="AC132" s="20"/>
      <c r="AD132" s="20"/>
      <c r="AE132" s="20"/>
      <c r="AF132" s="20"/>
      <c r="AG132" s="20"/>
    </row>
    <row r="133" spans="1:51" x14ac:dyDescent="0.3">
      <c r="A133" s="1"/>
      <c r="B133" s="1"/>
      <c r="C133" s="128"/>
      <c r="D133" s="119" t="s">
        <v>7</v>
      </c>
      <c r="E133" s="19">
        <v>0.20131114721874765</v>
      </c>
      <c r="F133" s="20">
        <v>0.33996142558018327</v>
      </c>
      <c r="G133" s="20">
        <v>0.2909232057755069</v>
      </c>
      <c r="H133" s="19">
        <v>0.23263636271122984</v>
      </c>
      <c r="I133" s="20">
        <v>0.17390887535045346</v>
      </c>
      <c r="J133" s="15">
        <v>1.581781899611264</v>
      </c>
      <c r="K133" s="20">
        <v>0.39071897565515357</v>
      </c>
      <c r="L133" s="20">
        <v>0.26002273681889621</v>
      </c>
      <c r="M133" s="15">
        <v>0.21721191424210687</v>
      </c>
      <c r="N133" s="20">
        <v>0.33368237043502319</v>
      </c>
      <c r="O133" s="20">
        <v>0.33367519818634306</v>
      </c>
      <c r="P133" s="15">
        <v>0.20794275166659343</v>
      </c>
      <c r="Q133" s="1"/>
      <c r="R133" s="1"/>
      <c r="S133" s="1"/>
      <c r="T133" s="1"/>
      <c r="U133" s="1"/>
      <c r="V133" s="128"/>
      <c r="W133" s="4" t="s">
        <v>7</v>
      </c>
      <c r="X133" s="19">
        <v>23.285523206211721</v>
      </c>
      <c r="Y133" s="27">
        <v>33.514976723917769</v>
      </c>
      <c r="Z133" s="27">
        <v>28.264990145039235</v>
      </c>
      <c r="AA133" s="15">
        <v>24.9345099248313</v>
      </c>
      <c r="AC133" s="20"/>
      <c r="AD133" s="20"/>
      <c r="AE133" s="20"/>
      <c r="AF133" s="20"/>
      <c r="AG133" s="20"/>
    </row>
    <row r="134" spans="1:51" x14ac:dyDescent="0.3">
      <c r="A134" s="1"/>
      <c r="B134" s="1"/>
      <c r="C134" s="126" t="s">
        <v>30</v>
      </c>
      <c r="D134" s="114" t="s">
        <v>5</v>
      </c>
      <c r="E134" s="16">
        <v>0.13818187750680549</v>
      </c>
      <c r="F134" s="17">
        <v>0.19842987994870101</v>
      </c>
      <c r="G134" s="17">
        <v>0.16938301511791964</v>
      </c>
      <c r="H134" s="16">
        <v>0.17639584205807465</v>
      </c>
      <c r="I134" s="17">
        <v>0.13356665347014826</v>
      </c>
      <c r="J134" s="18">
        <v>0.19724008506460461</v>
      </c>
      <c r="K134" s="17">
        <v>1.2945913582025907</v>
      </c>
      <c r="L134" s="17">
        <v>0.20375125387745763</v>
      </c>
      <c r="M134" s="18">
        <v>0.30698274297408401</v>
      </c>
      <c r="N134" s="17">
        <v>0.23132622362635719</v>
      </c>
      <c r="O134" s="17">
        <v>0.1826870800486598</v>
      </c>
      <c r="P134" s="18">
        <v>0.15332032334580717</v>
      </c>
      <c r="Q134" s="1"/>
      <c r="R134" s="1"/>
      <c r="S134" s="1"/>
      <c r="T134" s="1"/>
      <c r="U134" s="1"/>
      <c r="V134" s="126" t="s">
        <v>30</v>
      </c>
      <c r="W134" s="2" t="s">
        <v>5</v>
      </c>
      <c r="X134" s="16">
        <v>15.734466325259827</v>
      </c>
      <c r="Y134" s="26">
        <v>38.660935485854381</v>
      </c>
      <c r="Z134" s="26">
        <v>42.253695103061816</v>
      </c>
      <c r="AA134" s="18">
        <v>23.350903085823944</v>
      </c>
      <c r="AC134" s="20"/>
      <c r="AD134" s="20"/>
      <c r="AE134" s="20"/>
      <c r="AF134" s="20"/>
      <c r="AG134" s="20"/>
    </row>
    <row r="135" spans="1:51" x14ac:dyDescent="0.3">
      <c r="A135" s="1"/>
      <c r="B135" s="1"/>
      <c r="C135" s="127"/>
      <c r="D135" s="116" t="s">
        <v>6</v>
      </c>
      <c r="E135" s="19">
        <v>0.16465107213878635</v>
      </c>
      <c r="F135" s="20">
        <v>0.26913664231975082</v>
      </c>
      <c r="G135" s="20">
        <v>0.2546581410251581</v>
      </c>
      <c r="H135" s="19">
        <v>0.30243771370445299</v>
      </c>
      <c r="I135" s="20">
        <v>0.17217882965583187</v>
      </c>
      <c r="J135" s="15">
        <v>0.36255604303875311</v>
      </c>
      <c r="K135" s="20">
        <v>0.31137718908864087</v>
      </c>
      <c r="L135" s="20">
        <v>1.5468323189592821</v>
      </c>
      <c r="M135" s="15">
        <v>0.30005657459994878</v>
      </c>
      <c r="N135" s="20">
        <v>0.31297263731997577</v>
      </c>
      <c r="O135" s="20">
        <v>0.320146757016599</v>
      </c>
      <c r="P135" s="15">
        <v>0.22344250465142093</v>
      </c>
      <c r="Q135" s="1"/>
      <c r="R135" s="1"/>
      <c r="S135" s="1"/>
      <c r="T135" s="1"/>
      <c r="U135" s="1"/>
      <c r="V135" s="127"/>
      <c r="W135" s="3" t="s">
        <v>6</v>
      </c>
      <c r="X135" s="19">
        <v>13.022747484033316</v>
      </c>
      <c r="Y135" s="27">
        <v>19.152114041922562</v>
      </c>
      <c r="Z135" s="27">
        <v>47.654524473463511</v>
      </c>
      <c r="AA135" s="15">
        <v>20.170614000580613</v>
      </c>
      <c r="AC135" s="20"/>
      <c r="AD135" s="20"/>
      <c r="AE135" s="20"/>
      <c r="AF135" s="20"/>
      <c r="AG135" s="20"/>
    </row>
    <row r="136" spans="1:51" x14ac:dyDescent="0.3">
      <c r="A136" s="1"/>
      <c r="B136" s="1"/>
      <c r="C136" s="128"/>
      <c r="D136" s="119" t="s">
        <v>7</v>
      </c>
      <c r="E136" s="21">
        <v>0.17029783108783259</v>
      </c>
      <c r="F136" s="22">
        <v>0.28598654557015019</v>
      </c>
      <c r="G136" s="22">
        <v>0.24616244041903065</v>
      </c>
      <c r="H136" s="21">
        <v>0.24565217494860461</v>
      </c>
      <c r="I136" s="22">
        <v>0.1083030430401058</v>
      </c>
      <c r="J136" s="23">
        <v>0.24066141325634635</v>
      </c>
      <c r="K136" s="22">
        <v>0.30947180230894283</v>
      </c>
      <c r="L136" s="22">
        <v>0.36702010958574222</v>
      </c>
      <c r="M136" s="23">
        <v>1.9610377623274113</v>
      </c>
      <c r="N136" s="22">
        <v>0.28471845634973547</v>
      </c>
      <c r="O136" s="22">
        <v>0.28364236476289967</v>
      </c>
      <c r="P136" s="23">
        <v>0.1793933416901172</v>
      </c>
      <c r="Q136" s="1"/>
      <c r="R136" s="1"/>
      <c r="S136" s="1"/>
      <c r="T136" s="1"/>
      <c r="U136" s="1"/>
      <c r="V136" s="128"/>
      <c r="W136" s="4" t="s">
        <v>7</v>
      </c>
      <c r="X136" s="21">
        <v>22.64290666050217</v>
      </c>
      <c r="Y136" s="28">
        <v>30.376277846542742</v>
      </c>
      <c r="Z136" s="28">
        <v>57.080318172545802</v>
      </c>
      <c r="AA136" s="23">
        <v>24.900497320409222</v>
      </c>
      <c r="AC136" s="20"/>
      <c r="AD136" s="20"/>
      <c r="AE136" s="20"/>
      <c r="AF136" s="20"/>
      <c r="AG136" s="20"/>
    </row>
    <row r="137" spans="1:51" x14ac:dyDescent="0.3">
      <c r="A137" s="1"/>
      <c r="B137" s="1"/>
      <c r="C137" s="126" t="s">
        <v>25</v>
      </c>
      <c r="D137" s="114" t="s">
        <v>5</v>
      </c>
      <c r="E137" s="19">
        <v>0.15556361988422604</v>
      </c>
      <c r="F137" s="20">
        <v>0.21616266163187708</v>
      </c>
      <c r="G137" s="20">
        <v>0.24059608226714613</v>
      </c>
      <c r="H137" s="19">
        <v>0.1967207746284575</v>
      </c>
      <c r="I137" s="20">
        <v>0.15439956028130253</v>
      </c>
      <c r="J137" s="15">
        <v>0.28860519674737939</v>
      </c>
      <c r="K137" s="20">
        <v>0.26566506892676423</v>
      </c>
      <c r="L137" s="20">
        <v>0.24331303811612601</v>
      </c>
      <c r="M137" s="15">
        <v>0.27238148621281766</v>
      </c>
      <c r="N137" s="20">
        <v>1.5850577205754843</v>
      </c>
      <c r="O137" s="20">
        <v>0.25695082884400078</v>
      </c>
      <c r="P137" s="15">
        <v>0.26842869293534993</v>
      </c>
      <c r="Q137" s="1"/>
      <c r="R137" s="1"/>
      <c r="S137" s="1"/>
      <c r="T137" s="1"/>
      <c r="U137" s="1"/>
      <c r="V137" s="126" t="s">
        <v>25</v>
      </c>
      <c r="W137" s="2" t="s">
        <v>5</v>
      </c>
      <c r="X137" s="19">
        <v>0</v>
      </c>
      <c r="Y137" s="27">
        <v>0</v>
      </c>
      <c r="Z137" s="27">
        <v>0</v>
      </c>
      <c r="AA137" s="15">
        <v>0</v>
      </c>
      <c r="AC137" s="20"/>
      <c r="AD137" s="20"/>
      <c r="AE137" s="20"/>
      <c r="AF137" s="20"/>
      <c r="AG137" s="20"/>
    </row>
    <row r="138" spans="1:51" x14ac:dyDescent="0.3">
      <c r="A138" s="1"/>
      <c r="B138" s="1"/>
      <c r="C138" s="127"/>
      <c r="D138" s="116" t="s">
        <v>6</v>
      </c>
      <c r="E138" s="19">
        <v>0.12613650758200468</v>
      </c>
      <c r="F138" s="20">
        <v>0.20706416995295712</v>
      </c>
      <c r="G138" s="20">
        <v>0.21031891828544289</v>
      </c>
      <c r="H138" s="19">
        <v>0.16469685875601892</v>
      </c>
      <c r="I138" s="20">
        <v>0.10333269532096909</v>
      </c>
      <c r="J138" s="15">
        <v>0.1808528639010224</v>
      </c>
      <c r="K138" s="20">
        <v>0.2228674698328536</v>
      </c>
      <c r="L138" s="20">
        <v>0.16218243908631805</v>
      </c>
      <c r="M138" s="15">
        <v>0.17633044507935997</v>
      </c>
      <c r="N138" s="20">
        <v>0.24364888019305428</v>
      </c>
      <c r="O138" s="20">
        <v>1.3212150335359412</v>
      </c>
      <c r="P138" s="15">
        <v>0.22386657384070524</v>
      </c>
      <c r="Q138" s="1"/>
      <c r="R138" s="1"/>
      <c r="S138" s="1"/>
      <c r="T138" s="1"/>
      <c r="U138" s="1"/>
      <c r="V138" s="127"/>
      <c r="W138" s="3" t="s">
        <v>6</v>
      </c>
      <c r="X138" s="19">
        <v>0</v>
      </c>
      <c r="Y138" s="27">
        <v>0</v>
      </c>
      <c r="Z138" s="27">
        <v>0</v>
      </c>
      <c r="AA138" s="15">
        <v>0</v>
      </c>
      <c r="AC138" s="20"/>
      <c r="AD138" s="20"/>
      <c r="AE138" s="20"/>
      <c r="AF138" s="20"/>
      <c r="AG138" s="20"/>
    </row>
    <row r="139" spans="1:51" x14ac:dyDescent="0.3">
      <c r="A139" s="1"/>
      <c r="B139" s="1"/>
      <c r="C139" s="128"/>
      <c r="D139" s="119" t="s">
        <v>7</v>
      </c>
      <c r="E139" s="21">
        <v>0.13316689717075844</v>
      </c>
      <c r="F139" s="22">
        <v>0.18923331697209267</v>
      </c>
      <c r="G139" s="22">
        <v>0.20588612881502757</v>
      </c>
      <c r="H139" s="21">
        <v>0.18914540684013736</v>
      </c>
      <c r="I139" s="22">
        <v>0.15162919032626318</v>
      </c>
      <c r="J139" s="23">
        <v>0.23027068465056211</v>
      </c>
      <c r="K139" s="22">
        <v>0.25286125591886455</v>
      </c>
      <c r="L139" s="22">
        <v>0.23407090602312408</v>
      </c>
      <c r="M139" s="23">
        <v>0.22200005302152251</v>
      </c>
      <c r="N139" s="22">
        <v>0.31682334923122785</v>
      </c>
      <c r="O139" s="22">
        <v>0.32315403681895916</v>
      </c>
      <c r="P139" s="23">
        <v>1.9404624009483091</v>
      </c>
      <c r="Q139" s="1"/>
      <c r="R139" s="1"/>
      <c r="S139" s="1"/>
      <c r="T139" s="1"/>
      <c r="U139" s="1"/>
      <c r="V139" s="128"/>
      <c r="W139" s="4" t="s">
        <v>7</v>
      </c>
      <c r="X139" s="21">
        <v>0</v>
      </c>
      <c r="Y139" s="28">
        <v>0</v>
      </c>
      <c r="Z139" s="28">
        <v>0</v>
      </c>
      <c r="AA139" s="23">
        <v>0</v>
      </c>
      <c r="AC139" s="20"/>
      <c r="AD139" s="20"/>
      <c r="AE139" s="20"/>
      <c r="AF139" s="20"/>
      <c r="AG139" s="20"/>
    </row>
    <row r="140" spans="1:5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C140" s="20"/>
      <c r="AD140" s="20"/>
      <c r="AE140" s="20"/>
      <c r="AF140" s="20"/>
      <c r="AG140" s="20"/>
    </row>
    <row r="141" spans="1:51" x14ac:dyDescent="0.3">
      <c r="A141" s="1"/>
      <c r="B141" s="1" t="s">
        <v>50</v>
      </c>
      <c r="C141" s="1" t="s">
        <v>51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C141" s="20"/>
      <c r="AD141" s="20"/>
      <c r="AE141" s="20"/>
      <c r="AF141" s="20"/>
      <c r="AG141" s="20"/>
    </row>
    <row r="142" spans="1:51" x14ac:dyDescent="0.3">
      <c r="A142" s="1"/>
      <c r="B142" s="1"/>
      <c r="C142" s="129"/>
      <c r="D142" s="130"/>
      <c r="E142" s="9" t="s">
        <v>12</v>
      </c>
      <c r="F142" s="9" t="s">
        <v>16</v>
      </c>
      <c r="G142" s="9" t="s">
        <v>32</v>
      </c>
      <c r="H142" s="110" t="s">
        <v>24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 t="s">
        <v>70</v>
      </c>
      <c r="W142" s="1" t="s">
        <v>71</v>
      </c>
      <c r="AC142" s="20"/>
      <c r="AD142" s="20"/>
      <c r="AE142" s="20"/>
      <c r="AF142" s="20"/>
      <c r="AG142" s="20"/>
    </row>
    <row r="143" spans="1:51" x14ac:dyDescent="0.3">
      <c r="A143" s="1"/>
      <c r="B143" s="1"/>
      <c r="C143" s="131"/>
      <c r="D143" s="132"/>
      <c r="E143" s="112" t="s">
        <v>13</v>
      </c>
      <c r="F143" s="112" t="s">
        <v>13</v>
      </c>
      <c r="G143" s="118" t="s">
        <v>13</v>
      </c>
      <c r="H143" s="112" t="s">
        <v>13</v>
      </c>
      <c r="I143" s="1"/>
      <c r="J143" s="1"/>
      <c r="K143" s="1"/>
      <c r="L143" s="1"/>
      <c r="M143" s="1"/>
      <c r="N143" s="20"/>
      <c r="O143" s="20"/>
      <c r="P143" s="20"/>
      <c r="Q143" s="1"/>
      <c r="R143" s="1"/>
      <c r="S143" s="1"/>
      <c r="T143" s="1"/>
      <c r="U143" s="1"/>
      <c r="V143" s="129"/>
      <c r="W143" s="130"/>
      <c r="X143" s="9" t="s">
        <v>9</v>
      </c>
      <c r="Y143" s="9" t="s">
        <v>11</v>
      </c>
      <c r="Z143" s="9" t="s">
        <v>31</v>
      </c>
      <c r="AA143" s="8" t="s">
        <v>23</v>
      </c>
      <c r="AC143" s="20"/>
      <c r="AD143" s="20"/>
      <c r="AE143" s="20"/>
      <c r="AF143" s="20"/>
      <c r="AG143" s="20"/>
    </row>
    <row r="144" spans="1:51" x14ac:dyDescent="0.3">
      <c r="A144" s="1"/>
      <c r="B144" s="1"/>
      <c r="C144" s="126" t="s">
        <v>4</v>
      </c>
      <c r="D144" s="114" t="s">
        <v>5</v>
      </c>
      <c r="E144" s="1">
        <f t="array" ref="E144:H155">MMULT(E128:P139,Q56:T67)</f>
        <v>29.321286835012785</v>
      </c>
      <c r="F144" s="26">
        <v>15.722132302324026</v>
      </c>
      <c r="G144" s="26">
        <v>18.434166677672593</v>
      </c>
      <c r="H144" s="18">
        <v>16.522414184990602</v>
      </c>
      <c r="I144" s="1"/>
      <c r="J144" s="1"/>
      <c r="K144" s="1"/>
      <c r="L144" s="1"/>
      <c r="M144" s="1"/>
      <c r="N144" s="20"/>
      <c r="O144" s="105"/>
      <c r="P144" s="20"/>
      <c r="Q144" s="1"/>
      <c r="R144" s="1"/>
      <c r="S144" s="1"/>
      <c r="T144" s="1"/>
      <c r="U144" s="1"/>
      <c r="V144" s="131"/>
      <c r="W144" s="132"/>
      <c r="X144" s="12" t="s">
        <v>13</v>
      </c>
      <c r="Y144" s="12" t="s">
        <v>13</v>
      </c>
      <c r="Z144" s="30" t="s">
        <v>13</v>
      </c>
      <c r="AA144" s="12" t="s">
        <v>13</v>
      </c>
      <c r="AC144" s="20"/>
      <c r="AD144" s="20"/>
      <c r="AE144" s="20"/>
      <c r="AF144" s="20"/>
      <c r="AG144" s="20"/>
    </row>
    <row r="145" spans="1:33" x14ac:dyDescent="0.3">
      <c r="A145" s="1"/>
      <c r="B145" s="1"/>
      <c r="C145" s="127"/>
      <c r="D145" s="116" t="s">
        <v>6</v>
      </c>
      <c r="E145" s="1">
        <v>15.818082353845107</v>
      </c>
      <c r="F145" s="27">
        <v>16.781198387527418</v>
      </c>
      <c r="G145" s="27">
        <v>19.537832117438821</v>
      </c>
      <c r="H145" s="15">
        <v>17.862887141188647</v>
      </c>
      <c r="I145" s="1"/>
      <c r="J145" s="1"/>
      <c r="K145" s="1"/>
      <c r="L145" s="1"/>
      <c r="M145" s="1"/>
      <c r="N145" s="20"/>
      <c r="O145" s="105"/>
      <c r="P145" s="20"/>
      <c r="Q145" s="1"/>
      <c r="R145" s="1"/>
      <c r="S145" s="1"/>
      <c r="T145" s="1"/>
      <c r="U145" s="1"/>
      <c r="V145" s="126" t="s">
        <v>10</v>
      </c>
      <c r="W145" s="2" t="s">
        <v>5</v>
      </c>
      <c r="X145" s="16">
        <f>X131/$AD90</f>
        <v>0.13141979904197562</v>
      </c>
      <c r="Y145" s="26">
        <f t="shared" ref="X145:AA150" si="74">Y131/$AD90</f>
        <v>0.39783814682226287</v>
      </c>
      <c r="Z145" s="26">
        <f t="shared" si="74"/>
        <v>0.27547507692126211</v>
      </c>
      <c r="AA145" s="18">
        <f t="shared" si="74"/>
        <v>0.19526697721449915</v>
      </c>
      <c r="AC145" s="20"/>
      <c r="AD145" s="20"/>
      <c r="AE145" s="20"/>
      <c r="AF145" s="20"/>
      <c r="AG145" s="20"/>
    </row>
    <row r="146" spans="1:33" x14ac:dyDescent="0.3">
      <c r="A146" s="1"/>
      <c r="B146" s="1"/>
      <c r="C146" s="128"/>
      <c r="D146" s="119" t="s">
        <v>7</v>
      </c>
      <c r="E146" s="1">
        <v>16.088377824710385</v>
      </c>
      <c r="F146" s="27">
        <v>18.300900472000993</v>
      </c>
      <c r="G146" s="27">
        <v>21.791213279917869</v>
      </c>
      <c r="H146" s="23">
        <v>18.819508423370735</v>
      </c>
      <c r="I146" s="1"/>
      <c r="J146" s="1"/>
      <c r="K146" s="1"/>
      <c r="L146" s="1"/>
      <c r="M146" s="1"/>
      <c r="N146" s="20"/>
      <c r="O146" s="105"/>
      <c r="P146" s="20"/>
      <c r="Q146" s="1"/>
      <c r="R146" s="1"/>
      <c r="S146" s="1"/>
      <c r="T146" s="1"/>
      <c r="U146" s="1"/>
      <c r="V146" s="127"/>
      <c r="W146" s="3" t="s">
        <v>6</v>
      </c>
      <c r="X146" s="19">
        <f t="shared" si="74"/>
        <v>0.12786530560542184</v>
      </c>
      <c r="Y146" s="27">
        <f t="shared" si="74"/>
        <v>0.42346615552785155</v>
      </c>
      <c r="Z146" s="27">
        <f t="shared" si="74"/>
        <v>0.24082836073662273</v>
      </c>
      <c r="AA146" s="15">
        <f t="shared" si="74"/>
        <v>0.20784017813010366</v>
      </c>
      <c r="AC146" s="20"/>
      <c r="AD146" s="20"/>
      <c r="AE146" s="20"/>
      <c r="AF146" s="20"/>
      <c r="AG146" s="20"/>
    </row>
    <row r="147" spans="1:33" x14ac:dyDescent="0.3">
      <c r="A147" s="1"/>
      <c r="B147" s="1"/>
      <c r="C147" s="126" t="s">
        <v>10</v>
      </c>
      <c r="D147" s="114" t="s">
        <v>5</v>
      </c>
      <c r="E147" s="16">
        <v>13.141979904197564</v>
      </c>
      <c r="F147" s="26">
        <v>39.783814682226293</v>
      </c>
      <c r="G147" s="26">
        <v>27.547507692126214</v>
      </c>
      <c r="H147" s="18">
        <v>19.526697721449917</v>
      </c>
      <c r="I147" s="1"/>
      <c r="J147" s="1"/>
      <c r="K147" s="1"/>
      <c r="L147" s="1"/>
      <c r="M147" s="1"/>
      <c r="N147" s="20"/>
      <c r="O147" s="105"/>
      <c r="P147" s="20"/>
      <c r="Q147" s="1"/>
      <c r="R147" s="1"/>
      <c r="S147" s="1"/>
      <c r="T147" s="1"/>
      <c r="U147" s="1"/>
      <c r="V147" s="128"/>
      <c r="W147" s="4" t="s">
        <v>7</v>
      </c>
      <c r="X147" s="19">
        <f t="shared" si="74"/>
        <v>0.21168657460192475</v>
      </c>
      <c r="Y147" s="27">
        <f t="shared" si="74"/>
        <v>0.30468160658107063</v>
      </c>
      <c r="Z147" s="27">
        <f t="shared" si="74"/>
        <v>0.25695445586399307</v>
      </c>
      <c r="AA147" s="15">
        <f t="shared" si="74"/>
        <v>0.22667736295301183</v>
      </c>
      <c r="AC147" s="20"/>
      <c r="AD147" s="20"/>
      <c r="AE147" s="20"/>
      <c r="AF147" s="20"/>
      <c r="AG147" s="20"/>
    </row>
    <row r="148" spans="1:33" x14ac:dyDescent="0.3">
      <c r="A148" s="1"/>
      <c r="B148" s="1"/>
      <c r="C148" s="127"/>
      <c r="D148" s="116" t="s">
        <v>6</v>
      </c>
      <c r="E148" s="19">
        <v>21.097775424894607</v>
      </c>
      <c r="F148" s="27">
        <v>69.871915662095518</v>
      </c>
      <c r="G148" s="27">
        <v>39.736679521542754</v>
      </c>
      <c r="H148" s="15">
        <v>34.293629391467107</v>
      </c>
      <c r="I148" s="1"/>
      <c r="J148" s="1"/>
      <c r="K148" s="1"/>
      <c r="L148" s="1"/>
      <c r="M148" s="1"/>
      <c r="N148" s="20"/>
      <c r="O148" s="105"/>
      <c r="P148" s="20"/>
      <c r="Q148" s="1"/>
      <c r="R148" s="1"/>
      <c r="S148" s="1"/>
      <c r="T148" s="1"/>
      <c r="U148" s="1"/>
      <c r="V148" s="126" t="s">
        <v>30</v>
      </c>
      <c r="W148" s="2" t="s">
        <v>5</v>
      </c>
      <c r="X148" s="16">
        <f t="shared" si="74"/>
        <v>0.13112055271049855</v>
      </c>
      <c r="Y148" s="26">
        <f t="shared" si="74"/>
        <v>0.32217446238211983</v>
      </c>
      <c r="Z148" s="26">
        <f t="shared" si="74"/>
        <v>0.35211412585884844</v>
      </c>
      <c r="AA148" s="18">
        <f t="shared" si="74"/>
        <v>0.19459085904853288</v>
      </c>
      <c r="AC148" s="20"/>
      <c r="AD148" s="20"/>
      <c r="AE148" s="20"/>
      <c r="AF148" s="20"/>
      <c r="AG148" s="20"/>
    </row>
    <row r="149" spans="1:33" x14ac:dyDescent="0.3">
      <c r="A149" s="1"/>
      <c r="B149" s="1"/>
      <c r="C149" s="128"/>
      <c r="D149" s="119" t="s">
        <v>7</v>
      </c>
      <c r="E149" s="19">
        <v>23.285523206211717</v>
      </c>
      <c r="F149" s="27">
        <v>33.514976723917762</v>
      </c>
      <c r="G149" s="27">
        <v>28.264990145039228</v>
      </c>
      <c r="H149" s="15">
        <v>24.934509924831293</v>
      </c>
      <c r="I149" s="1"/>
      <c r="J149" s="1"/>
      <c r="K149" s="1"/>
      <c r="L149" s="1"/>
      <c r="M149" s="1"/>
      <c r="N149" s="20"/>
      <c r="O149" s="105"/>
      <c r="P149" s="20"/>
      <c r="Q149" s="1"/>
      <c r="R149" s="20"/>
      <c r="S149" s="20"/>
      <c r="T149" s="20"/>
      <c r="U149" s="20"/>
      <c r="V149" s="127"/>
      <c r="W149" s="3" t="s">
        <v>6</v>
      </c>
      <c r="X149" s="19">
        <f t="shared" si="74"/>
        <v>0.13022747484033315</v>
      </c>
      <c r="Y149" s="27">
        <f t="shared" si="74"/>
        <v>0.19152114041922563</v>
      </c>
      <c r="Z149" s="27">
        <f t="shared" si="74"/>
        <v>0.47654524473463511</v>
      </c>
      <c r="AA149" s="15">
        <f t="shared" si="74"/>
        <v>0.20170614000580614</v>
      </c>
      <c r="AC149" s="20"/>
      <c r="AD149" s="20"/>
      <c r="AE149" s="20"/>
      <c r="AF149" s="20"/>
      <c r="AG149" s="20"/>
    </row>
    <row r="150" spans="1:33" x14ac:dyDescent="0.3">
      <c r="A150" s="1"/>
      <c r="B150" s="1"/>
      <c r="C150" s="126" t="s">
        <v>30</v>
      </c>
      <c r="D150" s="114" t="s">
        <v>5</v>
      </c>
      <c r="E150" s="16">
        <v>10.489644216839887</v>
      </c>
      <c r="F150" s="26">
        <v>25.773956990569591</v>
      </c>
      <c r="G150" s="26">
        <v>28.169130068707883</v>
      </c>
      <c r="H150" s="18">
        <v>15.567268723882631</v>
      </c>
      <c r="I150" s="1"/>
      <c r="J150" s="1"/>
      <c r="K150" s="1"/>
      <c r="L150" s="1"/>
      <c r="M150" s="1"/>
      <c r="N150" s="20"/>
      <c r="O150" s="105"/>
      <c r="P150" s="20"/>
      <c r="Q150" s="1"/>
      <c r="R150" s="20"/>
      <c r="S150" s="20"/>
      <c r="T150" s="20"/>
      <c r="U150" s="20"/>
      <c r="V150" s="128"/>
      <c r="W150" s="4" t="s">
        <v>7</v>
      </c>
      <c r="X150" s="21">
        <f t="shared" si="74"/>
        <v>0.16772523452223831</v>
      </c>
      <c r="Y150" s="28">
        <f t="shared" si="74"/>
        <v>0.22500946552994625</v>
      </c>
      <c r="Z150" s="28">
        <f t="shared" si="74"/>
        <v>0.42281717164848742</v>
      </c>
      <c r="AA150" s="23">
        <f t="shared" si="74"/>
        <v>0.18444812829932758</v>
      </c>
      <c r="AC150" s="20"/>
      <c r="AD150" s="20"/>
      <c r="AE150" s="20"/>
      <c r="AF150" s="20"/>
      <c r="AG150" s="20"/>
    </row>
    <row r="151" spans="1:33" x14ac:dyDescent="0.3">
      <c r="A151" s="1"/>
      <c r="B151" s="1"/>
      <c r="C151" s="127"/>
      <c r="D151" s="116" t="s">
        <v>6</v>
      </c>
      <c r="E151" s="19">
        <v>14.976159606638312</v>
      </c>
      <c r="F151" s="27">
        <v>22.024931148210943</v>
      </c>
      <c r="G151" s="27">
        <v>54.802703144483033</v>
      </c>
      <c r="H151" s="15">
        <v>23.196206100667702</v>
      </c>
      <c r="I151" s="1"/>
      <c r="J151" s="1"/>
      <c r="K151" s="1"/>
      <c r="L151" s="1"/>
      <c r="M151" s="1"/>
      <c r="N151" s="20"/>
      <c r="O151" s="105"/>
      <c r="P151" s="20"/>
      <c r="Q151" s="1"/>
      <c r="R151" s="20"/>
      <c r="S151" s="20"/>
      <c r="T151" s="20"/>
      <c r="U151" s="20"/>
      <c r="AC151" s="20"/>
      <c r="AD151" s="20"/>
      <c r="AE151" s="20"/>
      <c r="AF151" s="20"/>
      <c r="AG151" s="20"/>
    </row>
    <row r="152" spans="1:33" x14ac:dyDescent="0.3">
      <c r="A152" s="1"/>
      <c r="B152" s="1"/>
      <c r="C152" s="128"/>
      <c r="D152" s="119" t="s">
        <v>7</v>
      </c>
      <c r="E152" s="21">
        <v>19.288401970057407</v>
      </c>
      <c r="F152" s="28">
        <v>25.876088535943818</v>
      </c>
      <c r="G152" s="28">
        <v>48.623974739576056</v>
      </c>
      <c r="H152" s="23">
        <v>21.211534754422672</v>
      </c>
      <c r="I152" s="1"/>
      <c r="J152" s="1"/>
      <c r="K152" s="1"/>
      <c r="L152" s="1"/>
      <c r="M152" s="1"/>
      <c r="N152" s="20"/>
      <c r="O152" s="105"/>
      <c r="P152" s="20"/>
      <c r="Q152" s="1"/>
      <c r="R152" s="20"/>
      <c r="S152" s="20"/>
      <c r="T152" s="20"/>
      <c r="U152" s="20"/>
      <c r="AC152" s="20"/>
      <c r="AD152" s="20"/>
      <c r="AE152" s="20"/>
      <c r="AF152" s="20"/>
      <c r="AG152" s="20"/>
    </row>
    <row r="153" spans="1:33" x14ac:dyDescent="0.3">
      <c r="A153" s="1"/>
      <c r="B153" s="1"/>
      <c r="C153" s="126" t="s">
        <v>25</v>
      </c>
      <c r="D153" s="114" t="s">
        <v>5</v>
      </c>
      <c r="E153" s="19">
        <v>10.965358963144169</v>
      </c>
      <c r="F153" s="27">
        <v>19.962270322131253</v>
      </c>
      <c r="G153" s="27">
        <v>23.111833828534763</v>
      </c>
      <c r="H153" s="15">
        <v>35.960536886189793</v>
      </c>
      <c r="I153" s="1"/>
      <c r="J153" s="1"/>
      <c r="K153" s="1"/>
      <c r="L153" s="1"/>
      <c r="M153" s="1"/>
      <c r="N153" s="20"/>
      <c r="O153" s="105"/>
      <c r="P153" s="20"/>
      <c r="Q153" s="1"/>
      <c r="R153" s="20"/>
      <c r="S153" s="20"/>
      <c r="T153" s="20"/>
      <c r="U153" s="20"/>
    </row>
    <row r="154" spans="1:33" x14ac:dyDescent="0.3">
      <c r="A154" s="1"/>
      <c r="B154" s="1"/>
      <c r="C154" s="127"/>
      <c r="D154" s="116" t="s">
        <v>6</v>
      </c>
      <c r="E154" s="19">
        <v>10.59852267277464</v>
      </c>
      <c r="F154" s="27">
        <v>14.723234878626636</v>
      </c>
      <c r="G154" s="27">
        <v>16.556325917356368</v>
      </c>
      <c r="H154" s="15">
        <v>23.121916531242338</v>
      </c>
      <c r="I154" s="1"/>
      <c r="J154" s="1"/>
      <c r="K154" s="1"/>
      <c r="L154" s="1"/>
      <c r="M154" s="1"/>
      <c r="N154" s="20"/>
      <c r="O154" s="105"/>
      <c r="P154" s="20"/>
      <c r="Q154" s="1"/>
      <c r="R154" s="20"/>
      <c r="S154" s="20"/>
      <c r="T154" s="20"/>
      <c r="U154" s="20"/>
    </row>
    <row r="155" spans="1:33" x14ac:dyDescent="0.3">
      <c r="A155" s="1"/>
      <c r="B155" s="1"/>
      <c r="C155" s="128"/>
      <c r="D155" s="119" t="s">
        <v>7</v>
      </c>
      <c r="E155" s="21">
        <v>13.021276032869935</v>
      </c>
      <c r="F155" s="28">
        <v>20.005430815158178</v>
      </c>
      <c r="G155" s="28">
        <v>23.50487795798929</v>
      </c>
      <c r="H155" s="23">
        <v>33.468415193982565</v>
      </c>
      <c r="I155" s="1"/>
      <c r="J155" s="1"/>
      <c r="K155" s="1"/>
      <c r="L155" s="1"/>
      <c r="M155" s="1"/>
      <c r="N155" s="20"/>
      <c r="O155" s="105"/>
      <c r="P155" s="20"/>
      <c r="Q155" s="1"/>
      <c r="R155" s="107"/>
      <c r="S155" s="20"/>
      <c r="T155" s="20"/>
      <c r="U155" s="107"/>
    </row>
    <row r="156" spans="1:33" x14ac:dyDescent="0.3">
      <c r="A156" s="1"/>
      <c r="N156" s="106"/>
      <c r="O156" s="106"/>
      <c r="P156" s="106"/>
      <c r="R156" s="20"/>
      <c r="S156" s="20"/>
      <c r="T156" s="20"/>
      <c r="U156" s="20"/>
    </row>
    <row r="157" spans="1:33" x14ac:dyDescent="0.3">
      <c r="A157" s="1"/>
      <c r="R157" s="20"/>
      <c r="S157" s="20"/>
      <c r="T157" s="20"/>
      <c r="U157" s="20"/>
    </row>
    <row r="158" spans="1:33" x14ac:dyDescent="0.3">
      <c r="A158" s="1"/>
      <c r="R158" s="107"/>
      <c r="S158" s="20"/>
      <c r="T158" s="20"/>
      <c r="U158" s="107"/>
    </row>
    <row r="159" spans="1:33" x14ac:dyDescent="0.3">
      <c r="A159" s="1"/>
      <c r="R159" s="20"/>
      <c r="S159" s="20"/>
      <c r="T159" s="20"/>
      <c r="U159" s="20"/>
    </row>
    <row r="160" spans="1:33" x14ac:dyDescent="0.3">
      <c r="A160" s="1"/>
      <c r="R160" s="20"/>
      <c r="S160" s="20"/>
      <c r="T160" s="20"/>
      <c r="U160" s="20"/>
    </row>
    <row r="161" spans="1:21" x14ac:dyDescent="0.3">
      <c r="A161" s="1"/>
      <c r="R161" s="20"/>
      <c r="S161" s="20"/>
      <c r="T161" s="20"/>
      <c r="U161" s="20"/>
    </row>
    <row r="162" spans="1:21" x14ac:dyDescent="0.3">
      <c r="A162" s="1"/>
      <c r="R162" s="20"/>
      <c r="S162" s="20"/>
      <c r="T162" s="20"/>
      <c r="U162" s="20"/>
    </row>
    <row r="163" spans="1:21" x14ac:dyDescent="0.3">
      <c r="A163" s="1"/>
      <c r="R163" s="20"/>
      <c r="S163" s="20"/>
      <c r="T163" s="20"/>
      <c r="U163" s="20"/>
    </row>
    <row r="164" spans="1:21" x14ac:dyDescent="0.3">
      <c r="A164" s="1"/>
      <c r="R164" s="20"/>
      <c r="S164" s="20"/>
      <c r="T164" s="20"/>
      <c r="U164" s="20"/>
    </row>
    <row r="165" spans="1:21" x14ac:dyDescent="0.3">
      <c r="A165" s="1"/>
      <c r="R165" s="1"/>
      <c r="S165" s="1"/>
      <c r="T165" s="1"/>
      <c r="U165" s="1"/>
    </row>
    <row r="166" spans="1:21" x14ac:dyDescent="0.3">
      <c r="A166" s="1"/>
      <c r="R166" s="1"/>
      <c r="S166" s="1"/>
      <c r="T166" s="1"/>
      <c r="U166" s="1"/>
    </row>
    <row r="167" spans="1:21" x14ac:dyDescent="0.3">
      <c r="A167" s="1"/>
      <c r="R167" s="1"/>
      <c r="S167" s="1"/>
      <c r="T167" s="1"/>
      <c r="U167" s="1"/>
    </row>
    <row r="168" spans="1:21" x14ac:dyDescent="0.3">
      <c r="A168" s="1"/>
      <c r="R168" s="1"/>
      <c r="S168" s="1"/>
      <c r="T168" s="1"/>
      <c r="U168" s="1"/>
    </row>
    <row r="169" spans="1:21" x14ac:dyDescent="0.3">
      <c r="A169" s="1"/>
      <c r="R169" s="1"/>
      <c r="S169" s="1"/>
      <c r="T169" s="1"/>
      <c r="U169" s="1"/>
    </row>
    <row r="170" spans="1:21" x14ac:dyDescent="0.3">
      <c r="A170" s="1"/>
      <c r="R170" s="1"/>
      <c r="S170" s="1"/>
      <c r="T170" s="1"/>
      <c r="U170" s="1"/>
    </row>
    <row r="171" spans="1:21" x14ac:dyDescent="0.3">
      <c r="A171" s="1"/>
      <c r="R171" s="1"/>
      <c r="S171" s="1"/>
      <c r="T171" s="1"/>
      <c r="U171" s="1"/>
    </row>
    <row r="172" spans="1:21" x14ac:dyDescent="0.3">
      <c r="A172" s="1"/>
      <c r="R172" s="1"/>
      <c r="S172" s="1"/>
      <c r="T172" s="1"/>
      <c r="U172" s="1"/>
    </row>
    <row r="173" spans="1:21" x14ac:dyDescent="0.3">
      <c r="A173" s="1"/>
      <c r="R173" s="1"/>
      <c r="S173" s="1"/>
      <c r="T173" s="1"/>
      <c r="U173" s="1"/>
    </row>
    <row r="174" spans="1:21" x14ac:dyDescent="0.3">
      <c r="A174" s="1"/>
      <c r="R174" s="1"/>
      <c r="S174" s="1"/>
      <c r="T174" s="1"/>
      <c r="U174" s="1"/>
    </row>
    <row r="175" spans="1:21" x14ac:dyDescent="0.3">
      <c r="A175" s="1"/>
      <c r="R175" s="1"/>
      <c r="S175" s="1"/>
      <c r="T175" s="1"/>
      <c r="U175" s="1"/>
    </row>
    <row r="176" spans="1:21" x14ac:dyDescent="0.3">
      <c r="A176" s="1"/>
      <c r="R176" s="1"/>
      <c r="S176" s="1"/>
      <c r="T176" s="1"/>
      <c r="U176" s="1"/>
    </row>
    <row r="177" spans="1:21" x14ac:dyDescent="0.3">
      <c r="A177" s="1"/>
      <c r="R177" s="1"/>
      <c r="S177" s="1"/>
      <c r="T177" s="1"/>
      <c r="U177" s="1"/>
    </row>
  </sheetData>
  <mergeCells count="111">
    <mergeCell ref="C128:C130"/>
    <mergeCell ref="C131:C133"/>
    <mergeCell ref="C134:C136"/>
    <mergeCell ref="E110:G110"/>
    <mergeCell ref="H110:J110"/>
    <mergeCell ref="K110:M110"/>
    <mergeCell ref="N110:P110"/>
    <mergeCell ref="C112:C114"/>
    <mergeCell ref="E126:G126"/>
    <mergeCell ref="H126:J126"/>
    <mergeCell ref="K78:M78"/>
    <mergeCell ref="N78:P78"/>
    <mergeCell ref="C80:C82"/>
    <mergeCell ref="C94:D95"/>
    <mergeCell ref="E94:G94"/>
    <mergeCell ref="H94:J94"/>
    <mergeCell ref="K94:M94"/>
    <mergeCell ref="N94:P94"/>
    <mergeCell ref="B68:D68"/>
    <mergeCell ref="B69:D69"/>
    <mergeCell ref="C78:D79"/>
    <mergeCell ref="E78:G78"/>
    <mergeCell ref="H78:J78"/>
    <mergeCell ref="C83:C85"/>
    <mergeCell ref="C86:C88"/>
    <mergeCell ref="C89:C91"/>
    <mergeCell ref="B56:B67"/>
    <mergeCell ref="C56:C58"/>
    <mergeCell ref="C59:C61"/>
    <mergeCell ref="C62:C64"/>
    <mergeCell ref="C65:C67"/>
    <mergeCell ref="E53:P53"/>
    <mergeCell ref="Q53:T53"/>
    <mergeCell ref="U53:U55"/>
    <mergeCell ref="E54:G54"/>
    <mergeCell ref="H54:J54"/>
    <mergeCell ref="K54:M54"/>
    <mergeCell ref="N54:P54"/>
    <mergeCell ref="B41:B49"/>
    <mergeCell ref="C41:C43"/>
    <mergeCell ref="C44:C46"/>
    <mergeCell ref="C47:C49"/>
    <mergeCell ref="B53:D55"/>
    <mergeCell ref="B34:D34"/>
    <mergeCell ref="B38:D40"/>
    <mergeCell ref="N38:P38"/>
    <mergeCell ref="Q38:Q40"/>
    <mergeCell ref="E39:G39"/>
    <mergeCell ref="H39:J39"/>
    <mergeCell ref="K39:M39"/>
    <mergeCell ref="B24:B32"/>
    <mergeCell ref="C24:C26"/>
    <mergeCell ref="C27:C29"/>
    <mergeCell ref="C30:C32"/>
    <mergeCell ref="B33:D33"/>
    <mergeCell ref="B17:D17"/>
    <mergeCell ref="B21:D23"/>
    <mergeCell ref="N21:P21"/>
    <mergeCell ref="Q21:Q23"/>
    <mergeCell ref="E22:G22"/>
    <mergeCell ref="H22:J22"/>
    <mergeCell ref="K22:M22"/>
    <mergeCell ref="B9:B14"/>
    <mergeCell ref="C9:C11"/>
    <mergeCell ref="C12:C14"/>
    <mergeCell ref="B15:D15"/>
    <mergeCell ref="B16:D16"/>
    <mergeCell ref="B6:D8"/>
    <mergeCell ref="E6:J6"/>
    <mergeCell ref="K6:M6"/>
    <mergeCell ref="N6:N8"/>
    <mergeCell ref="E7:G7"/>
    <mergeCell ref="H7:J7"/>
    <mergeCell ref="M7:M8"/>
    <mergeCell ref="C137:C139"/>
    <mergeCell ref="C142:D143"/>
    <mergeCell ref="C144:C146"/>
    <mergeCell ref="C147:C149"/>
    <mergeCell ref="C150:C152"/>
    <mergeCell ref="C153:C155"/>
    <mergeCell ref="V120:V122"/>
    <mergeCell ref="AB90:AB92"/>
    <mergeCell ref="AB93:AB95"/>
    <mergeCell ref="AB96:AC96"/>
    <mergeCell ref="V109:W110"/>
    <mergeCell ref="X109:Z109"/>
    <mergeCell ref="AA109:AC109"/>
    <mergeCell ref="C96:C98"/>
    <mergeCell ref="C99:C101"/>
    <mergeCell ref="C102:C104"/>
    <mergeCell ref="C105:C107"/>
    <mergeCell ref="C110:D111"/>
    <mergeCell ref="C115:C117"/>
    <mergeCell ref="C118:C120"/>
    <mergeCell ref="C121:C123"/>
    <mergeCell ref="C126:D127"/>
    <mergeCell ref="K126:M126"/>
    <mergeCell ref="N126:P126"/>
    <mergeCell ref="AD109:AF109"/>
    <mergeCell ref="AG109:AI109"/>
    <mergeCell ref="V111:V113"/>
    <mergeCell ref="V114:V116"/>
    <mergeCell ref="V117:V119"/>
    <mergeCell ref="V145:V147"/>
    <mergeCell ref="V148:V150"/>
    <mergeCell ref="V126:W127"/>
    <mergeCell ref="V128:V130"/>
    <mergeCell ref="V131:V133"/>
    <mergeCell ref="V134:V136"/>
    <mergeCell ref="V137:V139"/>
    <mergeCell ref="V143:W144"/>
  </mergeCells>
  <phoneticPr fontId="2" type="noConversion"/>
  <conditionalFormatting sqref="AK80:AO83">
    <cfRule type="colorScale" priority="48">
      <colorScale>
        <cfvo type="min"/>
        <cfvo type="percentile" val="50"/>
        <cfvo type="max"/>
        <color theme="9"/>
        <color rgb="FFFFFF00"/>
        <color rgb="FFFF0000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80:AS81 AP83:AS83 AP82 AR82:AS82">
    <cfRule type="colorScale" priority="46">
      <colorScale>
        <cfvo type="min"/>
        <cfvo type="percentile" val="50"/>
        <cfvo type="max"/>
        <color theme="9"/>
        <color rgb="FFFFFF00"/>
        <color rgb="FFFF0000"/>
      </colorScale>
    </cfRule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80:AX81 AU83:AX83 AU82 AW82:AX82">
    <cfRule type="colorScale" priority="44">
      <colorScale>
        <cfvo type="min"/>
        <cfvo type="percentile" val="50"/>
        <cfvo type="max"/>
        <color theme="9"/>
        <color rgb="FFFFFF00"/>
        <color rgb="FFFF0000"/>
      </colorScale>
    </cfRule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0:BC81 AZ83:BC83 AZ82 BB82:BC82">
    <cfRule type="colorScale" priority="42">
      <colorScale>
        <cfvo type="min"/>
        <cfvo type="percentile" val="50"/>
        <cfvo type="max"/>
        <color theme="9"/>
        <color rgb="FFFFFF00"/>
        <color rgb="FFFF0000"/>
      </colorScale>
    </cfRule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L82">
    <cfRule type="colorScale" priority="40">
      <colorScale>
        <cfvo type="min"/>
        <cfvo type="max"/>
        <color rgb="FF63BE7B"/>
        <color rgb="FFFCFCFF"/>
      </colorScale>
    </cfRule>
    <cfRule type="duplicateValues" priority="41"/>
  </conditionalFormatting>
  <conditionalFormatting sqref="AK88:AN91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K94:AN97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K100:AN103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88:AS91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94:AS97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P100:AS103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88:AX9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94:AX9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00:AX103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88:BC91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94:BC9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Z100:BC103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K94">
    <cfRule type="colorScale" priority="15">
      <colorScale>
        <cfvo type="min"/>
        <cfvo type="max"/>
        <color rgb="FFF8696B"/>
        <color rgb="FFFCFCFF"/>
      </colorScale>
    </cfRule>
  </conditionalFormatting>
  <conditionalFormatting sqref="AL90 AN90 AL96 AL97:AM97 AM101 AL102:AM102 AQ90 AS90 AP94 AQ96:AQ97 AR97 AR101:AR102 AQ102">
    <cfRule type="colorScale" priority="14">
      <colorScale>
        <cfvo type="min"/>
        <cfvo type="max"/>
        <color rgb="FFF8696B"/>
        <color rgb="FFFCFCFF"/>
      </colorScale>
    </cfRule>
  </conditionalFormatting>
  <conditionalFormatting sqref="AV90 AX90 AU94 AV96:AV97 AW97 AW101:AW102 AV102 BB101:BB102 BA102 BA96:BA97 BB97 AZ94 BA90 BC90">
    <cfRule type="colorScale" priority="13">
      <colorScale>
        <cfvo type="min"/>
        <cfvo type="max"/>
        <color rgb="FFF8696B"/>
        <color rgb="FFFCFCFF"/>
      </colorScale>
    </cfRule>
  </conditionalFormatting>
  <conditionalFormatting sqref="AQ82">
    <cfRule type="colorScale" priority="11">
      <colorScale>
        <cfvo type="min"/>
        <cfvo type="percentile" val="50"/>
        <cfvo type="max"/>
        <color theme="9"/>
        <color rgb="FFFFFF00"/>
        <color rgb="FFFF0000"/>
      </colorScale>
    </cfRule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Q82">
    <cfRule type="colorScale" priority="9">
      <colorScale>
        <cfvo type="min"/>
        <cfvo type="max"/>
        <color rgb="FF63BE7B"/>
        <color rgb="FFFCFCFF"/>
      </colorScale>
    </cfRule>
    <cfRule type="duplicateValues" priority="10"/>
  </conditionalFormatting>
  <conditionalFormatting sqref="AV82">
    <cfRule type="colorScale" priority="7">
      <colorScale>
        <cfvo type="min"/>
        <cfvo type="percentile" val="50"/>
        <cfvo type="max"/>
        <color theme="9"/>
        <color rgb="FFFFFF00"/>
        <color rgb="FFFF0000"/>
      </colorScale>
    </cfRule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V82">
    <cfRule type="colorScale" priority="5">
      <colorScale>
        <cfvo type="min"/>
        <cfvo type="max"/>
        <color rgb="FF63BE7B"/>
        <color rgb="FFFCFCFF"/>
      </colorScale>
    </cfRule>
    <cfRule type="duplicateValues" priority="6"/>
  </conditionalFormatting>
  <conditionalFormatting sqref="BA82">
    <cfRule type="colorScale" priority="3">
      <colorScale>
        <cfvo type="min"/>
        <cfvo type="percentile" val="50"/>
        <cfvo type="max"/>
        <color theme="9"/>
        <color rgb="FFFFFF00"/>
        <color rgb="FFFF0000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82">
    <cfRule type="colorScale" priority="1">
      <colorScale>
        <cfvo type="min"/>
        <cfvo type="max"/>
        <color rgb="FF63BE7B"/>
        <color rgb="FFFCFCFF"/>
      </colorScale>
    </cfRule>
    <cfRule type="duplicateValues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Yuantao Yang</dc:creator>
  <cp:lastModifiedBy>Yuantao Yang</cp:lastModifiedBy>
  <dcterms:created xsi:type="dcterms:W3CDTF">2020-03-19T17:08:30Z</dcterms:created>
  <dcterms:modified xsi:type="dcterms:W3CDTF">2020-04-01T06:22:10Z</dcterms:modified>
</cp:coreProperties>
</file>