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nuscripts and Talks\Manuscripts\Myofibril Branching\Nature\NComms Revision1\"/>
    </mc:Choice>
  </mc:AlternateContent>
  <xr:revisionPtr revIDLastSave="0" documentId="8_{83FF9F1D-9A65-4AEC-AA65-13DFB9F18F26}" xr6:coauthVersionLast="44" xr6:coauthVersionMax="44" xr10:uidLastSave="{00000000-0000-0000-0000-000000000000}"/>
  <bookViews>
    <workbookView xWindow="-120" yWindow="-120" windowWidth="24240" windowHeight="17640" activeTab="2" xr2:uid="{1A324B40-14A5-4854-AF6C-D5F5ABE8D14E}"/>
  </bookViews>
  <sheets>
    <sheet name="SummaryMouse" sheetId="3" r:id="rId1"/>
    <sheet name="IndividualMouseDatasets" sheetId="1" r:id="rId2"/>
    <sheet name="HumanDat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2" i="4" l="1"/>
  <c r="O29" i="4"/>
  <c r="O31" i="4" s="1"/>
  <c r="H29" i="4"/>
  <c r="C29" i="4"/>
  <c r="P23" i="4"/>
  <c r="I23" i="4"/>
  <c r="D23" i="4"/>
  <c r="P22" i="4"/>
  <c r="I22" i="4"/>
  <c r="D22" i="4"/>
  <c r="P21" i="4"/>
  <c r="I21" i="4"/>
  <c r="D21" i="4"/>
  <c r="P20" i="4"/>
  <c r="I20" i="4"/>
  <c r="D20" i="4"/>
  <c r="P19" i="4"/>
  <c r="I19" i="4"/>
  <c r="D19" i="4"/>
  <c r="P18" i="4"/>
  <c r="I18" i="4"/>
  <c r="D18" i="4"/>
  <c r="P17" i="4"/>
  <c r="I17" i="4"/>
  <c r="D17" i="4"/>
  <c r="P16" i="4"/>
  <c r="I16" i="4"/>
  <c r="D16" i="4"/>
  <c r="P15" i="4"/>
  <c r="I15" i="4"/>
  <c r="D15" i="4"/>
  <c r="P14" i="4"/>
  <c r="I14" i="4"/>
  <c r="D14" i="4"/>
  <c r="P13" i="4"/>
  <c r="I13" i="4"/>
  <c r="D13" i="4"/>
  <c r="P12" i="4"/>
  <c r="I12" i="4"/>
  <c r="D12" i="4"/>
  <c r="P11" i="4"/>
  <c r="I11" i="4"/>
  <c r="D11" i="4"/>
  <c r="P10" i="4"/>
  <c r="I10" i="4"/>
  <c r="D10" i="4"/>
  <c r="P9" i="4"/>
  <c r="I9" i="4"/>
  <c r="D9" i="4"/>
  <c r="P8" i="4"/>
  <c r="I8" i="4"/>
  <c r="D8" i="4"/>
  <c r="D26" i="4" s="1"/>
  <c r="P7" i="4"/>
  <c r="I7" i="4"/>
  <c r="D7" i="4"/>
  <c r="P6" i="4"/>
  <c r="I6" i="4"/>
  <c r="D6" i="4"/>
  <c r="P5" i="4"/>
  <c r="I5" i="4"/>
  <c r="I26" i="4" s="1"/>
  <c r="D5" i="4"/>
  <c r="P4" i="4"/>
  <c r="P26" i="4" s="1"/>
  <c r="I4" i="4"/>
  <c r="D4" i="4"/>
  <c r="O14" i="3" l="1"/>
  <c r="P13" i="3"/>
  <c r="P12" i="3"/>
  <c r="P11" i="3"/>
  <c r="O13" i="3" s="1"/>
  <c r="B14" i="3"/>
  <c r="B13" i="3"/>
  <c r="C12" i="3"/>
  <c r="C13" i="3"/>
  <c r="C14" i="3"/>
  <c r="C11" i="3"/>
  <c r="AM9" i="3" l="1"/>
  <c r="AM10" i="3"/>
  <c r="AM8" i="3"/>
  <c r="AM7" i="3"/>
  <c r="AM6" i="3"/>
  <c r="Z23" i="3"/>
  <c r="Z22" i="3"/>
  <c r="Z21" i="3"/>
  <c r="Z8" i="3"/>
  <c r="Z7" i="3"/>
  <c r="Z6" i="3"/>
  <c r="M23" i="3"/>
  <c r="M22" i="3"/>
  <c r="M21" i="3"/>
  <c r="M7" i="3"/>
  <c r="M8" i="3"/>
  <c r="M9" i="3"/>
  <c r="M6" i="3"/>
  <c r="AI1" i="3" l="1"/>
  <c r="AI2" i="3"/>
  <c r="V16" i="3"/>
  <c r="V17" i="3"/>
  <c r="V1" i="3"/>
  <c r="V2" i="3"/>
  <c r="I16" i="3"/>
  <c r="I17" i="3"/>
  <c r="I1" i="3"/>
  <c r="I2" i="3"/>
  <c r="AV2" i="1" l="1"/>
  <c r="AA2" i="1"/>
  <c r="T2" i="1"/>
  <c r="M2" i="1"/>
  <c r="F2" i="1"/>
  <c r="Q23" i="3"/>
  <c r="T23" i="3" s="1"/>
  <c r="DS2" i="1"/>
  <c r="DR2" i="1"/>
  <c r="DU2" i="1" s="1"/>
  <c r="DT57" i="1"/>
  <c r="DT59" i="1" s="1"/>
  <c r="DS57" i="1"/>
  <c r="DS59" i="1" s="1"/>
  <c r="DR57" i="1"/>
  <c r="DQ2" i="1"/>
  <c r="Q22" i="3"/>
  <c r="T22" i="3" s="1"/>
  <c r="DL2" i="1"/>
  <c r="DK2" i="1"/>
  <c r="DM57" i="1"/>
  <c r="DM59" i="1" s="1"/>
  <c r="DL57" i="1"/>
  <c r="DL58" i="1" s="1"/>
  <c r="DK57" i="1"/>
  <c r="DJ2" i="1"/>
  <c r="Q21" i="3"/>
  <c r="T21" i="3" s="1"/>
  <c r="H23" i="3"/>
  <c r="H16" i="3" s="1"/>
  <c r="G23" i="3"/>
  <c r="D23" i="3"/>
  <c r="CX2" i="1"/>
  <c r="CW2" i="1"/>
  <c r="CZ2" i="1" s="1"/>
  <c r="DF57" i="1"/>
  <c r="DF59" i="1" s="1"/>
  <c r="DE57" i="1"/>
  <c r="DE58" i="1" s="1"/>
  <c r="DD57" i="1"/>
  <c r="DE2" i="1"/>
  <c r="DD2" i="1"/>
  <c r="DG2" i="1" s="1"/>
  <c r="DC2" i="1"/>
  <c r="DF2" i="1" s="1"/>
  <c r="CY57" i="1"/>
  <c r="CY59" i="1" s="1"/>
  <c r="CX57" i="1"/>
  <c r="CX59" i="1" s="1"/>
  <c r="CW57" i="1"/>
  <c r="CV2" i="1"/>
  <c r="D21" i="3"/>
  <c r="G21" i="3" s="1"/>
  <c r="CP2" i="1"/>
  <c r="CS2" i="1" s="1"/>
  <c r="CQ2" i="1"/>
  <c r="CR57" i="1"/>
  <c r="CR59" i="1" s="1"/>
  <c r="CQ57" i="1"/>
  <c r="CQ59" i="1" s="1"/>
  <c r="CP57" i="1"/>
  <c r="CO2" i="1"/>
  <c r="D22" i="3"/>
  <c r="D16" i="3" s="1"/>
  <c r="C16" i="3"/>
  <c r="Y18" i="3"/>
  <c r="X18" i="3"/>
  <c r="W18" i="3"/>
  <c r="Y17" i="3"/>
  <c r="X17" i="3"/>
  <c r="W17" i="3"/>
  <c r="U17" i="3"/>
  <c r="S17" i="3"/>
  <c r="R17" i="3"/>
  <c r="Q17" i="3"/>
  <c r="P17" i="3"/>
  <c r="U16" i="3"/>
  <c r="S16" i="3"/>
  <c r="R16" i="3"/>
  <c r="Q16" i="3"/>
  <c r="P16" i="3"/>
  <c r="CJ57" i="1"/>
  <c r="CJ58" i="1" s="1"/>
  <c r="CK57" i="1"/>
  <c r="CK59" i="1" s="1"/>
  <c r="CI57" i="1"/>
  <c r="CJ2" i="1"/>
  <c r="CI2" i="1"/>
  <c r="CL2" i="1" s="1"/>
  <c r="CH2" i="1"/>
  <c r="L18" i="3"/>
  <c r="K18" i="3"/>
  <c r="J18" i="3"/>
  <c r="L17" i="3"/>
  <c r="K17" i="3"/>
  <c r="J17" i="3"/>
  <c r="F17" i="3"/>
  <c r="E17" i="3"/>
  <c r="C17" i="3"/>
  <c r="F16" i="3"/>
  <c r="E16" i="3"/>
  <c r="DM2" i="1" l="1"/>
  <c r="DN2" i="1"/>
  <c r="G22" i="3"/>
  <c r="DT2" i="1"/>
  <c r="DS58" i="1"/>
  <c r="DT58" i="1"/>
  <c r="T17" i="3"/>
  <c r="DM58" i="1"/>
  <c r="DL59" i="1"/>
  <c r="T16" i="3"/>
  <c r="H17" i="3"/>
  <c r="DE59" i="1"/>
  <c r="DF58" i="1"/>
  <c r="CY2" i="1"/>
  <c r="CX58" i="1"/>
  <c r="CY58" i="1"/>
  <c r="CR2" i="1"/>
  <c r="CQ58" i="1"/>
  <c r="CR58" i="1"/>
  <c r="CK58" i="1"/>
  <c r="CJ59" i="1"/>
  <c r="CK2" i="1"/>
  <c r="G17" i="3"/>
  <c r="G16" i="3"/>
  <c r="D17" i="3"/>
  <c r="AD10" i="3" l="1"/>
  <c r="AG10" i="3" s="1"/>
  <c r="CC29" i="1"/>
  <c r="CC31" i="1" s="1"/>
  <c r="CD29" i="1"/>
  <c r="CD30" i="1" s="1"/>
  <c r="CB29" i="1"/>
  <c r="CB2" i="1"/>
  <c r="CE2" i="1" s="1"/>
  <c r="CA2" i="1"/>
  <c r="AH1" i="3"/>
  <c r="AH2" i="3"/>
  <c r="U2" i="3"/>
  <c r="U1" i="3"/>
  <c r="H1" i="3"/>
  <c r="H2" i="3"/>
  <c r="AD9" i="3"/>
  <c r="AG9" i="3" s="1"/>
  <c r="AF1" i="3"/>
  <c r="BU2" i="1"/>
  <c r="BX2" i="1" s="1"/>
  <c r="BW62" i="1"/>
  <c r="BW64" i="1" s="1"/>
  <c r="BV62" i="1"/>
  <c r="BV64" i="1" s="1"/>
  <c r="BU62" i="1"/>
  <c r="BT2" i="1"/>
  <c r="Q8" i="3"/>
  <c r="T8" i="3" s="1"/>
  <c r="BN2" i="1"/>
  <c r="BQ2" i="1" s="1"/>
  <c r="BP62" i="1"/>
  <c r="BP64" i="1" s="1"/>
  <c r="BO62" i="1"/>
  <c r="BO63" i="1" s="1"/>
  <c r="BN62" i="1"/>
  <c r="BM2" i="1"/>
  <c r="BP2" i="1" s="1"/>
  <c r="Q7" i="3"/>
  <c r="BI62" i="1"/>
  <c r="BI63" i="1" s="1"/>
  <c r="BH62" i="1"/>
  <c r="BH63" i="1" s="1"/>
  <c r="BG62" i="1"/>
  <c r="BG2" i="1"/>
  <c r="BJ2" i="1" s="1"/>
  <c r="BF2" i="1"/>
  <c r="D9" i="3"/>
  <c r="G9" i="3" s="1"/>
  <c r="D8" i="3"/>
  <c r="G8" i="3" s="1"/>
  <c r="AD8" i="3"/>
  <c r="AG8" i="3" s="1"/>
  <c r="AD7" i="3"/>
  <c r="AG7" i="3" s="1"/>
  <c r="D7" i="3"/>
  <c r="G7" i="3" s="1"/>
  <c r="AD6" i="3"/>
  <c r="Q6" i="3"/>
  <c r="T6" i="3" s="1"/>
  <c r="D6" i="3"/>
  <c r="AL3" i="3"/>
  <c r="AK3" i="3"/>
  <c r="AJ3" i="3"/>
  <c r="Y3" i="3"/>
  <c r="X3" i="3"/>
  <c r="W3" i="3"/>
  <c r="L3" i="3"/>
  <c r="K3" i="3"/>
  <c r="J3" i="3"/>
  <c r="AL2" i="3"/>
  <c r="AK2" i="3"/>
  <c r="AJ2" i="3"/>
  <c r="AE2" i="3"/>
  <c r="AC2" i="3"/>
  <c r="Y2" i="3"/>
  <c r="X2" i="3"/>
  <c r="W2" i="3"/>
  <c r="S2" i="3"/>
  <c r="R2" i="3"/>
  <c r="P2" i="3"/>
  <c r="L2" i="3"/>
  <c r="K2" i="3"/>
  <c r="J2" i="3"/>
  <c r="F2" i="3"/>
  <c r="E2" i="3"/>
  <c r="D2" i="3"/>
  <c r="C2" i="3"/>
  <c r="AE1" i="3"/>
  <c r="AC1" i="3"/>
  <c r="S1" i="3"/>
  <c r="R1" i="3"/>
  <c r="Q1" i="3"/>
  <c r="P1" i="3"/>
  <c r="F1" i="3"/>
  <c r="E1" i="3"/>
  <c r="C1" i="3"/>
  <c r="D1" i="3" l="1"/>
  <c r="G6" i="3"/>
  <c r="T2" i="3"/>
  <c r="T1" i="3"/>
  <c r="AD2" i="3"/>
  <c r="AG6" i="3"/>
  <c r="AD1" i="3"/>
  <c r="Q2" i="3"/>
  <c r="T7" i="3"/>
  <c r="CD31" i="1"/>
  <c r="CC30" i="1"/>
  <c r="CD2" i="1"/>
  <c r="AF2" i="3"/>
  <c r="BW63" i="1"/>
  <c r="BV63" i="1"/>
  <c r="BW2" i="1"/>
  <c r="BP63" i="1"/>
  <c r="BO64" i="1"/>
  <c r="BI64" i="1"/>
  <c r="BH64" i="1"/>
  <c r="BI2" i="1"/>
  <c r="AG2" i="3" l="1"/>
  <c r="AG1" i="3"/>
  <c r="G1" i="3"/>
  <c r="G2" i="3"/>
  <c r="BA48" i="1"/>
  <c r="BA50" i="1" s="1"/>
  <c r="BB48" i="1"/>
  <c r="BB50" i="1" s="1"/>
  <c r="AZ48" i="1"/>
  <c r="AZ2" i="1"/>
  <c r="BC2" i="1" s="1"/>
  <c r="AY2" i="1"/>
  <c r="BB2" i="1" l="1"/>
  <c r="BB49" i="1"/>
  <c r="BA49" i="1"/>
  <c r="AR2" i="1" l="1"/>
  <c r="AU2" i="1" s="1"/>
  <c r="AK2" i="1"/>
  <c r="AD2" i="1"/>
  <c r="W2" i="1"/>
  <c r="Z2" i="1" s="1"/>
  <c r="P2" i="1"/>
  <c r="S2" i="1" s="1"/>
  <c r="I2" i="1"/>
  <c r="L2" i="1" s="1"/>
  <c r="B2" i="1"/>
  <c r="E2" i="1" s="1"/>
  <c r="AL2" i="1"/>
  <c r="AO2" i="1" s="1"/>
  <c r="AE2" i="1"/>
  <c r="AH2" i="1" s="1"/>
  <c r="AU248" i="1"/>
  <c r="AU249" i="1" s="1"/>
  <c r="AT248" i="1"/>
  <c r="AT250" i="1" s="1"/>
  <c r="AS248" i="1"/>
  <c r="AG64" i="1"/>
  <c r="AG66" i="1" s="1"/>
  <c r="AF64" i="1"/>
  <c r="AF66" i="1" s="1"/>
  <c r="AE64" i="1"/>
  <c r="Y96" i="1"/>
  <c r="Y97" i="1" s="1"/>
  <c r="Z96" i="1"/>
  <c r="Z98" i="1" s="1"/>
  <c r="X96" i="1"/>
  <c r="AM47" i="1"/>
  <c r="AM49" i="1" s="1"/>
  <c r="AN47" i="1"/>
  <c r="AN49" i="1" s="1"/>
  <c r="AL47" i="1"/>
  <c r="R145" i="1"/>
  <c r="R147" i="1" s="1"/>
  <c r="S145" i="1"/>
  <c r="S147" i="1" s="1"/>
  <c r="Q145" i="1"/>
  <c r="J196" i="1"/>
  <c r="K196" i="1"/>
  <c r="K197" i="1" s="1"/>
  <c r="L196" i="1"/>
  <c r="L197" i="1" s="1"/>
  <c r="D136" i="1"/>
  <c r="D137" i="1" s="1"/>
  <c r="E136" i="1"/>
  <c r="E137" i="1" s="1"/>
  <c r="C136" i="1"/>
  <c r="D138" i="1" l="1"/>
  <c r="E138" i="1"/>
  <c r="AG2" i="1"/>
  <c r="AF65" i="1"/>
  <c r="AN2" i="1"/>
  <c r="AN48" i="1"/>
  <c r="AM48" i="1"/>
  <c r="AU250" i="1"/>
  <c r="AT249" i="1"/>
  <c r="L198" i="1"/>
  <c r="K198" i="1"/>
  <c r="AG65" i="1"/>
  <c r="Z97" i="1"/>
  <c r="Y98" i="1"/>
  <c r="R146" i="1"/>
  <c r="S146" i="1"/>
</calcChain>
</file>

<file path=xl/sharedStrings.xml><?xml version="1.0" encoding="utf-8"?>
<sst xmlns="http://schemas.openxmlformats.org/spreadsheetml/2006/main" count="494" uniqueCount="71">
  <si>
    <t>Branch</t>
  </si>
  <si>
    <t>Glycolytic</t>
  </si>
  <si>
    <t>x</t>
  </si>
  <si>
    <t>Oxidative</t>
  </si>
  <si>
    <t>Heart</t>
  </si>
  <si>
    <t>Heart3</t>
  </si>
  <si>
    <t>share</t>
  </si>
  <si>
    <t>ends</t>
  </si>
  <si>
    <t>TA20141219</t>
  </si>
  <si>
    <t>AdultHeart2</t>
  </si>
  <si>
    <t>4monthTA</t>
  </si>
  <si>
    <t>Shares</t>
  </si>
  <si>
    <t>Splits</t>
  </si>
  <si>
    <t>Average</t>
  </si>
  <si>
    <t>Per 100 µm</t>
  </si>
  <si>
    <t>Per 10 sarcomere lengths</t>
  </si>
  <si>
    <t>Total Muscle Length</t>
  </si>
  <si>
    <t>Sarcomere Length</t>
  </si>
  <si>
    <t>Total Sarcomeres</t>
  </si>
  <si>
    <t>Initial Sarcomeres in Parallel</t>
  </si>
  <si>
    <t>Cardiac</t>
  </si>
  <si>
    <t>Yes/No</t>
  </si>
  <si>
    <t>Shares per 10</t>
  </si>
  <si>
    <t>Splits per 10</t>
  </si>
  <si>
    <t>N Frequency</t>
  </si>
  <si>
    <t>N Events</t>
  </si>
  <si>
    <t>Mean</t>
  </si>
  <si>
    <t>SE</t>
  </si>
  <si>
    <t>N's</t>
  </si>
  <si>
    <t>N Sarcomeres</t>
  </si>
  <si>
    <t>Events per 10</t>
  </si>
  <si>
    <t>Slow-twitch</t>
  </si>
  <si>
    <t>Fast-twitch</t>
  </si>
  <si>
    <t>Gly</t>
  </si>
  <si>
    <t>Ox</t>
  </si>
  <si>
    <t>SarcLength</t>
  </si>
  <si>
    <t>Shares/Total</t>
  </si>
  <si>
    <t>P14Gastroc1</t>
  </si>
  <si>
    <t>P14Gastroc20190221</t>
  </si>
  <si>
    <t>Neonatal Late</t>
  </si>
  <si>
    <t>Neonatal Early</t>
  </si>
  <si>
    <t>P1Gastroc20180409</t>
  </si>
  <si>
    <t>P1Gastroc20181206</t>
  </si>
  <si>
    <t>P1Gastroc20181231</t>
  </si>
  <si>
    <t>P14Soleus1</t>
  </si>
  <si>
    <t>P1Gastroc201801206</t>
  </si>
  <si>
    <t>P1Gastroc201801231</t>
  </si>
  <si>
    <t>Sarcomere Lengths</t>
  </si>
  <si>
    <t>#SarcLengths</t>
  </si>
  <si>
    <t>IsolatedMyofibrils</t>
  </si>
  <si>
    <t>Fast1</t>
  </si>
  <si>
    <t>Slow1</t>
  </si>
  <si>
    <t>Slow2</t>
  </si>
  <si>
    <t>Slow3</t>
  </si>
  <si>
    <t>Heart1</t>
  </si>
  <si>
    <t>Heart2</t>
  </si>
  <si>
    <t>Fig 2b</t>
  </si>
  <si>
    <t>Fig 2c</t>
  </si>
  <si>
    <t>Fig 3b</t>
  </si>
  <si>
    <t>Fig 3e</t>
  </si>
  <si>
    <t>Fig 3f</t>
  </si>
  <si>
    <t>Fig3b</t>
  </si>
  <si>
    <t>Fig3e</t>
  </si>
  <si>
    <t>Fig2c</t>
  </si>
  <si>
    <t>YB2</t>
  </si>
  <si>
    <t>Sarcomeres</t>
  </si>
  <si>
    <t>Branches/10 Sarcomere</t>
  </si>
  <si>
    <t>Branches</t>
  </si>
  <si>
    <t>Sup Fig 2</t>
  </si>
  <si>
    <t>YB1</t>
  </si>
  <si>
    <t>YA1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</si>
</sst>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Alignment="1"/>
    <xf numFmtId="165" fontId="0" fillId="0" borderId="0" xfId="0" applyNumberFormat="1"/>
    <xf numFmtId="0" fontId="2" fillId="0" borderId="0" xfId="0" applyFont="1"/>
    <xf numFmtId="164" fontId="0" fillId="0" borderId="0" xfId="0" applyNumberFormat="1" applyAlignment="1"/>
    <xf numFmtId="164" fontId="2" fillId="0" borderId="0" xfId="0" applyNumberFormat="1" applyFont="1"/>
    <xf numFmtId="0" fontId="2" fillId="0" borderId="0" xfId="0" applyFont="1" applyAlignment="1"/>
    <xf numFmtId="1" fontId="2" fillId="0" borderId="0" xfId="0" applyNumberFormat="1" applyFont="1"/>
    <xf numFmtId="0" fontId="1" fillId="0" borderId="0" xfId="1"/>
    <xf numFmtId="0" fontId="3" fillId="0" borderId="0" xfId="1" applyFont="1"/>
  </cellXfs>
  <cellStyles count="2">
    <cellStyle name="Normal" xfId="0" builtinId="0"/>
    <cellStyle name="Normal 2" xfId="1" xr:uid="{2D8350AE-80B3-4796-A422-E060CD6658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0768-52D6-4006-92DF-6885B8E41F1E}">
  <dimension ref="A1:AM56"/>
  <sheetViews>
    <sheetView workbookViewId="0">
      <selection activeCell="AC17" sqref="AC17"/>
    </sheetView>
  </sheetViews>
  <sheetFormatPr defaultRowHeight="15" x14ac:dyDescent="0.25"/>
  <cols>
    <col min="1" max="1" width="10" customWidth="1"/>
    <col min="2" max="2" width="11.85546875" customWidth="1"/>
    <col min="15" max="15" width="18.42578125" customWidth="1"/>
    <col min="28" max="28" width="12.7109375" customWidth="1"/>
  </cols>
  <sheetData>
    <row r="1" spans="1:39" x14ac:dyDescent="0.25">
      <c r="A1" s="6" t="s">
        <v>32</v>
      </c>
      <c r="B1" t="s">
        <v>26</v>
      </c>
      <c r="C1" s="5">
        <f>AVERAGE(C6:C10)</f>
        <v>0.96055467240909387</v>
      </c>
      <c r="D1" s="1">
        <f t="shared" ref="D1:F1" si="0">AVERAGE(D6:D10)</f>
        <v>1.5526709589782279</v>
      </c>
      <c r="E1" s="1">
        <f t="shared" si="0"/>
        <v>1.012421237130686</v>
      </c>
      <c r="F1" s="1">
        <f t="shared" si="0"/>
        <v>0.54024972184754205</v>
      </c>
      <c r="G1" s="1">
        <f t="shared" ref="G1" si="1">AVERAGE(G6:G10)</f>
        <v>34.781538232242454</v>
      </c>
      <c r="H1" s="1">
        <f t="shared" ref="H1:I1" si="2">AVERAGE(H6:H10)</f>
        <v>1.82</v>
      </c>
      <c r="I1" s="1">
        <f t="shared" si="2"/>
        <v>20.172451204709269</v>
      </c>
      <c r="J1" t="s">
        <v>28</v>
      </c>
      <c r="K1" t="s">
        <v>28</v>
      </c>
      <c r="L1" t="s">
        <v>28</v>
      </c>
      <c r="N1" s="6" t="s">
        <v>31</v>
      </c>
      <c r="O1" t="s">
        <v>26</v>
      </c>
      <c r="P1" s="5">
        <f>AVERAGE(P6:P10)</f>
        <v>0.99393939393939401</v>
      </c>
      <c r="Q1" s="1">
        <f>AVERAGE(Q6:Q10)</f>
        <v>4.3056188598814344</v>
      </c>
      <c r="R1" s="1">
        <f>AVERAGE(R6:R10)</f>
        <v>3.6786820616136993</v>
      </c>
      <c r="S1" s="1">
        <f>AVERAGE(S6:S10)</f>
        <v>0.62693679826773518</v>
      </c>
      <c r="T1" s="1">
        <f t="shared" ref="T1" si="3">AVERAGE(T6:T10)</f>
        <v>15.15085683732365</v>
      </c>
      <c r="U1" s="1">
        <f t="shared" ref="U1:V1" si="4">AVERAGE(U6:U10)</f>
        <v>2.0733333333333337</v>
      </c>
      <c r="V1" s="1">
        <f t="shared" si="4"/>
        <v>12.240215354855293</v>
      </c>
      <c r="W1" t="s">
        <v>28</v>
      </c>
      <c r="X1" t="s">
        <v>28</v>
      </c>
      <c r="Y1" t="s">
        <v>28</v>
      </c>
      <c r="AA1" s="6" t="s">
        <v>20</v>
      </c>
      <c r="AB1" t="s">
        <v>26</v>
      </c>
      <c r="AC1" s="5">
        <f>AVERAGE(AC6:AC10)</f>
        <v>0.94412554958475814</v>
      </c>
      <c r="AD1" s="1">
        <f t="shared" ref="AD1:AG1" si="5">AVERAGE(AD6:AD10)</f>
        <v>2.2404178776209065</v>
      </c>
      <c r="AE1" s="1">
        <f t="shared" si="5"/>
        <v>1.9244621970567177</v>
      </c>
      <c r="AF1" s="1">
        <f t="shared" si="5"/>
        <v>0.31595568056418882</v>
      </c>
      <c r="AG1" s="1">
        <f t="shared" si="5"/>
        <v>13.756081646548177</v>
      </c>
      <c r="AH1" s="1">
        <f t="shared" ref="AH1:AI1" si="6">AVERAGE(AH6:AH10)</f>
        <v>2.0819999999999999</v>
      </c>
      <c r="AI1" s="1">
        <f t="shared" si="6"/>
        <v>13.452756689098567</v>
      </c>
      <c r="AJ1" t="s">
        <v>28</v>
      </c>
      <c r="AK1" t="s">
        <v>28</v>
      </c>
      <c r="AL1" t="s">
        <v>28</v>
      </c>
    </row>
    <row r="2" spans="1:39" x14ac:dyDescent="0.25">
      <c r="B2" t="s">
        <v>27</v>
      </c>
      <c r="C2" s="5">
        <f>STDEV(C6:C10)/COUNT(C6:C10)^0.5</f>
        <v>1.4307046049381794E-2</v>
      </c>
      <c r="D2" s="1">
        <f t="shared" ref="D2:F2" si="7">STDEV(D6:D10)/COUNT(D6:D10)^0.5</f>
        <v>0.23025791492238892</v>
      </c>
      <c r="E2" s="1">
        <f t="shared" si="7"/>
        <v>0.1610008138310117</v>
      </c>
      <c r="F2" s="1">
        <f t="shared" si="7"/>
        <v>0.13471129955312347</v>
      </c>
      <c r="G2" s="1">
        <f t="shared" ref="G2" si="8">STDEV(G6:G10)/COUNT(G6:G10)^0.5</f>
        <v>5.5684559732912904</v>
      </c>
      <c r="H2" s="1">
        <f t="shared" ref="H2:I2" si="9">STDEV(H6:H10)/COUNT(H6:H10)^0.5</f>
        <v>0.18903262505010412</v>
      </c>
      <c r="I2" s="1">
        <f t="shared" si="9"/>
        <v>3.3581656591543698</v>
      </c>
      <c r="J2">
        <f>COUNT(J6:J11)</f>
        <v>4</v>
      </c>
      <c r="K2">
        <f>COUNT(K6:K11)</f>
        <v>4</v>
      </c>
      <c r="L2">
        <f>COUNT(L6:L11)</f>
        <v>4</v>
      </c>
      <c r="O2" t="s">
        <v>27</v>
      </c>
      <c r="P2" s="5">
        <f>STDEV(P6:P10)/COUNT(P6:P10)^0.5</f>
        <v>6.0606060606060632E-3</v>
      </c>
      <c r="Q2" s="1">
        <f>STDEV(Q6:Q10)/COUNT(Q6:Q10)^0.5</f>
        <v>0.40665816736002552</v>
      </c>
      <c r="R2" s="1">
        <f>STDEV(R6:R10)/COUNT(R6:R10)^0.5</f>
        <v>0.48617791563996132</v>
      </c>
      <c r="S2" s="1">
        <f>STDEV(S6:S10)/COUNT(S6:S10)^0.5</f>
        <v>9.0920701177044733E-2</v>
      </c>
      <c r="T2" s="1">
        <f t="shared" ref="T2" si="10">STDEV(T6:T10)/COUNT(T6:T10)^0.5</f>
        <v>3.4336766511151855</v>
      </c>
      <c r="U2" s="1">
        <f t="shared" ref="U2:V2" si="11">STDEV(U6:U10)/COUNT(U6:U10)^0.5</f>
        <v>8.2529456020932992E-2</v>
      </c>
      <c r="V2" s="1">
        <f t="shared" si="11"/>
        <v>1.2330367088780458</v>
      </c>
      <c r="W2">
        <f>COUNT(W6:W11)</f>
        <v>3</v>
      </c>
      <c r="X2">
        <f>COUNT(X6:X11)</f>
        <v>3</v>
      </c>
      <c r="Y2">
        <f>COUNT(Y6:Y11)</f>
        <v>3</v>
      </c>
      <c r="AB2" t="s">
        <v>27</v>
      </c>
      <c r="AC2" s="5">
        <f>STDEV(AC6:AC10)/COUNT(AC6:AC10)^0.5</f>
        <v>2.4618637577882928E-2</v>
      </c>
      <c r="AD2" s="1">
        <f t="shared" ref="AD2:AG2" si="12">STDEV(AD6:AD10)/COUNT(AD6:AD10)^0.5</f>
        <v>0.18811262646295454</v>
      </c>
      <c r="AE2" s="1">
        <f t="shared" si="12"/>
        <v>0.14194235870910143</v>
      </c>
      <c r="AF2" s="1">
        <f t="shared" si="12"/>
        <v>6.7370332738642541E-2</v>
      </c>
      <c r="AG2" s="1">
        <f t="shared" si="12"/>
        <v>2.1091731885329685</v>
      </c>
      <c r="AH2" s="1">
        <f t="shared" ref="AH2:AI2" si="13">STDEV(AH6:AH10)/COUNT(AH6:AH10)^0.5</f>
        <v>9.2271338995378219E-2</v>
      </c>
      <c r="AI2" s="1">
        <f t="shared" si="13"/>
        <v>1.6050414861045077</v>
      </c>
      <c r="AJ2">
        <f>COUNT(AJ6:AJ11)</f>
        <v>5</v>
      </c>
      <c r="AK2">
        <f>COUNT(AK6:AK11)</f>
        <v>5</v>
      </c>
      <c r="AL2">
        <f>COUNT(AL6:AL11)</f>
        <v>5</v>
      </c>
    </row>
    <row r="3" spans="1:39" x14ac:dyDescent="0.25">
      <c r="J3">
        <f>SUM(J6:J11)</f>
        <v>7707</v>
      </c>
      <c r="K3">
        <f>SUM(K6:K11)</f>
        <v>468</v>
      </c>
      <c r="L3">
        <f>SUM(L6:L11)</f>
        <v>193</v>
      </c>
      <c r="W3">
        <f>SUM(W6:W11)</f>
        <v>3990</v>
      </c>
      <c r="X3">
        <f>SUM(X6:X11)</f>
        <v>299</v>
      </c>
      <c r="Y3">
        <f>SUM(Y6:Y11)</f>
        <v>110</v>
      </c>
      <c r="AJ3">
        <f>SUM(AJ6:AJ11)</f>
        <v>4473</v>
      </c>
      <c r="AK3">
        <f>SUM(AK6:AK11)</f>
        <v>344</v>
      </c>
      <c r="AL3">
        <f>SUM(AL6:AL11)</f>
        <v>167</v>
      </c>
    </row>
    <row r="4" spans="1:39" x14ac:dyDescent="0.25">
      <c r="C4" s="6" t="s">
        <v>56</v>
      </c>
      <c r="D4" s="6" t="s">
        <v>57</v>
      </c>
      <c r="E4" s="6" t="s">
        <v>58</v>
      </c>
      <c r="F4" s="6" t="s">
        <v>59</v>
      </c>
      <c r="G4" s="6" t="s">
        <v>60</v>
      </c>
      <c r="P4" s="6" t="s">
        <v>56</v>
      </c>
      <c r="Q4" s="6" t="s">
        <v>57</v>
      </c>
      <c r="R4" s="6" t="s">
        <v>58</v>
      </c>
      <c r="S4" s="6" t="s">
        <v>59</v>
      </c>
      <c r="T4" s="6" t="s">
        <v>60</v>
      </c>
      <c r="AC4" s="6" t="s">
        <v>56</v>
      </c>
      <c r="AD4" s="6" t="s">
        <v>57</v>
      </c>
      <c r="AE4" s="6" t="s">
        <v>58</v>
      </c>
      <c r="AF4" s="6" t="s">
        <v>59</v>
      </c>
      <c r="AG4" s="6" t="s">
        <v>60</v>
      </c>
    </row>
    <row r="5" spans="1:39" x14ac:dyDescent="0.25">
      <c r="C5" t="s">
        <v>21</v>
      </c>
      <c r="D5" t="s">
        <v>30</v>
      </c>
      <c r="E5" t="s">
        <v>23</v>
      </c>
      <c r="F5" t="s">
        <v>22</v>
      </c>
      <c r="G5" t="s">
        <v>36</v>
      </c>
      <c r="H5" t="s">
        <v>35</v>
      </c>
      <c r="I5" t="s">
        <v>48</v>
      </c>
      <c r="J5" t="s">
        <v>29</v>
      </c>
      <c r="K5" t="s">
        <v>25</v>
      </c>
      <c r="L5" t="s">
        <v>24</v>
      </c>
      <c r="M5" t="s">
        <v>49</v>
      </c>
      <c r="P5" t="s">
        <v>21</v>
      </c>
      <c r="Q5" t="s">
        <v>30</v>
      </c>
      <c r="R5" t="s">
        <v>23</v>
      </c>
      <c r="S5" t="s">
        <v>22</v>
      </c>
      <c r="T5" t="s">
        <v>36</v>
      </c>
      <c r="U5" t="s">
        <v>35</v>
      </c>
      <c r="V5" t="s">
        <v>48</v>
      </c>
      <c r="W5" t="s">
        <v>29</v>
      </c>
      <c r="X5" t="s">
        <v>25</v>
      </c>
      <c r="Y5" t="s">
        <v>24</v>
      </c>
      <c r="Z5" t="s">
        <v>49</v>
      </c>
      <c r="AC5" t="s">
        <v>21</v>
      </c>
      <c r="AD5" t="s">
        <v>30</v>
      </c>
      <c r="AE5" t="s">
        <v>23</v>
      </c>
      <c r="AF5" t="s">
        <v>22</v>
      </c>
      <c r="AG5" t="s">
        <v>36</v>
      </c>
      <c r="AH5" t="s">
        <v>35</v>
      </c>
      <c r="AI5" t="s">
        <v>48</v>
      </c>
      <c r="AJ5" t="s">
        <v>29</v>
      </c>
      <c r="AK5" t="s">
        <v>25</v>
      </c>
      <c r="AL5" t="s">
        <v>24</v>
      </c>
      <c r="AM5" t="s">
        <v>49</v>
      </c>
    </row>
    <row r="6" spans="1:39" x14ac:dyDescent="0.25">
      <c r="A6" t="s">
        <v>33</v>
      </c>
      <c r="B6" t="s">
        <v>50</v>
      </c>
      <c r="C6">
        <v>0.96124031007751942</v>
      </c>
      <c r="D6">
        <f>E6+F6</f>
        <v>2.1335294117647061</v>
      </c>
      <c r="E6">
        <v>1.1974509803921569</v>
      </c>
      <c r="F6">
        <v>0.93607843137254898</v>
      </c>
      <c r="G6" s="1">
        <f>F6/D6*100</f>
        <v>43.874643874643873</v>
      </c>
      <c r="H6">
        <v>1.86</v>
      </c>
      <c r="I6">
        <v>16.129032258064516</v>
      </c>
      <c r="J6">
        <v>2081</v>
      </c>
      <c r="K6">
        <v>129</v>
      </c>
      <c r="L6">
        <v>102</v>
      </c>
      <c r="M6">
        <f>K6*(1-C6)</f>
        <v>4.9999999999999947</v>
      </c>
      <c r="O6" t="s">
        <v>51</v>
      </c>
      <c r="P6">
        <v>1</v>
      </c>
      <c r="Q6">
        <f>R6+S6</f>
        <v>4.1072000000000006</v>
      </c>
      <c r="R6">
        <v>3.5360000000000005</v>
      </c>
      <c r="S6">
        <v>0.57119999999999993</v>
      </c>
      <c r="T6" s="1">
        <f>S6/Q6*100</f>
        <v>13.907284768211916</v>
      </c>
      <c r="U6">
        <v>2.04</v>
      </c>
      <c r="V6">
        <v>14.705882352941176</v>
      </c>
      <c r="W6">
        <v>2779</v>
      </c>
      <c r="X6">
        <v>189</v>
      </c>
      <c r="Y6">
        <v>50</v>
      </c>
      <c r="Z6">
        <f>X6*(1-P6)</f>
        <v>0</v>
      </c>
      <c r="AB6" t="s">
        <v>5</v>
      </c>
      <c r="AC6">
        <v>0.91304347826086951</v>
      </c>
      <c r="AD6">
        <f>AE6+AF6</f>
        <v>1.6431578947368419</v>
      </c>
      <c r="AE6">
        <v>1.4084210526315788</v>
      </c>
      <c r="AF6">
        <v>0.23473684210526313</v>
      </c>
      <c r="AG6" s="1">
        <f>AF6/AD6*100</f>
        <v>14.285714285714285</v>
      </c>
      <c r="AH6">
        <v>2.23</v>
      </c>
      <c r="AI6">
        <v>13.452914798206278</v>
      </c>
      <c r="AJ6">
        <v>1857</v>
      </c>
      <c r="AK6">
        <v>138</v>
      </c>
      <c r="AL6">
        <v>57</v>
      </c>
      <c r="AM6">
        <f>AK6*(1-AC6)</f>
        <v>12.000000000000007</v>
      </c>
    </row>
    <row r="7" spans="1:39" x14ac:dyDescent="0.25">
      <c r="A7" t="s">
        <v>33</v>
      </c>
      <c r="B7" t="s">
        <v>8</v>
      </c>
      <c r="C7">
        <v>0.94736842105263153</v>
      </c>
      <c r="D7">
        <f>E7+F7</f>
        <v>1.3722389558232932</v>
      </c>
      <c r="E7">
        <v>0.92771084337349397</v>
      </c>
      <c r="F7">
        <v>0.44452811244979917</v>
      </c>
      <c r="G7" s="1">
        <f t="shared" ref="G7:G9" si="14">F7/D7*100</f>
        <v>32.394366197183096</v>
      </c>
      <c r="H7">
        <v>1.54</v>
      </c>
      <c r="I7">
        <v>25.870129870129865</v>
      </c>
      <c r="J7">
        <v>1475</v>
      </c>
      <c r="K7">
        <v>57</v>
      </c>
      <c r="L7">
        <v>20</v>
      </c>
      <c r="M7">
        <f t="shared" ref="M7:M9" si="15">K7*(1-C7)</f>
        <v>3.0000000000000031</v>
      </c>
      <c r="O7" t="s">
        <v>52</v>
      </c>
      <c r="P7">
        <v>0.98181818181818181</v>
      </c>
      <c r="Q7">
        <f t="shared" ref="Q7:Q8" si="16">R7+S7</f>
        <v>3.7217579696688334</v>
      </c>
      <c r="R7">
        <v>2.9170535437944913</v>
      </c>
      <c r="S7">
        <v>0.80470442587434232</v>
      </c>
      <c r="T7" s="1">
        <f t="shared" ref="T7:T8" si="17">S7/Q7*100</f>
        <v>21.621621621621621</v>
      </c>
      <c r="U7">
        <v>1.95</v>
      </c>
      <c r="V7">
        <v>11.046153846153846</v>
      </c>
      <c r="W7">
        <v>608</v>
      </c>
      <c r="X7">
        <v>55</v>
      </c>
      <c r="Y7">
        <v>36</v>
      </c>
      <c r="Z7">
        <f t="shared" ref="Z7:Z8" si="18">X7*(1-P7)</f>
        <v>1.0000000000000004</v>
      </c>
      <c r="AB7" t="s">
        <v>54</v>
      </c>
      <c r="AC7">
        <v>0.93258426966292129</v>
      </c>
      <c r="AD7">
        <f t="shared" ref="AD7:AD10" si="19">AE7+AF7</f>
        <v>2.5188786258304976</v>
      </c>
      <c r="AE7">
        <v>2.0411602657591961</v>
      </c>
      <c r="AF7">
        <v>0.47771836007130131</v>
      </c>
      <c r="AG7" s="1">
        <f t="shared" ref="AG7:AG10" si="20">AF7/AD7*100</f>
        <v>18.965517241379313</v>
      </c>
      <c r="AH7">
        <v>2.0099999999999998</v>
      </c>
      <c r="AI7">
        <v>9.0298507462686572</v>
      </c>
      <c r="AJ7">
        <v>804</v>
      </c>
      <c r="AK7">
        <v>89</v>
      </c>
      <c r="AL7">
        <v>51</v>
      </c>
      <c r="AM7">
        <f t="shared" ref="AM7:AM10" si="21">AK7*(1-AC7)</f>
        <v>6.0000000000000044</v>
      </c>
    </row>
    <row r="8" spans="1:39" x14ac:dyDescent="0.25">
      <c r="A8" t="s">
        <v>34</v>
      </c>
      <c r="B8" t="s">
        <v>8</v>
      </c>
      <c r="C8">
        <v>1</v>
      </c>
      <c r="D8">
        <f t="shared" ref="D8:D9" si="22">E8+F8</f>
        <v>1.0474154683249126</v>
      </c>
      <c r="E8">
        <v>0.59852312475709291</v>
      </c>
      <c r="F8">
        <v>0.44889234356781971</v>
      </c>
      <c r="G8" s="1">
        <f t="shared" si="14"/>
        <v>42.857142857142861</v>
      </c>
      <c r="H8">
        <v>1.54</v>
      </c>
      <c r="I8">
        <v>25.870129870129865</v>
      </c>
      <c r="J8">
        <v>1061</v>
      </c>
      <c r="K8">
        <v>41</v>
      </c>
      <c r="L8">
        <v>31</v>
      </c>
      <c r="M8">
        <f t="shared" si="15"/>
        <v>0</v>
      </c>
      <c r="O8" t="s">
        <v>53</v>
      </c>
      <c r="P8">
        <v>1</v>
      </c>
      <c r="Q8">
        <f t="shared" si="16"/>
        <v>5.0878986099754693</v>
      </c>
      <c r="R8">
        <v>4.582992641046606</v>
      </c>
      <c r="S8">
        <v>0.50490596892886341</v>
      </c>
      <c r="T8" s="1">
        <f t="shared" si="17"/>
        <v>9.9236641221374065</v>
      </c>
      <c r="U8">
        <v>2.23</v>
      </c>
      <c r="V8">
        <v>10.968609865470853</v>
      </c>
      <c r="W8">
        <v>603</v>
      </c>
      <c r="X8">
        <v>55</v>
      </c>
      <c r="Y8">
        <v>24</v>
      </c>
      <c r="Z8">
        <f t="shared" si="18"/>
        <v>0</v>
      </c>
      <c r="AB8" t="s">
        <v>9</v>
      </c>
      <c r="AC8">
        <v>0.875</v>
      </c>
      <c r="AD8">
        <f t="shared" si="19"/>
        <v>2.0540507564665695</v>
      </c>
      <c r="AE8">
        <v>1.8734748657881897</v>
      </c>
      <c r="AF8">
        <v>0.1805758906783797</v>
      </c>
      <c r="AG8" s="1">
        <f t="shared" si="20"/>
        <v>8.7912087912087884</v>
      </c>
      <c r="AH8">
        <v>2.2200000000000002</v>
      </c>
      <c r="AI8">
        <v>18.459459459459456</v>
      </c>
      <c r="AJ8">
        <v>738</v>
      </c>
      <c r="AK8">
        <v>40</v>
      </c>
      <c r="AL8">
        <v>24</v>
      </c>
      <c r="AM8">
        <f t="shared" si="21"/>
        <v>5</v>
      </c>
    </row>
    <row r="9" spans="1:39" x14ac:dyDescent="0.25">
      <c r="A9" t="s">
        <v>34</v>
      </c>
      <c r="B9" t="s">
        <v>10</v>
      </c>
      <c r="C9">
        <v>0.93360995850622408</v>
      </c>
      <c r="D9">
        <f t="shared" si="22"/>
        <v>1.6575000000000002</v>
      </c>
      <c r="E9">
        <v>1.3260000000000001</v>
      </c>
      <c r="F9">
        <v>0.33150000000000002</v>
      </c>
      <c r="G9" s="1">
        <f t="shared" si="14"/>
        <v>20</v>
      </c>
      <c r="H9">
        <v>2.34</v>
      </c>
      <c r="I9">
        <v>12.820512820512821</v>
      </c>
      <c r="J9">
        <v>3090</v>
      </c>
      <c r="K9">
        <v>241</v>
      </c>
      <c r="L9">
        <v>40</v>
      </c>
      <c r="M9">
        <f t="shared" si="15"/>
        <v>15.999999999999996</v>
      </c>
      <c r="T9" s="1"/>
      <c r="AB9" t="s">
        <v>55</v>
      </c>
      <c r="AC9">
        <v>1</v>
      </c>
      <c r="AD9">
        <f t="shared" si="19"/>
        <v>2.257270168855535</v>
      </c>
      <c r="AE9">
        <v>2.0520637898686682</v>
      </c>
      <c r="AF9">
        <v>0.20520637898686683</v>
      </c>
      <c r="AG9" s="1">
        <f t="shared" si="20"/>
        <v>9.0909090909090917</v>
      </c>
      <c r="AH9">
        <v>1.75</v>
      </c>
      <c r="AI9">
        <v>14.994285714285715</v>
      </c>
      <c r="AJ9">
        <v>825</v>
      </c>
      <c r="AK9">
        <v>55</v>
      </c>
      <c r="AL9">
        <v>13</v>
      </c>
      <c r="AM9">
        <f t="shared" si="21"/>
        <v>0</v>
      </c>
    </row>
    <row r="10" spans="1:39" x14ac:dyDescent="0.25">
      <c r="AB10" t="s">
        <v>5</v>
      </c>
      <c r="AC10">
        <v>1</v>
      </c>
      <c r="AD10">
        <f t="shared" si="19"/>
        <v>2.7287319422150884</v>
      </c>
      <c r="AE10">
        <v>2.2471910112359552</v>
      </c>
      <c r="AF10">
        <v>0.4815409309791332</v>
      </c>
      <c r="AG10" s="1">
        <f t="shared" si="20"/>
        <v>17.647058823529409</v>
      </c>
      <c r="AH10">
        <v>2.2000000000000002</v>
      </c>
      <c r="AI10">
        <v>11.327272727272726</v>
      </c>
      <c r="AJ10">
        <v>249</v>
      </c>
      <c r="AK10">
        <v>22</v>
      </c>
      <c r="AL10">
        <v>22</v>
      </c>
      <c r="AM10">
        <f t="shared" si="21"/>
        <v>0</v>
      </c>
    </row>
    <row r="11" spans="1:39" x14ac:dyDescent="0.25">
      <c r="C11">
        <f>1-C6</f>
        <v>3.8759689922480578E-2</v>
      </c>
      <c r="P11">
        <f>1-P6</f>
        <v>0</v>
      </c>
    </row>
    <row r="12" spans="1:39" x14ac:dyDescent="0.25">
      <c r="C12">
        <f t="shared" ref="C12:C14" si="23">1-C7</f>
        <v>5.2631578947368474E-2</v>
      </c>
      <c r="P12">
        <f t="shared" ref="P12:P13" si="24">1-P7</f>
        <v>1.8181818181818188E-2</v>
      </c>
    </row>
    <row r="13" spans="1:39" x14ac:dyDescent="0.25">
      <c r="B13">
        <f>AVERAGE(C11:C14)</f>
        <v>3.9445327590906243E-2</v>
      </c>
      <c r="C13">
        <f t="shared" si="23"/>
        <v>0</v>
      </c>
      <c r="O13">
        <f>AVERAGE(P11:P14)</f>
        <v>6.0606060606060623E-3</v>
      </c>
      <c r="P13">
        <f t="shared" si="24"/>
        <v>0</v>
      </c>
    </row>
    <row r="14" spans="1:39" x14ac:dyDescent="0.25">
      <c r="B14">
        <f>STDEV(C11:C15)/COUNT(C11:C15)^0.5</f>
        <v>1.4307046049381791E-2</v>
      </c>
      <c r="C14">
        <f t="shared" si="23"/>
        <v>6.639004149377592E-2</v>
      </c>
      <c r="O14">
        <f>STDEV(P11:P15)/COUNT(P11:P15)^0.5</f>
        <v>6.0606060606060632E-3</v>
      </c>
    </row>
    <row r="16" spans="1:39" x14ac:dyDescent="0.25">
      <c r="A16" s="6" t="s">
        <v>39</v>
      </c>
      <c r="B16" t="s">
        <v>26</v>
      </c>
      <c r="C16" s="5">
        <f>AVERAGE(C21:C25)</f>
        <v>0.69999999999999984</v>
      </c>
      <c r="D16" s="1">
        <f t="shared" ref="D16:H16" si="25">AVERAGE(D21:D25)</f>
        <v>1.2767999999999999</v>
      </c>
      <c r="E16" s="1">
        <f t="shared" si="25"/>
        <v>1.0031999999999999</v>
      </c>
      <c r="F16" s="1">
        <f t="shared" si="25"/>
        <v>0.27360000000000001</v>
      </c>
      <c r="G16" s="1">
        <f t="shared" si="25"/>
        <v>21.328976034858389</v>
      </c>
      <c r="H16" s="1">
        <f t="shared" si="25"/>
        <v>2.0723809523809522</v>
      </c>
      <c r="I16" s="1">
        <f t="shared" ref="I16" si="26">AVERAGE(I21:I25)</f>
        <v>9.3414937460816656</v>
      </c>
      <c r="J16" t="s">
        <v>28</v>
      </c>
      <c r="K16" t="s">
        <v>28</v>
      </c>
      <c r="L16" t="s">
        <v>28</v>
      </c>
      <c r="N16" s="6" t="s">
        <v>40</v>
      </c>
      <c r="O16" t="s">
        <v>26</v>
      </c>
      <c r="P16" s="5">
        <f>AVERAGE(P21:P25)</f>
        <v>0.97853658536585364</v>
      </c>
      <c r="Q16" s="1">
        <f t="shared" ref="Q16:U16" si="27">AVERAGE(Q21:Q25)</f>
        <v>2.7557229268292684</v>
      </c>
      <c r="R16" s="1">
        <f t="shared" si="27"/>
        <v>2.1536546341463416</v>
      </c>
      <c r="S16" s="1">
        <f t="shared" si="27"/>
        <v>0.60206829268292683</v>
      </c>
      <c r="T16" s="1">
        <f t="shared" si="27"/>
        <v>21.744396175157672</v>
      </c>
      <c r="U16" s="1">
        <f t="shared" si="27"/>
        <v>1.5493333333333335</v>
      </c>
      <c r="V16" s="1">
        <f t="shared" ref="V16" si="28">AVERAGE(V21:V25)</f>
        <v>12.689280626780628</v>
      </c>
      <c r="W16" t="s">
        <v>28</v>
      </c>
      <c r="X16" t="s">
        <v>28</v>
      </c>
      <c r="Y16" t="s">
        <v>28</v>
      </c>
    </row>
    <row r="17" spans="2:26" x14ac:dyDescent="0.25">
      <c r="B17" t="s">
        <v>27</v>
      </c>
      <c r="C17" s="5">
        <f>STDEV(C21:C25)/COUNT(C21:C25)^0.5</f>
        <v>3.0550504633038929E-2</v>
      </c>
      <c r="D17" s="1">
        <f t="shared" ref="D17:H17" si="29">STDEV(D21:D25)/COUNT(D21:D25)^0.5</f>
        <v>0.22951496683223102</v>
      </c>
      <c r="E17" s="1">
        <f t="shared" si="29"/>
        <v>0.19673286659833952</v>
      </c>
      <c r="F17" s="1">
        <f t="shared" si="29"/>
        <v>0.10994549922575278</v>
      </c>
      <c r="G17" s="1">
        <f t="shared" si="29"/>
        <v>6.298783535989636</v>
      </c>
      <c r="H17" s="1">
        <f t="shared" si="29"/>
        <v>0.13238670765153038</v>
      </c>
      <c r="I17" s="1">
        <f t="shared" ref="I17" si="30">STDEV(I21:I25)/COUNT(I21:I25)^0.5</f>
        <v>0.84790607887707858</v>
      </c>
      <c r="J17">
        <f>COUNT(J21:J26)</f>
        <v>3</v>
      </c>
      <c r="K17">
        <f>COUNT(K21:K26)</f>
        <v>3</v>
      </c>
      <c r="L17">
        <f>COUNT(L21:L26)</f>
        <v>3</v>
      </c>
      <c r="O17" t="s">
        <v>27</v>
      </c>
      <c r="P17" s="5">
        <f>STDEV(P21:P25)/COUNT(P21:P25)^0.5</f>
        <v>1.1639369215072064E-2</v>
      </c>
      <c r="Q17" s="1">
        <f t="shared" ref="Q17:U17" si="31">STDEV(Q21:Q25)/COUNT(Q21:Q25)^0.5</f>
        <v>0.19990266189562433</v>
      </c>
      <c r="R17" s="1">
        <f t="shared" si="31"/>
        <v>0.16825822622447575</v>
      </c>
      <c r="S17" s="1">
        <f t="shared" si="31"/>
        <v>0.11874531376833085</v>
      </c>
      <c r="T17" s="1">
        <f t="shared" si="31"/>
        <v>3.9689419832781851</v>
      </c>
      <c r="U17" s="1">
        <f t="shared" si="31"/>
        <v>0.16134986141232791</v>
      </c>
      <c r="V17" s="1">
        <f t="shared" ref="V17" si="32">STDEV(V21:V25)/COUNT(V21:V25)^0.5</f>
        <v>0.34133956258395831</v>
      </c>
      <c r="W17">
        <f>COUNT(W21:W26)</f>
        <v>3</v>
      </c>
      <c r="X17">
        <f>COUNT(X21:X26)</f>
        <v>3</v>
      </c>
      <c r="Y17">
        <f>COUNT(Y21:Y26)</f>
        <v>3</v>
      </c>
    </row>
    <row r="18" spans="2:26" x14ac:dyDescent="0.25">
      <c r="J18">
        <f>SUM(J21:J26)</f>
        <v>1401</v>
      </c>
      <c r="K18">
        <f>SUM(K21:K26)</f>
        <v>150</v>
      </c>
      <c r="L18">
        <f>SUM(L21:L26)</f>
        <v>150</v>
      </c>
      <c r="W18">
        <f>SUM(W21:W26)</f>
        <v>1796</v>
      </c>
      <c r="X18">
        <f>SUM(X21:X26)</f>
        <v>141</v>
      </c>
      <c r="Y18">
        <f>SUM(Y21:Y26)</f>
        <v>141</v>
      </c>
    </row>
    <row r="19" spans="2:26" x14ac:dyDescent="0.25">
      <c r="C19" s="6" t="s">
        <v>56</v>
      </c>
      <c r="D19" s="6" t="s">
        <v>57</v>
      </c>
      <c r="E19" s="6" t="s">
        <v>58</v>
      </c>
      <c r="F19" s="6" t="s">
        <v>59</v>
      </c>
      <c r="G19" s="6" t="s">
        <v>60</v>
      </c>
      <c r="P19" s="6" t="s">
        <v>56</v>
      </c>
      <c r="Q19" s="6" t="s">
        <v>57</v>
      </c>
      <c r="R19" s="6" t="s">
        <v>58</v>
      </c>
      <c r="S19" s="6" t="s">
        <v>59</v>
      </c>
      <c r="T19" s="6" t="s">
        <v>60</v>
      </c>
    </row>
    <row r="20" spans="2:26" x14ac:dyDescent="0.25">
      <c r="C20" t="s">
        <v>21</v>
      </c>
      <c r="D20" t="s">
        <v>30</v>
      </c>
      <c r="E20" t="s">
        <v>23</v>
      </c>
      <c r="F20" t="s">
        <v>22</v>
      </c>
      <c r="G20" t="s">
        <v>36</v>
      </c>
      <c r="H20" t="s">
        <v>35</v>
      </c>
      <c r="I20" t="s">
        <v>48</v>
      </c>
      <c r="J20" t="s">
        <v>29</v>
      </c>
      <c r="K20" t="s">
        <v>25</v>
      </c>
      <c r="L20" t="s">
        <v>24</v>
      </c>
      <c r="M20" t="s">
        <v>49</v>
      </c>
      <c r="P20" t="s">
        <v>21</v>
      </c>
      <c r="Q20" t="s">
        <v>30</v>
      </c>
      <c r="R20" t="s">
        <v>23</v>
      </c>
      <c r="S20" t="s">
        <v>22</v>
      </c>
      <c r="T20" t="s">
        <v>36</v>
      </c>
      <c r="U20" t="s">
        <v>35</v>
      </c>
      <c r="V20" t="s">
        <v>48</v>
      </c>
      <c r="W20" t="s">
        <v>29</v>
      </c>
      <c r="X20" t="s">
        <v>25</v>
      </c>
      <c r="Y20" t="s">
        <v>24</v>
      </c>
      <c r="Z20" t="s">
        <v>49</v>
      </c>
    </row>
    <row r="21" spans="2:26" x14ac:dyDescent="0.25">
      <c r="B21" t="s">
        <v>37</v>
      </c>
      <c r="C21" s="5">
        <v>0.64</v>
      </c>
      <c r="D21">
        <f t="shared" ref="D21:D23" si="33">E21+F21</f>
        <v>0.82079999999999997</v>
      </c>
      <c r="E21">
        <v>0.63839999999999997</v>
      </c>
      <c r="F21">
        <v>0.18240000000000001</v>
      </c>
      <c r="G21" s="1">
        <f t="shared" ref="G21:G23" si="34">F21/D21*100</f>
        <v>22.222222222222225</v>
      </c>
      <c r="H21">
        <v>2.2759999999999998</v>
      </c>
      <c r="I21">
        <v>10.964912280701753</v>
      </c>
      <c r="J21">
        <v>448</v>
      </c>
      <c r="K21">
        <v>50</v>
      </c>
      <c r="L21">
        <v>50</v>
      </c>
      <c r="M21">
        <f>K21*(1-C21)</f>
        <v>18</v>
      </c>
      <c r="O21" t="s">
        <v>41</v>
      </c>
      <c r="P21">
        <v>1</v>
      </c>
      <c r="Q21">
        <f t="shared" ref="Q21:Q23" si="35">R21+S21</f>
        <v>3.1555200000000001</v>
      </c>
      <c r="R21">
        <v>2.4259200000000001</v>
      </c>
      <c r="S21">
        <v>0.72960000000000003</v>
      </c>
      <c r="T21" s="1">
        <f t="shared" ref="T21:T23" si="36">S21/Q21*100</f>
        <v>23.121387283236995</v>
      </c>
      <c r="U21">
        <v>1.8</v>
      </c>
      <c r="V21">
        <v>12.911111111111111</v>
      </c>
      <c r="W21">
        <v>646</v>
      </c>
      <c r="X21">
        <v>50</v>
      </c>
      <c r="Y21">
        <v>50</v>
      </c>
      <c r="Z21">
        <f>X21*(1-P21)</f>
        <v>0</v>
      </c>
    </row>
    <row r="22" spans="2:26" x14ac:dyDescent="0.25">
      <c r="B22" t="s">
        <v>38</v>
      </c>
      <c r="C22" s="5">
        <v>0.74</v>
      </c>
      <c r="D22">
        <f t="shared" si="33"/>
        <v>1.5504</v>
      </c>
      <c r="E22">
        <v>1.05792</v>
      </c>
      <c r="F22">
        <v>0.49248000000000003</v>
      </c>
      <c r="G22" s="1">
        <f t="shared" si="34"/>
        <v>31.764705882352946</v>
      </c>
      <c r="H22">
        <v>1.8240000000000001</v>
      </c>
      <c r="I22">
        <v>8.9543057996485054</v>
      </c>
      <c r="J22">
        <v>548</v>
      </c>
      <c r="K22">
        <v>50</v>
      </c>
      <c r="L22">
        <v>50</v>
      </c>
      <c r="M22">
        <f t="shared" ref="M22:M23" si="37">K22*(1-C22)</f>
        <v>13</v>
      </c>
      <c r="O22" t="s">
        <v>42</v>
      </c>
      <c r="P22">
        <v>0.96</v>
      </c>
      <c r="Q22">
        <f t="shared" si="35"/>
        <v>2.5536000000000003</v>
      </c>
      <c r="R22">
        <v>2.1888000000000001</v>
      </c>
      <c r="S22">
        <v>0.36480000000000001</v>
      </c>
      <c r="T22" s="1">
        <f t="shared" si="36"/>
        <v>14.285714285714285</v>
      </c>
      <c r="U22">
        <v>1.6</v>
      </c>
      <c r="V22">
        <v>13.137499999999999</v>
      </c>
      <c r="W22">
        <v>657</v>
      </c>
      <c r="X22">
        <v>50</v>
      </c>
      <c r="Y22">
        <v>50</v>
      </c>
      <c r="Z22">
        <f t="shared" ref="Z22:Z23" si="38">X22*(1-P22)</f>
        <v>2.0000000000000018</v>
      </c>
    </row>
    <row r="23" spans="2:26" x14ac:dyDescent="0.25">
      <c r="B23" t="s">
        <v>44</v>
      </c>
      <c r="C23" s="5">
        <v>0.72</v>
      </c>
      <c r="D23">
        <f t="shared" si="33"/>
        <v>1.4592000000000001</v>
      </c>
      <c r="E23">
        <v>1.31328</v>
      </c>
      <c r="F23">
        <v>0.14592000000000002</v>
      </c>
      <c r="G23" s="1">
        <f t="shared" si="34"/>
        <v>10</v>
      </c>
      <c r="H23" s="3">
        <f>1482*0.01/7</f>
        <v>2.117142857142857</v>
      </c>
      <c r="I23" s="3">
        <v>8.1052631578947381</v>
      </c>
      <c r="J23">
        <v>405</v>
      </c>
      <c r="K23">
        <v>50</v>
      </c>
      <c r="L23">
        <v>50</v>
      </c>
      <c r="M23">
        <f t="shared" si="37"/>
        <v>14.000000000000002</v>
      </c>
      <c r="O23" t="s">
        <v>43</v>
      </c>
      <c r="P23" s="5">
        <v>0.97560975609756095</v>
      </c>
      <c r="Q23">
        <f t="shared" si="35"/>
        <v>2.5580487804878049</v>
      </c>
      <c r="R23">
        <v>1.8462439024390245</v>
      </c>
      <c r="S23">
        <v>0.71180487804878056</v>
      </c>
      <c r="T23" s="1">
        <f t="shared" si="36"/>
        <v>27.826086956521738</v>
      </c>
      <c r="U23">
        <v>1.248</v>
      </c>
      <c r="V23">
        <v>12.01923076923077</v>
      </c>
      <c r="W23">
        <v>493</v>
      </c>
      <c r="X23">
        <v>41</v>
      </c>
      <c r="Y23">
        <v>41</v>
      </c>
      <c r="Z23">
        <f t="shared" si="38"/>
        <v>1.0000000000000009</v>
      </c>
    </row>
    <row r="24" spans="2:26" x14ac:dyDescent="0.25">
      <c r="G24" s="1"/>
    </row>
    <row r="28" spans="2:26" x14ac:dyDescent="0.25">
      <c r="K28" s="2"/>
    </row>
    <row r="34" spans="5:13" x14ac:dyDescent="0.25">
      <c r="E34" s="3"/>
      <c r="H34" s="3"/>
    </row>
    <row r="39" spans="5:13" x14ac:dyDescent="0.25">
      <c r="L39" s="2"/>
      <c r="M39" s="2"/>
    </row>
    <row r="40" spans="5:13" x14ac:dyDescent="0.25">
      <c r="L40" s="2"/>
      <c r="M40" s="2"/>
    </row>
    <row r="41" spans="5:13" x14ac:dyDescent="0.25">
      <c r="L41" s="2"/>
      <c r="M41" s="2"/>
    </row>
    <row r="42" spans="5:13" x14ac:dyDescent="0.25">
      <c r="L42" s="2"/>
      <c r="M42" s="2"/>
    </row>
    <row r="43" spans="5:13" x14ac:dyDescent="0.25">
      <c r="L43" s="2"/>
      <c r="M43" s="2"/>
    </row>
    <row r="44" spans="5:13" x14ac:dyDescent="0.25">
      <c r="L44" s="2"/>
      <c r="M44" s="2"/>
    </row>
    <row r="45" spans="5:13" x14ac:dyDescent="0.25">
      <c r="L45" s="2"/>
      <c r="M45" s="2"/>
    </row>
    <row r="46" spans="5:13" x14ac:dyDescent="0.25">
      <c r="L46" s="2"/>
      <c r="M46" s="2"/>
    </row>
    <row r="47" spans="5:13" x14ac:dyDescent="0.25">
      <c r="L47" s="2"/>
      <c r="M47" s="2"/>
    </row>
    <row r="48" spans="5:13" x14ac:dyDescent="0.25">
      <c r="L48" s="2"/>
      <c r="M48" s="2"/>
    </row>
    <row r="49" spans="12:13" x14ac:dyDescent="0.25">
      <c r="L49" s="2"/>
      <c r="M49" s="2"/>
    </row>
    <row r="50" spans="12:13" x14ac:dyDescent="0.25">
      <c r="L50" s="2"/>
      <c r="M50" s="2"/>
    </row>
    <row r="51" spans="12:13" x14ac:dyDescent="0.25">
      <c r="L51" s="2"/>
      <c r="M51" s="2"/>
    </row>
    <row r="52" spans="12:13" x14ac:dyDescent="0.25">
      <c r="L52" s="2"/>
      <c r="M52" s="2"/>
    </row>
    <row r="53" spans="12:13" x14ac:dyDescent="0.25">
      <c r="L53" s="2"/>
      <c r="M53" s="2"/>
    </row>
    <row r="54" spans="12:13" x14ac:dyDescent="0.25">
      <c r="L54" s="2"/>
      <c r="M54" s="2"/>
    </row>
    <row r="55" spans="12:13" x14ac:dyDescent="0.25">
      <c r="L55" s="2"/>
      <c r="M55" s="2"/>
    </row>
    <row r="56" spans="12:13" x14ac:dyDescent="0.25">
      <c r="L56" s="2"/>
      <c r="M56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E6EF-4100-40FC-8B9D-489C6877A116}">
  <dimension ref="A1:DY250"/>
  <sheetViews>
    <sheetView zoomScaleNormal="100" workbookViewId="0"/>
  </sheetViews>
  <sheetFormatPr defaultRowHeight="15" x14ac:dyDescent="0.25"/>
  <cols>
    <col min="2" max="3" width="13.28515625" customWidth="1"/>
    <col min="130" max="130" width="17" customWidth="1"/>
  </cols>
  <sheetData>
    <row r="1" spans="1:125" x14ac:dyDescent="0.25">
      <c r="A1" t="s">
        <v>50</v>
      </c>
      <c r="B1" t="s">
        <v>19</v>
      </c>
      <c r="C1" t="s">
        <v>16</v>
      </c>
      <c r="D1" t="s">
        <v>17</v>
      </c>
      <c r="E1" t="s">
        <v>18</v>
      </c>
      <c r="F1" t="s">
        <v>47</v>
      </c>
      <c r="H1" t="s">
        <v>51</v>
      </c>
      <c r="I1" t="s">
        <v>19</v>
      </c>
      <c r="J1" t="s">
        <v>16</v>
      </c>
      <c r="K1" t="s">
        <v>17</v>
      </c>
      <c r="L1" t="s">
        <v>18</v>
      </c>
      <c r="M1" t="s">
        <v>47</v>
      </c>
      <c r="O1" t="s">
        <v>5</v>
      </c>
      <c r="P1" t="s">
        <v>19</v>
      </c>
      <c r="Q1" t="s">
        <v>16</v>
      </c>
      <c r="R1" t="s">
        <v>17</v>
      </c>
      <c r="S1" t="s">
        <v>18</v>
      </c>
      <c r="T1" t="s">
        <v>47</v>
      </c>
      <c r="V1" t="s">
        <v>54</v>
      </c>
      <c r="W1" t="s">
        <v>19</v>
      </c>
      <c r="X1" t="s">
        <v>16</v>
      </c>
      <c r="Y1" t="s">
        <v>17</v>
      </c>
      <c r="Z1" t="s">
        <v>18</v>
      </c>
      <c r="AA1" t="s">
        <v>47</v>
      </c>
      <c r="AC1" t="s">
        <v>8</v>
      </c>
      <c r="AD1" t="s">
        <v>19</v>
      </c>
      <c r="AE1" t="s">
        <v>16</v>
      </c>
      <c r="AF1" t="s">
        <v>17</v>
      </c>
      <c r="AG1" t="s">
        <v>18</v>
      </c>
      <c r="AH1" t="s">
        <v>47</v>
      </c>
      <c r="AJ1" t="s">
        <v>9</v>
      </c>
      <c r="AK1" t="s">
        <v>19</v>
      </c>
      <c r="AL1" t="s">
        <v>16</v>
      </c>
      <c r="AM1" t="s">
        <v>17</v>
      </c>
      <c r="AN1" t="s">
        <v>18</v>
      </c>
      <c r="AO1" t="s">
        <v>47</v>
      </c>
      <c r="AQ1" t="s">
        <v>10</v>
      </c>
      <c r="AR1" t="s">
        <v>19</v>
      </c>
      <c r="AS1" t="s">
        <v>16</v>
      </c>
      <c r="AT1" t="s">
        <v>17</v>
      </c>
      <c r="AU1" t="s">
        <v>18</v>
      </c>
      <c r="AV1" t="s">
        <v>47</v>
      </c>
      <c r="AX1" t="s">
        <v>8</v>
      </c>
      <c r="AY1" t="s">
        <v>19</v>
      </c>
      <c r="AZ1" t="s">
        <v>16</v>
      </c>
      <c r="BA1" t="s">
        <v>17</v>
      </c>
      <c r="BB1" t="s">
        <v>18</v>
      </c>
      <c r="BC1" t="s">
        <v>47</v>
      </c>
      <c r="BE1" t="s">
        <v>52</v>
      </c>
      <c r="BF1" t="s">
        <v>19</v>
      </c>
      <c r="BG1" t="s">
        <v>16</v>
      </c>
      <c r="BH1" t="s">
        <v>17</v>
      </c>
      <c r="BI1" t="s">
        <v>18</v>
      </c>
      <c r="BJ1" t="s">
        <v>47</v>
      </c>
      <c r="BL1" t="s">
        <v>53</v>
      </c>
      <c r="BM1" t="s">
        <v>19</v>
      </c>
      <c r="BN1" t="s">
        <v>16</v>
      </c>
      <c r="BO1" t="s">
        <v>17</v>
      </c>
      <c r="BP1" t="s">
        <v>18</v>
      </c>
      <c r="BQ1" t="s">
        <v>47</v>
      </c>
      <c r="BS1" t="s">
        <v>55</v>
      </c>
      <c r="BT1" t="s">
        <v>19</v>
      </c>
      <c r="BU1" t="s">
        <v>16</v>
      </c>
      <c r="BV1" t="s">
        <v>17</v>
      </c>
      <c r="BW1" t="s">
        <v>18</v>
      </c>
      <c r="BX1" t="s">
        <v>47</v>
      </c>
      <c r="BZ1" t="s">
        <v>5</v>
      </c>
      <c r="CA1" t="s">
        <v>19</v>
      </c>
      <c r="CB1" t="s">
        <v>16</v>
      </c>
      <c r="CC1" t="s">
        <v>17</v>
      </c>
      <c r="CD1" t="s">
        <v>18</v>
      </c>
      <c r="CE1" t="s">
        <v>47</v>
      </c>
      <c r="CG1" t="s">
        <v>38</v>
      </c>
      <c r="CH1" t="s">
        <v>19</v>
      </c>
      <c r="CI1" t="s">
        <v>16</v>
      </c>
      <c r="CJ1" t="s">
        <v>17</v>
      </c>
      <c r="CK1" t="s">
        <v>18</v>
      </c>
      <c r="CL1" t="s">
        <v>47</v>
      </c>
      <c r="CN1" t="s">
        <v>37</v>
      </c>
      <c r="CO1" t="s">
        <v>19</v>
      </c>
      <c r="CP1" t="s">
        <v>16</v>
      </c>
      <c r="CQ1" t="s">
        <v>17</v>
      </c>
      <c r="CR1" t="s">
        <v>18</v>
      </c>
      <c r="CS1" t="s">
        <v>47</v>
      </c>
      <c r="CU1" t="s">
        <v>44</v>
      </c>
      <c r="CV1" t="s">
        <v>19</v>
      </c>
      <c r="CW1" t="s">
        <v>16</v>
      </c>
      <c r="CX1" t="s">
        <v>17</v>
      </c>
      <c r="CY1" t="s">
        <v>18</v>
      </c>
      <c r="CZ1" t="s">
        <v>47</v>
      </c>
      <c r="DB1" t="s">
        <v>41</v>
      </c>
      <c r="DC1" t="s">
        <v>19</v>
      </c>
      <c r="DD1" t="s">
        <v>16</v>
      </c>
      <c r="DE1" t="s">
        <v>17</v>
      </c>
      <c r="DF1" t="s">
        <v>18</v>
      </c>
      <c r="DG1" t="s">
        <v>47</v>
      </c>
      <c r="DI1" t="s">
        <v>45</v>
      </c>
      <c r="DJ1" t="s">
        <v>19</v>
      </c>
      <c r="DK1" t="s">
        <v>16</v>
      </c>
      <c r="DL1" t="s">
        <v>17</v>
      </c>
      <c r="DM1" t="s">
        <v>18</v>
      </c>
      <c r="DN1" t="s">
        <v>47</v>
      </c>
      <c r="DP1" t="s">
        <v>46</v>
      </c>
      <c r="DQ1" t="s">
        <v>19</v>
      </c>
      <c r="DR1" t="s">
        <v>16</v>
      </c>
      <c r="DS1" t="s">
        <v>17</v>
      </c>
      <c r="DT1" t="s">
        <v>18</v>
      </c>
      <c r="DU1" t="s">
        <v>47</v>
      </c>
    </row>
    <row r="2" spans="1:125" x14ac:dyDescent="0.25">
      <c r="B2">
        <f>COUNT(B6:B138)</f>
        <v>129</v>
      </c>
      <c r="C2" s="1">
        <v>30</v>
      </c>
      <c r="D2" s="4">
        <v>1.86</v>
      </c>
      <c r="E2" s="2">
        <f>B2*C2/D2</f>
        <v>2080.6451612903224</v>
      </c>
      <c r="F2" s="7">
        <f>C2/D2</f>
        <v>16.129032258064516</v>
      </c>
      <c r="I2">
        <f>COUNT(I6:I198)</f>
        <v>189</v>
      </c>
      <c r="J2">
        <v>30</v>
      </c>
      <c r="K2" s="4">
        <v>2.04</v>
      </c>
      <c r="L2" s="2">
        <f>I2*J2/K2</f>
        <v>2779.4117647058824</v>
      </c>
      <c r="M2" s="7">
        <f>J2/K2</f>
        <v>14.705882352941176</v>
      </c>
      <c r="P2">
        <f>COUNT(P6:P198)</f>
        <v>138</v>
      </c>
      <c r="Q2" s="1">
        <v>30</v>
      </c>
      <c r="R2">
        <v>2.23</v>
      </c>
      <c r="S2" s="2">
        <f>P2*Q2/R2</f>
        <v>1856.5022421524664</v>
      </c>
      <c r="T2" s="7">
        <f>Q2/R2</f>
        <v>13.452914798206278</v>
      </c>
      <c r="U2" s="7"/>
      <c r="W2">
        <f>COUNT(W6:W198)</f>
        <v>89</v>
      </c>
      <c r="X2" s="1">
        <v>18.149999999999999</v>
      </c>
      <c r="Y2">
        <v>2.0099999999999998</v>
      </c>
      <c r="Z2" s="2">
        <f>W2*X2/Y2</f>
        <v>803.6567164179105</v>
      </c>
      <c r="AA2" s="7">
        <f>X2/Y2</f>
        <v>9.0298507462686572</v>
      </c>
      <c r="AB2" s="7"/>
      <c r="AD2">
        <f>COUNT(AD6:AD198)</f>
        <v>57</v>
      </c>
      <c r="AE2" s="1">
        <f>2656*0.015</f>
        <v>39.839999999999996</v>
      </c>
      <c r="AF2">
        <v>1.54</v>
      </c>
      <c r="AG2" s="2">
        <f>AD2*AE2/AF2</f>
        <v>1474.5974025974024</v>
      </c>
      <c r="AH2" s="7">
        <f>AE2/AF2</f>
        <v>25.870129870129865</v>
      </c>
      <c r="AI2" s="7"/>
      <c r="AK2">
        <f>COUNT(AK6:AK198)</f>
        <v>40</v>
      </c>
      <c r="AL2" s="1">
        <f>2732*0.015</f>
        <v>40.98</v>
      </c>
      <c r="AM2">
        <v>2.2200000000000002</v>
      </c>
      <c r="AN2" s="2">
        <f>AK2*AL2/AM2</f>
        <v>738.37837837837822</v>
      </c>
      <c r="AO2" s="7">
        <f>AL2/AM2</f>
        <v>18.459459459459456</v>
      </c>
      <c r="AP2" s="7"/>
      <c r="AR2">
        <f>COUNT(AR6:AR250)</f>
        <v>241</v>
      </c>
      <c r="AS2" s="1">
        <v>30</v>
      </c>
      <c r="AT2">
        <v>2.34</v>
      </c>
      <c r="AU2" s="2">
        <f>AR2*AS2/AT2</f>
        <v>3089.7435897435898</v>
      </c>
      <c r="AV2" s="7">
        <f>AS2/AT2</f>
        <v>12.820512820512821</v>
      </c>
      <c r="AW2" s="7"/>
      <c r="AY2">
        <f>COUNT(AY6:AY198)</f>
        <v>41</v>
      </c>
      <c r="AZ2" s="1">
        <f>2656*0.015</f>
        <v>39.839999999999996</v>
      </c>
      <c r="BA2">
        <v>1.54</v>
      </c>
      <c r="BB2" s="2">
        <f>AY2*AZ2/BA2</f>
        <v>1060.6753246753246</v>
      </c>
      <c r="BC2" s="7">
        <f>AZ2/BA2</f>
        <v>25.870129870129865</v>
      </c>
      <c r="BF2">
        <f>COUNT(BF6:BF198)</f>
        <v>55</v>
      </c>
      <c r="BG2" s="1">
        <f>1077*0.02</f>
        <v>21.54</v>
      </c>
      <c r="BH2">
        <v>1.95</v>
      </c>
      <c r="BI2" s="2">
        <f>BF2*BG2/BH2</f>
        <v>607.53846153846155</v>
      </c>
      <c r="BJ2" s="7">
        <f>BG2/BH2</f>
        <v>11.046153846153846</v>
      </c>
      <c r="BM2">
        <f>COUNT(BM6:BM198)</f>
        <v>55</v>
      </c>
      <c r="BN2" s="1">
        <f>1223*0.02</f>
        <v>24.46</v>
      </c>
      <c r="BO2">
        <v>2.23</v>
      </c>
      <c r="BP2" s="2">
        <f>BM2*BN2/BO2</f>
        <v>603.2735426008968</v>
      </c>
      <c r="BQ2" s="7">
        <f>BN2/BO2</f>
        <v>10.968609865470853</v>
      </c>
      <c r="BT2">
        <f>COUNT(BT6:BT198)</f>
        <v>55</v>
      </c>
      <c r="BU2" s="1">
        <f>1312*0.02</f>
        <v>26.240000000000002</v>
      </c>
      <c r="BV2">
        <v>1.75</v>
      </c>
      <c r="BW2" s="2">
        <f>BT2*BU2/BV2</f>
        <v>824.68571428571431</v>
      </c>
      <c r="BX2" s="7">
        <f>BU2/BV2</f>
        <v>14.994285714285715</v>
      </c>
      <c r="CA2">
        <f>COUNT(CA6:CA198)</f>
        <v>22</v>
      </c>
      <c r="CB2" s="1">
        <f>1246*0.02</f>
        <v>24.92</v>
      </c>
      <c r="CC2">
        <v>2.2000000000000002</v>
      </c>
      <c r="CD2" s="2">
        <f>CA2*CB2/CC2</f>
        <v>249.2</v>
      </c>
      <c r="CE2" s="7">
        <f>CB2/CC2</f>
        <v>11.327272727272726</v>
      </c>
      <c r="CH2">
        <f>COUNT(CH6:CH198)</f>
        <v>50</v>
      </c>
      <c r="CI2" s="1">
        <f>1000*0.02</f>
        <v>20</v>
      </c>
      <c r="CJ2">
        <f>456*0.02/5</f>
        <v>1.8240000000000003</v>
      </c>
      <c r="CK2" s="2">
        <f>CH2*CI2/CJ2</f>
        <v>548.24561403508767</v>
      </c>
      <c r="CL2" s="7">
        <f>CI2/CJ2</f>
        <v>10.964912280701753</v>
      </c>
      <c r="CO2">
        <f>COUNT(CO6:CO198)</f>
        <v>50</v>
      </c>
      <c r="CP2" s="1">
        <f>1019*0.02</f>
        <v>20.38</v>
      </c>
      <c r="CQ2">
        <f>569*0.02/5</f>
        <v>2.2760000000000002</v>
      </c>
      <c r="CR2" s="2">
        <f>CO2*CP2/CQ2</f>
        <v>447.71528998242525</v>
      </c>
      <c r="CS2" s="7">
        <f>CP2/CQ2</f>
        <v>8.9543057996485054</v>
      </c>
      <c r="CV2">
        <f>COUNT(CV6:CV198)</f>
        <v>50</v>
      </c>
      <c r="CW2" s="1">
        <f>1716*0.01</f>
        <v>17.16</v>
      </c>
      <c r="CX2" s="3">
        <f>1482*0.01/7</f>
        <v>2.117142857142857</v>
      </c>
      <c r="CY2" s="2">
        <f>CV2*CW2/CX2</f>
        <v>405.26315789473688</v>
      </c>
      <c r="CZ2" s="7">
        <f>CW2/CX2</f>
        <v>8.1052631578947381</v>
      </c>
      <c r="DC2">
        <f>COUNT(DC6:DC198)</f>
        <v>50</v>
      </c>
      <c r="DD2" s="1">
        <f>1162*0.02</f>
        <v>23.240000000000002</v>
      </c>
      <c r="DE2">
        <f>450*0.02/5</f>
        <v>1.8</v>
      </c>
      <c r="DF2" s="2">
        <f>DC2*DD2/DE2</f>
        <v>645.55555555555554</v>
      </c>
      <c r="DG2" s="7">
        <f>DD2/DE2</f>
        <v>12.911111111111111</v>
      </c>
      <c r="DJ2">
        <f>COUNT(DJ6:DJ198)</f>
        <v>50</v>
      </c>
      <c r="DK2" s="1">
        <f>1051*0.02</f>
        <v>21.02</v>
      </c>
      <c r="DL2">
        <f>400*0.02/5</f>
        <v>1.6</v>
      </c>
      <c r="DM2" s="2">
        <f>DJ2*DK2/DL2</f>
        <v>656.875</v>
      </c>
      <c r="DN2" s="7">
        <f>DK2/DL2</f>
        <v>13.137499999999999</v>
      </c>
      <c r="DQ2">
        <f>COUNT(DQ6:DQ198)</f>
        <v>41</v>
      </c>
      <c r="DR2" s="1">
        <f>750*0.02</f>
        <v>15</v>
      </c>
      <c r="DS2">
        <f>624*0.02/10</f>
        <v>1.248</v>
      </c>
      <c r="DT2" s="2">
        <f>DQ2*DR2/DS2</f>
        <v>492.78846153846155</v>
      </c>
      <c r="DU2" s="7">
        <f>DR2/DS2</f>
        <v>12.01923076923077</v>
      </c>
    </row>
    <row r="3" spans="1:125" x14ac:dyDescent="0.25">
      <c r="C3" s="1"/>
      <c r="D3" s="4"/>
      <c r="E3" s="2"/>
      <c r="F3" s="7"/>
      <c r="K3" s="4"/>
      <c r="L3" s="2"/>
      <c r="M3" s="7"/>
      <c r="Q3" s="1"/>
      <c r="S3" s="2"/>
      <c r="T3" s="7"/>
      <c r="U3" s="7"/>
      <c r="X3" s="1"/>
      <c r="Z3" s="2"/>
      <c r="AA3" s="7"/>
      <c r="AB3" s="7"/>
      <c r="AE3" s="1"/>
      <c r="AG3" s="2"/>
      <c r="AH3" s="7"/>
      <c r="AI3" s="7"/>
      <c r="AL3" s="1"/>
      <c r="AN3" s="2"/>
      <c r="AO3" s="7"/>
      <c r="AP3" s="7"/>
      <c r="AS3" s="1"/>
      <c r="AU3" s="2"/>
      <c r="AV3" s="7"/>
      <c r="AW3" s="7"/>
      <c r="AZ3" s="1"/>
      <c r="BB3" s="2"/>
      <c r="BC3" s="7"/>
      <c r="BG3" s="1"/>
      <c r="BI3" s="2"/>
      <c r="BJ3" s="7"/>
      <c r="BN3" s="1"/>
      <c r="BP3" s="2"/>
      <c r="BQ3" s="7"/>
      <c r="BU3" s="1"/>
      <c r="BW3" s="2"/>
      <c r="BX3" s="7"/>
      <c r="CB3" s="1"/>
      <c r="CD3" s="2"/>
      <c r="CE3" s="7"/>
      <c r="CI3" s="1"/>
      <c r="CK3" s="2"/>
      <c r="CL3" s="7"/>
      <c r="CP3" s="1"/>
      <c r="CR3" s="2"/>
      <c r="CS3" s="7"/>
      <c r="CW3" s="1"/>
      <c r="CX3" s="3"/>
      <c r="CY3" s="2"/>
      <c r="CZ3" s="7"/>
      <c r="DD3" s="1"/>
      <c r="DF3" s="2"/>
      <c r="DG3" s="7"/>
      <c r="DK3" s="1"/>
      <c r="DM3" s="2"/>
      <c r="DN3" s="7"/>
      <c r="DR3" s="1"/>
      <c r="DT3" s="2"/>
      <c r="DU3" s="7"/>
    </row>
    <row r="4" spans="1:125" x14ac:dyDescent="0.25">
      <c r="C4" s="8" t="s">
        <v>56</v>
      </c>
      <c r="D4" s="9" t="s">
        <v>57</v>
      </c>
      <c r="E4" s="10" t="s">
        <v>63</v>
      </c>
      <c r="F4" s="7"/>
      <c r="J4" s="8" t="s">
        <v>56</v>
      </c>
      <c r="K4" s="9" t="s">
        <v>57</v>
      </c>
      <c r="L4" s="10" t="s">
        <v>63</v>
      </c>
      <c r="M4" s="7"/>
      <c r="Q4" s="8" t="s">
        <v>56</v>
      </c>
      <c r="R4" s="9" t="s">
        <v>57</v>
      </c>
      <c r="S4" s="10" t="s">
        <v>63</v>
      </c>
      <c r="T4" s="7"/>
      <c r="U4" s="7"/>
      <c r="X4" s="8" t="s">
        <v>56</v>
      </c>
      <c r="Y4" s="9" t="s">
        <v>57</v>
      </c>
      <c r="Z4" s="10" t="s">
        <v>63</v>
      </c>
      <c r="AA4" s="7"/>
      <c r="AB4" s="7"/>
      <c r="AE4" s="8" t="s">
        <v>56</v>
      </c>
      <c r="AF4" s="9" t="s">
        <v>57</v>
      </c>
      <c r="AG4" s="10" t="s">
        <v>63</v>
      </c>
      <c r="AH4" s="7"/>
      <c r="AI4" s="7"/>
      <c r="AL4" s="8" t="s">
        <v>56</v>
      </c>
      <c r="AM4" s="9" t="s">
        <v>57</v>
      </c>
      <c r="AN4" s="10" t="s">
        <v>63</v>
      </c>
      <c r="AO4" s="7"/>
      <c r="AP4" s="7"/>
      <c r="AS4" s="8" t="s">
        <v>56</v>
      </c>
      <c r="AT4" s="9" t="s">
        <v>57</v>
      </c>
      <c r="AU4" s="10" t="s">
        <v>63</v>
      </c>
      <c r="AV4" s="7"/>
      <c r="AW4" s="7"/>
      <c r="AZ4" s="8" t="s">
        <v>56</v>
      </c>
      <c r="BA4" s="9" t="s">
        <v>57</v>
      </c>
      <c r="BB4" s="10" t="s">
        <v>63</v>
      </c>
      <c r="BC4" s="7"/>
      <c r="BG4" s="1"/>
      <c r="BH4" s="8" t="s">
        <v>56</v>
      </c>
      <c r="BI4" s="9" t="s">
        <v>57</v>
      </c>
      <c r="BJ4" s="10" t="s">
        <v>63</v>
      </c>
      <c r="BN4" s="8" t="s">
        <v>56</v>
      </c>
      <c r="BO4" s="9" t="s">
        <v>57</v>
      </c>
      <c r="BP4" s="10" t="s">
        <v>63</v>
      </c>
      <c r="BQ4" s="7"/>
      <c r="BU4" s="8" t="s">
        <v>56</v>
      </c>
      <c r="BV4" s="9" t="s">
        <v>57</v>
      </c>
      <c r="BW4" s="10" t="s">
        <v>63</v>
      </c>
      <c r="BX4" s="7"/>
      <c r="CB4" s="8" t="s">
        <v>56</v>
      </c>
      <c r="CC4" s="9" t="s">
        <v>57</v>
      </c>
      <c r="CD4" s="10" t="s">
        <v>63</v>
      </c>
      <c r="CE4" s="7"/>
      <c r="CI4" s="8" t="s">
        <v>56</v>
      </c>
      <c r="CJ4" s="9" t="s">
        <v>57</v>
      </c>
      <c r="CK4" s="10" t="s">
        <v>63</v>
      </c>
      <c r="CL4" s="7"/>
      <c r="CP4" s="8" t="s">
        <v>56</v>
      </c>
      <c r="CQ4" s="9" t="s">
        <v>57</v>
      </c>
      <c r="CR4" s="10" t="s">
        <v>63</v>
      </c>
      <c r="CS4" s="7"/>
      <c r="CW4" s="8" t="s">
        <v>56</v>
      </c>
      <c r="CX4" s="9" t="s">
        <v>57</v>
      </c>
      <c r="CY4" s="10" t="s">
        <v>63</v>
      </c>
      <c r="CZ4" s="7"/>
      <c r="DD4" s="8" t="s">
        <v>56</v>
      </c>
      <c r="DE4" s="9" t="s">
        <v>57</v>
      </c>
      <c r="DF4" s="10" t="s">
        <v>63</v>
      </c>
      <c r="DG4" s="7"/>
      <c r="DK4" s="8" t="s">
        <v>56</v>
      </c>
      <c r="DL4" s="9" t="s">
        <v>57</v>
      </c>
      <c r="DM4" s="10" t="s">
        <v>63</v>
      </c>
      <c r="DN4" s="7"/>
      <c r="DR4" s="8" t="s">
        <v>56</v>
      </c>
      <c r="DS4" s="9" t="s">
        <v>57</v>
      </c>
      <c r="DT4" s="10" t="s">
        <v>63</v>
      </c>
      <c r="DU4" s="7"/>
    </row>
    <row r="5" spans="1:125" x14ac:dyDescent="0.25">
      <c r="C5" s="8"/>
      <c r="D5" s="9" t="s">
        <v>61</v>
      </c>
      <c r="E5" s="10" t="s">
        <v>62</v>
      </c>
      <c r="F5" s="7"/>
      <c r="J5" s="8"/>
      <c r="K5" s="9" t="s">
        <v>61</v>
      </c>
      <c r="L5" s="10" t="s">
        <v>62</v>
      </c>
      <c r="M5" s="7"/>
      <c r="Q5" s="8"/>
      <c r="R5" s="9" t="s">
        <v>61</v>
      </c>
      <c r="S5" s="10" t="s">
        <v>62</v>
      </c>
      <c r="T5" s="7"/>
      <c r="U5" s="7"/>
      <c r="X5" s="8"/>
      <c r="Y5" s="9" t="s">
        <v>61</v>
      </c>
      <c r="Z5" s="10" t="s">
        <v>62</v>
      </c>
      <c r="AA5" s="7"/>
      <c r="AB5" s="7"/>
      <c r="AE5" s="8"/>
      <c r="AF5" s="9" t="s">
        <v>61</v>
      </c>
      <c r="AG5" s="10" t="s">
        <v>62</v>
      </c>
      <c r="AH5" s="7"/>
      <c r="AI5" s="7"/>
      <c r="AL5" s="8"/>
      <c r="AM5" s="9" t="s">
        <v>61</v>
      </c>
      <c r="AN5" s="10" t="s">
        <v>62</v>
      </c>
      <c r="AO5" s="7"/>
      <c r="AP5" s="7"/>
      <c r="AS5" s="8"/>
      <c r="AT5" s="9" t="s">
        <v>61</v>
      </c>
      <c r="AU5" s="10" t="s">
        <v>62</v>
      </c>
      <c r="AV5" s="7"/>
      <c r="AW5" s="7"/>
      <c r="AZ5" s="8"/>
      <c r="BA5" s="9" t="s">
        <v>61</v>
      </c>
      <c r="BB5" s="10" t="s">
        <v>62</v>
      </c>
      <c r="BC5" s="7"/>
      <c r="BG5" s="1"/>
      <c r="BH5" s="8"/>
      <c r="BI5" s="9" t="s">
        <v>61</v>
      </c>
      <c r="BJ5" s="10" t="s">
        <v>62</v>
      </c>
      <c r="BN5" s="8"/>
      <c r="BO5" s="9" t="s">
        <v>61</v>
      </c>
      <c r="BP5" s="10" t="s">
        <v>62</v>
      </c>
      <c r="BQ5" s="7"/>
      <c r="BU5" s="8"/>
      <c r="BV5" s="9" t="s">
        <v>61</v>
      </c>
      <c r="BW5" s="10" t="s">
        <v>62</v>
      </c>
      <c r="BX5" s="7"/>
      <c r="CB5" s="8"/>
      <c r="CC5" s="9" t="s">
        <v>61</v>
      </c>
      <c r="CD5" s="10" t="s">
        <v>62</v>
      </c>
      <c r="CE5" s="7"/>
      <c r="CI5" s="8"/>
      <c r="CJ5" s="9" t="s">
        <v>61</v>
      </c>
      <c r="CK5" s="10" t="s">
        <v>62</v>
      </c>
      <c r="CL5" s="7"/>
      <c r="CP5" s="8"/>
      <c r="CQ5" s="9" t="s">
        <v>61</v>
      </c>
      <c r="CR5" s="10" t="s">
        <v>62</v>
      </c>
      <c r="CS5" s="7"/>
      <c r="CW5" s="8"/>
      <c r="CX5" s="9" t="s">
        <v>61</v>
      </c>
      <c r="CY5" s="10" t="s">
        <v>62</v>
      </c>
      <c r="CZ5" s="7"/>
      <c r="DD5" s="8"/>
      <c r="DE5" s="9" t="s">
        <v>61</v>
      </c>
      <c r="DF5" s="10" t="s">
        <v>62</v>
      </c>
      <c r="DG5" s="7"/>
      <c r="DK5" s="8"/>
      <c r="DL5" s="9" t="s">
        <v>61</v>
      </c>
      <c r="DM5" s="10" t="s">
        <v>62</v>
      </c>
      <c r="DN5" s="7"/>
      <c r="DR5" s="8"/>
      <c r="DS5" s="9" t="s">
        <v>61</v>
      </c>
      <c r="DT5" s="10" t="s">
        <v>62</v>
      </c>
      <c r="DU5" s="7"/>
    </row>
    <row r="6" spans="1:125" x14ac:dyDescent="0.25">
      <c r="B6" t="s">
        <v>1</v>
      </c>
      <c r="C6" t="s">
        <v>0</v>
      </c>
      <c r="D6" t="s">
        <v>12</v>
      </c>
      <c r="E6" t="s">
        <v>11</v>
      </c>
      <c r="I6" t="s">
        <v>3</v>
      </c>
      <c r="J6" t="s">
        <v>0</v>
      </c>
      <c r="K6" t="s">
        <v>12</v>
      </c>
      <c r="L6" t="s">
        <v>11</v>
      </c>
      <c r="P6" t="s">
        <v>4</v>
      </c>
      <c r="Q6" t="s">
        <v>0</v>
      </c>
      <c r="R6" t="s">
        <v>12</v>
      </c>
      <c r="S6" t="s">
        <v>11</v>
      </c>
      <c r="W6" t="s">
        <v>4</v>
      </c>
      <c r="X6" t="s">
        <v>0</v>
      </c>
      <c r="Y6" t="s">
        <v>12</v>
      </c>
      <c r="Z6" t="s">
        <v>11</v>
      </c>
      <c r="AD6" t="s">
        <v>1</v>
      </c>
      <c r="AE6" t="s">
        <v>0</v>
      </c>
      <c r="AF6" t="s">
        <v>12</v>
      </c>
      <c r="AG6" t="s">
        <v>11</v>
      </c>
      <c r="AK6" t="s">
        <v>4</v>
      </c>
      <c r="AL6" t="s">
        <v>0</v>
      </c>
      <c r="AM6" t="s">
        <v>12</v>
      </c>
      <c r="AN6" t="s">
        <v>11</v>
      </c>
      <c r="AR6" t="s">
        <v>3</v>
      </c>
      <c r="AS6" t="s">
        <v>0</v>
      </c>
      <c r="AT6" t="s">
        <v>12</v>
      </c>
      <c r="AU6" t="s">
        <v>11</v>
      </c>
      <c r="AY6" t="s">
        <v>3</v>
      </c>
      <c r="AZ6" t="s">
        <v>0</v>
      </c>
      <c r="BA6" t="s">
        <v>12</v>
      </c>
      <c r="BB6" t="s">
        <v>11</v>
      </c>
      <c r="BF6" t="s">
        <v>3</v>
      </c>
      <c r="BG6" t="s">
        <v>0</v>
      </c>
      <c r="BH6" t="s">
        <v>12</v>
      </c>
      <c r="BI6" t="s">
        <v>11</v>
      </c>
      <c r="BM6" t="s">
        <v>3</v>
      </c>
      <c r="BN6" t="s">
        <v>0</v>
      </c>
      <c r="BO6" t="s">
        <v>12</v>
      </c>
      <c r="BP6" t="s">
        <v>11</v>
      </c>
      <c r="BT6" t="s">
        <v>3</v>
      </c>
      <c r="BU6" t="s">
        <v>0</v>
      </c>
      <c r="BV6" t="s">
        <v>12</v>
      </c>
      <c r="BW6" t="s">
        <v>11</v>
      </c>
      <c r="CA6" t="s">
        <v>3</v>
      </c>
      <c r="CB6" t="s">
        <v>0</v>
      </c>
      <c r="CC6" t="s">
        <v>12</v>
      </c>
      <c r="CD6" t="s">
        <v>11</v>
      </c>
      <c r="CH6" t="s">
        <v>3</v>
      </c>
      <c r="CI6" t="s">
        <v>0</v>
      </c>
      <c r="CJ6" t="s">
        <v>12</v>
      </c>
      <c r="CK6" t="s">
        <v>11</v>
      </c>
      <c r="CO6" t="s">
        <v>3</v>
      </c>
      <c r="CP6" t="s">
        <v>0</v>
      </c>
      <c r="CQ6" t="s">
        <v>12</v>
      </c>
      <c r="CR6" t="s">
        <v>11</v>
      </c>
      <c r="CV6" t="s">
        <v>3</v>
      </c>
      <c r="CW6" t="s">
        <v>0</v>
      </c>
      <c r="CX6" t="s">
        <v>12</v>
      </c>
      <c r="CY6" t="s">
        <v>11</v>
      </c>
      <c r="DC6" t="s">
        <v>3</v>
      </c>
      <c r="DD6" t="s">
        <v>0</v>
      </c>
      <c r="DE6" t="s">
        <v>12</v>
      </c>
      <c r="DF6" t="s">
        <v>11</v>
      </c>
      <c r="DJ6" t="s">
        <v>3</v>
      </c>
      <c r="DK6" t="s">
        <v>0</v>
      </c>
      <c r="DL6" t="s">
        <v>12</v>
      </c>
      <c r="DM6" t="s">
        <v>11</v>
      </c>
      <c r="DQ6" t="s">
        <v>3</v>
      </c>
      <c r="DR6" t="s">
        <v>0</v>
      </c>
      <c r="DS6" t="s">
        <v>12</v>
      </c>
      <c r="DT6" t="s">
        <v>11</v>
      </c>
    </row>
    <row r="7" spans="1:125" x14ac:dyDescent="0.25">
      <c r="A7" t="s">
        <v>6</v>
      </c>
      <c r="B7">
        <v>1</v>
      </c>
      <c r="C7">
        <v>1</v>
      </c>
      <c r="D7">
        <v>1</v>
      </c>
      <c r="E7">
        <v>1</v>
      </c>
      <c r="I7">
        <v>1</v>
      </c>
      <c r="J7">
        <v>1</v>
      </c>
      <c r="K7">
        <v>4</v>
      </c>
      <c r="L7">
        <v>2</v>
      </c>
      <c r="P7">
        <v>1</v>
      </c>
      <c r="Q7">
        <v>1</v>
      </c>
      <c r="R7">
        <v>2</v>
      </c>
      <c r="S7">
        <v>0</v>
      </c>
      <c r="W7">
        <v>1</v>
      </c>
      <c r="X7">
        <v>1</v>
      </c>
      <c r="Y7">
        <v>2</v>
      </c>
      <c r="Z7">
        <v>0</v>
      </c>
      <c r="AD7">
        <v>1</v>
      </c>
      <c r="AE7">
        <v>1</v>
      </c>
      <c r="AF7">
        <v>2</v>
      </c>
      <c r="AG7">
        <v>1</v>
      </c>
      <c r="AK7">
        <v>1</v>
      </c>
      <c r="AL7">
        <v>1</v>
      </c>
      <c r="AM7">
        <v>6</v>
      </c>
      <c r="AN7">
        <v>0</v>
      </c>
      <c r="AR7">
        <v>1</v>
      </c>
      <c r="AS7">
        <v>1</v>
      </c>
      <c r="AY7">
        <v>1</v>
      </c>
      <c r="AZ7">
        <v>1</v>
      </c>
      <c r="BA7">
        <v>3</v>
      </c>
      <c r="BB7">
        <v>1</v>
      </c>
      <c r="BF7">
        <v>1</v>
      </c>
      <c r="BG7">
        <v>1</v>
      </c>
      <c r="BH7">
        <v>4</v>
      </c>
      <c r="BI7">
        <v>0</v>
      </c>
      <c r="BM7">
        <v>1</v>
      </c>
      <c r="BN7">
        <v>1</v>
      </c>
      <c r="BO7">
        <v>4</v>
      </c>
      <c r="BP7">
        <v>1</v>
      </c>
      <c r="BT7">
        <v>1</v>
      </c>
      <c r="BU7">
        <v>1</v>
      </c>
      <c r="BV7">
        <v>5</v>
      </c>
      <c r="BW7">
        <v>0</v>
      </c>
      <c r="CA7">
        <v>1</v>
      </c>
      <c r="CB7">
        <v>1</v>
      </c>
      <c r="CC7">
        <v>4</v>
      </c>
      <c r="CD7">
        <v>0</v>
      </c>
      <c r="CH7">
        <v>1</v>
      </c>
      <c r="CI7">
        <v>1</v>
      </c>
      <c r="CJ7">
        <v>3</v>
      </c>
      <c r="CK7">
        <v>0</v>
      </c>
      <c r="CO7">
        <v>1</v>
      </c>
      <c r="CP7">
        <v>1</v>
      </c>
      <c r="CQ7">
        <v>1</v>
      </c>
      <c r="CR7">
        <v>0</v>
      </c>
      <c r="CV7">
        <v>1</v>
      </c>
      <c r="CW7">
        <v>1</v>
      </c>
      <c r="CX7">
        <v>2</v>
      </c>
      <c r="CY7">
        <v>0</v>
      </c>
      <c r="DC7">
        <v>1</v>
      </c>
      <c r="DD7">
        <v>1</v>
      </c>
      <c r="DE7">
        <v>5</v>
      </c>
      <c r="DF7">
        <v>1</v>
      </c>
      <c r="DJ7">
        <v>1</v>
      </c>
      <c r="DK7">
        <v>1</v>
      </c>
      <c r="DL7">
        <v>0</v>
      </c>
      <c r="DM7">
        <v>1</v>
      </c>
      <c r="DQ7">
        <v>1</v>
      </c>
      <c r="DR7">
        <v>1</v>
      </c>
      <c r="DS7">
        <v>2</v>
      </c>
      <c r="DT7">
        <v>0</v>
      </c>
    </row>
    <row r="8" spans="1:125" x14ac:dyDescent="0.25">
      <c r="B8">
        <v>2</v>
      </c>
      <c r="C8">
        <v>1</v>
      </c>
      <c r="D8">
        <v>1</v>
      </c>
      <c r="E8">
        <v>3</v>
      </c>
      <c r="I8">
        <v>2</v>
      </c>
      <c r="J8">
        <v>1</v>
      </c>
      <c r="K8">
        <v>9</v>
      </c>
      <c r="L8">
        <v>0</v>
      </c>
      <c r="P8">
        <v>2</v>
      </c>
      <c r="Q8">
        <v>1</v>
      </c>
      <c r="R8">
        <v>1</v>
      </c>
      <c r="S8">
        <v>0</v>
      </c>
      <c r="W8">
        <v>2</v>
      </c>
      <c r="X8">
        <v>1</v>
      </c>
      <c r="Y8">
        <v>1</v>
      </c>
      <c r="Z8">
        <v>0</v>
      </c>
      <c r="AD8">
        <v>2</v>
      </c>
      <c r="AE8">
        <v>1</v>
      </c>
      <c r="AF8">
        <v>1</v>
      </c>
      <c r="AG8">
        <v>0</v>
      </c>
      <c r="AK8">
        <v>2</v>
      </c>
      <c r="AL8">
        <v>1</v>
      </c>
      <c r="AM8">
        <v>6</v>
      </c>
      <c r="AN8">
        <v>0</v>
      </c>
      <c r="AR8">
        <v>2</v>
      </c>
      <c r="AS8">
        <v>1</v>
      </c>
      <c r="AY8">
        <v>2</v>
      </c>
      <c r="AZ8">
        <v>1</v>
      </c>
      <c r="BA8">
        <v>1</v>
      </c>
      <c r="BB8">
        <v>2</v>
      </c>
      <c r="BF8">
        <v>2</v>
      </c>
      <c r="BG8">
        <v>1</v>
      </c>
      <c r="BH8">
        <v>4</v>
      </c>
      <c r="BI8">
        <v>0</v>
      </c>
      <c r="BM8">
        <v>2</v>
      </c>
      <c r="BN8">
        <v>1</v>
      </c>
      <c r="BO8">
        <v>6</v>
      </c>
      <c r="BP8">
        <v>1</v>
      </c>
      <c r="BT8">
        <v>2</v>
      </c>
      <c r="BU8">
        <v>1</v>
      </c>
      <c r="BV8">
        <v>3</v>
      </c>
      <c r="BW8">
        <v>1</v>
      </c>
      <c r="CA8">
        <v>2</v>
      </c>
      <c r="CB8">
        <v>1</v>
      </c>
      <c r="CC8">
        <v>4</v>
      </c>
      <c r="CD8">
        <v>0</v>
      </c>
      <c r="CH8">
        <v>2</v>
      </c>
      <c r="CI8">
        <v>1</v>
      </c>
      <c r="CJ8">
        <v>1</v>
      </c>
      <c r="CK8">
        <v>0</v>
      </c>
      <c r="CO8">
        <v>2</v>
      </c>
      <c r="CP8">
        <v>1</v>
      </c>
      <c r="CQ8">
        <v>1</v>
      </c>
      <c r="CR8">
        <v>0</v>
      </c>
      <c r="CV8">
        <v>2</v>
      </c>
      <c r="CW8">
        <v>1</v>
      </c>
      <c r="CX8">
        <v>2</v>
      </c>
      <c r="CY8">
        <v>0</v>
      </c>
      <c r="DC8">
        <v>2</v>
      </c>
      <c r="DD8">
        <v>1</v>
      </c>
      <c r="DE8">
        <v>8</v>
      </c>
      <c r="DF8">
        <v>1</v>
      </c>
      <c r="DJ8">
        <v>2</v>
      </c>
      <c r="DK8">
        <v>1</v>
      </c>
      <c r="DL8">
        <v>2</v>
      </c>
      <c r="DM8">
        <v>3</v>
      </c>
      <c r="DQ8">
        <v>2</v>
      </c>
      <c r="DR8">
        <v>0</v>
      </c>
      <c r="DS8">
        <v>0</v>
      </c>
      <c r="DT8">
        <v>0</v>
      </c>
    </row>
    <row r="9" spans="1:125" x14ac:dyDescent="0.25">
      <c r="B9">
        <v>3</v>
      </c>
      <c r="C9">
        <v>1</v>
      </c>
      <c r="D9">
        <v>1</v>
      </c>
      <c r="E9">
        <v>0</v>
      </c>
      <c r="I9">
        <v>3</v>
      </c>
      <c r="J9">
        <v>1</v>
      </c>
      <c r="K9">
        <v>5</v>
      </c>
      <c r="L9">
        <v>2</v>
      </c>
      <c r="P9">
        <v>3</v>
      </c>
      <c r="Q9">
        <v>0</v>
      </c>
      <c r="R9">
        <v>0</v>
      </c>
      <c r="S9">
        <v>0</v>
      </c>
      <c r="W9">
        <v>3</v>
      </c>
      <c r="X9">
        <v>1</v>
      </c>
      <c r="Y9">
        <v>1</v>
      </c>
      <c r="Z9">
        <v>0</v>
      </c>
      <c r="AD9">
        <v>3</v>
      </c>
      <c r="AE9">
        <v>0</v>
      </c>
      <c r="AK9">
        <v>3</v>
      </c>
      <c r="AL9">
        <v>1</v>
      </c>
      <c r="AM9">
        <v>5</v>
      </c>
      <c r="AN9">
        <v>0</v>
      </c>
      <c r="AR9">
        <v>3</v>
      </c>
      <c r="AS9">
        <v>1</v>
      </c>
      <c r="AY9">
        <v>3</v>
      </c>
      <c r="AZ9">
        <v>1</v>
      </c>
      <c r="BA9">
        <v>1</v>
      </c>
      <c r="BB9">
        <v>4</v>
      </c>
      <c r="BF9">
        <v>3</v>
      </c>
      <c r="BG9">
        <v>1</v>
      </c>
      <c r="BH9">
        <v>4</v>
      </c>
      <c r="BI9">
        <v>1</v>
      </c>
      <c r="BM9">
        <v>3</v>
      </c>
      <c r="BN9">
        <v>1</v>
      </c>
      <c r="BO9">
        <v>4</v>
      </c>
      <c r="BP9">
        <v>1</v>
      </c>
      <c r="BT9">
        <v>3</v>
      </c>
      <c r="BU9">
        <v>1</v>
      </c>
      <c r="BV9">
        <v>3</v>
      </c>
      <c r="BW9">
        <v>1</v>
      </c>
      <c r="CA9">
        <v>3</v>
      </c>
      <c r="CB9">
        <v>1</v>
      </c>
      <c r="CC9">
        <v>3</v>
      </c>
      <c r="CD9">
        <v>2</v>
      </c>
      <c r="CH9">
        <v>3</v>
      </c>
      <c r="CI9">
        <v>1</v>
      </c>
      <c r="CJ9">
        <v>3</v>
      </c>
      <c r="CK9">
        <v>1</v>
      </c>
      <c r="CO9">
        <v>3</v>
      </c>
      <c r="CP9">
        <v>0</v>
      </c>
      <c r="CQ9">
        <v>0</v>
      </c>
      <c r="CR9">
        <v>0</v>
      </c>
      <c r="CV9">
        <v>3</v>
      </c>
      <c r="CW9">
        <v>0</v>
      </c>
      <c r="CX9">
        <v>0</v>
      </c>
      <c r="CY9">
        <v>0</v>
      </c>
      <c r="DC9">
        <v>3</v>
      </c>
      <c r="DD9">
        <v>1</v>
      </c>
      <c r="DE9">
        <v>2</v>
      </c>
      <c r="DF9">
        <v>0</v>
      </c>
      <c r="DJ9">
        <v>3</v>
      </c>
      <c r="DK9">
        <v>1</v>
      </c>
      <c r="DL9">
        <v>4</v>
      </c>
      <c r="DM9">
        <v>0</v>
      </c>
      <c r="DQ9">
        <v>3</v>
      </c>
      <c r="DR9">
        <v>1</v>
      </c>
      <c r="DS9">
        <v>2</v>
      </c>
      <c r="DT9">
        <v>0</v>
      </c>
    </row>
    <row r="10" spans="1:125" x14ac:dyDescent="0.25">
      <c r="B10">
        <v>4</v>
      </c>
      <c r="C10">
        <v>1</v>
      </c>
      <c r="D10">
        <v>2</v>
      </c>
      <c r="E10">
        <v>0</v>
      </c>
      <c r="I10">
        <v>4</v>
      </c>
      <c r="J10">
        <v>1</v>
      </c>
      <c r="K10">
        <v>7</v>
      </c>
      <c r="L10">
        <v>1</v>
      </c>
      <c r="P10">
        <v>4</v>
      </c>
      <c r="Q10">
        <v>1</v>
      </c>
      <c r="R10">
        <v>4</v>
      </c>
      <c r="S10">
        <v>0</v>
      </c>
      <c r="W10">
        <v>4</v>
      </c>
      <c r="X10">
        <v>1</v>
      </c>
      <c r="Y10">
        <v>2</v>
      </c>
      <c r="Z10">
        <v>0</v>
      </c>
      <c r="AD10">
        <v>4</v>
      </c>
      <c r="AE10">
        <v>1</v>
      </c>
      <c r="AF10">
        <v>1</v>
      </c>
      <c r="AG10">
        <v>1</v>
      </c>
      <c r="AK10">
        <v>4</v>
      </c>
      <c r="AL10">
        <v>1</v>
      </c>
      <c r="AM10">
        <v>3</v>
      </c>
      <c r="AN10">
        <v>0</v>
      </c>
      <c r="AR10">
        <v>4</v>
      </c>
      <c r="AS10">
        <v>1</v>
      </c>
      <c r="AY10">
        <v>4</v>
      </c>
      <c r="AZ10">
        <v>1</v>
      </c>
      <c r="BA10">
        <v>1</v>
      </c>
      <c r="BB10">
        <v>3</v>
      </c>
      <c r="BF10">
        <v>4</v>
      </c>
      <c r="BG10">
        <v>1</v>
      </c>
      <c r="BH10">
        <v>4</v>
      </c>
      <c r="BI10">
        <v>1</v>
      </c>
      <c r="BM10">
        <v>4</v>
      </c>
      <c r="BN10">
        <v>1</v>
      </c>
      <c r="BO10">
        <v>5</v>
      </c>
      <c r="BP10">
        <v>0</v>
      </c>
      <c r="BT10">
        <v>4</v>
      </c>
      <c r="BU10">
        <v>1</v>
      </c>
      <c r="CA10">
        <v>4</v>
      </c>
      <c r="CB10">
        <v>1</v>
      </c>
      <c r="CC10">
        <v>1</v>
      </c>
      <c r="CD10">
        <v>1</v>
      </c>
      <c r="CH10">
        <v>4</v>
      </c>
      <c r="CI10">
        <v>1</v>
      </c>
      <c r="CJ10">
        <v>3</v>
      </c>
      <c r="CK10">
        <v>1</v>
      </c>
      <c r="CO10">
        <v>4</v>
      </c>
      <c r="CP10">
        <v>0</v>
      </c>
      <c r="CQ10">
        <v>0</v>
      </c>
      <c r="CR10">
        <v>0</v>
      </c>
      <c r="CV10">
        <v>4</v>
      </c>
      <c r="CW10">
        <v>0</v>
      </c>
      <c r="CX10">
        <v>0</v>
      </c>
      <c r="CY10">
        <v>0</v>
      </c>
      <c r="DC10">
        <v>4</v>
      </c>
      <c r="DD10">
        <v>1</v>
      </c>
      <c r="DE10">
        <v>2</v>
      </c>
      <c r="DF10">
        <v>0</v>
      </c>
      <c r="DJ10">
        <v>4</v>
      </c>
      <c r="DK10">
        <v>1</v>
      </c>
      <c r="DL10">
        <v>1</v>
      </c>
      <c r="DM10">
        <v>1</v>
      </c>
      <c r="DQ10">
        <v>4</v>
      </c>
      <c r="DR10">
        <v>1</v>
      </c>
      <c r="DS10">
        <v>1</v>
      </c>
      <c r="DT10">
        <v>1</v>
      </c>
    </row>
    <row r="11" spans="1:125" x14ac:dyDescent="0.25">
      <c r="B11">
        <v>5</v>
      </c>
      <c r="C11">
        <v>1</v>
      </c>
      <c r="D11">
        <v>1</v>
      </c>
      <c r="E11">
        <v>0</v>
      </c>
      <c r="I11">
        <v>5</v>
      </c>
      <c r="J11">
        <v>1</v>
      </c>
      <c r="K11">
        <v>4</v>
      </c>
      <c r="L11">
        <v>0</v>
      </c>
      <c r="P11">
        <v>5</v>
      </c>
      <c r="Q11">
        <v>1</v>
      </c>
      <c r="R11">
        <v>1</v>
      </c>
      <c r="S11">
        <v>0</v>
      </c>
      <c r="W11">
        <v>5</v>
      </c>
      <c r="X11">
        <v>1</v>
      </c>
      <c r="Y11">
        <v>2</v>
      </c>
      <c r="Z11">
        <v>0</v>
      </c>
      <c r="AD11">
        <v>5</v>
      </c>
      <c r="AE11">
        <v>1</v>
      </c>
      <c r="AF11">
        <v>3</v>
      </c>
      <c r="AG11">
        <v>1</v>
      </c>
      <c r="AK11">
        <v>5</v>
      </c>
      <c r="AL11">
        <v>1</v>
      </c>
      <c r="AM11">
        <v>5</v>
      </c>
      <c r="AN11">
        <v>0</v>
      </c>
      <c r="AR11">
        <v>5</v>
      </c>
      <c r="AS11">
        <v>1</v>
      </c>
      <c r="AY11">
        <v>5</v>
      </c>
      <c r="AZ11">
        <v>1</v>
      </c>
      <c r="BA11">
        <v>1</v>
      </c>
      <c r="BB11">
        <v>2</v>
      </c>
      <c r="BF11">
        <v>5</v>
      </c>
      <c r="BG11">
        <v>1</v>
      </c>
      <c r="BH11">
        <v>4</v>
      </c>
      <c r="BI11">
        <v>0</v>
      </c>
      <c r="BM11">
        <v>5</v>
      </c>
      <c r="BN11">
        <v>1</v>
      </c>
      <c r="BO11">
        <v>8</v>
      </c>
      <c r="BP11">
        <v>0</v>
      </c>
      <c r="BT11">
        <v>5</v>
      </c>
      <c r="BU11">
        <v>1</v>
      </c>
      <c r="CA11">
        <v>5</v>
      </c>
      <c r="CB11">
        <v>1</v>
      </c>
      <c r="CC11">
        <v>3</v>
      </c>
      <c r="CD11">
        <v>1</v>
      </c>
      <c r="CH11">
        <v>5</v>
      </c>
      <c r="CI11">
        <v>1</v>
      </c>
      <c r="CJ11">
        <v>4</v>
      </c>
      <c r="CK11">
        <v>1</v>
      </c>
      <c r="CO11">
        <v>5</v>
      </c>
      <c r="CP11">
        <v>1</v>
      </c>
      <c r="CQ11">
        <v>0</v>
      </c>
      <c r="CR11">
        <v>1</v>
      </c>
      <c r="CV11">
        <v>5</v>
      </c>
      <c r="CW11">
        <v>1</v>
      </c>
      <c r="CX11">
        <v>1</v>
      </c>
      <c r="CY11">
        <v>0</v>
      </c>
      <c r="DC11">
        <v>5</v>
      </c>
      <c r="DD11">
        <v>1</v>
      </c>
      <c r="DE11">
        <v>1</v>
      </c>
      <c r="DF11">
        <v>0</v>
      </c>
      <c r="DJ11">
        <v>5</v>
      </c>
      <c r="DK11">
        <v>1</v>
      </c>
      <c r="DL11">
        <v>5</v>
      </c>
      <c r="DM11">
        <v>1</v>
      </c>
      <c r="DQ11">
        <v>5</v>
      </c>
      <c r="DR11">
        <v>1</v>
      </c>
      <c r="DS11">
        <v>1</v>
      </c>
      <c r="DT11">
        <v>1</v>
      </c>
    </row>
    <row r="12" spans="1:125" x14ac:dyDescent="0.25">
      <c r="B12">
        <v>6</v>
      </c>
      <c r="C12">
        <v>1</v>
      </c>
      <c r="D12">
        <v>0</v>
      </c>
      <c r="E12">
        <v>3</v>
      </c>
      <c r="I12">
        <v>6</v>
      </c>
      <c r="J12">
        <v>1</v>
      </c>
      <c r="K12">
        <v>5</v>
      </c>
      <c r="L12">
        <v>0</v>
      </c>
      <c r="P12">
        <v>6</v>
      </c>
      <c r="Q12">
        <v>1</v>
      </c>
      <c r="R12">
        <v>5</v>
      </c>
      <c r="S12">
        <v>0</v>
      </c>
      <c r="V12" t="s">
        <v>6</v>
      </c>
      <c r="W12">
        <v>6</v>
      </c>
      <c r="X12">
        <v>1</v>
      </c>
      <c r="Y12">
        <v>2</v>
      </c>
      <c r="Z12">
        <v>0</v>
      </c>
      <c r="AD12">
        <v>6</v>
      </c>
      <c r="AE12">
        <v>1</v>
      </c>
      <c r="AF12">
        <v>0</v>
      </c>
      <c r="AG12">
        <v>1</v>
      </c>
      <c r="AK12">
        <v>6</v>
      </c>
      <c r="AL12">
        <v>1</v>
      </c>
      <c r="AM12">
        <v>3</v>
      </c>
      <c r="AN12">
        <v>0</v>
      </c>
      <c r="AR12">
        <v>6</v>
      </c>
      <c r="AS12">
        <v>1</v>
      </c>
      <c r="AY12">
        <v>6</v>
      </c>
      <c r="AZ12">
        <v>1</v>
      </c>
      <c r="BA12">
        <v>1</v>
      </c>
      <c r="BB12">
        <v>0</v>
      </c>
      <c r="BF12">
        <v>6</v>
      </c>
      <c r="BG12">
        <v>1</v>
      </c>
      <c r="BH12">
        <v>4</v>
      </c>
      <c r="BI12">
        <v>1</v>
      </c>
      <c r="BM12">
        <v>6</v>
      </c>
      <c r="BN12">
        <v>1</v>
      </c>
      <c r="BO12">
        <v>7</v>
      </c>
      <c r="BP12">
        <v>0</v>
      </c>
      <c r="BT12">
        <v>6</v>
      </c>
      <c r="BU12">
        <v>1</v>
      </c>
      <c r="CA12">
        <v>6</v>
      </c>
      <c r="CB12">
        <v>1</v>
      </c>
      <c r="CC12">
        <v>3</v>
      </c>
      <c r="CD12">
        <v>0</v>
      </c>
      <c r="CH12">
        <v>6</v>
      </c>
      <c r="CI12">
        <v>1</v>
      </c>
      <c r="CJ12">
        <v>3</v>
      </c>
      <c r="CK12">
        <v>0</v>
      </c>
      <c r="CO12">
        <v>6</v>
      </c>
      <c r="CP12">
        <v>0</v>
      </c>
      <c r="CQ12">
        <v>0</v>
      </c>
      <c r="CR12">
        <v>0</v>
      </c>
      <c r="CV12">
        <v>6</v>
      </c>
      <c r="CW12">
        <v>0</v>
      </c>
      <c r="CX12">
        <v>0</v>
      </c>
      <c r="CY12">
        <v>0</v>
      </c>
      <c r="DC12">
        <v>6</v>
      </c>
      <c r="DD12">
        <v>1</v>
      </c>
      <c r="DE12">
        <v>0</v>
      </c>
      <c r="DF12">
        <v>1</v>
      </c>
      <c r="DJ12">
        <v>6</v>
      </c>
      <c r="DK12">
        <v>1</v>
      </c>
      <c r="DL12">
        <v>5</v>
      </c>
      <c r="DM12">
        <v>0</v>
      </c>
      <c r="DQ12">
        <v>6</v>
      </c>
      <c r="DR12">
        <v>1</v>
      </c>
      <c r="DS12">
        <v>0</v>
      </c>
      <c r="DT12">
        <v>1</v>
      </c>
    </row>
    <row r="13" spans="1:125" x14ac:dyDescent="0.25">
      <c r="B13">
        <v>7</v>
      </c>
      <c r="C13">
        <v>1</v>
      </c>
      <c r="D13">
        <v>1</v>
      </c>
      <c r="E13">
        <v>0</v>
      </c>
      <c r="I13">
        <v>7</v>
      </c>
      <c r="J13">
        <v>1</v>
      </c>
      <c r="K13">
        <v>7</v>
      </c>
      <c r="L13">
        <v>0</v>
      </c>
      <c r="P13">
        <v>7</v>
      </c>
      <c r="Q13">
        <v>1</v>
      </c>
      <c r="R13">
        <v>4</v>
      </c>
      <c r="S13">
        <v>1</v>
      </c>
      <c r="V13" t="s">
        <v>6</v>
      </c>
      <c r="W13">
        <v>7</v>
      </c>
      <c r="X13">
        <v>1</v>
      </c>
      <c r="Y13">
        <v>2</v>
      </c>
      <c r="Z13">
        <v>0</v>
      </c>
      <c r="AD13">
        <v>7</v>
      </c>
      <c r="AE13">
        <v>1</v>
      </c>
      <c r="AF13">
        <v>2</v>
      </c>
      <c r="AG13">
        <v>2</v>
      </c>
      <c r="AK13">
        <v>7</v>
      </c>
      <c r="AL13">
        <v>1</v>
      </c>
      <c r="AM13">
        <v>2</v>
      </c>
      <c r="AN13">
        <v>1</v>
      </c>
      <c r="AR13">
        <v>7</v>
      </c>
      <c r="AS13">
        <v>1</v>
      </c>
      <c r="AY13">
        <v>7</v>
      </c>
      <c r="AZ13">
        <v>1</v>
      </c>
      <c r="BA13">
        <v>4</v>
      </c>
      <c r="BB13">
        <v>0</v>
      </c>
      <c r="BF13">
        <v>7</v>
      </c>
      <c r="BG13">
        <v>1</v>
      </c>
      <c r="BH13">
        <v>2</v>
      </c>
      <c r="BI13">
        <v>1</v>
      </c>
      <c r="BM13">
        <v>7</v>
      </c>
      <c r="BN13">
        <v>1</v>
      </c>
      <c r="BO13">
        <v>6</v>
      </c>
      <c r="BP13">
        <v>1</v>
      </c>
      <c r="BT13">
        <v>7</v>
      </c>
      <c r="BU13">
        <v>1</v>
      </c>
      <c r="CA13">
        <v>7</v>
      </c>
      <c r="CB13">
        <v>1</v>
      </c>
      <c r="CC13">
        <v>0</v>
      </c>
      <c r="CD13">
        <v>1</v>
      </c>
      <c r="CH13">
        <v>7</v>
      </c>
      <c r="CI13">
        <v>1</v>
      </c>
      <c r="CJ13">
        <v>3</v>
      </c>
      <c r="CK13">
        <v>0</v>
      </c>
      <c r="CO13">
        <v>7</v>
      </c>
      <c r="CP13">
        <v>1</v>
      </c>
      <c r="CQ13">
        <v>1</v>
      </c>
      <c r="CR13">
        <v>0</v>
      </c>
      <c r="CV13">
        <v>7</v>
      </c>
      <c r="CW13">
        <v>1</v>
      </c>
      <c r="CX13">
        <v>3</v>
      </c>
      <c r="CY13">
        <v>0</v>
      </c>
      <c r="DC13">
        <v>7</v>
      </c>
      <c r="DD13">
        <v>1</v>
      </c>
      <c r="DE13">
        <v>1</v>
      </c>
      <c r="DF13">
        <v>1</v>
      </c>
      <c r="DJ13">
        <v>7</v>
      </c>
      <c r="DK13">
        <v>1</v>
      </c>
      <c r="DL13">
        <v>3</v>
      </c>
      <c r="DM13">
        <v>2</v>
      </c>
      <c r="DQ13">
        <v>7</v>
      </c>
      <c r="DR13">
        <v>1</v>
      </c>
      <c r="DS13">
        <v>3</v>
      </c>
      <c r="DT13">
        <v>0</v>
      </c>
    </row>
    <row r="14" spans="1:125" x14ac:dyDescent="0.25">
      <c r="B14">
        <v>8</v>
      </c>
      <c r="C14">
        <v>1</v>
      </c>
      <c r="D14">
        <v>2</v>
      </c>
      <c r="E14">
        <v>0</v>
      </c>
      <c r="I14">
        <v>8</v>
      </c>
      <c r="J14">
        <v>1</v>
      </c>
      <c r="K14">
        <v>9</v>
      </c>
      <c r="L14">
        <v>0</v>
      </c>
      <c r="P14">
        <v>8</v>
      </c>
      <c r="Q14">
        <v>1</v>
      </c>
      <c r="R14">
        <v>2</v>
      </c>
      <c r="S14">
        <v>0</v>
      </c>
      <c r="W14">
        <v>8</v>
      </c>
      <c r="X14">
        <v>1</v>
      </c>
      <c r="Y14">
        <v>2</v>
      </c>
      <c r="Z14">
        <v>1</v>
      </c>
      <c r="AD14">
        <v>8</v>
      </c>
      <c r="AE14">
        <v>1</v>
      </c>
      <c r="AF14">
        <v>1</v>
      </c>
      <c r="AG14">
        <v>2</v>
      </c>
      <c r="AK14">
        <v>8</v>
      </c>
      <c r="AL14">
        <v>1</v>
      </c>
      <c r="AM14">
        <v>5</v>
      </c>
      <c r="AN14">
        <v>0</v>
      </c>
      <c r="AR14">
        <v>8</v>
      </c>
      <c r="AS14">
        <v>1</v>
      </c>
      <c r="AY14">
        <v>8</v>
      </c>
      <c r="AZ14">
        <v>1</v>
      </c>
      <c r="BA14">
        <v>2</v>
      </c>
      <c r="BB14">
        <v>1</v>
      </c>
      <c r="BF14">
        <v>8</v>
      </c>
      <c r="BG14">
        <v>1</v>
      </c>
      <c r="BH14">
        <v>2</v>
      </c>
      <c r="BI14">
        <v>2</v>
      </c>
      <c r="BM14">
        <v>8</v>
      </c>
      <c r="BN14">
        <v>1</v>
      </c>
      <c r="BO14">
        <v>9</v>
      </c>
      <c r="BP14">
        <v>1</v>
      </c>
      <c r="BT14">
        <v>8</v>
      </c>
      <c r="BU14">
        <v>1</v>
      </c>
      <c r="CA14">
        <v>8</v>
      </c>
      <c r="CB14">
        <v>1</v>
      </c>
      <c r="CC14">
        <v>1</v>
      </c>
      <c r="CD14">
        <v>1</v>
      </c>
      <c r="CH14">
        <v>8</v>
      </c>
      <c r="CI14">
        <v>1</v>
      </c>
      <c r="CJ14">
        <v>2</v>
      </c>
      <c r="CK14">
        <v>0</v>
      </c>
      <c r="CO14">
        <v>8</v>
      </c>
      <c r="CP14">
        <v>1</v>
      </c>
      <c r="CQ14">
        <v>1</v>
      </c>
      <c r="CR14">
        <v>0</v>
      </c>
      <c r="CV14">
        <v>8</v>
      </c>
      <c r="CW14">
        <v>1</v>
      </c>
      <c r="CX14">
        <v>3</v>
      </c>
      <c r="CY14">
        <v>0</v>
      </c>
      <c r="DC14">
        <v>8</v>
      </c>
      <c r="DD14">
        <v>1</v>
      </c>
      <c r="DE14">
        <v>1</v>
      </c>
      <c r="DF14">
        <v>1</v>
      </c>
      <c r="DJ14">
        <v>8</v>
      </c>
      <c r="DK14">
        <v>1</v>
      </c>
      <c r="DL14">
        <v>3</v>
      </c>
      <c r="DM14">
        <v>0</v>
      </c>
      <c r="DQ14">
        <v>8</v>
      </c>
      <c r="DR14">
        <v>1</v>
      </c>
      <c r="DS14">
        <v>6</v>
      </c>
      <c r="DT14">
        <v>2</v>
      </c>
    </row>
    <row r="15" spans="1:125" x14ac:dyDescent="0.25">
      <c r="B15">
        <v>9</v>
      </c>
      <c r="C15">
        <v>1</v>
      </c>
      <c r="D15">
        <v>2</v>
      </c>
      <c r="E15">
        <v>1</v>
      </c>
      <c r="I15">
        <v>9</v>
      </c>
      <c r="J15">
        <v>1</v>
      </c>
      <c r="K15">
        <v>1</v>
      </c>
      <c r="L15">
        <v>1</v>
      </c>
      <c r="P15">
        <v>9</v>
      </c>
      <c r="Q15">
        <v>1</v>
      </c>
      <c r="R15">
        <v>4</v>
      </c>
      <c r="S15">
        <v>0</v>
      </c>
      <c r="W15">
        <v>9</v>
      </c>
      <c r="X15">
        <v>1</v>
      </c>
      <c r="Y15">
        <v>5</v>
      </c>
      <c r="Z15">
        <v>1</v>
      </c>
      <c r="AD15">
        <v>9</v>
      </c>
      <c r="AE15">
        <v>1</v>
      </c>
      <c r="AF15">
        <v>5</v>
      </c>
      <c r="AG15">
        <v>2</v>
      </c>
      <c r="AK15">
        <v>9</v>
      </c>
      <c r="AL15">
        <v>1</v>
      </c>
      <c r="AM15">
        <v>6</v>
      </c>
      <c r="AN15">
        <v>0</v>
      </c>
      <c r="AR15">
        <v>9</v>
      </c>
      <c r="AS15">
        <v>1</v>
      </c>
      <c r="AY15">
        <v>9</v>
      </c>
      <c r="AZ15">
        <v>1</v>
      </c>
      <c r="BA15">
        <v>0</v>
      </c>
      <c r="BB15">
        <v>1</v>
      </c>
      <c r="BF15">
        <v>9</v>
      </c>
      <c r="BG15">
        <v>1</v>
      </c>
      <c r="BH15">
        <v>4</v>
      </c>
      <c r="BI15">
        <v>2</v>
      </c>
      <c r="BM15">
        <v>9</v>
      </c>
      <c r="BN15">
        <v>1</v>
      </c>
      <c r="BO15">
        <v>9</v>
      </c>
      <c r="BP15">
        <v>1</v>
      </c>
      <c r="BT15">
        <v>9</v>
      </c>
      <c r="BU15">
        <v>1</v>
      </c>
      <c r="CA15">
        <v>9</v>
      </c>
      <c r="CB15">
        <v>1</v>
      </c>
      <c r="CC15">
        <v>2</v>
      </c>
      <c r="CD15">
        <v>2</v>
      </c>
      <c r="CH15">
        <v>9</v>
      </c>
      <c r="CI15">
        <v>1</v>
      </c>
      <c r="CJ15">
        <v>3</v>
      </c>
      <c r="CK15">
        <v>0</v>
      </c>
      <c r="CO15">
        <v>9</v>
      </c>
      <c r="CP15">
        <v>1</v>
      </c>
      <c r="CQ15">
        <v>1</v>
      </c>
      <c r="CR15">
        <v>0</v>
      </c>
      <c r="CV15">
        <v>9</v>
      </c>
      <c r="CW15">
        <v>1</v>
      </c>
      <c r="CX15">
        <v>0</v>
      </c>
      <c r="CY15">
        <v>2</v>
      </c>
      <c r="DC15">
        <v>9</v>
      </c>
      <c r="DD15">
        <v>1</v>
      </c>
      <c r="DE15">
        <v>1</v>
      </c>
      <c r="DF15">
        <v>3</v>
      </c>
      <c r="DJ15">
        <v>9</v>
      </c>
      <c r="DK15">
        <v>1</v>
      </c>
      <c r="DL15">
        <v>5</v>
      </c>
      <c r="DM15">
        <v>0</v>
      </c>
      <c r="DQ15">
        <v>9</v>
      </c>
      <c r="DR15">
        <v>1</v>
      </c>
      <c r="DS15">
        <v>3</v>
      </c>
      <c r="DT15">
        <v>2</v>
      </c>
    </row>
    <row r="16" spans="1:125" x14ac:dyDescent="0.25">
      <c r="B16">
        <v>10</v>
      </c>
      <c r="C16">
        <v>1</v>
      </c>
      <c r="D16">
        <v>7</v>
      </c>
      <c r="E16">
        <v>0</v>
      </c>
      <c r="I16">
        <v>10</v>
      </c>
      <c r="J16">
        <v>1</v>
      </c>
      <c r="K16">
        <v>2</v>
      </c>
      <c r="L16">
        <v>1</v>
      </c>
      <c r="P16">
        <v>10</v>
      </c>
      <c r="Q16">
        <v>1</v>
      </c>
      <c r="R16">
        <v>4</v>
      </c>
      <c r="S16">
        <v>0</v>
      </c>
      <c r="W16">
        <v>10</v>
      </c>
      <c r="X16">
        <v>1</v>
      </c>
      <c r="Y16">
        <v>4</v>
      </c>
      <c r="Z16">
        <v>0</v>
      </c>
      <c r="AD16">
        <v>10</v>
      </c>
      <c r="AE16">
        <v>1</v>
      </c>
      <c r="AF16">
        <v>2</v>
      </c>
      <c r="AG16">
        <v>2</v>
      </c>
      <c r="AK16">
        <v>10</v>
      </c>
      <c r="AL16">
        <v>1</v>
      </c>
      <c r="AM16">
        <v>6</v>
      </c>
      <c r="AN16">
        <v>0</v>
      </c>
      <c r="AR16">
        <v>10</v>
      </c>
      <c r="AS16">
        <v>1</v>
      </c>
      <c r="AY16">
        <v>10</v>
      </c>
      <c r="AZ16">
        <v>1</v>
      </c>
      <c r="BA16">
        <v>3</v>
      </c>
      <c r="BB16">
        <v>1</v>
      </c>
      <c r="BF16">
        <v>10</v>
      </c>
      <c r="BG16">
        <v>1</v>
      </c>
      <c r="BH16">
        <v>2</v>
      </c>
      <c r="BI16">
        <v>1</v>
      </c>
      <c r="BM16">
        <v>10</v>
      </c>
      <c r="BN16">
        <v>1</v>
      </c>
      <c r="BO16">
        <v>8</v>
      </c>
      <c r="BP16">
        <v>0</v>
      </c>
      <c r="BT16">
        <v>10</v>
      </c>
      <c r="BU16">
        <v>1</v>
      </c>
      <c r="BV16">
        <v>1</v>
      </c>
      <c r="BW16">
        <v>0</v>
      </c>
      <c r="CA16">
        <v>10</v>
      </c>
      <c r="CB16">
        <v>1</v>
      </c>
      <c r="CC16">
        <v>2</v>
      </c>
      <c r="CD16">
        <v>0</v>
      </c>
      <c r="CH16">
        <v>10</v>
      </c>
      <c r="CI16">
        <v>1</v>
      </c>
      <c r="CJ16">
        <v>3</v>
      </c>
      <c r="CK16">
        <v>1</v>
      </c>
      <c r="CO16">
        <v>10</v>
      </c>
      <c r="CP16">
        <v>0</v>
      </c>
      <c r="CQ16">
        <v>0</v>
      </c>
      <c r="CR16">
        <v>0</v>
      </c>
      <c r="CV16">
        <v>10</v>
      </c>
      <c r="CW16">
        <v>0</v>
      </c>
      <c r="CX16">
        <v>0</v>
      </c>
      <c r="CY16">
        <v>0</v>
      </c>
      <c r="DC16">
        <v>10</v>
      </c>
      <c r="DD16">
        <v>1</v>
      </c>
      <c r="DE16">
        <v>3</v>
      </c>
      <c r="DF16">
        <v>4</v>
      </c>
      <c r="DJ16">
        <v>10</v>
      </c>
      <c r="DK16">
        <v>1</v>
      </c>
      <c r="DL16">
        <v>5</v>
      </c>
      <c r="DM16">
        <v>0</v>
      </c>
      <c r="DQ16">
        <v>10</v>
      </c>
      <c r="DR16">
        <v>1</v>
      </c>
      <c r="DS16">
        <v>5</v>
      </c>
      <c r="DT16">
        <v>0</v>
      </c>
    </row>
    <row r="17" spans="1:124" x14ac:dyDescent="0.25">
      <c r="B17">
        <v>11</v>
      </c>
      <c r="C17">
        <v>1</v>
      </c>
      <c r="D17">
        <v>3</v>
      </c>
      <c r="E17">
        <v>1</v>
      </c>
      <c r="I17">
        <v>11</v>
      </c>
      <c r="J17">
        <v>1</v>
      </c>
      <c r="K17">
        <v>2</v>
      </c>
      <c r="L17">
        <v>1</v>
      </c>
      <c r="P17">
        <v>11</v>
      </c>
      <c r="Q17">
        <v>0</v>
      </c>
      <c r="R17">
        <v>0</v>
      </c>
      <c r="S17">
        <v>0</v>
      </c>
      <c r="W17">
        <v>11</v>
      </c>
      <c r="X17">
        <v>1</v>
      </c>
      <c r="Y17">
        <v>5</v>
      </c>
      <c r="Z17">
        <v>1</v>
      </c>
      <c r="AD17">
        <v>11</v>
      </c>
      <c r="AE17">
        <v>1</v>
      </c>
      <c r="AK17">
        <v>11</v>
      </c>
      <c r="AL17">
        <v>1</v>
      </c>
      <c r="AM17">
        <v>3</v>
      </c>
      <c r="AN17">
        <v>1</v>
      </c>
      <c r="AR17">
        <v>11</v>
      </c>
      <c r="AS17">
        <v>1</v>
      </c>
      <c r="AY17">
        <v>11</v>
      </c>
      <c r="AZ17">
        <v>1</v>
      </c>
      <c r="BA17">
        <v>2</v>
      </c>
      <c r="BB17">
        <v>1</v>
      </c>
      <c r="BF17">
        <v>11</v>
      </c>
      <c r="BG17">
        <v>1</v>
      </c>
      <c r="BH17">
        <v>3</v>
      </c>
      <c r="BI17">
        <v>0</v>
      </c>
      <c r="BM17">
        <v>11</v>
      </c>
      <c r="BN17">
        <v>1</v>
      </c>
      <c r="BO17">
        <v>6</v>
      </c>
      <c r="BP17">
        <v>0</v>
      </c>
      <c r="BT17">
        <v>11</v>
      </c>
      <c r="BU17">
        <v>1</v>
      </c>
      <c r="BV17">
        <v>4</v>
      </c>
      <c r="BW17">
        <v>0</v>
      </c>
      <c r="CA17">
        <v>11</v>
      </c>
      <c r="CB17">
        <v>1</v>
      </c>
      <c r="CC17">
        <v>3</v>
      </c>
      <c r="CD17">
        <v>0</v>
      </c>
      <c r="CH17">
        <v>11</v>
      </c>
      <c r="CI17">
        <v>1</v>
      </c>
      <c r="CJ17">
        <v>0</v>
      </c>
      <c r="CK17">
        <v>1</v>
      </c>
      <c r="CO17">
        <v>11</v>
      </c>
      <c r="CP17">
        <v>1</v>
      </c>
      <c r="CQ17">
        <v>1</v>
      </c>
      <c r="CR17">
        <v>0</v>
      </c>
      <c r="CV17">
        <v>11</v>
      </c>
      <c r="CW17">
        <v>0</v>
      </c>
      <c r="CX17">
        <v>0</v>
      </c>
      <c r="CY17">
        <v>0</v>
      </c>
      <c r="DC17">
        <v>11</v>
      </c>
      <c r="DD17">
        <v>1</v>
      </c>
      <c r="DE17">
        <v>3</v>
      </c>
      <c r="DF17">
        <v>2</v>
      </c>
      <c r="DJ17">
        <v>11</v>
      </c>
      <c r="DK17">
        <v>1</v>
      </c>
      <c r="DL17">
        <v>5</v>
      </c>
      <c r="DM17">
        <v>0</v>
      </c>
      <c r="DQ17">
        <v>11</v>
      </c>
      <c r="DR17">
        <v>1</v>
      </c>
      <c r="DS17">
        <v>2</v>
      </c>
      <c r="DT17">
        <v>1</v>
      </c>
    </row>
    <row r="18" spans="1:124" x14ac:dyDescent="0.25">
      <c r="B18">
        <v>12</v>
      </c>
      <c r="C18">
        <v>1</v>
      </c>
      <c r="D18">
        <v>3</v>
      </c>
      <c r="E18">
        <v>1</v>
      </c>
      <c r="I18">
        <v>12</v>
      </c>
      <c r="J18">
        <v>1</v>
      </c>
      <c r="K18">
        <v>4</v>
      </c>
      <c r="L18">
        <v>0</v>
      </c>
      <c r="P18">
        <v>12</v>
      </c>
      <c r="Q18">
        <v>1</v>
      </c>
      <c r="R18">
        <v>1</v>
      </c>
      <c r="S18">
        <v>0</v>
      </c>
      <c r="W18">
        <v>12</v>
      </c>
      <c r="X18">
        <v>1</v>
      </c>
      <c r="Y18">
        <v>2</v>
      </c>
      <c r="Z18">
        <v>1</v>
      </c>
      <c r="AC18" t="s">
        <v>6</v>
      </c>
      <c r="AD18">
        <v>12</v>
      </c>
      <c r="AE18">
        <v>1</v>
      </c>
      <c r="AK18">
        <v>12</v>
      </c>
      <c r="AL18">
        <v>0</v>
      </c>
      <c r="AM18">
        <v>0</v>
      </c>
      <c r="AN18">
        <v>0</v>
      </c>
      <c r="AR18">
        <v>12</v>
      </c>
      <c r="AS18">
        <v>1</v>
      </c>
      <c r="AY18">
        <v>12</v>
      </c>
      <c r="AZ18">
        <v>1</v>
      </c>
      <c r="BA18">
        <v>2</v>
      </c>
      <c r="BB18">
        <v>1</v>
      </c>
      <c r="BF18">
        <v>12</v>
      </c>
      <c r="BG18">
        <v>1</v>
      </c>
      <c r="BH18">
        <v>5</v>
      </c>
      <c r="BI18">
        <v>2</v>
      </c>
      <c r="BM18">
        <v>12</v>
      </c>
      <c r="BN18">
        <v>1</v>
      </c>
      <c r="BO18">
        <v>5</v>
      </c>
      <c r="BP18">
        <v>1</v>
      </c>
      <c r="BT18">
        <v>12</v>
      </c>
      <c r="BU18">
        <v>1</v>
      </c>
      <c r="CA18">
        <v>12</v>
      </c>
      <c r="CB18">
        <v>1</v>
      </c>
      <c r="CC18">
        <v>4</v>
      </c>
      <c r="CD18">
        <v>0</v>
      </c>
      <c r="CH18">
        <v>12</v>
      </c>
      <c r="CI18">
        <v>1</v>
      </c>
      <c r="CJ18">
        <v>0</v>
      </c>
      <c r="CK18">
        <v>2</v>
      </c>
      <c r="CO18">
        <v>12</v>
      </c>
      <c r="CP18">
        <v>1</v>
      </c>
      <c r="CQ18">
        <v>1</v>
      </c>
      <c r="CR18">
        <v>1</v>
      </c>
      <c r="CV18">
        <v>12</v>
      </c>
      <c r="CW18">
        <v>0</v>
      </c>
      <c r="CX18">
        <v>0</v>
      </c>
      <c r="CY18">
        <v>0</v>
      </c>
      <c r="DC18">
        <v>12</v>
      </c>
      <c r="DD18">
        <v>1</v>
      </c>
      <c r="DE18">
        <v>5</v>
      </c>
      <c r="DF18">
        <v>0</v>
      </c>
      <c r="DJ18">
        <v>12</v>
      </c>
      <c r="DK18">
        <v>1</v>
      </c>
      <c r="DL18">
        <v>1</v>
      </c>
      <c r="DM18">
        <v>0</v>
      </c>
      <c r="DQ18">
        <v>12</v>
      </c>
      <c r="DR18">
        <v>1</v>
      </c>
      <c r="DS18">
        <v>2</v>
      </c>
      <c r="DT18">
        <v>0</v>
      </c>
    </row>
    <row r="19" spans="1:124" x14ac:dyDescent="0.25">
      <c r="B19">
        <v>13</v>
      </c>
      <c r="C19">
        <v>1</v>
      </c>
      <c r="D19">
        <v>3</v>
      </c>
      <c r="E19">
        <v>1</v>
      </c>
      <c r="I19">
        <v>13</v>
      </c>
      <c r="J19">
        <v>1</v>
      </c>
      <c r="K19">
        <v>4</v>
      </c>
      <c r="L19">
        <v>2</v>
      </c>
      <c r="P19">
        <v>13</v>
      </c>
      <c r="Q19">
        <v>1</v>
      </c>
      <c r="R19">
        <v>3</v>
      </c>
      <c r="S19">
        <v>1</v>
      </c>
      <c r="W19">
        <v>13</v>
      </c>
      <c r="X19">
        <v>0</v>
      </c>
      <c r="Y19">
        <v>0</v>
      </c>
      <c r="Z19">
        <v>0</v>
      </c>
      <c r="AD19">
        <v>13</v>
      </c>
      <c r="AE19">
        <v>1</v>
      </c>
      <c r="AK19">
        <v>13</v>
      </c>
      <c r="AL19">
        <v>1</v>
      </c>
      <c r="AM19">
        <v>4</v>
      </c>
      <c r="AN19">
        <v>0</v>
      </c>
      <c r="AR19">
        <v>13</v>
      </c>
      <c r="AS19">
        <v>1</v>
      </c>
      <c r="AY19">
        <v>13</v>
      </c>
      <c r="AZ19">
        <v>1</v>
      </c>
      <c r="BA19">
        <v>0</v>
      </c>
      <c r="BB19">
        <v>1</v>
      </c>
      <c r="BF19">
        <v>13</v>
      </c>
      <c r="BG19">
        <v>1</v>
      </c>
      <c r="BH19">
        <v>2</v>
      </c>
      <c r="BI19">
        <v>3</v>
      </c>
      <c r="BM19">
        <v>13</v>
      </c>
      <c r="BN19">
        <v>1</v>
      </c>
      <c r="BO19">
        <v>4</v>
      </c>
      <c r="BP19">
        <v>0</v>
      </c>
      <c r="BT19">
        <v>13</v>
      </c>
      <c r="BU19">
        <v>1</v>
      </c>
      <c r="CA19">
        <v>13</v>
      </c>
      <c r="CB19">
        <v>1</v>
      </c>
      <c r="CC19">
        <v>2</v>
      </c>
      <c r="CD19">
        <v>0</v>
      </c>
      <c r="CH19">
        <v>13</v>
      </c>
      <c r="CI19">
        <v>1</v>
      </c>
      <c r="CJ19">
        <v>0</v>
      </c>
      <c r="CK19">
        <v>1</v>
      </c>
      <c r="CO19">
        <v>13</v>
      </c>
      <c r="CP19">
        <v>1</v>
      </c>
      <c r="CQ19">
        <v>0</v>
      </c>
      <c r="CR19">
        <v>1</v>
      </c>
      <c r="CV19">
        <v>13</v>
      </c>
      <c r="CW19">
        <v>0</v>
      </c>
      <c r="CX19">
        <v>0</v>
      </c>
      <c r="CY19">
        <v>0</v>
      </c>
      <c r="DC19">
        <v>13</v>
      </c>
      <c r="DD19">
        <v>1</v>
      </c>
      <c r="DE19">
        <v>2</v>
      </c>
      <c r="DF19">
        <v>1</v>
      </c>
      <c r="DJ19">
        <v>13</v>
      </c>
      <c r="DK19">
        <v>1</v>
      </c>
      <c r="DL19">
        <v>1</v>
      </c>
      <c r="DM19">
        <v>0</v>
      </c>
      <c r="DQ19">
        <v>13</v>
      </c>
      <c r="DR19">
        <v>1</v>
      </c>
      <c r="DS19">
        <v>2</v>
      </c>
      <c r="DT19">
        <v>1</v>
      </c>
    </row>
    <row r="20" spans="1:124" x14ac:dyDescent="0.25">
      <c r="B20">
        <v>14</v>
      </c>
      <c r="C20">
        <v>1</v>
      </c>
      <c r="D20">
        <v>1</v>
      </c>
      <c r="E20">
        <v>0</v>
      </c>
      <c r="I20">
        <v>14</v>
      </c>
      <c r="J20">
        <v>1</v>
      </c>
      <c r="K20">
        <v>3</v>
      </c>
      <c r="L20">
        <v>1</v>
      </c>
      <c r="P20">
        <v>14</v>
      </c>
      <c r="Q20">
        <v>1</v>
      </c>
      <c r="R20">
        <v>4</v>
      </c>
      <c r="S20">
        <v>0</v>
      </c>
      <c r="W20">
        <v>14</v>
      </c>
      <c r="X20">
        <v>1</v>
      </c>
      <c r="Y20">
        <v>3</v>
      </c>
      <c r="Z20">
        <v>0</v>
      </c>
      <c r="AD20">
        <v>14</v>
      </c>
      <c r="AE20">
        <v>0</v>
      </c>
      <c r="AK20">
        <v>14</v>
      </c>
      <c r="AL20">
        <v>1</v>
      </c>
      <c r="AR20">
        <v>14</v>
      </c>
      <c r="AS20">
        <v>1</v>
      </c>
      <c r="AY20">
        <v>14</v>
      </c>
      <c r="AZ20">
        <v>1</v>
      </c>
      <c r="BA20">
        <v>2</v>
      </c>
      <c r="BB20">
        <v>2</v>
      </c>
      <c r="BF20">
        <v>14</v>
      </c>
      <c r="BG20">
        <v>1</v>
      </c>
      <c r="BH20">
        <v>1</v>
      </c>
      <c r="BI20">
        <v>2</v>
      </c>
      <c r="BM20">
        <v>14</v>
      </c>
      <c r="BN20">
        <v>1</v>
      </c>
      <c r="BO20">
        <v>5</v>
      </c>
      <c r="BP20">
        <v>0</v>
      </c>
      <c r="BT20">
        <v>14</v>
      </c>
      <c r="BU20">
        <v>1</v>
      </c>
      <c r="CA20">
        <v>14</v>
      </c>
      <c r="CB20">
        <v>1</v>
      </c>
      <c r="CC20">
        <v>3</v>
      </c>
      <c r="CD20">
        <v>0</v>
      </c>
      <c r="CH20">
        <v>14</v>
      </c>
      <c r="CI20">
        <v>1</v>
      </c>
      <c r="CJ20">
        <v>0</v>
      </c>
      <c r="CK20">
        <v>1</v>
      </c>
      <c r="CO20">
        <v>14</v>
      </c>
      <c r="CP20">
        <v>1</v>
      </c>
      <c r="CQ20">
        <v>1</v>
      </c>
      <c r="CR20">
        <v>1</v>
      </c>
      <c r="CV20">
        <v>14</v>
      </c>
      <c r="CW20">
        <v>1</v>
      </c>
      <c r="CX20">
        <v>1</v>
      </c>
      <c r="CY20">
        <v>1</v>
      </c>
      <c r="DC20">
        <v>14</v>
      </c>
      <c r="DD20">
        <v>1</v>
      </c>
      <c r="DE20">
        <v>0</v>
      </c>
      <c r="DF20">
        <v>1</v>
      </c>
      <c r="DJ20">
        <v>14</v>
      </c>
      <c r="DK20">
        <v>1</v>
      </c>
      <c r="DL20">
        <v>1</v>
      </c>
      <c r="DM20">
        <v>0</v>
      </c>
      <c r="DQ20">
        <v>14</v>
      </c>
      <c r="DR20">
        <v>1</v>
      </c>
      <c r="DS20">
        <v>0</v>
      </c>
      <c r="DT20">
        <v>1</v>
      </c>
    </row>
    <row r="21" spans="1:124" x14ac:dyDescent="0.25">
      <c r="B21">
        <v>15</v>
      </c>
      <c r="C21">
        <v>0</v>
      </c>
      <c r="D21">
        <v>0</v>
      </c>
      <c r="E21">
        <v>0</v>
      </c>
      <c r="I21">
        <v>15</v>
      </c>
      <c r="J21">
        <v>1</v>
      </c>
      <c r="K21">
        <v>1</v>
      </c>
      <c r="L21">
        <v>1</v>
      </c>
      <c r="P21">
        <v>15</v>
      </c>
      <c r="Q21">
        <v>1</v>
      </c>
      <c r="R21">
        <v>2</v>
      </c>
      <c r="S21">
        <v>0</v>
      </c>
      <c r="W21">
        <v>15</v>
      </c>
      <c r="X21">
        <v>1</v>
      </c>
      <c r="Y21">
        <v>0</v>
      </c>
      <c r="Z21">
        <v>1</v>
      </c>
      <c r="AC21" t="s">
        <v>6</v>
      </c>
      <c r="AD21">
        <v>15</v>
      </c>
      <c r="AE21">
        <v>1</v>
      </c>
      <c r="AK21">
        <v>15</v>
      </c>
      <c r="AL21">
        <v>0</v>
      </c>
      <c r="AM21">
        <v>0</v>
      </c>
      <c r="AN21">
        <v>0</v>
      </c>
      <c r="AR21">
        <v>15</v>
      </c>
      <c r="AS21">
        <v>1</v>
      </c>
      <c r="AY21">
        <v>15</v>
      </c>
      <c r="AZ21">
        <v>1</v>
      </c>
      <c r="BA21">
        <v>0</v>
      </c>
      <c r="BB21">
        <v>1</v>
      </c>
      <c r="BF21">
        <v>15</v>
      </c>
      <c r="BG21">
        <v>1</v>
      </c>
      <c r="BH21">
        <v>3</v>
      </c>
      <c r="BI21">
        <v>2</v>
      </c>
      <c r="BM21">
        <v>15</v>
      </c>
      <c r="BN21">
        <v>1</v>
      </c>
      <c r="BO21">
        <v>3</v>
      </c>
      <c r="BP21">
        <v>1</v>
      </c>
      <c r="BT21">
        <v>15</v>
      </c>
      <c r="BU21">
        <v>1</v>
      </c>
      <c r="CA21">
        <v>15</v>
      </c>
      <c r="CB21">
        <v>1</v>
      </c>
      <c r="CC21">
        <v>1</v>
      </c>
      <c r="CD21">
        <v>1</v>
      </c>
      <c r="CH21">
        <v>15</v>
      </c>
      <c r="CI21">
        <v>1</v>
      </c>
      <c r="CJ21">
        <v>0</v>
      </c>
      <c r="CK21">
        <v>1</v>
      </c>
      <c r="CO21">
        <v>15</v>
      </c>
      <c r="CP21">
        <v>1</v>
      </c>
      <c r="CQ21">
        <v>0</v>
      </c>
      <c r="CR21">
        <v>1</v>
      </c>
      <c r="CV21">
        <v>15</v>
      </c>
      <c r="CW21">
        <v>1</v>
      </c>
      <c r="CX21">
        <v>4</v>
      </c>
      <c r="CY21">
        <v>0</v>
      </c>
      <c r="DC21">
        <v>15</v>
      </c>
      <c r="DD21">
        <v>1</v>
      </c>
      <c r="DE21">
        <v>2</v>
      </c>
      <c r="DF21">
        <v>2</v>
      </c>
      <c r="DJ21">
        <v>15</v>
      </c>
      <c r="DK21">
        <v>0</v>
      </c>
      <c r="DL21">
        <v>0</v>
      </c>
      <c r="DM21">
        <v>0</v>
      </c>
      <c r="DQ21">
        <v>15</v>
      </c>
      <c r="DR21">
        <v>1</v>
      </c>
      <c r="DS21">
        <v>2</v>
      </c>
      <c r="DT21">
        <v>1</v>
      </c>
    </row>
    <row r="22" spans="1:124" x14ac:dyDescent="0.25">
      <c r="B22">
        <v>16</v>
      </c>
      <c r="C22">
        <v>0</v>
      </c>
      <c r="D22">
        <v>0</v>
      </c>
      <c r="E22">
        <v>0</v>
      </c>
      <c r="I22">
        <v>16</v>
      </c>
      <c r="J22">
        <v>1</v>
      </c>
      <c r="K22">
        <v>5</v>
      </c>
      <c r="L22">
        <v>0</v>
      </c>
      <c r="P22">
        <v>16</v>
      </c>
      <c r="Q22">
        <v>1</v>
      </c>
      <c r="R22">
        <v>1</v>
      </c>
      <c r="S22">
        <v>1</v>
      </c>
      <c r="W22">
        <v>16</v>
      </c>
      <c r="X22">
        <v>1</v>
      </c>
      <c r="Y22">
        <v>2</v>
      </c>
      <c r="Z22">
        <v>0</v>
      </c>
      <c r="AD22">
        <v>16</v>
      </c>
      <c r="AE22">
        <v>1</v>
      </c>
      <c r="AK22">
        <v>16</v>
      </c>
      <c r="AL22">
        <v>1</v>
      </c>
      <c r="AM22">
        <v>1</v>
      </c>
      <c r="AN22">
        <v>0</v>
      </c>
      <c r="AR22">
        <v>16</v>
      </c>
      <c r="AS22">
        <v>1</v>
      </c>
      <c r="AY22">
        <v>16</v>
      </c>
      <c r="AZ22">
        <v>1</v>
      </c>
      <c r="BA22">
        <v>0</v>
      </c>
      <c r="BB22">
        <v>1</v>
      </c>
      <c r="BF22">
        <v>16</v>
      </c>
      <c r="BG22">
        <v>1</v>
      </c>
      <c r="BH22">
        <v>5</v>
      </c>
      <c r="BI22">
        <v>0</v>
      </c>
      <c r="BM22">
        <v>16</v>
      </c>
      <c r="BN22">
        <v>1</v>
      </c>
      <c r="BO22">
        <v>1</v>
      </c>
      <c r="BP22">
        <v>1</v>
      </c>
      <c r="BT22">
        <v>16</v>
      </c>
      <c r="BU22">
        <v>1</v>
      </c>
      <c r="CA22">
        <v>16</v>
      </c>
      <c r="CB22">
        <v>1</v>
      </c>
      <c r="CC22">
        <v>3</v>
      </c>
      <c r="CD22">
        <v>0</v>
      </c>
      <c r="CH22">
        <v>16</v>
      </c>
      <c r="CI22">
        <v>1</v>
      </c>
      <c r="CJ22">
        <v>2</v>
      </c>
      <c r="CK22">
        <v>1</v>
      </c>
      <c r="CO22">
        <v>16</v>
      </c>
      <c r="CP22">
        <v>0</v>
      </c>
      <c r="CQ22">
        <v>0</v>
      </c>
      <c r="CR22">
        <v>0</v>
      </c>
      <c r="CV22">
        <v>16</v>
      </c>
      <c r="CW22">
        <v>0</v>
      </c>
      <c r="CX22">
        <v>0</v>
      </c>
      <c r="CY22">
        <v>0</v>
      </c>
      <c r="DC22">
        <v>16</v>
      </c>
      <c r="DD22">
        <v>1</v>
      </c>
      <c r="DE22">
        <v>1</v>
      </c>
      <c r="DF22">
        <v>2</v>
      </c>
      <c r="DJ22">
        <v>16</v>
      </c>
      <c r="DK22">
        <v>1</v>
      </c>
      <c r="DL22">
        <v>2</v>
      </c>
      <c r="DM22">
        <v>3</v>
      </c>
      <c r="DQ22">
        <v>16</v>
      </c>
      <c r="DR22">
        <v>1</v>
      </c>
      <c r="DS22">
        <v>1</v>
      </c>
      <c r="DT22">
        <v>1</v>
      </c>
    </row>
    <row r="23" spans="1:124" x14ac:dyDescent="0.25">
      <c r="B23">
        <v>17</v>
      </c>
      <c r="C23">
        <v>1</v>
      </c>
      <c r="D23">
        <v>1</v>
      </c>
      <c r="E23">
        <v>1</v>
      </c>
      <c r="I23">
        <v>17</v>
      </c>
      <c r="J23">
        <v>1</v>
      </c>
      <c r="K23">
        <v>4</v>
      </c>
      <c r="L23">
        <v>1</v>
      </c>
      <c r="P23">
        <v>17</v>
      </c>
      <c r="Q23">
        <v>1</v>
      </c>
      <c r="R23">
        <v>1</v>
      </c>
      <c r="S23">
        <v>1</v>
      </c>
      <c r="W23">
        <v>17</v>
      </c>
      <c r="X23">
        <v>1</v>
      </c>
      <c r="Y23">
        <v>5</v>
      </c>
      <c r="Z23">
        <v>0</v>
      </c>
      <c r="AD23">
        <v>17</v>
      </c>
      <c r="AE23">
        <v>1</v>
      </c>
      <c r="AK23">
        <v>17</v>
      </c>
      <c r="AL23">
        <v>0</v>
      </c>
      <c r="AM23">
        <v>0</v>
      </c>
      <c r="AN23">
        <v>0</v>
      </c>
      <c r="AR23">
        <v>17</v>
      </c>
      <c r="AS23">
        <v>0</v>
      </c>
      <c r="AY23">
        <v>17</v>
      </c>
      <c r="AZ23">
        <v>1</v>
      </c>
      <c r="BA23">
        <v>1</v>
      </c>
      <c r="BB23">
        <v>0</v>
      </c>
      <c r="BF23">
        <v>17</v>
      </c>
      <c r="BG23">
        <v>1</v>
      </c>
      <c r="BH23">
        <v>5</v>
      </c>
      <c r="BI23">
        <v>1</v>
      </c>
      <c r="BM23">
        <v>17</v>
      </c>
      <c r="BN23">
        <v>1</v>
      </c>
      <c r="BO23">
        <v>1</v>
      </c>
      <c r="BP23">
        <v>1</v>
      </c>
      <c r="BT23">
        <v>17</v>
      </c>
      <c r="BU23">
        <v>1</v>
      </c>
      <c r="CA23">
        <v>17</v>
      </c>
      <c r="CB23">
        <v>1</v>
      </c>
      <c r="CC23">
        <v>3</v>
      </c>
      <c r="CD23">
        <v>0</v>
      </c>
      <c r="CH23">
        <v>17</v>
      </c>
      <c r="CI23">
        <v>1</v>
      </c>
      <c r="CJ23">
        <v>2</v>
      </c>
      <c r="CK23">
        <v>0</v>
      </c>
      <c r="CO23">
        <v>17</v>
      </c>
      <c r="CP23">
        <v>1</v>
      </c>
      <c r="CQ23">
        <v>2</v>
      </c>
      <c r="CR23">
        <v>1</v>
      </c>
      <c r="CV23">
        <v>17</v>
      </c>
      <c r="CW23">
        <v>0</v>
      </c>
      <c r="CX23">
        <v>0</v>
      </c>
      <c r="CY23">
        <v>0</v>
      </c>
      <c r="DC23">
        <v>17</v>
      </c>
      <c r="DD23">
        <v>1</v>
      </c>
      <c r="DE23">
        <v>1</v>
      </c>
      <c r="DF23">
        <v>0</v>
      </c>
      <c r="DJ23">
        <v>17</v>
      </c>
      <c r="DK23">
        <v>0</v>
      </c>
      <c r="DL23">
        <v>0</v>
      </c>
      <c r="DM23">
        <v>0</v>
      </c>
      <c r="DQ23">
        <v>17</v>
      </c>
      <c r="DR23">
        <v>1</v>
      </c>
      <c r="DS23">
        <v>2</v>
      </c>
      <c r="DT23">
        <v>2</v>
      </c>
    </row>
    <row r="24" spans="1:124" x14ac:dyDescent="0.25">
      <c r="B24">
        <v>18</v>
      </c>
      <c r="C24">
        <v>1</v>
      </c>
      <c r="D24">
        <v>2</v>
      </c>
      <c r="E24">
        <v>0</v>
      </c>
      <c r="I24">
        <v>18</v>
      </c>
      <c r="J24">
        <v>1</v>
      </c>
      <c r="K24">
        <v>2</v>
      </c>
      <c r="L24">
        <v>3</v>
      </c>
      <c r="P24">
        <v>18</v>
      </c>
      <c r="Q24">
        <v>1</v>
      </c>
      <c r="R24">
        <v>2</v>
      </c>
      <c r="S24">
        <v>0</v>
      </c>
      <c r="W24">
        <v>18</v>
      </c>
      <c r="X24">
        <v>1</v>
      </c>
      <c r="Y24">
        <v>1</v>
      </c>
      <c r="Z24">
        <v>0</v>
      </c>
      <c r="AD24">
        <v>18</v>
      </c>
      <c r="AE24">
        <v>1</v>
      </c>
      <c r="AK24">
        <v>18</v>
      </c>
      <c r="AL24">
        <v>1</v>
      </c>
      <c r="AM24">
        <v>3</v>
      </c>
      <c r="AN24">
        <v>1</v>
      </c>
      <c r="AR24">
        <v>18</v>
      </c>
      <c r="AS24">
        <v>1</v>
      </c>
      <c r="AY24">
        <v>18</v>
      </c>
      <c r="AZ24">
        <v>1</v>
      </c>
      <c r="BA24">
        <v>1</v>
      </c>
      <c r="BB24">
        <v>1</v>
      </c>
      <c r="BF24">
        <v>18</v>
      </c>
      <c r="BG24">
        <v>1</v>
      </c>
      <c r="BH24">
        <v>4</v>
      </c>
      <c r="BI24">
        <v>1</v>
      </c>
      <c r="BM24">
        <v>18</v>
      </c>
      <c r="BN24">
        <v>1</v>
      </c>
      <c r="BO24">
        <v>5</v>
      </c>
      <c r="BP24">
        <v>0</v>
      </c>
      <c r="BT24">
        <v>18</v>
      </c>
      <c r="BU24">
        <v>1</v>
      </c>
      <c r="CA24">
        <v>18</v>
      </c>
      <c r="CB24">
        <v>1</v>
      </c>
      <c r="CC24">
        <v>2</v>
      </c>
      <c r="CD24">
        <v>1</v>
      </c>
      <c r="CH24">
        <v>18</v>
      </c>
      <c r="CI24">
        <v>1</v>
      </c>
      <c r="CJ24">
        <v>2</v>
      </c>
      <c r="CK24">
        <v>0</v>
      </c>
      <c r="CO24">
        <v>18</v>
      </c>
      <c r="CP24">
        <v>0</v>
      </c>
      <c r="CQ24">
        <v>0</v>
      </c>
      <c r="CR24">
        <v>0</v>
      </c>
      <c r="CV24">
        <v>18</v>
      </c>
      <c r="CW24">
        <v>0</v>
      </c>
      <c r="CX24">
        <v>0</v>
      </c>
      <c r="CY24">
        <v>0</v>
      </c>
      <c r="DC24">
        <v>18</v>
      </c>
      <c r="DD24">
        <v>1</v>
      </c>
      <c r="DE24">
        <v>1</v>
      </c>
      <c r="DF24">
        <v>0</v>
      </c>
      <c r="DJ24">
        <v>18</v>
      </c>
      <c r="DK24">
        <v>1</v>
      </c>
      <c r="DL24">
        <v>1</v>
      </c>
      <c r="DM24">
        <v>0</v>
      </c>
      <c r="DQ24">
        <v>18</v>
      </c>
      <c r="DR24">
        <v>1</v>
      </c>
      <c r="DS24">
        <v>2</v>
      </c>
      <c r="DT24">
        <v>0</v>
      </c>
    </row>
    <row r="25" spans="1:124" x14ac:dyDescent="0.25">
      <c r="B25">
        <v>19</v>
      </c>
      <c r="C25">
        <v>1</v>
      </c>
      <c r="D25">
        <v>1</v>
      </c>
      <c r="E25">
        <v>1</v>
      </c>
      <c r="I25">
        <v>19</v>
      </c>
      <c r="J25">
        <v>1</v>
      </c>
      <c r="K25">
        <v>3</v>
      </c>
      <c r="L25">
        <v>1</v>
      </c>
      <c r="P25">
        <v>19</v>
      </c>
      <c r="Q25">
        <v>1</v>
      </c>
      <c r="R25">
        <v>2</v>
      </c>
      <c r="S25">
        <v>0</v>
      </c>
      <c r="W25">
        <v>19</v>
      </c>
      <c r="X25">
        <v>1</v>
      </c>
      <c r="Y25">
        <v>3</v>
      </c>
      <c r="Z25">
        <v>0</v>
      </c>
      <c r="AD25">
        <v>19</v>
      </c>
      <c r="AE25">
        <v>1</v>
      </c>
      <c r="AK25">
        <v>19</v>
      </c>
      <c r="AL25">
        <v>1</v>
      </c>
      <c r="AM25">
        <v>1</v>
      </c>
      <c r="AN25">
        <v>1</v>
      </c>
      <c r="AR25">
        <v>19</v>
      </c>
      <c r="AS25">
        <v>1</v>
      </c>
      <c r="AY25">
        <v>19</v>
      </c>
      <c r="AZ25">
        <v>1</v>
      </c>
      <c r="BA25">
        <v>1</v>
      </c>
      <c r="BB25">
        <v>0</v>
      </c>
      <c r="BF25">
        <v>19</v>
      </c>
      <c r="BG25">
        <v>1</v>
      </c>
      <c r="BH25">
        <v>3</v>
      </c>
      <c r="BI25">
        <v>1</v>
      </c>
      <c r="BM25">
        <v>19</v>
      </c>
      <c r="BN25">
        <v>1</v>
      </c>
      <c r="BO25">
        <v>5</v>
      </c>
      <c r="BP25">
        <v>1</v>
      </c>
      <c r="BT25">
        <v>19</v>
      </c>
      <c r="BU25">
        <v>1</v>
      </c>
      <c r="CA25">
        <v>19</v>
      </c>
      <c r="CB25">
        <v>1</v>
      </c>
      <c r="CC25">
        <v>3</v>
      </c>
      <c r="CD25">
        <v>0</v>
      </c>
      <c r="CH25">
        <v>19</v>
      </c>
      <c r="CI25">
        <v>1</v>
      </c>
      <c r="CJ25">
        <v>2</v>
      </c>
      <c r="CK25">
        <v>0</v>
      </c>
      <c r="CO25">
        <v>19</v>
      </c>
      <c r="CP25">
        <v>0</v>
      </c>
      <c r="CQ25">
        <v>0</v>
      </c>
      <c r="CR25">
        <v>0</v>
      </c>
      <c r="CV25">
        <v>19</v>
      </c>
      <c r="CW25">
        <v>1</v>
      </c>
      <c r="CX25">
        <v>2</v>
      </c>
      <c r="CY25">
        <v>0</v>
      </c>
      <c r="DC25">
        <v>19</v>
      </c>
      <c r="DD25">
        <v>1</v>
      </c>
      <c r="DE25">
        <v>3</v>
      </c>
      <c r="DF25">
        <v>0</v>
      </c>
      <c r="DJ25">
        <v>19</v>
      </c>
      <c r="DK25">
        <v>1</v>
      </c>
      <c r="DL25">
        <v>2</v>
      </c>
      <c r="DM25">
        <v>0</v>
      </c>
      <c r="DQ25">
        <v>19</v>
      </c>
      <c r="DR25">
        <v>1</v>
      </c>
      <c r="DS25">
        <v>2</v>
      </c>
      <c r="DT25">
        <v>0</v>
      </c>
    </row>
    <row r="26" spans="1:124" x14ac:dyDescent="0.25">
      <c r="B26">
        <v>20</v>
      </c>
      <c r="C26">
        <v>1</v>
      </c>
      <c r="D26">
        <v>1</v>
      </c>
      <c r="E26">
        <v>1</v>
      </c>
      <c r="I26">
        <v>20</v>
      </c>
      <c r="J26">
        <v>1</v>
      </c>
      <c r="K26">
        <v>5</v>
      </c>
      <c r="L26">
        <v>1</v>
      </c>
      <c r="P26">
        <v>20</v>
      </c>
      <c r="Q26">
        <v>1</v>
      </c>
      <c r="R26">
        <v>2</v>
      </c>
      <c r="S26">
        <v>0</v>
      </c>
      <c r="W26">
        <v>20</v>
      </c>
      <c r="X26">
        <v>1</v>
      </c>
      <c r="Y26">
        <v>1</v>
      </c>
      <c r="Z26">
        <v>0</v>
      </c>
      <c r="AD26">
        <v>20</v>
      </c>
      <c r="AE26">
        <v>1</v>
      </c>
      <c r="AK26">
        <v>20</v>
      </c>
      <c r="AL26">
        <v>1</v>
      </c>
      <c r="AM26">
        <v>6</v>
      </c>
      <c r="AN26">
        <v>0</v>
      </c>
      <c r="AR26">
        <v>20</v>
      </c>
      <c r="AS26">
        <v>1</v>
      </c>
      <c r="AY26">
        <v>20</v>
      </c>
      <c r="AZ26">
        <v>1</v>
      </c>
      <c r="BA26">
        <v>2</v>
      </c>
      <c r="BB26">
        <v>3</v>
      </c>
      <c r="BF26">
        <v>20</v>
      </c>
      <c r="BG26">
        <v>1</v>
      </c>
      <c r="BH26">
        <v>4</v>
      </c>
      <c r="BI26">
        <v>1</v>
      </c>
      <c r="BM26">
        <v>20</v>
      </c>
      <c r="BN26">
        <v>1</v>
      </c>
      <c r="BO26">
        <v>3</v>
      </c>
      <c r="BP26">
        <v>1</v>
      </c>
      <c r="BT26">
        <v>20</v>
      </c>
      <c r="BU26">
        <v>1</v>
      </c>
      <c r="CA26">
        <v>20</v>
      </c>
      <c r="CB26">
        <v>1</v>
      </c>
      <c r="CC26">
        <v>3</v>
      </c>
      <c r="CD26">
        <v>0</v>
      </c>
      <c r="CH26">
        <v>20</v>
      </c>
      <c r="CI26">
        <v>0</v>
      </c>
      <c r="CJ26">
        <v>0</v>
      </c>
      <c r="CK26">
        <v>0</v>
      </c>
      <c r="CO26">
        <v>20</v>
      </c>
      <c r="CP26">
        <v>0</v>
      </c>
      <c r="CQ26">
        <v>0</v>
      </c>
      <c r="CR26">
        <v>0</v>
      </c>
      <c r="CV26">
        <v>20</v>
      </c>
      <c r="CW26">
        <v>0</v>
      </c>
      <c r="CX26">
        <v>0</v>
      </c>
      <c r="CY26">
        <v>0</v>
      </c>
      <c r="DC26">
        <v>20</v>
      </c>
      <c r="DD26">
        <v>1</v>
      </c>
      <c r="DE26">
        <v>2</v>
      </c>
      <c r="DF26">
        <v>0</v>
      </c>
      <c r="DJ26">
        <v>20</v>
      </c>
      <c r="DK26">
        <v>1</v>
      </c>
      <c r="DL26">
        <v>2</v>
      </c>
      <c r="DM26">
        <v>0</v>
      </c>
      <c r="DQ26">
        <v>20</v>
      </c>
      <c r="DR26">
        <v>1</v>
      </c>
      <c r="DS26">
        <v>4</v>
      </c>
      <c r="DT26">
        <v>1</v>
      </c>
    </row>
    <row r="27" spans="1:124" x14ac:dyDescent="0.25">
      <c r="A27" t="s">
        <v>6</v>
      </c>
      <c r="B27">
        <v>21</v>
      </c>
      <c r="C27">
        <v>1</v>
      </c>
      <c r="D27">
        <v>2</v>
      </c>
      <c r="E27">
        <v>2</v>
      </c>
      <c r="I27">
        <v>21</v>
      </c>
      <c r="J27">
        <v>1</v>
      </c>
      <c r="K27">
        <v>6</v>
      </c>
      <c r="L27">
        <v>0</v>
      </c>
      <c r="P27">
        <v>21</v>
      </c>
      <c r="Q27">
        <v>1</v>
      </c>
      <c r="R27">
        <v>1</v>
      </c>
      <c r="S27">
        <v>0</v>
      </c>
      <c r="W27">
        <v>21</v>
      </c>
      <c r="X27">
        <v>1</v>
      </c>
      <c r="AD27">
        <v>21</v>
      </c>
      <c r="AE27">
        <v>1</v>
      </c>
      <c r="AK27">
        <v>21</v>
      </c>
      <c r="AL27">
        <v>1</v>
      </c>
      <c r="AM27">
        <v>3</v>
      </c>
      <c r="AN27">
        <v>1</v>
      </c>
      <c r="AR27">
        <v>21</v>
      </c>
      <c r="AS27">
        <v>1</v>
      </c>
      <c r="AY27">
        <v>21</v>
      </c>
      <c r="AZ27">
        <v>1</v>
      </c>
      <c r="BA27">
        <v>1</v>
      </c>
      <c r="BB27">
        <v>1</v>
      </c>
      <c r="BF27">
        <v>21</v>
      </c>
      <c r="BG27">
        <v>1</v>
      </c>
      <c r="BH27">
        <v>1</v>
      </c>
      <c r="BI27">
        <v>2</v>
      </c>
      <c r="BM27">
        <v>21</v>
      </c>
      <c r="BN27">
        <v>1</v>
      </c>
      <c r="BO27">
        <v>3</v>
      </c>
      <c r="BP27">
        <v>0</v>
      </c>
      <c r="BT27">
        <v>21</v>
      </c>
      <c r="BU27">
        <v>1</v>
      </c>
      <c r="CA27">
        <v>21</v>
      </c>
      <c r="CB27">
        <v>1</v>
      </c>
      <c r="CC27">
        <v>2</v>
      </c>
      <c r="CD27">
        <v>1</v>
      </c>
      <c r="CH27">
        <v>21</v>
      </c>
      <c r="CI27">
        <v>1</v>
      </c>
      <c r="CJ27">
        <v>1</v>
      </c>
      <c r="CK27">
        <v>0</v>
      </c>
      <c r="CO27">
        <v>21</v>
      </c>
      <c r="CP27">
        <v>0</v>
      </c>
      <c r="CQ27">
        <v>0</v>
      </c>
      <c r="CR27">
        <v>0</v>
      </c>
      <c r="CV27">
        <v>21</v>
      </c>
      <c r="CW27">
        <v>1</v>
      </c>
      <c r="CX27">
        <v>1</v>
      </c>
      <c r="CY27">
        <v>0</v>
      </c>
      <c r="DC27">
        <v>21</v>
      </c>
      <c r="DD27">
        <v>1</v>
      </c>
      <c r="DE27">
        <v>1</v>
      </c>
      <c r="DF27">
        <v>1</v>
      </c>
      <c r="DJ27">
        <v>21</v>
      </c>
      <c r="DK27">
        <v>1</v>
      </c>
      <c r="DL27">
        <v>2</v>
      </c>
      <c r="DM27">
        <v>0</v>
      </c>
      <c r="DQ27">
        <v>21</v>
      </c>
      <c r="DR27">
        <v>1</v>
      </c>
      <c r="DS27">
        <v>3</v>
      </c>
      <c r="DT27">
        <v>0</v>
      </c>
    </row>
    <row r="28" spans="1:124" x14ac:dyDescent="0.25">
      <c r="A28" t="s">
        <v>6</v>
      </c>
      <c r="B28">
        <v>22</v>
      </c>
      <c r="C28">
        <v>1</v>
      </c>
      <c r="D28">
        <v>0</v>
      </c>
      <c r="E28">
        <v>3</v>
      </c>
      <c r="I28">
        <v>22</v>
      </c>
      <c r="J28">
        <v>1</v>
      </c>
      <c r="K28">
        <v>6</v>
      </c>
      <c r="L28">
        <v>2</v>
      </c>
      <c r="P28">
        <v>22</v>
      </c>
      <c r="Q28">
        <v>1</v>
      </c>
      <c r="R28">
        <v>1</v>
      </c>
      <c r="S28">
        <v>0</v>
      </c>
      <c r="W28">
        <v>22</v>
      </c>
      <c r="X28">
        <v>1</v>
      </c>
      <c r="AD28">
        <v>22</v>
      </c>
      <c r="AE28">
        <v>1</v>
      </c>
      <c r="AK28">
        <v>22</v>
      </c>
      <c r="AL28">
        <v>1</v>
      </c>
      <c r="AM28">
        <v>3</v>
      </c>
      <c r="AN28">
        <v>1</v>
      </c>
      <c r="AR28">
        <v>22</v>
      </c>
      <c r="AS28">
        <v>1</v>
      </c>
      <c r="AY28">
        <v>22</v>
      </c>
      <c r="AZ28">
        <v>1</v>
      </c>
      <c r="BA28">
        <v>2</v>
      </c>
      <c r="BB28">
        <v>1</v>
      </c>
      <c r="BF28">
        <v>22</v>
      </c>
      <c r="BG28">
        <v>1</v>
      </c>
      <c r="BH28">
        <v>2</v>
      </c>
      <c r="BI28">
        <v>1</v>
      </c>
      <c r="BM28">
        <v>22</v>
      </c>
      <c r="BN28">
        <v>1</v>
      </c>
      <c r="BT28">
        <v>22</v>
      </c>
      <c r="BU28">
        <v>1</v>
      </c>
      <c r="CA28">
        <v>22</v>
      </c>
      <c r="CB28">
        <v>1</v>
      </c>
      <c r="CC28">
        <v>4</v>
      </c>
      <c r="CD28">
        <v>1</v>
      </c>
      <c r="CH28">
        <v>22</v>
      </c>
      <c r="CI28">
        <v>0</v>
      </c>
      <c r="CJ28">
        <v>0</v>
      </c>
      <c r="CK28">
        <v>0</v>
      </c>
      <c r="CO28">
        <v>22</v>
      </c>
      <c r="CP28">
        <v>1</v>
      </c>
      <c r="CQ28">
        <v>1</v>
      </c>
      <c r="CR28">
        <v>0</v>
      </c>
      <c r="CV28">
        <v>22</v>
      </c>
      <c r="CW28">
        <v>0</v>
      </c>
      <c r="CX28">
        <v>0</v>
      </c>
      <c r="CY28">
        <v>0</v>
      </c>
      <c r="DC28">
        <v>22</v>
      </c>
      <c r="DD28">
        <v>1</v>
      </c>
      <c r="DE28">
        <v>3</v>
      </c>
      <c r="DF28">
        <v>1</v>
      </c>
      <c r="DJ28">
        <v>22</v>
      </c>
      <c r="DK28">
        <v>1</v>
      </c>
      <c r="DL28">
        <v>1</v>
      </c>
      <c r="DM28">
        <v>0</v>
      </c>
      <c r="DQ28">
        <v>22</v>
      </c>
      <c r="DR28">
        <v>1</v>
      </c>
      <c r="DS28">
        <v>4</v>
      </c>
      <c r="DT28">
        <v>0</v>
      </c>
    </row>
    <row r="29" spans="1:124" x14ac:dyDescent="0.25">
      <c r="B29">
        <v>23</v>
      </c>
      <c r="C29">
        <v>1</v>
      </c>
      <c r="D29">
        <v>1</v>
      </c>
      <c r="E29">
        <v>2</v>
      </c>
      <c r="I29">
        <v>23</v>
      </c>
      <c r="J29">
        <v>1</v>
      </c>
      <c r="K29">
        <v>5</v>
      </c>
      <c r="L29">
        <v>2</v>
      </c>
      <c r="P29">
        <v>23</v>
      </c>
      <c r="Q29">
        <v>0</v>
      </c>
      <c r="R29">
        <v>0</v>
      </c>
      <c r="S29">
        <v>0</v>
      </c>
      <c r="W29">
        <v>23</v>
      </c>
      <c r="X29">
        <v>1</v>
      </c>
      <c r="AD29">
        <v>23</v>
      </c>
      <c r="AE29">
        <v>1</v>
      </c>
      <c r="AK29">
        <v>23</v>
      </c>
      <c r="AL29">
        <v>1</v>
      </c>
      <c r="AM29">
        <v>3</v>
      </c>
      <c r="AN29">
        <v>1</v>
      </c>
      <c r="AR29">
        <v>23</v>
      </c>
      <c r="AS29">
        <v>1</v>
      </c>
      <c r="AY29">
        <v>23</v>
      </c>
      <c r="AZ29">
        <v>1</v>
      </c>
      <c r="BA29">
        <v>4</v>
      </c>
      <c r="BB29">
        <v>0</v>
      </c>
      <c r="BF29">
        <v>23</v>
      </c>
      <c r="BG29">
        <v>1</v>
      </c>
      <c r="BH29">
        <v>4</v>
      </c>
      <c r="BI29">
        <v>0</v>
      </c>
      <c r="BM29">
        <v>23</v>
      </c>
      <c r="BN29">
        <v>1</v>
      </c>
      <c r="BT29">
        <v>23</v>
      </c>
      <c r="BU29">
        <v>1</v>
      </c>
      <c r="CA29" t="s">
        <v>13</v>
      </c>
      <c r="CB29" s="3">
        <f>SUM(CB7:CB28)/COUNT(CB7:CB28)</f>
        <v>1</v>
      </c>
      <c r="CC29" s="3">
        <f t="shared" ref="CC29:CD29" si="0">SUM(CC7:CC28)/COUNT(CC7:CC28)</f>
        <v>2.5454545454545454</v>
      </c>
      <c r="CD29" s="3">
        <f t="shared" si="0"/>
        <v>0.54545454545454541</v>
      </c>
      <c r="CH29">
        <v>23</v>
      </c>
      <c r="CI29">
        <v>0</v>
      </c>
      <c r="CJ29">
        <v>0</v>
      </c>
      <c r="CK29">
        <v>0</v>
      </c>
      <c r="CO29">
        <v>23</v>
      </c>
      <c r="CP29">
        <v>0</v>
      </c>
      <c r="CQ29">
        <v>0</v>
      </c>
      <c r="CR29">
        <v>0</v>
      </c>
      <c r="CV29">
        <v>23</v>
      </c>
      <c r="CW29">
        <v>0</v>
      </c>
      <c r="CX29">
        <v>0</v>
      </c>
      <c r="CY29">
        <v>0</v>
      </c>
      <c r="DC29">
        <v>23</v>
      </c>
      <c r="DD29">
        <v>1</v>
      </c>
      <c r="DE29">
        <v>3</v>
      </c>
      <c r="DF29">
        <v>0</v>
      </c>
      <c r="DJ29">
        <v>23</v>
      </c>
      <c r="DK29">
        <v>1</v>
      </c>
      <c r="DL29">
        <v>4</v>
      </c>
      <c r="DM29">
        <v>0</v>
      </c>
      <c r="DQ29">
        <v>23</v>
      </c>
      <c r="DR29">
        <v>1</v>
      </c>
      <c r="DS29">
        <v>0</v>
      </c>
      <c r="DT29">
        <v>1</v>
      </c>
    </row>
    <row r="30" spans="1:124" x14ac:dyDescent="0.25">
      <c r="B30">
        <v>24</v>
      </c>
      <c r="C30">
        <v>1</v>
      </c>
      <c r="D30">
        <v>1</v>
      </c>
      <c r="E30">
        <v>2</v>
      </c>
      <c r="I30">
        <v>24</v>
      </c>
      <c r="J30">
        <v>1</v>
      </c>
      <c r="K30">
        <v>5</v>
      </c>
      <c r="L30">
        <v>2</v>
      </c>
      <c r="P30">
        <v>24</v>
      </c>
      <c r="Q30">
        <v>1</v>
      </c>
      <c r="R30">
        <v>1</v>
      </c>
      <c r="S30">
        <v>0</v>
      </c>
      <c r="W30">
        <v>24</v>
      </c>
      <c r="X30">
        <v>1</v>
      </c>
      <c r="AD30">
        <v>24</v>
      </c>
      <c r="AE30">
        <v>1</v>
      </c>
      <c r="AK30">
        <v>24</v>
      </c>
      <c r="AL30">
        <v>1</v>
      </c>
      <c r="AM30">
        <v>3</v>
      </c>
      <c r="AN30">
        <v>1</v>
      </c>
      <c r="AR30">
        <v>24</v>
      </c>
      <c r="AS30">
        <v>1</v>
      </c>
      <c r="AY30">
        <v>24</v>
      </c>
      <c r="AZ30">
        <v>1</v>
      </c>
      <c r="BA30">
        <v>0</v>
      </c>
      <c r="BB30">
        <v>2</v>
      </c>
      <c r="BF30">
        <v>24</v>
      </c>
      <c r="BG30">
        <v>1</v>
      </c>
      <c r="BH30">
        <v>3</v>
      </c>
      <c r="BI30">
        <v>0</v>
      </c>
      <c r="BM30">
        <v>24</v>
      </c>
      <c r="BN30">
        <v>1</v>
      </c>
      <c r="BT30">
        <v>24</v>
      </c>
      <c r="BU30">
        <v>1</v>
      </c>
      <c r="CA30" t="s">
        <v>14</v>
      </c>
      <c r="CC30" s="3">
        <f>CC29/(1246*0.02)*100</f>
        <v>10.214504596527068</v>
      </c>
      <c r="CD30" s="3">
        <f>CD29/(1246*0.02)*100</f>
        <v>2.1888224135415144</v>
      </c>
      <c r="CH30">
        <v>24</v>
      </c>
      <c r="CI30">
        <v>1</v>
      </c>
      <c r="CJ30">
        <v>2</v>
      </c>
      <c r="CK30">
        <v>2</v>
      </c>
      <c r="CO30">
        <v>24</v>
      </c>
      <c r="CP30">
        <v>1</v>
      </c>
      <c r="CQ30">
        <v>1</v>
      </c>
      <c r="CR30">
        <v>0</v>
      </c>
      <c r="CV30">
        <v>24</v>
      </c>
      <c r="CW30">
        <v>1</v>
      </c>
      <c r="CX30">
        <v>1</v>
      </c>
      <c r="CY30">
        <v>0</v>
      </c>
      <c r="DC30">
        <v>24</v>
      </c>
      <c r="DD30">
        <v>1</v>
      </c>
      <c r="DE30">
        <v>3</v>
      </c>
      <c r="DF30">
        <v>1</v>
      </c>
      <c r="DJ30">
        <v>24</v>
      </c>
      <c r="DK30">
        <v>1</v>
      </c>
      <c r="DL30">
        <v>4</v>
      </c>
      <c r="DM30">
        <v>0</v>
      </c>
      <c r="DQ30">
        <v>24</v>
      </c>
      <c r="DR30">
        <v>1</v>
      </c>
      <c r="DS30">
        <v>3</v>
      </c>
      <c r="DT30">
        <v>0</v>
      </c>
    </row>
    <row r="31" spans="1:124" x14ac:dyDescent="0.25">
      <c r="B31">
        <v>25</v>
      </c>
      <c r="C31">
        <v>1</v>
      </c>
      <c r="D31">
        <v>3</v>
      </c>
      <c r="E31">
        <v>1</v>
      </c>
      <c r="I31">
        <v>25</v>
      </c>
      <c r="J31">
        <v>1</v>
      </c>
      <c r="K31">
        <v>8</v>
      </c>
      <c r="L31">
        <v>2</v>
      </c>
      <c r="P31">
        <v>25</v>
      </c>
      <c r="Q31">
        <v>1</v>
      </c>
      <c r="R31">
        <v>2</v>
      </c>
      <c r="S31">
        <v>0</v>
      </c>
      <c r="W31">
        <v>25</v>
      </c>
      <c r="X31">
        <v>1</v>
      </c>
      <c r="AD31">
        <v>25</v>
      </c>
      <c r="AE31">
        <v>1</v>
      </c>
      <c r="AK31">
        <v>25</v>
      </c>
      <c r="AL31">
        <v>1</v>
      </c>
      <c r="AM31">
        <v>6</v>
      </c>
      <c r="AN31">
        <v>0</v>
      </c>
      <c r="AR31">
        <v>25</v>
      </c>
      <c r="AS31">
        <v>1</v>
      </c>
      <c r="AY31">
        <v>25</v>
      </c>
      <c r="AZ31">
        <v>1</v>
      </c>
      <c r="BA31">
        <v>0</v>
      </c>
      <c r="BB31">
        <v>1</v>
      </c>
      <c r="BF31">
        <v>25</v>
      </c>
      <c r="BG31">
        <v>1</v>
      </c>
      <c r="BH31">
        <v>1</v>
      </c>
      <c r="BI31">
        <v>1</v>
      </c>
      <c r="BM31">
        <v>25</v>
      </c>
      <c r="BN31">
        <v>1</v>
      </c>
      <c r="BT31">
        <v>25</v>
      </c>
      <c r="BU31">
        <v>1</v>
      </c>
      <c r="BV31">
        <v>5</v>
      </c>
      <c r="BW31">
        <v>0</v>
      </c>
      <c r="CA31" t="s">
        <v>15</v>
      </c>
      <c r="CC31" s="3">
        <f>CC29*2.2/(1246*0.02)*10</f>
        <v>2.2471910112359552</v>
      </c>
      <c r="CD31" s="3">
        <f>CD29*2.2/(1246*0.02)*10</f>
        <v>0.4815409309791332</v>
      </c>
      <c r="CH31">
        <v>25</v>
      </c>
      <c r="CI31">
        <v>1</v>
      </c>
      <c r="CJ31">
        <v>2</v>
      </c>
      <c r="CK31">
        <v>2</v>
      </c>
      <c r="CO31">
        <v>25</v>
      </c>
      <c r="CP31">
        <v>1</v>
      </c>
      <c r="CQ31">
        <v>1</v>
      </c>
      <c r="CR31">
        <v>0</v>
      </c>
      <c r="CV31">
        <v>25</v>
      </c>
      <c r="CW31">
        <v>1</v>
      </c>
      <c r="CX31">
        <v>2</v>
      </c>
      <c r="CY31">
        <v>0</v>
      </c>
      <c r="DC31">
        <v>25</v>
      </c>
      <c r="DD31">
        <v>1</v>
      </c>
      <c r="DE31">
        <v>0</v>
      </c>
      <c r="DF31">
        <v>1</v>
      </c>
      <c r="DJ31">
        <v>25</v>
      </c>
      <c r="DK31">
        <v>1</v>
      </c>
      <c r="DL31">
        <v>5</v>
      </c>
      <c r="DM31">
        <v>1</v>
      </c>
      <c r="DQ31">
        <v>25</v>
      </c>
      <c r="DR31">
        <v>1</v>
      </c>
      <c r="DS31">
        <v>2</v>
      </c>
      <c r="DT31">
        <v>0</v>
      </c>
    </row>
    <row r="32" spans="1:124" x14ac:dyDescent="0.25">
      <c r="B32">
        <v>26</v>
      </c>
      <c r="C32">
        <v>1</v>
      </c>
      <c r="D32">
        <v>1</v>
      </c>
      <c r="E32">
        <v>4</v>
      </c>
      <c r="I32">
        <v>26</v>
      </c>
      <c r="J32">
        <v>1</v>
      </c>
      <c r="K32">
        <v>2</v>
      </c>
      <c r="L32">
        <v>0</v>
      </c>
      <c r="P32">
        <v>26</v>
      </c>
      <c r="Q32">
        <v>0</v>
      </c>
      <c r="R32">
        <v>0</v>
      </c>
      <c r="S32">
        <v>0</v>
      </c>
      <c r="W32">
        <v>26</v>
      </c>
      <c r="X32">
        <v>1</v>
      </c>
      <c r="AD32">
        <v>26</v>
      </c>
      <c r="AE32">
        <v>1</v>
      </c>
      <c r="AK32">
        <v>26</v>
      </c>
      <c r="AL32">
        <v>0</v>
      </c>
      <c r="AR32">
        <v>26</v>
      </c>
      <c r="AS32">
        <v>1</v>
      </c>
      <c r="AY32">
        <v>26</v>
      </c>
      <c r="AZ32">
        <v>1</v>
      </c>
      <c r="BA32">
        <v>1</v>
      </c>
      <c r="BB32">
        <v>1</v>
      </c>
      <c r="BF32">
        <v>26</v>
      </c>
      <c r="BG32">
        <v>1</v>
      </c>
      <c r="BH32">
        <v>2</v>
      </c>
      <c r="BI32">
        <v>1</v>
      </c>
      <c r="BM32">
        <v>26</v>
      </c>
      <c r="BN32">
        <v>1</v>
      </c>
      <c r="BT32">
        <v>26</v>
      </c>
      <c r="BU32">
        <v>1</v>
      </c>
      <c r="BV32">
        <v>1</v>
      </c>
      <c r="BW32">
        <v>1</v>
      </c>
      <c r="CH32">
        <v>26</v>
      </c>
      <c r="CI32">
        <v>0</v>
      </c>
      <c r="CJ32">
        <v>0</v>
      </c>
      <c r="CK32">
        <v>0</v>
      </c>
      <c r="CO32">
        <v>26</v>
      </c>
      <c r="CP32">
        <v>1</v>
      </c>
      <c r="CQ32">
        <v>1</v>
      </c>
      <c r="CR32">
        <v>0</v>
      </c>
      <c r="CV32">
        <v>26</v>
      </c>
      <c r="CW32">
        <v>1</v>
      </c>
      <c r="CX32">
        <v>2</v>
      </c>
      <c r="CY32">
        <v>0</v>
      </c>
      <c r="DC32">
        <v>26</v>
      </c>
      <c r="DD32">
        <v>1</v>
      </c>
      <c r="DE32">
        <v>0</v>
      </c>
      <c r="DF32">
        <v>2</v>
      </c>
      <c r="DJ32">
        <v>26</v>
      </c>
      <c r="DK32">
        <v>1</v>
      </c>
      <c r="DL32">
        <v>2</v>
      </c>
      <c r="DM32">
        <v>0</v>
      </c>
      <c r="DQ32">
        <v>26</v>
      </c>
      <c r="DR32">
        <v>1</v>
      </c>
      <c r="DS32">
        <v>2</v>
      </c>
      <c r="DT32">
        <v>1</v>
      </c>
    </row>
    <row r="33" spans="1:124" x14ac:dyDescent="0.25">
      <c r="B33">
        <v>27</v>
      </c>
      <c r="C33">
        <v>1</v>
      </c>
      <c r="D33">
        <v>3</v>
      </c>
      <c r="E33">
        <v>1</v>
      </c>
      <c r="I33">
        <v>27</v>
      </c>
      <c r="J33">
        <v>1</v>
      </c>
      <c r="K33">
        <v>2</v>
      </c>
      <c r="L33">
        <v>0</v>
      </c>
      <c r="P33">
        <v>27</v>
      </c>
      <c r="Q33">
        <v>1</v>
      </c>
      <c r="R33">
        <v>1</v>
      </c>
      <c r="S33">
        <v>0</v>
      </c>
      <c r="W33">
        <v>27</v>
      </c>
      <c r="X33">
        <v>1</v>
      </c>
      <c r="AD33">
        <v>27</v>
      </c>
      <c r="AE33">
        <v>1</v>
      </c>
      <c r="AK33">
        <v>27</v>
      </c>
      <c r="AL33">
        <v>1</v>
      </c>
      <c r="AR33">
        <v>27</v>
      </c>
      <c r="AS33">
        <v>1</v>
      </c>
      <c r="AY33">
        <v>27</v>
      </c>
      <c r="AZ33">
        <v>1</v>
      </c>
      <c r="BA33">
        <v>3</v>
      </c>
      <c r="BB33">
        <v>0</v>
      </c>
      <c r="BF33">
        <v>27</v>
      </c>
      <c r="BG33">
        <v>1</v>
      </c>
      <c r="BH33">
        <v>3</v>
      </c>
      <c r="BI33">
        <v>0</v>
      </c>
      <c r="BM33">
        <v>27</v>
      </c>
      <c r="BN33">
        <v>1</v>
      </c>
      <c r="BT33">
        <v>27</v>
      </c>
      <c r="BU33">
        <v>1</v>
      </c>
      <c r="BV33">
        <v>3</v>
      </c>
      <c r="BW33">
        <v>0</v>
      </c>
      <c r="CH33">
        <v>27</v>
      </c>
      <c r="CI33">
        <v>1</v>
      </c>
      <c r="CJ33">
        <v>1</v>
      </c>
      <c r="CK33">
        <v>1</v>
      </c>
      <c r="CO33">
        <v>27</v>
      </c>
      <c r="CP33">
        <v>1</v>
      </c>
      <c r="CQ33">
        <v>2</v>
      </c>
      <c r="CR33">
        <v>0</v>
      </c>
      <c r="CV33">
        <v>27</v>
      </c>
      <c r="CW33">
        <v>1</v>
      </c>
      <c r="CX33">
        <v>1</v>
      </c>
      <c r="CY33">
        <v>0</v>
      </c>
      <c r="DC33">
        <v>27</v>
      </c>
      <c r="DD33">
        <v>1</v>
      </c>
      <c r="DE33">
        <v>3</v>
      </c>
      <c r="DF33">
        <v>0</v>
      </c>
      <c r="DJ33">
        <v>27</v>
      </c>
      <c r="DK33">
        <v>1</v>
      </c>
      <c r="DL33">
        <v>2</v>
      </c>
      <c r="DM33">
        <v>1</v>
      </c>
      <c r="DQ33">
        <v>27</v>
      </c>
      <c r="DR33">
        <v>1</v>
      </c>
      <c r="DS33">
        <v>1</v>
      </c>
      <c r="DT33">
        <v>1</v>
      </c>
    </row>
    <row r="34" spans="1:124" x14ac:dyDescent="0.25">
      <c r="B34">
        <v>28</v>
      </c>
      <c r="C34">
        <v>1</v>
      </c>
      <c r="D34">
        <v>3</v>
      </c>
      <c r="E34">
        <v>0</v>
      </c>
      <c r="I34">
        <v>28</v>
      </c>
      <c r="J34">
        <v>1</v>
      </c>
      <c r="K34">
        <v>8</v>
      </c>
      <c r="L34">
        <v>0</v>
      </c>
      <c r="P34">
        <v>28</v>
      </c>
      <c r="Q34">
        <v>1</v>
      </c>
      <c r="R34">
        <v>2</v>
      </c>
      <c r="S34">
        <v>0</v>
      </c>
      <c r="W34">
        <v>28</v>
      </c>
      <c r="X34">
        <v>1</v>
      </c>
      <c r="AD34">
        <v>28</v>
      </c>
      <c r="AE34">
        <v>1</v>
      </c>
      <c r="AK34">
        <v>28</v>
      </c>
      <c r="AL34">
        <v>1</v>
      </c>
      <c r="AR34">
        <v>28</v>
      </c>
      <c r="AS34">
        <v>1</v>
      </c>
      <c r="AY34">
        <v>28</v>
      </c>
      <c r="AZ34">
        <v>1</v>
      </c>
      <c r="BA34">
        <v>3</v>
      </c>
      <c r="BB34">
        <v>0</v>
      </c>
      <c r="BF34">
        <v>28</v>
      </c>
      <c r="BG34">
        <v>1</v>
      </c>
      <c r="BH34">
        <v>4</v>
      </c>
      <c r="BI34">
        <v>0</v>
      </c>
      <c r="BM34">
        <v>28</v>
      </c>
      <c r="BN34">
        <v>1</v>
      </c>
      <c r="BT34">
        <v>28</v>
      </c>
      <c r="BU34">
        <v>1</v>
      </c>
      <c r="CC34" s="3"/>
      <c r="CD34" s="3"/>
      <c r="CH34">
        <v>28</v>
      </c>
      <c r="CI34">
        <v>1</v>
      </c>
      <c r="CJ34">
        <v>3</v>
      </c>
      <c r="CK34">
        <v>1</v>
      </c>
      <c r="CO34">
        <v>28</v>
      </c>
      <c r="CP34">
        <v>1</v>
      </c>
      <c r="CQ34">
        <v>2</v>
      </c>
      <c r="CR34">
        <v>0</v>
      </c>
      <c r="CV34">
        <v>28</v>
      </c>
      <c r="CW34">
        <v>1</v>
      </c>
      <c r="CX34">
        <v>3</v>
      </c>
      <c r="CY34">
        <v>0</v>
      </c>
      <c r="DC34">
        <v>28</v>
      </c>
      <c r="DD34">
        <v>1</v>
      </c>
      <c r="DE34">
        <v>6</v>
      </c>
      <c r="DF34">
        <v>0</v>
      </c>
      <c r="DJ34">
        <v>28</v>
      </c>
      <c r="DK34">
        <v>1</v>
      </c>
      <c r="DL34">
        <v>1</v>
      </c>
      <c r="DM34">
        <v>0</v>
      </c>
      <c r="DQ34">
        <v>28</v>
      </c>
      <c r="DR34">
        <v>1</v>
      </c>
      <c r="DS34">
        <v>2</v>
      </c>
      <c r="DT34">
        <v>0</v>
      </c>
    </row>
    <row r="35" spans="1:124" x14ac:dyDescent="0.25">
      <c r="B35">
        <v>29</v>
      </c>
      <c r="C35">
        <v>1</v>
      </c>
      <c r="D35">
        <v>4</v>
      </c>
      <c r="E35">
        <v>2</v>
      </c>
      <c r="I35">
        <v>29</v>
      </c>
      <c r="J35">
        <v>1</v>
      </c>
      <c r="K35">
        <v>5</v>
      </c>
      <c r="L35">
        <v>0</v>
      </c>
      <c r="P35">
        <v>29</v>
      </c>
      <c r="Q35">
        <v>1</v>
      </c>
      <c r="R35">
        <v>3</v>
      </c>
      <c r="S35">
        <v>1</v>
      </c>
      <c r="W35">
        <v>29</v>
      </c>
      <c r="X35">
        <v>1</v>
      </c>
      <c r="AD35">
        <v>29</v>
      </c>
      <c r="AE35">
        <v>1</v>
      </c>
      <c r="AK35">
        <v>29</v>
      </c>
      <c r="AL35">
        <v>1</v>
      </c>
      <c r="AR35">
        <v>29</v>
      </c>
      <c r="AS35">
        <v>1</v>
      </c>
      <c r="AY35">
        <v>29</v>
      </c>
      <c r="AZ35">
        <v>1</v>
      </c>
      <c r="BA35">
        <v>1</v>
      </c>
      <c r="BB35">
        <v>0</v>
      </c>
      <c r="BF35">
        <v>29</v>
      </c>
      <c r="BG35">
        <v>1</v>
      </c>
      <c r="BH35">
        <v>4</v>
      </c>
      <c r="BI35">
        <v>0</v>
      </c>
      <c r="BM35">
        <v>29</v>
      </c>
      <c r="BN35">
        <v>1</v>
      </c>
      <c r="BT35">
        <v>29</v>
      </c>
      <c r="BU35">
        <v>1</v>
      </c>
      <c r="CC35" s="3"/>
      <c r="CD35" s="3"/>
      <c r="CH35">
        <v>29</v>
      </c>
      <c r="CI35">
        <v>0</v>
      </c>
      <c r="CJ35">
        <v>0</v>
      </c>
      <c r="CK35">
        <v>0</v>
      </c>
      <c r="CO35">
        <v>29</v>
      </c>
      <c r="CP35">
        <v>0</v>
      </c>
      <c r="CQ35">
        <v>0</v>
      </c>
      <c r="CR35">
        <v>0</v>
      </c>
      <c r="CV35">
        <v>29</v>
      </c>
      <c r="CW35">
        <v>1</v>
      </c>
      <c r="CX35">
        <v>2</v>
      </c>
      <c r="CY35">
        <v>0</v>
      </c>
      <c r="DC35">
        <v>29</v>
      </c>
      <c r="DD35">
        <v>1</v>
      </c>
      <c r="DE35">
        <v>3</v>
      </c>
      <c r="DF35">
        <v>0</v>
      </c>
      <c r="DJ35">
        <v>29</v>
      </c>
      <c r="DK35">
        <v>1</v>
      </c>
      <c r="DL35">
        <v>1</v>
      </c>
      <c r="DM35">
        <v>0</v>
      </c>
      <c r="DQ35">
        <v>29</v>
      </c>
      <c r="DR35">
        <v>1</v>
      </c>
      <c r="DS35">
        <v>3</v>
      </c>
      <c r="DT35">
        <v>1</v>
      </c>
    </row>
    <row r="36" spans="1:124" x14ac:dyDescent="0.25">
      <c r="B36">
        <v>30</v>
      </c>
      <c r="C36">
        <v>1</v>
      </c>
      <c r="D36">
        <v>1</v>
      </c>
      <c r="E36">
        <v>2</v>
      </c>
      <c r="I36">
        <v>30</v>
      </c>
      <c r="J36">
        <v>1</v>
      </c>
      <c r="K36">
        <v>11</v>
      </c>
      <c r="L36">
        <v>0</v>
      </c>
      <c r="P36">
        <v>30</v>
      </c>
      <c r="Q36">
        <v>1</v>
      </c>
      <c r="R36">
        <v>1</v>
      </c>
      <c r="S36">
        <v>0</v>
      </c>
      <c r="W36">
        <v>30</v>
      </c>
      <c r="X36">
        <v>0</v>
      </c>
      <c r="AD36">
        <v>30</v>
      </c>
      <c r="AE36">
        <v>1</v>
      </c>
      <c r="AK36">
        <v>30</v>
      </c>
      <c r="AL36">
        <v>1</v>
      </c>
      <c r="AR36">
        <v>30</v>
      </c>
      <c r="AS36">
        <v>1</v>
      </c>
      <c r="AY36">
        <v>30</v>
      </c>
      <c r="AZ36">
        <v>1</v>
      </c>
      <c r="BA36">
        <v>3</v>
      </c>
      <c r="BB36">
        <v>2</v>
      </c>
      <c r="BF36">
        <v>30</v>
      </c>
      <c r="BG36">
        <v>1</v>
      </c>
      <c r="BH36">
        <v>4</v>
      </c>
      <c r="BI36">
        <v>0</v>
      </c>
      <c r="BM36">
        <v>30</v>
      </c>
      <c r="BN36">
        <v>1</v>
      </c>
      <c r="BT36">
        <v>30</v>
      </c>
      <c r="BU36">
        <v>1</v>
      </c>
      <c r="CH36">
        <v>30</v>
      </c>
      <c r="CI36">
        <v>0</v>
      </c>
      <c r="CJ36">
        <v>0</v>
      </c>
      <c r="CK36">
        <v>0</v>
      </c>
      <c r="CO36">
        <v>30</v>
      </c>
      <c r="CP36">
        <v>1</v>
      </c>
      <c r="CQ36">
        <v>2</v>
      </c>
      <c r="CR36">
        <v>0</v>
      </c>
      <c r="CV36">
        <v>30</v>
      </c>
      <c r="CW36">
        <v>1</v>
      </c>
      <c r="CX36">
        <v>2</v>
      </c>
      <c r="CY36">
        <v>0</v>
      </c>
      <c r="DC36">
        <v>30</v>
      </c>
      <c r="DD36">
        <v>1</v>
      </c>
      <c r="DE36">
        <v>3</v>
      </c>
      <c r="DF36">
        <v>1</v>
      </c>
      <c r="DJ36">
        <v>30</v>
      </c>
      <c r="DK36">
        <v>1</v>
      </c>
      <c r="DL36">
        <v>1</v>
      </c>
      <c r="DM36">
        <v>0</v>
      </c>
      <c r="DQ36">
        <v>30</v>
      </c>
      <c r="DR36">
        <v>1</v>
      </c>
      <c r="DS36">
        <v>3</v>
      </c>
      <c r="DT36">
        <v>0</v>
      </c>
    </row>
    <row r="37" spans="1:124" x14ac:dyDescent="0.25">
      <c r="B37">
        <v>31</v>
      </c>
      <c r="C37">
        <v>1</v>
      </c>
      <c r="D37">
        <v>1</v>
      </c>
      <c r="E37">
        <v>5</v>
      </c>
      <c r="I37">
        <v>31</v>
      </c>
      <c r="J37">
        <v>1</v>
      </c>
      <c r="K37">
        <v>9</v>
      </c>
      <c r="L37">
        <v>0</v>
      </c>
      <c r="P37">
        <v>31</v>
      </c>
      <c r="Q37">
        <v>1</v>
      </c>
      <c r="R37">
        <v>1</v>
      </c>
      <c r="S37">
        <v>0</v>
      </c>
      <c r="W37">
        <v>31</v>
      </c>
      <c r="X37">
        <v>1</v>
      </c>
      <c r="AD37">
        <v>31</v>
      </c>
      <c r="AE37">
        <v>1</v>
      </c>
      <c r="AK37">
        <v>31</v>
      </c>
      <c r="AL37">
        <v>1</v>
      </c>
      <c r="AR37">
        <v>31</v>
      </c>
      <c r="AS37">
        <v>1</v>
      </c>
      <c r="AY37">
        <v>31</v>
      </c>
      <c r="AZ37">
        <v>1</v>
      </c>
      <c r="BA37">
        <v>2</v>
      </c>
      <c r="BB37">
        <v>2</v>
      </c>
      <c r="BF37">
        <v>31</v>
      </c>
      <c r="BG37">
        <v>1</v>
      </c>
      <c r="BH37">
        <v>4</v>
      </c>
      <c r="BI37">
        <v>0</v>
      </c>
      <c r="BM37">
        <v>31</v>
      </c>
      <c r="BN37">
        <v>1</v>
      </c>
      <c r="BT37">
        <v>31</v>
      </c>
      <c r="BU37">
        <v>1</v>
      </c>
      <c r="CH37">
        <v>31</v>
      </c>
      <c r="CI37">
        <v>0</v>
      </c>
      <c r="CJ37">
        <v>0</v>
      </c>
      <c r="CK37">
        <v>0</v>
      </c>
      <c r="CO37">
        <v>31</v>
      </c>
      <c r="CP37">
        <v>1</v>
      </c>
      <c r="CQ37">
        <v>2</v>
      </c>
      <c r="CR37">
        <v>0</v>
      </c>
      <c r="CV37">
        <v>31</v>
      </c>
      <c r="CW37">
        <v>1</v>
      </c>
      <c r="CX37">
        <v>2</v>
      </c>
      <c r="CY37">
        <v>1</v>
      </c>
      <c r="DC37">
        <v>31</v>
      </c>
      <c r="DD37">
        <v>1</v>
      </c>
      <c r="DE37">
        <v>4</v>
      </c>
      <c r="DF37">
        <v>0</v>
      </c>
      <c r="DJ37">
        <v>31</v>
      </c>
      <c r="DK37">
        <v>1</v>
      </c>
      <c r="DL37">
        <v>2</v>
      </c>
      <c r="DM37">
        <v>0</v>
      </c>
      <c r="DQ37">
        <v>31</v>
      </c>
      <c r="DR37">
        <v>1</v>
      </c>
      <c r="DS37">
        <v>2</v>
      </c>
      <c r="DT37">
        <v>1</v>
      </c>
    </row>
    <row r="38" spans="1:124" x14ac:dyDescent="0.25">
      <c r="B38">
        <v>32</v>
      </c>
      <c r="C38">
        <v>1</v>
      </c>
      <c r="D38">
        <v>1</v>
      </c>
      <c r="E38">
        <v>0</v>
      </c>
      <c r="I38">
        <v>32</v>
      </c>
      <c r="J38">
        <v>1</v>
      </c>
      <c r="K38">
        <v>9</v>
      </c>
      <c r="L38">
        <v>0</v>
      </c>
      <c r="P38">
        <v>32</v>
      </c>
      <c r="Q38">
        <v>1</v>
      </c>
      <c r="R38">
        <v>2</v>
      </c>
      <c r="S38">
        <v>1</v>
      </c>
      <c r="W38">
        <v>32</v>
      </c>
      <c r="X38">
        <v>1</v>
      </c>
      <c r="AD38">
        <v>32</v>
      </c>
      <c r="AE38">
        <v>1</v>
      </c>
      <c r="AK38">
        <v>32</v>
      </c>
      <c r="AL38">
        <v>1</v>
      </c>
      <c r="AR38">
        <v>32</v>
      </c>
      <c r="AS38">
        <v>1</v>
      </c>
      <c r="AY38">
        <v>32</v>
      </c>
      <c r="AZ38">
        <v>1</v>
      </c>
      <c r="BF38">
        <v>32</v>
      </c>
      <c r="BG38">
        <v>1</v>
      </c>
      <c r="BH38">
        <v>2</v>
      </c>
      <c r="BI38">
        <v>2</v>
      </c>
      <c r="BM38">
        <v>32</v>
      </c>
      <c r="BN38">
        <v>1</v>
      </c>
      <c r="BT38">
        <v>32</v>
      </c>
      <c r="BU38">
        <v>1</v>
      </c>
      <c r="CH38">
        <v>32</v>
      </c>
      <c r="CI38">
        <v>0</v>
      </c>
      <c r="CJ38">
        <v>0</v>
      </c>
      <c r="CK38">
        <v>0</v>
      </c>
      <c r="CO38">
        <v>32</v>
      </c>
      <c r="CP38">
        <v>0</v>
      </c>
      <c r="CQ38">
        <v>0</v>
      </c>
      <c r="CR38">
        <v>0</v>
      </c>
      <c r="CV38">
        <v>32</v>
      </c>
      <c r="CW38">
        <v>1</v>
      </c>
      <c r="CX38">
        <v>5</v>
      </c>
      <c r="CY38">
        <v>0</v>
      </c>
      <c r="DC38">
        <v>32</v>
      </c>
      <c r="DD38">
        <v>1</v>
      </c>
      <c r="DE38">
        <v>3</v>
      </c>
      <c r="DF38">
        <v>1</v>
      </c>
      <c r="DJ38">
        <v>32</v>
      </c>
      <c r="DK38">
        <v>1</v>
      </c>
      <c r="DL38">
        <v>2</v>
      </c>
      <c r="DM38">
        <v>1</v>
      </c>
      <c r="DQ38">
        <v>32</v>
      </c>
      <c r="DR38">
        <v>1</v>
      </c>
      <c r="DS38">
        <v>3</v>
      </c>
      <c r="DT38">
        <v>1</v>
      </c>
    </row>
    <row r="39" spans="1:124" x14ac:dyDescent="0.25">
      <c r="B39">
        <v>33</v>
      </c>
      <c r="C39">
        <v>0</v>
      </c>
      <c r="D39">
        <v>0</v>
      </c>
      <c r="E39">
        <v>0</v>
      </c>
      <c r="I39">
        <v>33</v>
      </c>
      <c r="J39">
        <v>1</v>
      </c>
      <c r="K39">
        <v>5</v>
      </c>
      <c r="L39">
        <v>3</v>
      </c>
      <c r="P39">
        <v>33</v>
      </c>
      <c r="Q39">
        <v>1</v>
      </c>
      <c r="R39">
        <v>2</v>
      </c>
      <c r="S39">
        <v>1</v>
      </c>
      <c r="W39">
        <v>33</v>
      </c>
      <c r="X39">
        <v>1</v>
      </c>
      <c r="AD39">
        <v>33</v>
      </c>
      <c r="AE39">
        <v>1</v>
      </c>
      <c r="AK39">
        <v>33</v>
      </c>
      <c r="AL39">
        <v>1</v>
      </c>
      <c r="AR39">
        <v>33</v>
      </c>
      <c r="AS39">
        <v>1</v>
      </c>
      <c r="AY39">
        <v>33</v>
      </c>
      <c r="AZ39">
        <v>1</v>
      </c>
      <c r="BF39">
        <v>33</v>
      </c>
      <c r="BG39">
        <v>1</v>
      </c>
      <c r="BH39">
        <v>5</v>
      </c>
      <c r="BI39">
        <v>1</v>
      </c>
      <c r="BM39">
        <v>33</v>
      </c>
      <c r="BN39">
        <v>1</v>
      </c>
      <c r="BT39">
        <v>33</v>
      </c>
      <c r="BU39">
        <v>1</v>
      </c>
      <c r="CH39">
        <v>33</v>
      </c>
      <c r="CI39">
        <v>1</v>
      </c>
      <c r="CJ39">
        <v>1</v>
      </c>
      <c r="CK39">
        <v>2</v>
      </c>
      <c r="CO39">
        <v>33</v>
      </c>
      <c r="CP39">
        <v>1</v>
      </c>
      <c r="CQ39">
        <v>1</v>
      </c>
      <c r="CR39">
        <v>0</v>
      </c>
      <c r="CV39">
        <v>33</v>
      </c>
      <c r="CW39">
        <v>1</v>
      </c>
      <c r="CX39">
        <v>1</v>
      </c>
      <c r="CY39">
        <v>0</v>
      </c>
      <c r="DC39">
        <v>33</v>
      </c>
      <c r="DD39">
        <v>1</v>
      </c>
      <c r="DE39">
        <v>3</v>
      </c>
      <c r="DF39">
        <v>1</v>
      </c>
      <c r="DJ39">
        <v>33</v>
      </c>
      <c r="DK39">
        <v>1</v>
      </c>
      <c r="DL39">
        <v>2</v>
      </c>
      <c r="DM39">
        <v>0</v>
      </c>
      <c r="DQ39">
        <v>33</v>
      </c>
      <c r="DR39">
        <v>1</v>
      </c>
      <c r="DS39">
        <v>3</v>
      </c>
      <c r="DT39">
        <v>0</v>
      </c>
    </row>
    <row r="40" spans="1:124" x14ac:dyDescent="0.25">
      <c r="B40">
        <v>34</v>
      </c>
      <c r="C40">
        <v>1</v>
      </c>
      <c r="D40">
        <v>2</v>
      </c>
      <c r="E40">
        <v>3</v>
      </c>
      <c r="I40">
        <v>34</v>
      </c>
      <c r="J40">
        <v>1</v>
      </c>
      <c r="K40">
        <v>1</v>
      </c>
      <c r="L40">
        <v>2</v>
      </c>
      <c r="P40">
        <v>34</v>
      </c>
      <c r="Q40">
        <v>1</v>
      </c>
      <c r="R40">
        <v>3</v>
      </c>
      <c r="S40">
        <v>0</v>
      </c>
      <c r="W40">
        <v>34</v>
      </c>
      <c r="X40">
        <v>0</v>
      </c>
      <c r="AD40">
        <v>34</v>
      </c>
      <c r="AE40">
        <v>1</v>
      </c>
      <c r="AK40">
        <v>34</v>
      </c>
      <c r="AL40">
        <v>1</v>
      </c>
      <c r="AR40">
        <v>34</v>
      </c>
      <c r="AS40">
        <v>1</v>
      </c>
      <c r="AY40">
        <v>34</v>
      </c>
      <c r="AZ40">
        <v>1</v>
      </c>
      <c r="BF40">
        <v>34</v>
      </c>
      <c r="BG40">
        <v>1</v>
      </c>
      <c r="BH40">
        <v>3</v>
      </c>
      <c r="BI40">
        <v>0</v>
      </c>
      <c r="BM40">
        <v>34</v>
      </c>
      <c r="BN40">
        <v>1</v>
      </c>
      <c r="BT40">
        <v>34</v>
      </c>
      <c r="BU40">
        <v>1</v>
      </c>
      <c r="CH40">
        <v>34</v>
      </c>
      <c r="CI40">
        <v>1</v>
      </c>
      <c r="CJ40">
        <v>0</v>
      </c>
      <c r="CK40">
        <v>2</v>
      </c>
      <c r="CO40">
        <v>34</v>
      </c>
      <c r="CP40">
        <v>1</v>
      </c>
      <c r="CQ40">
        <v>1</v>
      </c>
      <c r="CR40">
        <v>1</v>
      </c>
      <c r="CV40">
        <v>34</v>
      </c>
      <c r="CW40">
        <v>1</v>
      </c>
      <c r="CX40">
        <v>1</v>
      </c>
      <c r="CY40">
        <v>0</v>
      </c>
      <c r="DC40">
        <v>34</v>
      </c>
      <c r="DD40">
        <v>1</v>
      </c>
      <c r="DE40">
        <v>3</v>
      </c>
      <c r="DF40">
        <v>1</v>
      </c>
      <c r="DJ40">
        <v>34</v>
      </c>
      <c r="DK40">
        <v>1</v>
      </c>
      <c r="DL40">
        <v>5</v>
      </c>
      <c r="DM40">
        <v>0</v>
      </c>
      <c r="DQ40">
        <v>34</v>
      </c>
      <c r="DR40">
        <v>1</v>
      </c>
      <c r="DS40">
        <v>1</v>
      </c>
      <c r="DT40">
        <v>2</v>
      </c>
    </row>
    <row r="41" spans="1:124" x14ac:dyDescent="0.25">
      <c r="B41">
        <v>35</v>
      </c>
      <c r="C41">
        <v>1</v>
      </c>
      <c r="D41">
        <v>4</v>
      </c>
      <c r="E41">
        <v>1</v>
      </c>
      <c r="I41">
        <v>35</v>
      </c>
      <c r="J41">
        <v>1</v>
      </c>
      <c r="K41">
        <v>2</v>
      </c>
      <c r="L41">
        <v>0</v>
      </c>
      <c r="P41">
        <v>35</v>
      </c>
      <c r="Q41">
        <v>1</v>
      </c>
      <c r="R41">
        <v>3</v>
      </c>
      <c r="S41">
        <v>0</v>
      </c>
      <c r="W41">
        <v>35</v>
      </c>
      <c r="X41">
        <v>1</v>
      </c>
      <c r="AD41">
        <v>35</v>
      </c>
      <c r="AE41">
        <v>1</v>
      </c>
      <c r="AF41">
        <v>3</v>
      </c>
      <c r="AG41">
        <v>2</v>
      </c>
      <c r="AK41">
        <v>35</v>
      </c>
      <c r="AL41">
        <v>1</v>
      </c>
      <c r="AR41">
        <v>35</v>
      </c>
      <c r="AS41">
        <v>1</v>
      </c>
      <c r="AY41">
        <v>35</v>
      </c>
      <c r="AZ41">
        <v>1</v>
      </c>
      <c r="BF41">
        <v>35</v>
      </c>
      <c r="BG41">
        <v>1</v>
      </c>
      <c r="BH41">
        <v>3</v>
      </c>
      <c r="BI41">
        <v>1</v>
      </c>
      <c r="BM41">
        <v>35</v>
      </c>
      <c r="BN41">
        <v>1</v>
      </c>
      <c r="BT41">
        <v>35</v>
      </c>
      <c r="BU41">
        <v>1</v>
      </c>
      <c r="CH41">
        <v>35</v>
      </c>
      <c r="CI41">
        <v>0</v>
      </c>
      <c r="CJ41">
        <v>0</v>
      </c>
      <c r="CK41">
        <v>0</v>
      </c>
      <c r="CO41">
        <v>35</v>
      </c>
      <c r="CP41">
        <v>1</v>
      </c>
      <c r="CQ41">
        <v>2</v>
      </c>
      <c r="CR41">
        <v>0</v>
      </c>
      <c r="CV41">
        <v>35</v>
      </c>
      <c r="CW41">
        <v>1</v>
      </c>
      <c r="CX41">
        <v>2</v>
      </c>
      <c r="CY41">
        <v>0</v>
      </c>
      <c r="DC41">
        <v>35</v>
      </c>
      <c r="DD41">
        <v>1</v>
      </c>
      <c r="DE41">
        <v>2</v>
      </c>
      <c r="DF41">
        <v>2</v>
      </c>
      <c r="DJ41">
        <v>35</v>
      </c>
      <c r="DK41">
        <v>1</v>
      </c>
      <c r="DL41">
        <v>3</v>
      </c>
      <c r="DM41">
        <v>0</v>
      </c>
      <c r="DQ41">
        <v>35</v>
      </c>
      <c r="DR41">
        <v>1</v>
      </c>
      <c r="DS41">
        <v>0</v>
      </c>
      <c r="DT41">
        <v>1</v>
      </c>
    </row>
    <row r="42" spans="1:124" x14ac:dyDescent="0.25">
      <c r="B42">
        <v>36</v>
      </c>
      <c r="C42">
        <v>1</v>
      </c>
      <c r="D42">
        <v>3</v>
      </c>
      <c r="E42">
        <v>1</v>
      </c>
      <c r="I42">
        <v>36</v>
      </c>
      <c r="J42">
        <v>1</v>
      </c>
      <c r="K42">
        <v>2</v>
      </c>
      <c r="L42">
        <v>1</v>
      </c>
      <c r="P42">
        <v>36</v>
      </c>
      <c r="Q42">
        <v>1</v>
      </c>
      <c r="R42">
        <v>5</v>
      </c>
      <c r="S42">
        <v>0</v>
      </c>
      <c r="W42">
        <v>36</v>
      </c>
      <c r="X42">
        <v>1</v>
      </c>
      <c r="AD42">
        <v>36</v>
      </c>
      <c r="AE42">
        <v>1</v>
      </c>
      <c r="AF42">
        <v>4</v>
      </c>
      <c r="AG42">
        <v>0</v>
      </c>
      <c r="AK42">
        <v>36</v>
      </c>
      <c r="AL42">
        <v>0</v>
      </c>
      <c r="AR42">
        <v>36</v>
      </c>
      <c r="AS42">
        <v>1</v>
      </c>
      <c r="AY42">
        <v>36</v>
      </c>
      <c r="AZ42">
        <v>1</v>
      </c>
      <c r="BF42">
        <v>36</v>
      </c>
      <c r="BG42">
        <v>1</v>
      </c>
      <c r="BH42">
        <v>2</v>
      </c>
      <c r="BI42">
        <v>1</v>
      </c>
      <c r="BM42">
        <v>36</v>
      </c>
      <c r="BN42">
        <v>1</v>
      </c>
      <c r="BT42">
        <v>36</v>
      </c>
      <c r="BU42">
        <v>1</v>
      </c>
      <c r="CH42">
        <v>36</v>
      </c>
      <c r="CI42">
        <v>1</v>
      </c>
      <c r="CJ42">
        <v>2</v>
      </c>
      <c r="CK42">
        <v>0</v>
      </c>
      <c r="CO42">
        <v>36</v>
      </c>
      <c r="CP42">
        <v>1</v>
      </c>
      <c r="CQ42">
        <v>1</v>
      </c>
      <c r="CR42">
        <v>0</v>
      </c>
      <c r="CV42">
        <v>36</v>
      </c>
      <c r="CW42">
        <v>1</v>
      </c>
      <c r="CX42">
        <v>1</v>
      </c>
      <c r="CY42">
        <v>0</v>
      </c>
      <c r="DC42">
        <v>36</v>
      </c>
      <c r="DD42">
        <v>1</v>
      </c>
      <c r="DE42">
        <v>3</v>
      </c>
      <c r="DF42">
        <v>0</v>
      </c>
      <c r="DJ42">
        <v>36</v>
      </c>
      <c r="DK42">
        <v>1</v>
      </c>
      <c r="DL42">
        <v>1</v>
      </c>
      <c r="DM42">
        <v>1</v>
      </c>
      <c r="DQ42">
        <v>36</v>
      </c>
      <c r="DR42">
        <v>1</v>
      </c>
      <c r="DS42">
        <v>2</v>
      </c>
      <c r="DT42">
        <v>3</v>
      </c>
    </row>
    <row r="43" spans="1:124" x14ac:dyDescent="0.25">
      <c r="B43">
        <v>37</v>
      </c>
      <c r="C43">
        <v>1</v>
      </c>
      <c r="D43">
        <v>4</v>
      </c>
      <c r="E43">
        <v>1</v>
      </c>
      <c r="I43">
        <v>37</v>
      </c>
      <c r="J43">
        <v>1</v>
      </c>
      <c r="K43">
        <v>5</v>
      </c>
      <c r="L43">
        <v>1</v>
      </c>
      <c r="P43">
        <v>37</v>
      </c>
      <c r="Q43">
        <v>1</v>
      </c>
      <c r="R43">
        <v>1</v>
      </c>
      <c r="S43">
        <v>0</v>
      </c>
      <c r="W43">
        <v>37</v>
      </c>
      <c r="X43">
        <v>1</v>
      </c>
      <c r="AD43">
        <v>37</v>
      </c>
      <c r="AE43">
        <v>1</v>
      </c>
      <c r="AF43">
        <v>3</v>
      </c>
      <c r="AG43">
        <v>0</v>
      </c>
      <c r="AK43">
        <v>37</v>
      </c>
      <c r="AL43">
        <v>1</v>
      </c>
      <c r="AR43">
        <v>37</v>
      </c>
      <c r="AS43">
        <v>1</v>
      </c>
      <c r="AY43">
        <v>37</v>
      </c>
      <c r="AZ43">
        <v>1</v>
      </c>
      <c r="BF43">
        <v>37</v>
      </c>
      <c r="BG43">
        <v>1</v>
      </c>
      <c r="BM43">
        <v>37</v>
      </c>
      <c r="BN43">
        <v>1</v>
      </c>
      <c r="BT43">
        <v>37</v>
      </c>
      <c r="BU43">
        <v>1</v>
      </c>
      <c r="BV43">
        <v>3</v>
      </c>
      <c r="BW43">
        <v>1</v>
      </c>
      <c r="CH43">
        <v>37</v>
      </c>
      <c r="CI43">
        <v>1</v>
      </c>
      <c r="CJ43">
        <v>0</v>
      </c>
      <c r="CK43">
        <v>1</v>
      </c>
      <c r="CO43">
        <v>37</v>
      </c>
      <c r="CP43">
        <v>0</v>
      </c>
      <c r="CQ43">
        <v>0</v>
      </c>
      <c r="CR43">
        <v>0</v>
      </c>
      <c r="CV43">
        <v>37</v>
      </c>
      <c r="CW43">
        <v>1</v>
      </c>
      <c r="CX43">
        <v>2</v>
      </c>
      <c r="CY43">
        <v>0</v>
      </c>
      <c r="DC43">
        <v>37</v>
      </c>
      <c r="DD43">
        <v>1</v>
      </c>
      <c r="DE43">
        <v>2</v>
      </c>
      <c r="DF43">
        <v>2</v>
      </c>
      <c r="DJ43">
        <v>37</v>
      </c>
      <c r="DK43">
        <v>1</v>
      </c>
      <c r="DL43">
        <v>2</v>
      </c>
      <c r="DM43">
        <v>1</v>
      </c>
      <c r="DQ43">
        <v>37</v>
      </c>
      <c r="DR43">
        <v>1</v>
      </c>
      <c r="DS43">
        <v>1</v>
      </c>
      <c r="DT43">
        <v>3</v>
      </c>
    </row>
    <row r="44" spans="1:124" x14ac:dyDescent="0.25">
      <c r="B44">
        <v>38</v>
      </c>
      <c r="C44">
        <v>1</v>
      </c>
      <c r="D44">
        <v>4</v>
      </c>
      <c r="E44">
        <v>0</v>
      </c>
      <c r="I44">
        <v>38</v>
      </c>
      <c r="J44">
        <v>1</v>
      </c>
      <c r="K44">
        <v>10</v>
      </c>
      <c r="L44">
        <v>0</v>
      </c>
      <c r="P44">
        <v>38</v>
      </c>
      <c r="Q44">
        <v>0</v>
      </c>
      <c r="R44">
        <v>0</v>
      </c>
      <c r="S44">
        <v>0</v>
      </c>
      <c r="W44">
        <v>38</v>
      </c>
      <c r="X44">
        <v>1</v>
      </c>
      <c r="AD44">
        <v>38</v>
      </c>
      <c r="AE44">
        <v>1</v>
      </c>
      <c r="AF44">
        <v>4</v>
      </c>
      <c r="AG44">
        <v>0</v>
      </c>
      <c r="AK44">
        <v>38</v>
      </c>
      <c r="AL44">
        <v>1</v>
      </c>
      <c r="AR44">
        <v>38</v>
      </c>
      <c r="AS44">
        <v>1</v>
      </c>
      <c r="AY44">
        <v>38</v>
      </c>
      <c r="AZ44">
        <v>1</v>
      </c>
      <c r="BF44">
        <v>38</v>
      </c>
      <c r="BG44">
        <v>1</v>
      </c>
      <c r="BM44">
        <v>38</v>
      </c>
      <c r="BN44">
        <v>1</v>
      </c>
      <c r="BT44">
        <v>38</v>
      </c>
      <c r="BU44">
        <v>1</v>
      </c>
      <c r="BV44">
        <v>1</v>
      </c>
      <c r="BW44">
        <v>0</v>
      </c>
      <c r="CH44">
        <v>38</v>
      </c>
      <c r="CI44">
        <v>1</v>
      </c>
      <c r="CJ44">
        <v>0</v>
      </c>
      <c r="CK44">
        <v>1</v>
      </c>
      <c r="CO44">
        <v>38</v>
      </c>
      <c r="CP44">
        <v>1</v>
      </c>
      <c r="CQ44">
        <v>2</v>
      </c>
      <c r="CR44">
        <v>0</v>
      </c>
      <c r="CV44">
        <v>38</v>
      </c>
      <c r="CW44">
        <v>1</v>
      </c>
      <c r="CX44">
        <v>2</v>
      </c>
      <c r="CY44">
        <v>0</v>
      </c>
      <c r="DC44">
        <v>38</v>
      </c>
      <c r="DD44">
        <v>1</v>
      </c>
      <c r="DE44">
        <v>0</v>
      </c>
      <c r="DF44">
        <v>1</v>
      </c>
      <c r="DJ44">
        <v>38</v>
      </c>
      <c r="DK44">
        <v>1</v>
      </c>
      <c r="DL44">
        <v>4</v>
      </c>
      <c r="DM44">
        <v>0</v>
      </c>
      <c r="DQ44">
        <v>38</v>
      </c>
      <c r="DR44">
        <v>1</v>
      </c>
      <c r="DS44">
        <v>1</v>
      </c>
      <c r="DT44">
        <v>0</v>
      </c>
    </row>
    <row r="45" spans="1:124" x14ac:dyDescent="0.25">
      <c r="B45">
        <v>39</v>
      </c>
      <c r="C45">
        <v>1</v>
      </c>
      <c r="D45">
        <v>1</v>
      </c>
      <c r="E45">
        <v>0</v>
      </c>
      <c r="I45">
        <v>39</v>
      </c>
      <c r="J45">
        <v>1</v>
      </c>
      <c r="P45">
        <v>39</v>
      </c>
      <c r="Q45">
        <v>1</v>
      </c>
      <c r="R45">
        <v>1</v>
      </c>
      <c r="S45">
        <v>0</v>
      </c>
      <c r="W45">
        <v>39</v>
      </c>
      <c r="X45">
        <v>1</v>
      </c>
      <c r="AD45">
        <v>39</v>
      </c>
      <c r="AE45">
        <v>1</v>
      </c>
      <c r="AF45">
        <v>2</v>
      </c>
      <c r="AG45">
        <v>1</v>
      </c>
      <c r="AK45">
        <v>39</v>
      </c>
      <c r="AL45">
        <v>1</v>
      </c>
      <c r="AR45">
        <v>39</v>
      </c>
      <c r="AS45">
        <v>1</v>
      </c>
      <c r="AY45">
        <v>39</v>
      </c>
      <c r="AZ45">
        <v>1</v>
      </c>
      <c r="BF45">
        <v>39</v>
      </c>
      <c r="BG45">
        <v>1</v>
      </c>
      <c r="BM45">
        <v>39</v>
      </c>
      <c r="BN45">
        <v>1</v>
      </c>
      <c r="BT45">
        <v>39</v>
      </c>
      <c r="BU45">
        <v>1</v>
      </c>
      <c r="CH45">
        <v>39</v>
      </c>
      <c r="CI45">
        <v>0</v>
      </c>
      <c r="CJ45">
        <v>0</v>
      </c>
      <c r="CK45">
        <v>0</v>
      </c>
      <c r="CO45">
        <v>39</v>
      </c>
      <c r="CP45">
        <v>1</v>
      </c>
      <c r="CQ45">
        <v>2</v>
      </c>
      <c r="CR45">
        <v>0</v>
      </c>
      <c r="CV45">
        <v>39</v>
      </c>
      <c r="CW45">
        <v>1</v>
      </c>
      <c r="CX45">
        <v>2</v>
      </c>
      <c r="CY45">
        <v>0</v>
      </c>
      <c r="DC45">
        <v>39</v>
      </c>
      <c r="DD45">
        <v>1</v>
      </c>
      <c r="DE45">
        <v>1</v>
      </c>
      <c r="DF45">
        <v>0</v>
      </c>
      <c r="DJ45">
        <v>39</v>
      </c>
      <c r="DK45">
        <v>1</v>
      </c>
      <c r="DL45">
        <v>4</v>
      </c>
      <c r="DM45">
        <v>0</v>
      </c>
      <c r="DQ45">
        <v>39</v>
      </c>
      <c r="DR45">
        <v>1</v>
      </c>
      <c r="DS45">
        <v>2</v>
      </c>
      <c r="DT45">
        <v>0</v>
      </c>
    </row>
    <row r="46" spans="1:124" x14ac:dyDescent="0.25">
      <c r="A46" t="s">
        <v>2</v>
      </c>
      <c r="B46">
        <v>40</v>
      </c>
      <c r="C46">
        <v>0</v>
      </c>
      <c r="D46">
        <v>0</v>
      </c>
      <c r="E46">
        <v>0</v>
      </c>
      <c r="I46">
        <v>40</v>
      </c>
      <c r="J46">
        <v>1</v>
      </c>
      <c r="P46">
        <v>40</v>
      </c>
      <c r="Q46">
        <v>1</v>
      </c>
      <c r="R46">
        <v>2</v>
      </c>
      <c r="S46">
        <v>0</v>
      </c>
      <c r="W46">
        <v>40</v>
      </c>
      <c r="X46">
        <v>1</v>
      </c>
      <c r="AD46">
        <v>40</v>
      </c>
      <c r="AE46">
        <v>1</v>
      </c>
      <c r="AF46">
        <v>3</v>
      </c>
      <c r="AG46">
        <v>2</v>
      </c>
      <c r="AK46">
        <v>40</v>
      </c>
      <c r="AL46">
        <v>1</v>
      </c>
      <c r="AR46">
        <v>40</v>
      </c>
      <c r="AS46">
        <v>1</v>
      </c>
      <c r="AY46">
        <v>40</v>
      </c>
      <c r="AZ46">
        <v>1</v>
      </c>
      <c r="BF46">
        <v>40</v>
      </c>
      <c r="BG46">
        <v>1</v>
      </c>
      <c r="BM46">
        <v>40</v>
      </c>
      <c r="BN46">
        <v>1</v>
      </c>
      <c r="BT46">
        <v>40</v>
      </c>
      <c r="BU46">
        <v>1</v>
      </c>
      <c r="CH46">
        <v>40</v>
      </c>
      <c r="CI46">
        <v>1</v>
      </c>
      <c r="CJ46">
        <v>1</v>
      </c>
      <c r="CK46">
        <v>0</v>
      </c>
      <c r="CO46">
        <v>40</v>
      </c>
      <c r="CP46">
        <v>1</v>
      </c>
      <c r="CQ46">
        <v>2</v>
      </c>
      <c r="CR46">
        <v>0</v>
      </c>
      <c r="CV46">
        <v>40</v>
      </c>
      <c r="CW46">
        <v>1</v>
      </c>
      <c r="CX46">
        <v>2</v>
      </c>
      <c r="CY46">
        <v>0</v>
      </c>
      <c r="DC46">
        <v>40</v>
      </c>
      <c r="DD46">
        <v>1</v>
      </c>
      <c r="DE46">
        <v>7</v>
      </c>
      <c r="DF46">
        <v>0</v>
      </c>
      <c r="DJ46">
        <v>40</v>
      </c>
      <c r="DK46">
        <v>1</v>
      </c>
      <c r="DL46">
        <v>1</v>
      </c>
      <c r="DM46">
        <v>1</v>
      </c>
      <c r="DQ46">
        <v>40</v>
      </c>
      <c r="DR46">
        <v>1</v>
      </c>
      <c r="DS46">
        <v>1</v>
      </c>
      <c r="DT46">
        <v>1</v>
      </c>
    </row>
    <row r="47" spans="1:124" x14ac:dyDescent="0.25">
      <c r="B47">
        <v>41</v>
      </c>
      <c r="C47">
        <v>1</v>
      </c>
      <c r="D47">
        <v>0</v>
      </c>
      <c r="E47">
        <v>6</v>
      </c>
      <c r="I47">
        <v>41</v>
      </c>
      <c r="J47">
        <v>1</v>
      </c>
      <c r="P47">
        <v>41</v>
      </c>
      <c r="Q47">
        <v>1</v>
      </c>
      <c r="R47">
        <v>2</v>
      </c>
      <c r="S47">
        <v>0</v>
      </c>
      <c r="W47">
        <v>41</v>
      </c>
      <c r="X47">
        <v>1</v>
      </c>
      <c r="AD47">
        <v>41</v>
      </c>
      <c r="AE47">
        <v>1</v>
      </c>
      <c r="AF47">
        <v>2</v>
      </c>
      <c r="AG47">
        <v>2</v>
      </c>
      <c r="AK47" t="s">
        <v>13</v>
      </c>
      <c r="AL47" s="3">
        <f>SUM(AL7:AL46)/COUNT(AL7:AL46)</f>
        <v>0.875</v>
      </c>
      <c r="AM47" s="3">
        <f t="shared" ref="AM47:AN47" si="1">SUM(AM7:AM46)/COUNT(AM7:AM46)</f>
        <v>3.4583333333333335</v>
      </c>
      <c r="AN47" s="3">
        <f t="shared" si="1"/>
        <v>0.33333333333333331</v>
      </c>
      <c r="AO47" s="3"/>
      <c r="AP47" s="3"/>
      <c r="AR47">
        <v>41</v>
      </c>
      <c r="AS47">
        <v>1</v>
      </c>
      <c r="AY47">
        <v>41</v>
      </c>
      <c r="AZ47">
        <v>1</v>
      </c>
      <c r="BF47">
        <v>41</v>
      </c>
      <c r="BG47">
        <v>1</v>
      </c>
      <c r="BM47">
        <v>41</v>
      </c>
      <c r="BN47">
        <v>1</v>
      </c>
      <c r="BT47">
        <v>41</v>
      </c>
      <c r="BU47">
        <v>1</v>
      </c>
      <c r="CH47">
        <v>41</v>
      </c>
      <c r="CI47">
        <v>1</v>
      </c>
      <c r="CJ47">
        <v>1</v>
      </c>
      <c r="CK47">
        <v>0</v>
      </c>
      <c r="CO47">
        <v>41</v>
      </c>
      <c r="CP47">
        <v>0</v>
      </c>
      <c r="CQ47">
        <v>0</v>
      </c>
      <c r="CR47">
        <v>0</v>
      </c>
      <c r="CV47">
        <v>41</v>
      </c>
      <c r="CW47">
        <v>1</v>
      </c>
      <c r="CX47">
        <v>2</v>
      </c>
      <c r="CY47">
        <v>0</v>
      </c>
      <c r="DC47">
        <v>41</v>
      </c>
      <c r="DD47">
        <v>1</v>
      </c>
      <c r="DE47">
        <v>5</v>
      </c>
      <c r="DF47">
        <v>0</v>
      </c>
      <c r="DJ47">
        <v>41</v>
      </c>
      <c r="DK47">
        <v>1</v>
      </c>
      <c r="DL47">
        <v>2</v>
      </c>
      <c r="DM47">
        <v>0</v>
      </c>
      <c r="DQ47">
        <v>41</v>
      </c>
      <c r="DR47">
        <v>1</v>
      </c>
      <c r="DS47">
        <v>2</v>
      </c>
      <c r="DT47">
        <v>1</v>
      </c>
    </row>
    <row r="48" spans="1:124" x14ac:dyDescent="0.25">
      <c r="B48">
        <v>42</v>
      </c>
      <c r="C48">
        <v>1</v>
      </c>
      <c r="D48">
        <v>0</v>
      </c>
      <c r="E48">
        <v>5</v>
      </c>
      <c r="I48">
        <v>42</v>
      </c>
      <c r="J48">
        <v>1</v>
      </c>
      <c r="P48">
        <v>42</v>
      </c>
      <c r="Q48">
        <v>1</v>
      </c>
      <c r="R48">
        <v>0</v>
      </c>
      <c r="S48">
        <v>1</v>
      </c>
      <c r="W48">
        <v>42</v>
      </c>
      <c r="X48">
        <v>1</v>
      </c>
      <c r="AD48">
        <v>42</v>
      </c>
      <c r="AE48">
        <v>1</v>
      </c>
      <c r="AF48">
        <v>2</v>
      </c>
      <c r="AG48">
        <v>2</v>
      </c>
      <c r="AK48" t="s">
        <v>14</v>
      </c>
      <c r="AM48" s="3">
        <f>AM47/(2732*0.015)*100</f>
        <v>8.4390759720188733</v>
      </c>
      <c r="AN48" s="3">
        <f>AN47/(2732*0.015)*100</f>
        <v>0.8134049129656743</v>
      </c>
      <c r="AO48" s="3"/>
      <c r="AP48" s="3"/>
      <c r="AR48">
        <v>42</v>
      </c>
      <c r="AS48">
        <v>1</v>
      </c>
      <c r="AY48" t="s">
        <v>13</v>
      </c>
      <c r="AZ48" s="3">
        <f>SUM(AZ7:AZ47)/COUNT(AZ7:AZ47)</f>
        <v>1</v>
      </c>
      <c r="BA48" s="3">
        <f t="shared" ref="BA48:BB48" si="2">SUM(BA7:BA47)/COUNT(BA7:BA47)</f>
        <v>1.5483870967741935</v>
      </c>
      <c r="BB48" s="3">
        <f t="shared" si="2"/>
        <v>1.1612903225806452</v>
      </c>
      <c r="BF48">
        <v>42</v>
      </c>
      <c r="BG48">
        <v>1</v>
      </c>
      <c r="BM48">
        <v>42</v>
      </c>
      <c r="BN48">
        <v>1</v>
      </c>
      <c r="BT48">
        <v>42</v>
      </c>
      <c r="BU48">
        <v>1</v>
      </c>
      <c r="CH48">
        <v>42</v>
      </c>
      <c r="CI48">
        <v>0</v>
      </c>
      <c r="CJ48">
        <v>0</v>
      </c>
      <c r="CK48">
        <v>0</v>
      </c>
      <c r="CO48">
        <v>42</v>
      </c>
      <c r="CP48">
        <v>0</v>
      </c>
      <c r="CQ48">
        <v>0</v>
      </c>
      <c r="CR48">
        <v>0</v>
      </c>
      <c r="CV48">
        <v>42</v>
      </c>
      <c r="CW48">
        <v>1</v>
      </c>
      <c r="CX48">
        <v>5</v>
      </c>
      <c r="CY48">
        <v>1</v>
      </c>
      <c r="DC48">
        <v>42</v>
      </c>
      <c r="DD48">
        <v>1</v>
      </c>
      <c r="DE48">
        <v>3</v>
      </c>
      <c r="DF48">
        <v>1</v>
      </c>
      <c r="DJ48">
        <v>42</v>
      </c>
      <c r="DK48">
        <v>1</v>
      </c>
      <c r="DL48">
        <v>1</v>
      </c>
      <c r="DM48">
        <v>0</v>
      </c>
    </row>
    <row r="49" spans="2:124" x14ac:dyDescent="0.25">
      <c r="B49">
        <v>43</v>
      </c>
      <c r="C49">
        <v>1</v>
      </c>
      <c r="D49">
        <v>2</v>
      </c>
      <c r="E49">
        <v>3</v>
      </c>
      <c r="I49">
        <v>43</v>
      </c>
      <c r="J49">
        <v>1</v>
      </c>
      <c r="O49" t="s">
        <v>6</v>
      </c>
      <c r="P49">
        <v>43</v>
      </c>
      <c r="Q49">
        <v>1</v>
      </c>
      <c r="R49">
        <v>3</v>
      </c>
      <c r="S49">
        <v>1</v>
      </c>
      <c r="W49">
        <v>43</v>
      </c>
      <c r="X49">
        <v>0</v>
      </c>
      <c r="AD49">
        <v>43</v>
      </c>
      <c r="AE49">
        <v>1</v>
      </c>
      <c r="AF49">
        <v>2</v>
      </c>
      <c r="AG49">
        <v>0</v>
      </c>
      <c r="AK49" t="s">
        <v>15</v>
      </c>
      <c r="AM49" s="3">
        <f>AM47*2.22/(2732*0.015)*10</f>
        <v>1.8734748657881897</v>
      </c>
      <c r="AN49" s="3">
        <f>AN47*2.22/(2732*0.015)*10</f>
        <v>0.1805758906783797</v>
      </c>
      <c r="AO49" s="3"/>
      <c r="AP49" s="3"/>
      <c r="AR49">
        <v>43</v>
      </c>
      <c r="AS49">
        <v>1</v>
      </c>
      <c r="AY49" t="s">
        <v>14</v>
      </c>
      <c r="BA49" s="3">
        <f>BA48/(2656*0.015)*100</f>
        <v>3.8865137971239796</v>
      </c>
      <c r="BB49" s="3">
        <f>BB48/(2656*0.015)*100</f>
        <v>2.9148853478429855</v>
      </c>
      <c r="BF49">
        <v>43</v>
      </c>
      <c r="BG49">
        <v>1</v>
      </c>
      <c r="BM49">
        <v>43</v>
      </c>
      <c r="BN49">
        <v>1</v>
      </c>
      <c r="BT49">
        <v>43</v>
      </c>
      <c r="BU49">
        <v>1</v>
      </c>
      <c r="CH49">
        <v>43</v>
      </c>
      <c r="CI49">
        <v>1</v>
      </c>
      <c r="CJ49">
        <v>1</v>
      </c>
      <c r="CK49">
        <v>0</v>
      </c>
      <c r="CO49">
        <v>43</v>
      </c>
      <c r="CP49">
        <v>0</v>
      </c>
      <c r="CQ49">
        <v>0</v>
      </c>
      <c r="CR49">
        <v>0</v>
      </c>
      <c r="CV49">
        <v>43</v>
      </c>
      <c r="CW49">
        <v>1</v>
      </c>
      <c r="CX49">
        <v>1</v>
      </c>
      <c r="CY49">
        <v>1</v>
      </c>
      <c r="DC49">
        <v>43</v>
      </c>
      <c r="DD49">
        <v>1</v>
      </c>
      <c r="DE49">
        <v>5</v>
      </c>
      <c r="DF49">
        <v>0</v>
      </c>
      <c r="DJ49">
        <v>43</v>
      </c>
      <c r="DK49">
        <v>1</v>
      </c>
      <c r="DL49">
        <v>3</v>
      </c>
      <c r="DM49">
        <v>0</v>
      </c>
    </row>
    <row r="50" spans="2:124" x14ac:dyDescent="0.25">
      <c r="B50">
        <v>44</v>
      </c>
      <c r="C50">
        <v>1</v>
      </c>
      <c r="D50">
        <v>2</v>
      </c>
      <c r="E50">
        <v>3</v>
      </c>
      <c r="I50">
        <v>45</v>
      </c>
      <c r="J50">
        <v>1</v>
      </c>
      <c r="P50">
        <v>44</v>
      </c>
      <c r="Q50">
        <v>1</v>
      </c>
      <c r="W50">
        <v>44</v>
      </c>
      <c r="X50">
        <v>1</v>
      </c>
      <c r="AD50">
        <v>44</v>
      </c>
      <c r="AE50">
        <v>1</v>
      </c>
      <c r="AF50">
        <v>3</v>
      </c>
      <c r="AG50">
        <v>1</v>
      </c>
      <c r="AR50">
        <v>44</v>
      </c>
      <c r="AS50">
        <v>1</v>
      </c>
      <c r="AY50" t="s">
        <v>15</v>
      </c>
      <c r="BA50" s="3">
        <f>BA48*1.54/(2656*0.015)*10</f>
        <v>0.59852312475709291</v>
      </c>
      <c r="BB50" s="3">
        <f>BB48*1.54/(2656*0.015)*10</f>
        <v>0.44889234356781971</v>
      </c>
      <c r="BF50">
        <v>44</v>
      </c>
      <c r="BG50">
        <v>1</v>
      </c>
      <c r="BM50">
        <v>44</v>
      </c>
      <c r="BN50">
        <v>1</v>
      </c>
      <c r="BT50">
        <v>44</v>
      </c>
      <c r="BU50">
        <v>1</v>
      </c>
      <c r="CH50">
        <v>44</v>
      </c>
      <c r="CI50">
        <v>1</v>
      </c>
      <c r="CJ50">
        <v>3</v>
      </c>
      <c r="CK50">
        <v>0</v>
      </c>
      <c r="CO50">
        <v>44</v>
      </c>
      <c r="CP50">
        <v>0</v>
      </c>
      <c r="CQ50">
        <v>0</v>
      </c>
      <c r="CR50">
        <v>0</v>
      </c>
      <c r="CV50">
        <v>44</v>
      </c>
      <c r="CW50">
        <v>1</v>
      </c>
      <c r="CX50">
        <v>0</v>
      </c>
      <c r="CY50">
        <v>1</v>
      </c>
      <c r="DC50">
        <v>44</v>
      </c>
      <c r="DD50">
        <v>1</v>
      </c>
      <c r="DE50">
        <v>2</v>
      </c>
      <c r="DF50">
        <v>1</v>
      </c>
      <c r="DJ50">
        <v>44</v>
      </c>
      <c r="DK50">
        <v>1</v>
      </c>
      <c r="DL50">
        <v>3</v>
      </c>
      <c r="DM50">
        <v>0</v>
      </c>
    </row>
    <row r="51" spans="2:124" x14ac:dyDescent="0.25">
      <c r="B51">
        <v>45</v>
      </c>
      <c r="C51">
        <v>1</v>
      </c>
      <c r="D51">
        <v>0</v>
      </c>
      <c r="E51">
        <v>4</v>
      </c>
      <c r="I51">
        <v>46</v>
      </c>
      <c r="J51">
        <v>1</v>
      </c>
      <c r="P51">
        <v>45</v>
      </c>
      <c r="Q51">
        <v>1</v>
      </c>
      <c r="W51">
        <v>45</v>
      </c>
      <c r="X51">
        <v>1</v>
      </c>
      <c r="AD51">
        <v>45</v>
      </c>
      <c r="AE51">
        <v>1</v>
      </c>
      <c r="AF51">
        <v>3</v>
      </c>
      <c r="AG51">
        <v>1</v>
      </c>
      <c r="AR51">
        <v>45</v>
      </c>
      <c r="AS51">
        <v>1</v>
      </c>
      <c r="BF51">
        <v>45</v>
      </c>
      <c r="BG51">
        <v>1</v>
      </c>
      <c r="BM51">
        <v>45</v>
      </c>
      <c r="BN51">
        <v>1</v>
      </c>
      <c r="BO51">
        <v>4</v>
      </c>
      <c r="BP51">
        <v>0</v>
      </c>
      <c r="BT51">
        <v>45</v>
      </c>
      <c r="BU51">
        <v>1</v>
      </c>
      <c r="CH51">
        <v>45</v>
      </c>
      <c r="CI51">
        <v>1</v>
      </c>
      <c r="CJ51">
        <v>0</v>
      </c>
      <c r="CK51">
        <v>2</v>
      </c>
      <c r="CO51">
        <v>45</v>
      </c>
      <c r="CP51">
        <v>0</v>
      </c>
      <c r="CQ51">
        <v>0</v>
      </c>
      <c r="CR51">
        <v>0</v>
      </c>
      <c r="CV51">
        <v>45</v>
      </c>
      <c r="CW51">
        <v>0</v>
      </c>
      <c r="CX51">
        <v>0</v>
      </c>
      <c r="CY51">
        <v>0</v>
      </c>
      <c r="DC51">
        <v>45</v>
      </c>
      <c r="DD51">
        <v>1</v>
      </c>
      <c r="DE51">
        <v>4</v>
      </c>
      <c r="DF51">
        <v>0</v>
      </c>
      <c r="DJ51">
        <v>45</v>
      </c>
      <c r="DK51">
        <v>1</v>
      </c>
      <c r="DL51">
        <v>3</v>
      </c>
      <c r="DM51">
        <v>0</v>
      </c>
    </row>
    <row r="52" spans="2:124" x14ac:dyDescent="0.25">
      <c r="B52">
        <v>46</v>
      </c>
      <c r="C52">
        <v>1</v>
      </c>
      <c r="D52">
        <v>3</v>
      </c>
      <c r="E52">
        <v>2</v>
      </c>
      <c r="I52">
        <v>47</v>
      </c>
      <c r="J52">
        <v>1</v>
      </c>
      <c r="P52">
        <v>46</v>
      </c>
      <c r="Q52">
        <v>1</v>
      </c>
      <c r="W52">
        <v>46</v>
      </c>
      <c r="X52">
        <v>1</v>
      </c>
      <c r="AD52">
        <v>46</v>
      </c>
      <c r="AE52">
        <v>1</v>
      </c>
      <c r="AR52">
        <v>46</v>
      </c>
      <c r="AS52">
        <v>1</v>
      </c>
      <c r="BF52">
        <v>46</v>
      </c>
      <c r="BG52">
        <v>1</v>
      </c>
      <c r="BM52">
        <v>46</v>
      </c>
      <c r="BN52">
        <v>1</v>
      </c>
      <c r="BO52">
        <v>2</v>
      </c>
      <c r="BP52">
        <v>1</v>
      </c>
      <c r="BT52">
        <v>46</v>
      </c>
      <c r="BU52">
        <v>1</v>
      </c>
      <c r="CH52">
        <v>46</v>
      </c>
      <c r="CI52">
        <v>1</v>
      </c>
      <c r="CJ52">
        <v>1</v>
      </c>
      <c r="CK52">
        <v>1</v>
      </c>
      <c r="CO52">
        <v>46</v>
      </c>
      <c r="CP52">
        <v>1</v>
      </c>
      <c r="CQ52">
        <v>1</v>
      </c>
      <c r="CR52">
        <v>0</v>
      </c>
      <c r="CV52">
        <v>46</v>
      </c>
      <c r="CW52">
        <v>1</v>
      </c>
      <c r="CX52">
        <v>3</v>
      </c>
      <c r="CY52">
        <v>0</v>
      </c>
      <c r="DC52">
        <v>46</v>
      </c>
      <c r="DD52">
        <v>1</v>
      </c>
      <c r="DE52">
        <v>3</v>
      </c>
      <c r="DF52">
        <v>0</v>
      </c>
      <c r="DJ52">
        <v>46</v>
      </c>
      <c r="DK52">
        <v>1</v>
      </c>
      <c r="DL52">
        <v>3</v>
      </c>
      <c r="DM52">
        <v>0</v>
      </c>
    </row>
    <row r="53" spans="2:124" x14ac:dyDescent="0.25">
      <c r="B53">
        <v>47</v>
      </c>
      <c r="C53">
        <v>1</v>
      </c>
      <c r="D53">
        <v>4</v>
      </c>
      <c r="E53">
        <v>1</v>
      </c>
      <c r="I53">
        <v>48</v>
      </c>
      <c r="J53">
        <v>1</v>
      </c>
      <c r="P53">
        <v>47</v>
      </c>
      <c r="Q53">
        <v>1</v>
      </c>
      <c r="W53">
        <v>47</v>
      </c>
      <c r="X53">
        <v>1</v>
      </c>
      <c r="AD53">
        <v>47</v>
      </c>
      <c r="AE53">
        <v>1</v>
      </c>
      <c r="AR53">
        <v>47</v>
      </c>
      <c r="AS53">
        <v>1</v>
      </c>
      <c r="BF53">
        <v>47</v>
      </c>
      <c r="BG53">
        <v>1</v>
      </c>
      <c r="BM53">
        <v>47</v>
      </c>
      <c r="BN53">
        <v>1</v>
      </c>
      <c r="BO53">
        <v>5</v>
      </c>
      <c r="BP53">
        <v>0</v>
      </c>
      <c r="BT53">
        <v>47</v>
      </c>
      <c r="BU53">
        <v>1</v>
      </c>
      <c r="CH53">
        <v>47</v>
      </c>
      <c r="CI53">
        <v>0</v>
      </c>
      <c r="CJ53">
        <v>0</v>
      </c>
      <c r="CK53">
        <v>0</v>
      </c>
      <c r="CO53">
        <v>47</v>
      </c>
      <c r="CP53">
        <v>1</v>
      </c>
      <c r="CQ53">
        <v>1</v>
      </c>
      <c r="CR53">
        <v>0</v>
      </c>
      <c r="CV53">
        <v>47</v>
      </c>
      <c r="CW53">
        <v>1</v>
      </c>
      <c r="CX53">
        <v>2</v>
      </c>
      <c r="CY53">
        <v>0</v>
      </c>
      <c r="DC53">
        <v>47</v>
      </c>
      <c r="DD53">
        <v>1</v>
      </c>
      <c r="DE53">
        <v>2</v>
      </c>
      <c r="DF53">
        <v>2</v>
      </c>
      <c r="DJ53">
        <v>47</v>
      </c>
      <c r="DK53">
        <v>1</v>
      </c>
      <c r="DL53">
        <v>3</v>
      </c>
      <c r="DM53">
        <v>0</v>
      </c>
    </row>
    <row r="54" spans="2:124" x14ac:dyDescent="0.25">
      <c r="B54">
        <v>48</v>
      </c>
      <c r="C54">
        <v>1</v>
      </c>
      <c r="D54">
        <v>5</v>
      </c>
      <c r="E54">
        <v>0</v>
      </c>
      <c r="I54">
        <v>49</v>
      </c>
      <c r="J54">
        <v>1</v>
      </c>
      <c r="P54">
        <v>48</v>
      </c>
      <c r="Q54">
        <v>0</v>
      </c>
      <c r="W54">
        <v>48</v>
      </c>
      <c r="X54">
        <v>1</v>
      </c>
      <c r="AD54">
        <v>48</v>
      </c>
      <c r="AE54">
        <v>0</v>
      </c>
      <c r="AR54">
        <v>48</v>
      </c>
      <c r="AS54">
        <v>1</v>
      </c>
      <c r="BF54">
        <v>48</v>
      </c>
      <c r="BG54">
        <v>1</v>
      </c>
      <c r="BM54">
        <v>48</v>
      </c>
      <c r="BN54">
        <v>1</v>
      </c>
      <c r="BT54">
        <v>48</v>
      </c>
      <c r="BU54">
        <v>1</v>
      </c>
      <c r="CH54">
        <v>48</v>
      </c>
      <c r="CI54">
        <v>0</v>
      </c>
      <c r="CJ54">
        <v>0</v>
      </c>
      <c r="CK54">
        <v>0</v>
      </c>
      <c r="CO54">
        <v>48</v>
      </c>
      <c r="CP54">
        <v>1</v>
      </c>
      <c r="CQ54">
        <v>0</v>
      </c>
      <c r="CR54">
        <v>1</v>
      </c>
      <c r="CV54">
        <v>48</v>
      </c>
      <c r="CW54">
        <v>1</v>
      </c>
      <c r="CX54">
        <v>3</v>
      </c>
      <c r="CY54">
        <v>0</v>
      </c>
      <c r="DC54">
        <v>48</v>
      </c>
      <c r="DD54">
        <v>1</v>
      </c>
      <c r="DE54">
        <v>3</v>
      </c>
      <c r="DF54">
        <v>1</v>
      </c>
      <c r="DJ54">
        <v>48</v>
      </c>
      <c r="DK54">
        <v>1</v>
      </c>
      <c r="DL54">
        <v>2</v>
      </c>
      <c r="DM54">
        <v>1</v>
      </c>
    </row>
    <row r="55" spans="2:124" x14ac:dyDescent="0.25">
      <c r="B55">
        <v>49</v>
      </c>
      <c r="C55">
        <v>1</v>
      </c>
      <c r="D55">
        <v>2</v>
      </c>
      <c r="E55">
        <v>3</v>
      </c>
      <c r="I55">
        <v>50</v>
      </c>
      <c r="J55">
        <v>1</v>
      </c>
      <c r="P55">
        <v>49</v>
      </c>
      <c r="Q55">
        <v>1</v>
      </c>
      <c r="W55">
        <v>49</v>
      </c>
      <c r="X55">
        <v>1</v>
      </c>
      <c r="AD55">
        <v>49</v>
      </c>
      <c r="AE55">
        <v>1</v>
      </c>
      <c r="AR55">
        <v>49</v>
      </c>
      <c r="AS55">
        <v>1</v>
      </c>
      <c r="BF55">
        <v>49</v>
      </c>
      <c r="BG55">
        <v>1</v>
      </c>
      <c r="BM55">
        <v>49</v>
      </c>
      <c r="BN55">
        <v>1</v>
      </c>
      <c r="BT55">
        <v>49</v>
      </c>
      <c r="BU55">
        <v>1</v>
      </c>
      <c r="CH55">
        <v>49</v>
      </c>
      <c r="CI55">
        <v>1</v>
      </c>
      <c r="CJ55">
        <v>2</v>
      </c>
      <c r="CK55">
        <v>0</v>
      </c>
      <c r="CO55">
        <v>49</v>
      </c>
      <c r="CP55">
        <v>1</v>
      </c>
      <c r="CQ55">
        <v>0</v>
      </c>
      <c r="CR55">
        <v>1</v>
      </c>
      <c r="CV55">
        <v>49</v>
      </c>
      <c r="CW55">
        <v>1</v>
      </c>
      <c r="CX55">
        <v>3</v>
      </c>
      <c r="CY55">
        <v>0</v>
      </c>
      <c r="DC55">
        <v>49</v>
      </c>
      <c r="DD55">
        <v>1</v>
      </c>
      <c r="DE55">
        <v>6</v>
      </c>
      <c r="DF55">
        <v>0</v>
      </c>
      <c r="DJ55">
        <v>49</v>
      </c>
      <c r="DK55">
        <v>1</v>
      </c>
      <c r="DL55">
        <v>3</v>
      </c>
      <c r="DM55">
        <v>1</v>
      </c>
    </row>
    <row r="56" spans="2:124" x14ac:dyDescent="0.25">
      <c r="B56">
        <v>50</v>
      </c>
      <c r="C56">
        <v>1</v>
      </c>
      <c r="D56">
        <v>3</v>
      </c>
      <c r="E56">
        <v>2</v>
      </c>
      <c r="I56">
        <v>51</v>
      </c>
      <c r="J56">
        <v>1</v>
      </c>
      <c r="P56">
        <v>50</v>
      </c>
      <c r="Q56">
        <v>1</v>
      </c>
      <c r="V56" t="s">
        <v>6</v>
      </c>
      <c r="W56">
        <v>50</v>
      </c>
      <c r="X56">
        <v>1</v>
      </c>
      <c r="AD56">
        <v>50</v>
      </c>
      <c r="AE56">
        <v>1</v>
      </c>
      <c r="AR56">
        <v>50</v>
      </c>
      <c r="AS56">
        <v>1</v>
      </c>
      <c r="BF56">
        <v>50</v>
      </c>
      <c r="BG56">
        <v>1</v>
      </c>
      <c r="BM56">
        <v>50</v>
      </c>
      <c r="BN56">
        <v>1</v>
      </c>
      <c r="BT56">
        <v>50</v>
      </c>
      <c r="BU56">
        <v>1</v>
      </c>
      <c r="CH56">
        <v>50</v>
      </c>
      <c r="CI56">
        <v>1</v>
      </c>
      <c r="CJ56">
        <v>1</v>
      </c>
      <c r="CK56">
        <v>1</v>
      </c>
      <c r="CO56">
        <v>50</v>
      </c>
      <c r="CP56">
        <v>1</v>
      </c>
      <c r="CQ56">
        <v>0</v>
      </c>
      <c r="CR56">
        <v>1</v>
      </c>
      <c r="CV56">
        <v>50</v>
      </c>
      <c r="CW56">
        <v>1</v>
      </c>
      <c r="CX56">
        <v>1</v>
      </c>
      <c r="CY56">
        <v>1</v>
      </c>
      <c r="DC56">
        <v>50</v>
      </c>
      <c r="DD56">
        <v>1</v>
      </c>
      <c r="DE56">
        <v>3</v>
      </c>
      <c r="DF56">
        <v>0</v>
      </c>
      <c r="DJ56">
        <v>50</v>
      </c>
      <c r="DK56">
        <v>1</v>
      </c>
      <c r="DL56">
        <v>0</v>
      </c>
      <c r="DM56">
        <v>1</v>
      </c>
    </row>
    <row r="57" spans="2:124" x14ac:dyDescent="0.25">
      <c r="B57">
        <v>51</v>
      </c>
      <c r="C57">
        <v>1</v>
      </c>
      <c r="D57">
        <v>3</v>
      </c>
      <c r="E57">
        <v>1</v>
      </c>
      <c r="I57">
        <v>52</v>
      </c>
      <c r="J57">
        <v>1</v>
      </c>
      <c r="P57">
        <v>51</v>
      </c>
      <c r="Q57">
        <v>1</v>
      </c>
      <c r="W57">
        <v>51</v>
      </c>
      <c r="X57">
        <v>1</v>
      </c>
      <c r="AD57">
        <v>51</v>
      </c>
      <c r="AE57">
        <v>1</v>
      </c>
      <c r="AR57">
        <v>51</v>
      </c>
      <c r="AS57">
        <v>1</v>
      </c>
      <c r="BF57">
        <v>51</v>
      </c>
      <c r="BG57">
        <v>0</v>
      </c>
      <c r="BM57">
        <v>51</v>
      </c>
      <c r="BN57">
        <v>1</v>
      </c>
      <c r="BT57">
        <v>51</v>
      </c>
      <c r="BU57">
        <v>1</v>
      </c>
      <c r="CH57" t="s">
        <v>13</v>
      </c>
      <c r="CI57" s="3">
        <f>SUM(CI7:CI56)/COUNT(CI7:CI56)</f>
        <v>0.74</v>
      </c>
      <c r="CJ57" s="3">
        <f t="shared" ref="CJ57:CK57" si="3">SUM(CJ7:CJ56)/COUNT(CJ7:CJ56)</f>
        <v>1.1599999999999999</v>
      </c>
      <c r="CK57" s="3">
        <f t="shared" si="3"/>
        <v>0.54</v>
      </c>
      <c r="CO57" t="s">
        <v>13</v>
      </c>
      <c r="CP57" s="3">
        <f>SUM(CP7:CP56)/COUNT(CP7:CP56)</f>
        <v>0.64</v>
      </c>
      <c r="CQ57" s="3">
        <f t="shared" ref="CQ57" si="4">SUM(CQ7:CQ56)/COUNT(CQ7:CQ56)</f>
        <v>0.7</v>
      </c>
      <c r="CR57" s="3">
        <f t="shared" ref="CR57" si="5">SUM(CR7:CR56)/COUNT(CR7:CR56)</f>
        <v>0.2</v>
      </c>
      <c r="CV57" t="s">
        <v>13</v>
      </c>
      <c r="CW57" s="3">
        <f>SUM(CW7:CW56)/COUNT(CW7:CW56)</f>
        <v>0.72</v>
      </c>
      <c r="CX57" s="3">
        <f t="shared" ref="CX57" si="6">SUM(CX7:CX56)/COUNT(CX7:CX56)</f>
        <v>1.44</v>
      </c>
      <c r="CY57" s="3">
        <f t="shared" ref="CY57" si="7">SUM(CY7:CY56)/COUNT(CY7:CY56)</f>
        <v>0.16</v>
      </c>
      <c r="DC57" t="s">
        <v>13</v>
      </c>
      <c r="DD57" s="3">
        <f>SUM(DD7:DD56)/COUNT(DD7:DD56)</f>
        <v>1</v>
      </c>
      <c r="DE57" s="3">
        <f t="shared" ref="DE57" si="8">SUM(DE7:DE56)/COUNT(DE7:DE56)</f>
        <v>2.66</v>
      </c>
      <c r="DF57" s="3">
        <f t="shared" ref="DF57" si="9">SUM(DF7:DF56)/COUNT(DF7:DF56)</f>
        <v>0.8</v>
      </c>
      <c r="DJ57" t="s">
        <v>13</v>
      </c>
      <c r="DK57" s="3">
        <f>SUM(DK7:DK56)/COUNT(DK7:DK56)</f>
        <v>0.96</v>
      </c>
      <c r="DL57" s="3">
        <f t="shared" ref="DL57" si="10">SUM(DL7:DL56)/COUNT(DL7:DL56)</f>
        <v>2.4</v>
      </c>
      <c r="DM57" s="3">
        <f t="shared" ref="DM57" si="11">SUM(DM7:DM56)/COUNT(DM7:DM56)</f>
        <v>0.4</v>
      </c>
      <c r="DQ57" t="s">
        <v>13</v>
      </c>
      <c r="DR57" s="3">
        <f>SUM(DR7:DR56)/COUNT(DR7:DR56)</f>
        <v>0.97560975609756095</v>
      </c>
      <c r="DS57" s="3">
        <f t="shared" ref="DS57" si="12">SUM(DS7:DS56)/COUNT(DS7:DS56)</f>
        <v>2.024390243902439</v>
      </c>
      <c r="DT57" s="3">
        <f t="shared" ref="DT57" si="13">SUM(DT7:DT56)/COUNT(DT7:DT56)</f>
        <v>0.78048780487804881</v>
      </c>
    </row>
    <row r="58" spans="2:124" x14ac:dyDescent="0.25">
      <c r="B58">
        <v>52</v>
      </c>
      <c r="C58">
        <v>1</v>
      </c>
      <c r="D58">
        <v>3</v>
      </c>
      <c r="E58">
        <v>3</v>
      </c>
      <c r="I58">
        <v>53</v>
      </c>
      <c r="J58">
        <v>1</v>
      </c>
      <c r="P58">
        <v>52</v>
      </c>
      <c r="Q58">
        <v>1</v>
      </c>
      <c r="W58">
        <v>52</v>
      </c>
      <c r="X58">
        <v>1</v>
      </c>
      <c r="AD58">
        <v>52</v>
      </c>
      <c r="AE58">
        <v>1</v>
      </c>
      <c r="AR58">
        <v>52</v>
      </c>
      <c r="AS58">
        <v>1</v>
      </c>
      <c r="BF58">
        <v>52</v>
      </c>
      <c r="BG58">
        <v>1</v>
      </c>
      <c r="BM58">
        <v>52</v>
      </c>
      <c r="BN58">
        <v>1</v>
      </c>
      <c r="BT58">
        <v>52</v>
      </c>
      <c r="BU58">
        <v>1</v>
      </c>
      <c r="BV58">
        <v>3</v>
      </c>
      <c r="BW58">
        <v>0</v>
      </c>
      <c r="CH58" t="s">
        <v>14</v>
      </c>
      <c r="CJ58" s="3">
        <f>CJ57/(1000*0.02)*100</f>
        <v>5.8</v>
      </c>
      <c r="CK58" s="3">
        <f>CK57/(1000*0.02)*100</f>
        <v>2.7</v>
      </c>
      <c r="CO58" t="s">
        <v>14</v>
      </c>
      <c r="CQ58" s="3">
        <f>CQ57/(1000*0.02)*100</f>
        <v>3.4999999999999996</v>
      </c>
      <c r="CR58" s="3">
        <f>CR57/(1000*0.02)*100</f>
        <v>1</v>
      </c>
      <c r="CV58" t="s">
        <v>14</v>
      </c>
      <c r="CX58" s="3">
        <f>CX57/(1000*0.02)*100</f>
        <v>7.1999999999999993</v>
      </c>
      <c r="CY58" s="3">
        <f>CY57/(1000*0.02)*100</f>
        <v>0.8</v>
      </c>
      <c r="DC58" t="s">
        <v>14</v>
      </c>
      <c r="DE58" s="3">
        <f>DE57/(1000*0.02)*100</f>
        <v>13.3</v>
      </c>
      <c r="DF58" s="3">
        <f>DF57/(1000*0.02)*100</f>
        <v>4</v>
      </c>
      <c r="DJ58" t="s">
        <v>14</v>
      </c>
      <c r="DL58" s="3">
        <f>DL57/(1000*0.02)*100</f>
        <v>12</v>
      </c>
      <c r="DM58" s="3">
        <f>DM57/(1000*0.02)*100</f>
        <v>2</v>
      </c>
      <c r="DQ58" t="s">
        <v>14</v>
      </c>
      <c r="DS58" s="3">
        <f>DS57/(1000*0.02)*100</f>
        <v>10.121951219512196</v>
      </c>
      <c r="DT58" s="3">
        <f>DT57/(1000*0.02)*100</f>
        <v>3.9024390243902438</v>
      </c>
    </row>
    <row r="59" spans="2:124" x14ac:dyDescent="0.25">
      <c r="B59">
        <v>53</v>
      </c>
      <c r="C59">
        <v>1</v>
      </c>
      <c r="D59">
        <v>2</v>
      </c>
      <c r="E59">
        <v>2</v>
      </c>
      <c r="I59">
        <v>54</v>
      </c>
      <c r="J59">
        <v>1</v>
      </c>
      <c r="P59">
        <v>53</v>
      </c>
      <c r="Q59">
        <v>1</v>
      </c>
      <c r="W59">
        <v>53</v>
      </c>
      <c r="X59">
        <v>0</v>
      </c>
      <c r="AD59">
        <v>53</v>
      </c>
      <c r="AE59">
        <v>1</v>
      </c>
      <c r="AR59">
        <v>53</v>
      </c>
      <c r="AS59">
        <v>1</v>
      </c>
      <c r="BF59">
        <v>53</v>
      </c>
      <c r="BG59">
        <v>1</v>
      </c>
      <c r="BM59">
        <v>53</v>
      </c>
      <c r="BN59">
        <v>1</v>
      </c>
      <c r="BT59">
        <v>53</v>
      </c>
      <c r="BU59">
        <v>1</v>
      </c>
      <c r="BV59">
        <v>5</v>
      </c>
      <c r="BW59">
        <v>0</v>
      </c>
      <c r="CH59" t="s">
        <v>15</v>
      </c>
      <c r="CJ59" s="3">
        <f>CJ57*1.824/(1000*0.02)*10</f>
        <v>1.05792</v>
      </c>
      <c r="CK59" s="3">
        <f>CK57*1.824/(1000*0.02)*10</f>
        <v>0.49248000000000003</v>
      </c>
      <c r="CO59" t="s">
        <v>15</v>
      </c>
      <c r="CQ59" s="3">
        <f>CQ57*1.824/(1000*0.02)*10</f>
        <v>0.63839999999999997</v>
      </c>
      <c r="CR59" s="3">
        <f>CR57*1.824/(1000*0.02)*10</f>
        <v>0.18240000000000001</v>
      </c>
      <c r="CV59" t="s">
        <v>15</v>
      </c>
      <c r="CX59" s="3">
        <f>CX57*1.824/(1000*0.02)*10</f>
        <v>1.31328</v>
      </c>
      <c r="CY59" s="3">
        <f>CY57*1.824/(1000*0.02)*10</f>
        <v>0.14592000000000002</v>
      </c>
      <c r="DC59" t="s">
        <v>15</v>
      </c>
      <c r="DE59" s="3">
        <f>DE57*1.824/(1000*0.02)*10</f>
        <v>2.4259200000000001</v>
      </c>
      <c r="DF59" s="3">
        <f>DF57*1.824/(1000*0.02)*10</f>
        <v>0.72960000000000003</v>
      </c>
      <c r="DJ59" t="s">
        <v>15</v>
      </c>
      <c r="DL59" s="3">
        <f>DL57*1.824/(1000*0.02)*10</f>
        <v>2.1888000000000001</v>
      </c>
      <c r="DM59" s="3">
        <f>DM57*1.824/(1000*0.02)*10</f>
        <v>0.36480000000000001</v>
      </c>
      <c r="DQ59" t="s">
        <v>15</v>
      </c>
      <c r="DS59" s="3">
        <f>DS57*1.824/(1000*0.02)*10</f>
        <v>1.8462439024390245</v>
      </c>
      <c r="DT59" s="3">
        <f>DT57*1.824/(1000*0.02)*10</f>
        <v>0.71180487804878056</v>
      </c>
    </row>
    <row r="60" spans="2:124" x14ac:dyDescent="0.25">
      <c r="B60">
        <v>54</v>
      </c>
      <c r="C60">
        <v>1</v>
      </c>
      <c r="D60">
        <v>2</v>
      </c>
      <c r="E60">
        <v>3</v>
      </c>
      <c r="I60">
        <v>55</v>
      </c>
      <c r="J60">
        <v>1</v>
      </c>
      <c r="P60">
        <v>54</v>
      </c>
      <c r="Q60">
        <v>1</v>
      </c>
      <c r="W60">
        <v>54</v>
      </c>
      <c r="X60">
        <v>1</v>
      </c>
      <c r="AD60">
        <v>54</v>
      </c>
      <c r="AE60">
        <v>1</v>
      </c>
      <c r="AR60">
        <v>54</v>
      </c>
      <c r="AS60">
        <v>1</v>
      </c>
      <c r="BF60">
        <v>54</v>
      </c>
      <c r="BG60">
        <v>1</v>
      </c>
      <c r="BM60">
        <v>54</v>
      </c>
      <c r="BN60">
        <v>1</v>
      </c>
      <c r="BT60">
        <v>54</v>
      </c>
      <c r="BU60">
        <v>1</v>
      </c>
      <c r="BV60">
        <v>3</v>
      </c>
      <c r="BW60">
        <v>0</v>
      </c>
    </row>
    <row r="61" spans="2:124" x14ac:dyDescent="0.25">
      <c r="B61">
        <v>55</v>
      </c>
      <c r="C61">
        <v>1</v>
      </c>
      <c r="D61">
        <v>2</v>
      </c>
      <c r="E61">
        <v>0</v>
      </c>
      <c r="I61">
        <v>56</v>
      </c>
      <c r="J61">
        <v>1</v>
      </c>
      <c r="P61">
        <v>55</v>
      </c>
      <c r="Q61">
        <v>1</v>
      </c>
      <c r="W61">
        <v>55</v>
      </c>
      <c r="X61">
        <v>1</v>
      </c>
      <c r="AD61">
        <v>56</v>
      </c>
      <c r="AE61">
        <v>1</v>
      </c>
      <c r="AR61">
        <v>55</v>
      </c>
      <c r="AS61">
        <v>1</v>
      </c>
      <c r="BF61">
        <v>55</v>
      </c>
      <c r="BG61">
        <v>1</v>
      </c>
      <c r="BM61">
        <v>55</v>
      </c>
      <c r="BN61">
        <v>1</v>
      </c>
      <c r="BT61">
        <v>55</v>
      </c>
      <c r="BU61">
        <v>1</v>
      </c>
      <c r="CJ61" s="3"/>
      <c r="CK61" s="3"/>
    </row>
    <row r="62" spans="2:124" x14ac:dyDescent="0.25">
      <c r="B62">
        <v>56</v>
      </c>
      <c r="C62">
        <v>1</v>
      </c>
      <c r="D62">
        <v>3</v>
      </c>
      <c r="E62">
        <v>1</v>
      </c>
      <c r="I62">
        <v>57</v>
      </c>
      <c r="J62">
        <v>1</v>
      </c>
      <c r="P62">
        <v>56</v>
      </c>
      <c r="Q62">
        <v>1</v>
      </c>
      <c r="W62">
        <v>56</v>
      </c>
      <c r="X62">
        <v>1</v>
      </c>
      <c r="AD62">
        <v>58</v>
      </c>
      <c r="AE62">
        <v>1</v>
      </c>
      <c r="AR62">
        <v>56</v>
      </c>
      <c r="AS62">
        <v>1</v>
      </c>
      <c r="BF62" t="s">
        <v>13</v>
      </c>
      <c r="BG62" s="3">
        <f>SUM(BG7:BG61)/COUNT(BG7:BG61)</f>
        <v>0.98181818181818181</v>
      </c>
      <c r="BH62" s="3">
        <f>SUM(BH7:BH61)/COUNT(BH7:BH61)</f>
        <v>3.2222222222222223</v>
      </c>
      <c r="BI62" s="3">
        <f>SUM(BI7:BI61)/COUNT(BI7:BI61)</f>
        <v>0.88888888888888884</v>
      </c>
      <c r="BM62" t="s">
        <v>13</v>
      </c>
      <c r="BN62" s="3">
        <f>SUM(BN7:BN61)/COUNT(BN7:BN61)</f>
        <v>1</v>
      </c>
      <c r="BO62" s="3">
        <f>SUM(BO7:BO61)/COUNT(BO7:BO61)</f>
        <v>4.916666666666667</v>
      </c>
      <c r="BP62" s="3">
        <f>SUM(BP7:BP61)/COUNT(BP7:BP61)</f>
        <v>0.54166666666666663</v>
      </c>
      <c r="BT62" t="s">
        <v>13</v>
      </c>
      <c r="BU62" s="3">
        <f>SUM(BU7:BU61)/COUNT(BU7:BU61)</f>
        <v>1</v>
      </c>
      <c r="BV62" s="3">
        <f>SUM(BV7:BV61)/COUNT(BV7:BV61)</f>
        <v>3.0769230769230771</v>
      </c>
      <c r="BW62" s="3">
        <f>SUM(BW7:BW61)/COUNT(BW7:BW61)</f>
        <v>0.30769230769230771</v>
      </c>
      <c r="CI62" s="3"/>
      <c r="CJ62" s="3"/>
      <c r="CK62" s="3"/>
    </row>
    <row r="63" spans="2:124" x14ac:dyDescent="0.25">
      <c r="B63">
        <v>57</v>
      </c>
      <c r="C63">
        <v>1</v>
      </c>
      <c r="D63">
        <v>2</v>
      </c>
      <c r="E63">
        <v>1</v>
      </c>
      <c r="I63">
        <v>58</v>
      </c>
      <c r="J63">
        <v>1</v>
      </c>
      <c r="O63" t="s">
        <v>6</v>
      </c>
      <c r="P63">
        <v>57</v>
      </c>
      <c r="Q63">
        <v>1</v>
      </c>
      <c r="W63">
        <v>57</v>
      </c>
      <c r="X63">
        <v>1</v>
      </c>
      <c r="AD63">
        <v>59</v>
      </c>
      <c r="AE63">
        <v>1</v>
      </c>
      <c r="AR63">
        <v>57</v>
      </c>
      <c r="AS63">
        <v>1</v>
      </c>
      <c r="BF63" t="s">
        <v>14</v>
      </c>
      <c r="BH63" s="3">
        <f>BH62/(1077*0.02)*100</f>
        <v>14.959248942535853</v>
      </c>
      <c r="BI63" s="3">
        <f>BI62/(1077*0.02)*100</f>
        <v>4.1266893634581656</v>
      </c>
      <c r="BM63" t="s">
        <v>14</v>
      </c>
      <c r="BO63" s="3">
        <f>BO62/(1223*0.02)*100</f>
        <v>20.100844916871083</v>
      </c>
      <c r="BP63" s="3">
        <f>BP62/(1223*0.02)*100</f>
        <v>2.214499863723085</v>
      </c>
      <c r="BT63" t="s">
        <v>14</v>
      </c>
      <c r="BV63" s="3">
        <f>BV62/(1312*0.02)*100</f>
        <v>11.726078799249532</v>
      </c>
      <c r="BW63" s="3">
        <f>BW62/(1312*0.02)*100</f>
        <v>1.1726078799249531</v>
      </c>
    </row>
    <row r="64" spans="2:124" x14ac:dyDescent="0.25">
      <c r="B64">
        <v>58</v>
      </c>
      <c r="C64">
        <v>1</v>
      </c>
      <c r="D64">
        <v>2</v>
      </c>
      <c r="E64">
        <v>2</v>
      </c>
      <c r="I64">
        <v>59</v>
      </c>
      <c r="J64">
        <v>1</v>
      </c>
      <c r="P64">
        <v>58</v>
      </c>
      <c r="Q64">
        <v>1</v>
      </c>
      <c r="W64">
        <v>58</v>
      </c>
      <c r="X64">
        <v>1</v>
      </c>
      <c r="AD64" t="s">
        <v>13</v>
      </c>
      <c r="AE64" s="3">
        <f>SUM(AE7:AE63)/COUNT(AE7:AE63)</f>
        <v>0.94736842105263153</v>
      </c>
      <c r="AF64" s="3">
        <f>SUM(AF7:AF63)/COUNT(AF7:AF63)</f>
        <v>2.4</v>
      </c>
      <c r="AG64" s="3">
        <f>SUM(AG7:AG63)/COUNT(AG7:AG63)</f>
        <v>1.1499999999999999</v>
      </c>
      <c r="AH64" s="3"/>
      <c r="AI64" s="3"/>
      <c r="AR64">
        <v>58</v>
      </c>
      <c r="AS64">
        <v>1</v>
      </c>
      <c r="BF64" t="s">
        <v>15</v>
      </c>
      <c r="BH64" s="3">
        <f>BH62*1.95/(1077*0.02)*10</f>
        <v>2.9170535437944913</v>
      </c>
      <c r="BI64" s="3">
        <f>BI62*1.95/(1077*0.02)*10</f>
        <v>0.80470442587434232</v>
      </c>
      <c r="BM64" t="s">
        <v>15</v>
      </c>
      <c r="BO64" s="3">
        <f>BO62*2.28/(1223*0.02)*10</f>
        <v>4.582992641046606</v>
      </c>
      <c r="BP64" s="3">
        <f>BP62*2.28/(1223*0.02)*10</f>
        <v>0.50490596892886341</v>
      </c>
      <c r="BT64" t="s">
        <v>15</v>
      </c>
      <c r="BV64" s="3">
        <f>BV62*1.75/(1312*0.02)*10</f>
        <v>2.0520637898686682</v>
      </c>
      <c r="BW64" s="3">
        <f>BW62*1.75/(1312*0.02)*10</f>
        <v>0.20520637898686683</v>
      </c>
    </row>
    <row r="65" spans="2:129" x14ac:dyDescent="0.25">
      <c r="B65">
        <v>59</v>
      </c>
      <c r="C65">
        <v>1</v>
      </c>
      <c r="D65">
        <v>1</v>
      </c>
      <c r="E65">
        <v>1</v>
      </c>
      <c r="I65">
        <v>60</v>
      </c>
      <c r="J65">
        <v>1</v>
      </c>
      <c r="P65">
        <v>59</v>
      </c>
      <c r="Q65">
        <v>1</v>
      </c>
      <c r="W65">
        <v>59</v>
      </c>
      <c r="X65">
        <v>1</v>
      </c>
      <c r="Y65">
        <v>1</v>
      </c>
      <c r="Z65">
        <v>0</v>
      </c>
      <c r="AD65" t="s">
        <v>14</v>
      </c>
      <c r="AF65" s="3">
        <f>AF64/(2656*0.015)*100</f>
        <v>6.024096385542169</v>
      </c>
      <c r="AG65" s="3">
        <f>AG64/(2656*0.015)*100</f>
        <v>2.8865461847389562</v>
      </c>
      <c r="AH65" s="3"/>
      <c r="AI65" s="3"/>
      <c r="AR65">
        <v>59</v>
      </c>
      <c r="AS65">
        <v>1</v>
      </c>
    </row>
    <row r="66" spans="2:129" x14ac:dyDescent="0.25">
      <c r="B66">
        <v>60</v>
      </c>
      <c r="C66">
        <v>1</v>
      </c>
      <c r="D66">
        <v>1</v>
      </c>
      <c r="E66">
        <v>3</v>
      </c>
      <c r="I66">
        <v>61</v>
      </c>
      <c r="J66">
        <v>1</v>
      </c>
      <c r="P66">
        <v>60</v>
      </c>
      <c r="Q66">
        <v>1</v>
      </c>
      <c r="W66">
        <v>60</v>
      </c>
      <c r="X66">
        <v>1</v>
      </c>
      <c r="Y66">
        <v>1</v>
      </c>
      <c r="Z66">
        <v>1</v>
      </c>
      <c r="AD66" t="s">
        <v>15</v>
      </c>
      <c r="AF66" s="3">
        <f>AF64*1.54/(2656*0.015)*10</f>
        <v>0.92771084337349397</v>
      </c>
      <c r="AG66" s="3">
        <f>AG64*1.54/(2656*0.015)*10</f>
        <v>0.44452811244979917</v>
      </c>
      <c r="AH66" s="3"/>
      <c r="AI66" s="3"/>
      <c r="AR66">
        <v>60</v>
      </c>
      <c r="AS66">
        <v>1</v>
      </c>
    </row>
    <row r="67" spans="2:129" x14ac:dyDescent="0.25">
      <c r="B67">
        <v>61</v>
      </c>
      <c r="C67">
        <v>1</v>
      </c>
      <c r="D67">
        <v>5</v>
      </c>
      <c r="E67">
        <v>1</v>
      </c>
      <c r="I67">
        <v>62</v>
      </c>
      <c r="J67">
        <v>1</v>
      </c>
      <c r="P67">
        <v>61</v>
      </c>
      <c r="Q67">
        <v>1</v>
      </c>
      <c r="W67">
        <v>61</v>
      </c>
      <c r="X67">
        <v>1</v>
      </c>
      <c r="Y67">
        <v>1</v>
      </c>
      <c r="Z67">
        <v>1</v>
      </c>
      <c r="AR67">
        <v>61</v>
      </c>
      <c r="AS67">
        <v>1</v>
      </c>
    </row>
    <row r="68" spans="2:129" x14ac:dyDescent="0.25">
      <c r="B68">
        <v>62</v>
      </c>
      <c r="C68">
        <v>1</v>
      </c>
      <c r="D68">
        <v>0</v>
      </c>
      <c r="E68">
        <v>1</v>
      </c>
      <c r="I68">
        <v>63</v>
      </c>
      <c r="J68">
        <v>1</v>
      </c>
      <c r="P68">
        <v>62</v>
      </c>
      <c r="Q68">
        <v>1</v>
      </c>
      <c r="W68">
        <v>62</v>
      </c>
      <c r="X68">
        <v>1</v>
      </c>
      <c r="Y68">
        <v>2</v>
      </c>
      <c r="Z68">
        <v>1</v>
      </c>
      <c r="AR68">
        <v>62</v>
      </c>
      <c r="AS68">
        <v>1</v>
      </c>
    </row>
    <row r="69" spans="2:129" x14ac:dyDescent="0.25">
      <c r="B69">
        <v>63</v>
      </c>
      <c r="C69">
        <v>1</v>
      </c>
      <c r="D69">
        <v>3</v>
      </c>
      <c r="E69">
        <v>2</v>
      </c>
      <c r="I69">
        <v>64</v>
      </c>
      <c r="J69">
        <v>1</v>
      </c>
      <c r="P69">
        <v>63</v>
      </c>
      <c r="Q69">
        <v>1</v>
      </c>
      <c r="V69" t="s">
        <v>7</v>
      </c>
      <c r="W69">
        <v>63</v>
      </c>
      <c r="X69">
        <v>1</v>
      </c>
      <c r="Y69">
        <v>4</v>
      </c>
      <c r="Z69">
        <v>0</v>
      </c>
      <c r="AR69">
        <v>63</v>
      </c>
      <c r="AS69">
        <v>0</v>
      </c>
      <c r="AT69">
        <v>0</v>
      </c>
      <c r="AU69">
        <v>0</v>
      </c>
    </row>
    <row r="70" spans="2:129" x14ac:dyDescent="0.25">
      <c r="B70">
        <v>64</v>
      </c>
      <c r="C70">
        <v>1</v>
      </c>
      <c r="D70">
        <v>3</v>
      </c>
      <c r="E70">
        <v>2</v>
      </c>
      <c r="I70">
        <v>65</v>
      </c>
      <c r="J70">
        <v>1</v>
      </c>
      <c r="P70">
        <v>64</v>
      </c>
      <c r="Q70">
        <v>1</v>
      </c>
      <c r="W70">
        <v>64</v>
      </c>
      <c r="X70">
        <v>1</v>
      </c>
      <c r="Y70">
        <v>3</v>
      </c>
      <c r="Z70">
        <v>0</v>
      </c>
      <c r="AR70">
        <v>64</v>
      </c>
      <c r="AS70">
        <v>1</v>
      </c>
      <c r="AT70">
        <v>3</v>
      </c>
      <c r="AU70">
        <v>0</v>
      </c>
    </row>
    <row r="71" spans="2:129" x14ac:dyDescent="0.25">
      <c r="B71">
        <v>65</v>
      </c>
      <c r="C71">
        <v>1</v>
      </c>
      <c r="D71">
        <v>2</v>
      </c>
      <c r="E71">
        <v>1</v>
      </c>
      <c r="I71">
        <v>66</v>
      </c>
      <c r="J71">
        <v>1</v>
      </c>
      <c r="P71">
        <v>65</v>
      </c>
      <c r="Q71">
        <v>1</v>
      </c>
      <c r="V71" t="s">
        <v>6</v>
      </c>
      <c r="W71">
        <v>65</v>
      </c>
      <c r="X71">
        <v>1</v>
      </c>
      <c r="Y71">
        <v>1</v>
      </c>
      <c r="Z71">
        <v>1</v>
      </c>
      <c r="AR71">
        <v>65</v>
      </c>
      <c r="AS71">
        <v>1</v>
      </c>
      <c r="AT71">
        <v>5</v>
      </c>
      <c r="AU71">
        <v>1</v>
      </c>
    </row>
    <row r="72" spans="2:129" x14ac:dyDescent="0.25">
      <c r="B72">
        <v>66</v>
      </c>
      <c r="C72">
        <v>1</v>
      </c>
      <c r="D72">
        <v>1</v>
      </c>
      <c r="E72">
        <v>3</v>
      </c>
      <c r="I72">
        <v>67</v>
      </c>
      <c r="J72">
        <v>1</v>
      </c>
      <c r="P72">
        <v>66</v>
      </c>
      <c r="Q72">
        <v>1</v>
      </c>
      <c r="W72">
        <v>66</v>
      </c>
      <c r="X72">
        <v>1</v>
      </c>
      <c r="Y72">
        <v>2</v>
      </c>
      <c r="Z72">
        <v>0</v>
      </c>
      <c r="AR72">
        <v>66</v>
      </c>
      <c r="AS72">
        <v>1</v>
      </c>
      <c r="AT72">
        <v>1</v>
      </c>
      <c r="AU72">
        <v>1</v>
      </c>
    </row>
    <row r="73" spans="2:129" x14ac:dyDescent="0.25">
      <c r="B73">
        <v>67</v>
      </c>
      <c r="C73">
        <v>1</v>
      </c>
      <c r="D73">
        <v>2</v>
      </c>
      <c r="E73">
        <v>3</v>
      </c>
      <c r="I73">
        <v>68</v>
      </c>
      <c r="J73">
        <v>1</v>
      </c>
      <c r="P73">
        <v>67</v>
      </c>
      <c r="Q73">
        <v>1</v>
      </c>
      <c r="W73">
        <v>67</v>
      </c>
      <c r="X73">
        <v>1</v>
      </c>
      <c r="Y73">
        <v>0</v>
      </c>
      <c r="Z73">
        <v>1</v>
      </c>
      <c r="AR73">
        <v>67</v>
      </c>
      <c r="AS73">
        <v>1</v>
      </c>
      <c r="AT73">
        <v>1</v>
      </c>
      <c r="AU73">
        <v>1</v>
      </c>
    </row>
    <row r="74" spans="2:129" x14ac:dyDescent="0.25">
      <c r="B74">
        <v>68</v>
      </c>
      <c r="C74">
        <v>1</v>
      </c>
      <c r="D74">
        <v>2</v>
      </c>
      <c r="E74">
        <v>2</v>
      </c>
      <c r="I74">
        <v>69</v>
      </c>
      <c r="J74">
        <v>1</v>
      </c>
      <c r="P74">
        <v>68</v>
      </c>
      <c r="Q74">
        <v>1</v>
      </c>
      <c r="W74">
        <v>68</v>
      </c>
      <c r="X74">
        <v>1</v>
      </c>
      <c r="Y74">
        <v>1</v>
      </c>
      <c r="Z74">
        <v>0</v>
      </c>
      <c r="AR74">
        <v>68</v>
      </c>
      <c r="AS74">
        <v>1</v>
      </c>
      <c r="AT74">
        <v>1</v>
      </c>
      <c r="AU74">
        <v>0</v>
      </c>
    </row>
    <row r="75" spans="2:129" x14ac:dyDescent="0.25">
      <c r="B75">
        <v>69</v>
      </c>
      <c r="C75">
        <v>1</v>
      </c>
      <c r="D75">
        <v>4</v>
      </c>
      <c r="E75">
        <v>2</v>
      </c>
      <c r="I75">
        <v>70</v>
      </c>
      <c r="J75">
        <v>1</v>
      </c>
      <c r="P75">
        <v>69</v>
      </c>
      <c r="Q75">
        <v>1</v>
      </c>
      <c r="W75">
        <v>70</v>
      </c>
      <c r="X75">
        <v>1</v>
      </c>
      <c r="Y75">
        <v>1</v>
      </c>
      <c r="Z75">
        <v>0</v>
      </c>
      <c r="AR75">
        <v>69</v>
      </c>
      <c r="AS75">
        <v>1</v>
      </c>
      <c r="AT75">
        <v>2</v>
      </c>
      <c r="AU75">
        <v>1</v>
      </c>
    </row>
    <row r="76" spans="2:129" x14ac:dyDescent="0.25">
      <c r="B76">
        <v>70</v>
      </c>
      <c r="C76">
        <v>1</v>
      </c>
      <c r="D76">
        <v>2</v>
      </c>
      <c r="E76">
        <v>6</v>
      </c>
      <c r="I76">
        <v>71</v>
      </c>
      <c r="J76">
        <v>1</v>
      </c>
      <c r="P76">
        <v>70</v>
      </c>
      <c r="Q76">
        <v>1</v>
      </c>
      <c r="V76" t="s">
        <v>6</v>
      </c>
      <c r="W76">
        <v>71</v>
      </c>
      <c r="X76">
        <v>1</v>
      </c>
      <c r="Y76">
        <v>0</v>
      </c>
      <c r="Z76">
        <v>1</v>
      </c>
      <c r="AR76">
        <v>70</v>
      </c>
      <c r="AS76">
        <v>1</v>
      </c>
      <c r="AT76">
        <v>2</v>
      </c>
      <c r="AU76">
        <v>1</v>
      </c>
    </row>
    <row r="77" spans="2:129" x14ac:dyDescent="0.25">
      <c r="B77">
        <v>71</v>
      </c>
      <c r="C77">
        <v>1</v>
      </c>
      <c r="D77">
        <v>2</v>
      </c>
      <c r="E77">
        <v>1</v>
      </c>
      <c r="I77">
        <v>72</v>
      </c>
      <c r="J77">
        <v>1</v>
      </c>
      <c r="P77">
        <v>71</v>
      </c>
      <c r="Q77">
        <v>0</v>
      </c>
      <c r="V77" t="s">
        <v>6</v>
      </c>
      <c r="W77">
        <v>72</v>
      </c>
      <c r="X77">
        <v>1</v>
      </c>
      <c r="Y77">
        <v>0</v>
      </c>
      <c r="Z77">
        <v>1</v>
      </c>
      <c r="AR77">
        <v>71</v>
      </c>
      <c r="AS77">
        <v>1</v>
      </c>
      <c r="AT77">
        <v>4</v>
      </c>
      <c r="AU77">
        <v>0</v>
      </c>
      <c r="DY77" s="3"/>
    </row>
    <row r="78" spans="2:129" x14ac:dyDescent="0.25">
      <c r="B78">
        <v>72</v>
      </c>
      <c r="C78">
        <v>1</v>
      </c>
      <c r="D78">
        <v>0</v>
      </c>
      <c r="E78">
        <v>3</v>
      </c>
      <c r="I78">
        <v>73</v>
      </c>
      <c r="J78">
        <v>1</v>
      </c>
      <c r="P78">
        <v>72</v>
      </c>
      <c r="Q78">
        <v>1</v>
      </c>
      <c r="W78">
        <v>73</v>
      </c>
      <c r="X78">
        <v>1</v>
      </c>
      <c r="Y78">
        <v>2</v>
      </c>
      <c r="Z78">
        <v>0</v>
      </c>
      <c r="AR78">
        <v>72</v>
      </c>
      <c r="AS78">
        <v>1</v>
      </c>
      <c r="AT78">
        <v>1</v>
      </c>
      <c r="AU78">
        <v>1</v>
      </c>
    </row>
    <row r="79" spans="2:129" x14ac:dyDescent="0.25">
      <c r="B79">
        <v>73</v>
      </c>
      <c r="C79">
        <v>1</v>
      </c>
      <c r="D79">
        <v>1</v>
      </c>
      <c r="E79">
        <v>0</v>
      </c>
      <c r="I79">
        <v>74</v>
      </c>
      <c r="J79">
        <v>1</v>
      </c>
      <c r="P79">
        <v>73</v>
      </c>
      <c r="Q79">
        <v>0</v>
      </c>
      <c r="W79">
        <v>74</v>
      </c>
      <c r="X79">
        <v>1</v>
      </c>
      <c r="Y79">
        <v>2</v>
      </c>
      <c r="Z79">
        <v>2</v>
      </c>
      <c r="AR79">
        <v>73</v>
      </c>
      <c r="AS79">
        <v>1</v>
      </c>
      <c r="AT79">
        <v>2</v>
      </c>
      <c r="AU79">
        <v>0</v>
      </c>
    </row>
    <row r="80" spans="2:129" x14ac:dyDescent="0.25">
      <c r="B80">
        <v>74</v>
      </c>
      <c r="C80">
        <v>1</v>
      </c>
      <c r="D80">
        <v>2</v>
      </c>
      <c r="E80">
        <v>0</v>
      </c>
      <c r="I80">
        <v>75</v>
      </c>
      <c r="J80">
        <v>1</v>
      </c>
      <c r="P80">
        <v>74</v>
      </c>
      <c r="Q80">
        <v>1</v>
      </c>
      <c r="W80">
        <v>75</v>
      </c>
      <c r="X80">
        <v>1</v>
      </c>
      <c r="Y80">
        <v>0</v>
      </c>
      <c r="Z80">
        <v>1</v>
      </c>
      <c r="AR80">
        <v>74</v>
      </c>
      <c r="AS80">
        <v>1</v>
      </c>
      <c r="AT80">
        <v>2</v>
      </c>
      <c r="AU80">
        <v>1</v>
      </c>
    </row>
    <row r="81" spans="2:47" x14ac:dyDescent="0.25">
      <c r="B81">
        <v>75</v>
      </c>
      <c r="C81">
        <v>1</v>
      </c>
      <c r="D81">
        <v>2</v>
      </c>
      <c r="E81">
        <v>1</v>
      </c>
      <c r="I81">
        <v>76</v>
      </c>
      <c r="J81">
        <v>1</v>
      </c>
      <c r="P81">
        <v>75</v>
      </c>
      <c r="Q81">
        <v>1</v>
      </c>
      <c r="W81">
        <v>76</v>
      </c>
      <c r="X81">
        <v>1</v>
      </c>
      <c r="Y81">
        <v>0</v>
      </c>
      <c r="Z81">
        <v>1</v>
      </c>
      <c r="AR81">
        <v>75</v>
      </c>
      <c r="AS81">
        <v>1</v>
      </c>
      <c r="AT81">
        <v>3</v>
      </c>
      <c r="AU81">
        <v>0</v>
      </c>
    </row>
    <row r="82" spans="2:47" x14ac:dyDescent="0.25">
      <c r="B82">
        <v>76</v>
      </c>
      <c r="C82">
        <v>1</v>
      </c>
      <c r="D82">
        <v>1</v>
      </c>
      <c r="E82">
        <v>2</v>
      </c>
      <c r="I82">
        <v>77</v>
      </c>
      <c r="J82">
        <v>1</v>
      </c>
      <c r="P82">
        <v>76</v>
      </c>
      <c r="Q82">
        <v>1</v>
      </c>
      <c r="W82">
        <v>77</v>
      </c>
      <c r="X82">
        <v>1</v>
      </c>
      <c r="Y82">
        <v>4</v>
      </c>
      <c r="Z82">
        <v>1</v>
      </c>
      <c r="AR82">
        <v>76</v>
      </c>
      <c r="AS82">
        <v>1</v>
      </c>
      <c r="AT82">
        <v>2</v>
      </c>
      <c r="AU82">
        <v>0</v>
      </c>
    </row>
    <row r="83" spans="2:47" x14ac:dyDescent="0.25">
      <c r="B83">
        <v>77</v>
      </c>
      <c r="C83">
        <v>1</v>
      </c>
      <c r="D83">
        <v>3</v>
      </c>
      <c r="E83">
        <v>2</v>
      </c>
      <c r="I83">
        <v>78</v>
      </c>
      <c r="J83">
        <v>1</v>
      </c>
      <c r="P83">
        <v>77</v>
      </c>
      <c r="Q83">
        <v>0</v>
      </c>
      <c r="W83">
        <v>78</v>
      </c>
      <c r="X83">
        <v>1</v>
      </c>
      <c r="Y83">
        <v>3</v>
      </c>
      <c r="Z83">
        <v>0</v>
      </c>
      <c r="AR83">
        <v>77</v>
      </c>
      <c r="AS83">
        <v>1</v>
      </c>
      <c r="AT83">
        <v>4</v>
      </c>
      <c r="AU83">
        <v>0</v>
      </c>
    </row>
    <row r="84" spans="2:47" x14ac:dyDescent="0.25">
      <c r="B84">
        <v>78</v>
      </c>
      <c r="C84">
        <v>1</v>
      </c>
      <c r="D84">
        <v>1</v>
      </c>
      <c r="E84">
        <v>2</v>
      </c>
      <c r="I84">
        <v>79</v>
      </c>
      <c r="J84">
        <v>1</v>
      </c>
      <c r="P84">
        <v>78</v>
      </c>
      <c r="Q84">
        <v>1</v>
      </c>
      <c r="V84" t="s">
        <v>6</v>
      </c>
      <c r="W84">
        <v>79</v>
      </c>
      <c r="X84">
        <v>1</v>
      </c>
      <c r="Y84">
        <v>1</v>
      </c>
      <c r="Z84">
        <v>1</v>
      </c>
      <c r="AR84">
        <v>78</v>
      </c>
      <c r="AS84">
        <v>1</v>
      </c>
      <c r="AT84">
        <v>2</v>
      </c>
      <c r="AU84">
        <v>0</v>
      </c>
    </row>
    <row r="85" spans="2:47" x14ac:dyDescent="0.25">
      <c r="B85">
        <v>79</v>
      </c>
      <c r="C85">
        <v>1</v>
      </c>
      <c r="D85">
        <v>1</v>
      </c>
      <c r="E85">
        <v>2</v>
      </c>
      <c r="I85">
        <v>80</v>
      </c>
      <c r="J85">
        <v>1</v>
      </c>
      <c r="P85">
        <v>79</v>
      </c>
      <c r="Q85">
        <v>1</v>
      </c>
      <c r="W85">
        <v>80</v>
      </c>
      <c r="X85">
        <v>1</v>
      </c>
      <c r="Y85">
        <v>2</v>
      </c>
      <c r="Z85">
        <v>0</v>
      </c>
      <c r="AR85">
        <v>79</v>
      </c>
      <c r="AS85">
        <v>0</v>
      </c>
      <c r="AT85">
        <v>0</v>
      </c>
      <c r="AU85">
        <v>0</v>
      </c>
    </row>
    <row r="86" spans="2:47" x14ac:dyDescent="0.25">
      <c r="B86">
        <v>80</v>
      </c>
      <c r="C86">
        <v>1</v>
      </c>
      <c r="D86">
        <v>2</v>
      </c>
      <c r="E86">
        <v>0</v>
      </c>
      <c r="I86">
        <v>81</v>
      </c>
      <c r="J86">
        <v>1</v>
      </c>
      <c r="P86">
        <v>80</v>
      </c>
      <c r="Q86">
        <v>1</v>
      </c>
      <c r="W86">
        <v>81</v>
      </c>
      <c r="X86">
        <v>1</v>
      </c>
      <c r="Y86">
        <v>4</v>
      </c>
      <c r="Z86">
        <v>0</v>
      </c>
      <c r="AR86">
        <v>80</v>
      </c>
      <c r="AS86">
        <v>1</v>
      </c>
      <c r="AT86">
        <v>2</v>
      </c>
      <c r="AU86">
        <v>0</v>
      </c>
    </row>
    <row r="87" spans="2:47" x14ac:dyDescent="0.25">
      <c r="B87">
        <v>81</v>
      </c>
      <c r="C87">
        <v>1</v>
      </c>
      <c r="D87">
        <v>1</v>
      </c>
      <c r="E87">
        <v>2</v>
      </c>
      <c r="I87">
        <v>82</v>
      </c>
      <c r="J87">
        <v>1</v>
      </c>
      <c r="P87">
        <v>81</v>
      </c>
      <c r="Q87">
        <v>1</v>
      </c>
      <c r="W87">
        <v>82</v>
      </c>
      <c r="X87">
        <v>1</v>
      </c>
      <c r="Y87">
        <v>0</v>
      </c>
      <c r="Z87">
        <v>1</v>
      </c>
      <c r="AR87">
        <v>81</v>
      </c>
      <c r="AS87">
        <v>1</v>
      </c>
      <c r="AT87">
        <v>2</v>
      </c>
      <c r="AU87">
        <v>0</v>
      </c>
    </row>
    <row r="88" spans="2:47" x14ac:dyDescent="0.25">
      <c r="B88">
        <v>82</v>
      </c>
      <c r="C88">
        <v>1</v>
      </c>
      <c r="D88">
        <v>2</v>
      </c>
      <c r="E88">
        <v>2</v>
      </c>
      <c r="I88">
        <v>83</v>
      </c>
      <c r="J88">
        <v>1</v>
      </c>
      <c r="P88">
        <v>82</v>
      </c>
      <c r="Q88">
        <v>1</v>
      </c>
      <c r="W88">
        <v>83</v>
      </c>
      <c r="X88">
        <v>0</v>
      </c>
      <c r="Y88">
        <v>0</v>
      </c>
      <c r="Z88">
        <v>0</v>
      </c>
      <c r="AR88">
        <v>82</v>
      </c>
      <c r="AS88">
        <v>1</v>
      </c>
      <c r="AT88">
        <v>3</v>
      </c>
      <c r="AU88">
        <v>0</v>
      </c>
    </row>
    <row r="89" spans="2:47" x14ac:dyDescent="0.25">
      <c r="B89">
        <v>83</v>
      </c>
      <c r="C89">
        <v>1</v>
      </c>
      <c r="D89">
        <v>2</v>
      </c>
      <c r="E89">
        <v>0</v>
      </c>
      <c r="I89">
        <v>84</v>
      </c>
      <c r="J89">
        <v>1</v>
      </c>
      <c r="P89">
        <v>83</v>
      </c>
      <c r="Q89">
        <v>1</v>
      </c>
      <c r="W89">
        <v>84</v>
      </c>
      <c r="X89">
        <v>1</v>
      </c>
      <c r="Y89">
        <v>0</v>
      </c>
      <c r="Z89">
        <v>1</v>
      </c>
      <c r="AR89">
        <v>83</v>
      </c>
      <c r="AS89">
        <v>1</v>
      </c>
      <c r="AT89">
        <v>1</v>
      </c>
      <c r="AU89">
        <v>1</v>
      </c>
    </row>
    <row r="90" spans="2:47" x14ac:dyDescent="0.25">
      <c r="B90">
        <v>84</v>
      </c>
      <c r="C90">
        <v>1</v>
      </c>
      <c r="D90">
        <v>3</v>
      </c>
      <c r="E90">
        <v>1</v>
      </c>
      <c r="I90">
        <v>85</v>
      </c>
      <c r="J90">
        <v>1</v>
      </c>
      <c r="P90">
        <v>84</v>
      </c>
      <c r="Q90">
        <v>1</v>
      </c>
      <c r="W90">
        <v>85</v>
      </c>
      <c r="X90">
        <v>1</v>
      </c>
      <c r="Y90">
        <v>2</v>
      </c>
      <c r="Z90">
        <v>1</v>
      </c>
      <c r="AR90">
        <v>84</v>
      </c>
      <c r="AS90">
        <v>1</v>
      </c>
      <c r="AT90">
        <v>1</v>
      </c>
      <c r="AU90">
        <v>1</v>
      </c>
    </row>
    <row r="91" spans="2:47" x14ac:dyDescent="0.25">
      <c r="B91">
        <v>85</v>
      </c>
      <c r="C91">
        <v>1</v>
      </c>
      <c r="D91">
        <v>3</v>
      </c>
      <c r="E91">
        <v>0</v>
      </c>
      <c r="I91">
        <v>86</v>
      </c>
      <c r="J91">
        <v>1</v>
      </c>
      <c r="P91">
        <v>85</v>
      </c>
      <c r="Q91">
        <v>1</v>
      </c>
      <c r="W91">
        <v>86</v>
      </c>
      <c r="X91">
        <v>1</v>
      </c>
      <c r="Y91">
        <v>2</v>
      </c>
      <c r="Z91">
        <v>1</v>
      </c>
      <c r="AR91">
        <v>85</v>
      </c>
      <c r="AS91">
        <v>1</v>
      </c>
      <c r="AT91">
        <v>1</v>
      </c>
      <c r="AU91">
        <v>0</v>
      </c>
    </row>
    <row r="92" spans="2:47" x14ac:dyDescent="0.25">
      <c r="B92">
        <v>86</v>
      </c>
      <c r="C92">
        <v>1</v>
      </c>
      <c r="D92">
        <v>2</v>
      </c>
      <c r="E92">
        <v>1</v>
      </c>
      <c r="I92">
        <v>87</v>
      </c>
      <c r="J92">
        <v>1</v>
      </c>
      <c r="P92">
        <v>86</v>
      </c>
      <c r="Q92">
        <v>1</v>
      </c>
      <c r="W92">
        <v>87</v>
      </c>
      <c r="X92">
        <v>1</v>
      </c>
      <c r="Y92">
        <v>3</v>
      </c>
      <c r="Z92">
        <v>0</v>
      </c>
      <c r="AR92">
        <v>86</v>
      </c>
      <c r="AS92">
        <v>1</v>
      </c>
      <c r="AT92">
        <v>1</v>
      </c>
      <c r="AU92">
        <v>1</v>
      </c>
    </row>
    <row r="93" spans="2:47" x14ac:dyDescent="0.25">
      <c r="B93">
        <v>87</v>
      </c>
      <c r="C93">
        <v>1</v>
      </c>
      <c r="D93">
        <v>2</v>
      </c>
      <c r="E93">
        <v>3</v>
      </c>
      <c r="I93">
        <v>88</v>
      </c>
      <c r="J93">
        <v>1</v>
      </c>
      <c r="P93">
        <v>87</v>
      </c>
      <c r="Q93">
        <v>1</v>
      </c>
      <c r="W93">
        <v>88</v>
      </c>
      <c r="X93">
        <v>1</v>
      </c>
      <c r="Y93">
        <v>4</v>
      </c>
      <c r="Z93">
        <v>0</v>
      </c>
      <c r="AR93">
        <v>87</v>
      </c>
      <c r="AS93">
        <v>1</v>
      </c>
      <c r="AT93">
        <v>1</v>
      </c>
      <c r="AU93">
        <v>1</v>
      </c>
    </row>
    <row r="94" spans="2:47" x14ac:dyDescent="0.25">
      <c r="B94">
        <v>88</v>
      </c>
      <c r="C94">
        <v>1</v>
      </c>
      <c r="D94">
        <v>1</v>
      </c>
      <c r="E94">
        <v>4</v>
      </c>
      <c r="I94">
        <v>89</v>
      </c>
      <c r="J94">
        <v>1</v>
      </c>
      <c r="P94">
        <v>88</v>
      </c>
      <c r="Q94">
        <v>1</v>
      </c>
      <c r="W94">
        <v>89</v>
      </c>
      <c r="X94">
        <v>1</v>
      </c>
      <c r="Y94">
        <v>2</v>
      </c>
      <c r="Z94">
        <v>0</v>
      </c>
      <c r="AR94">
        <v>88</v>
      </c>
      <c r="AS94">
        <v>1</v>
      </c>
      <c r="AT94">
        <v>1</v>
      </c>
      <c r="AU94">
        <v>0</v>
      </c>
    </row>
    <row r="95" spans="2:47" x14ac:dyDescent="0.25">
      <c r="B95">
        <v>89</v>
      </c>
      <c r="C95">
        <v>1</v>
      </c>
      <c r="D95">
        <v>1</v>
      </c>
      <c r="E95">
        <v>2</v>
      </c>
      <c r="I95">
        <v>90</v>
      </c>
      <c r="J95">
        <v>1</v>
      </c>
      <c r="P95">
        <v>89</v>
      </c>
      <c r="Q95">
        <v>1</v>
      </c>
      <c r="W95">
        <v>90</v>
      </c>
      <c r="X95">
        <v>1</v>
      </c>
      <c r="Y95">
        <v>1</v>
      </c>
      <c r="Z95">
        <v>0</v>
      </c>
      <c r="AR95">
        <v>89</v>
      </c>
      <c r="AS95">
        <v>1</v>
      </c>
      <c r="AT95">
        <v>1</v>
      </c>
      <c r="AU95">
        <v>0</v>
      </c>
    </row>
    <row r="96" spans="2:47" x14ac:dyDescent="0.25">
      <c r="B96">
        <v>90</v>
      </c>
      <c r="C96">
        <v>1</v>
      </c>
      <c r="D96">
        <v>1</v>
      </c>
      <c r="E96">
        <v>0</v>
      </c>
      <c r="I96">
        <v>91</v>
      </c>
      <c r="J96">
        <v>1</v>
      </c>
      <c r="P96">
        <v>90</v>
      </c>
      <c r="Q96">
        <v>1</v>
      </c>
      <c r="W96" t="s">
        <v>13</v>
      </c>
      <c r="X96" s="3">
        <f>SUM(X7:X95)/COUNT(X7:X95)</f>
        <v>0.93258426966292129</v>
      </c>
      <c r="Y96" s="3">
        <f t="shared" ref="Y96:Z96" si="14">SUM(Y7:Y95)/COUNT(Y7:Y95)</f>
        <v>1.8431372549019607</v>
      </c>
      <c r="Z96" s="3">
        <f t="shared" si="14"/>
        <v>0.43137254901960786</v>
      </c>
      <c r="AA96" s="3"/>
      <c r="AB96" s="3"/>
      <c r="AR96">
        <v>90</v>
      </c>
      <c r="AS96">
        <v>1</v>
      </c>
      <c r="AT96">
        <v>1</v>
      </c>
      <c r="AU96">
        <v>1</v>
      </c>
    </row>
    <row r="97" spans="1:47" x14ac:dyDescent="0.25">
      <c r="B97">
        <v>91</v>
      </c>
      <c r="C97">
        <v>1</v>
      </c>
      <c r="D97">
        <v>2</v>
      </c>
      <c r="E97">
        <v>0</v>
      </c>
      <c r="I97">
        <v>92</v>
      </c>
      <c r="J97">
        <v>1</v>
      </c>
      <c r="P97">
        <v>91</v>
      </c>
      <c r="Q97">
        <v>1</v>
      </c>
      <c r="W97" t="s">
        <v>14</v>
      </c>
      <c r="Y97" s="3">
        <f>Y96/(18.15)*100</f>
        <v>10.155026197806945</v>
      </c>
      <c r="Z97" s="3">
        <f>Z96/(18.15)*100</f>
        <v>2.3767082590612008</v>
      </c>
      <c r="AA97" s="3"/>
      <c r="AB97" s="3"/>
      <c r="AR97">
        <v>91</v>
      </c>
      <c r="AS97">
        <v>1</v>
      </c>
      <c r="AT97">
        <v>2</v>
      </c>
      <c r="AU97">
        <v>0</v>
      </c>
    </row>
    <row r="98" spans="1:47" x14ac:dyDescent="0.25">
      <c r="B98">
        <v>92</v>
      </c>
      <c r="C98">
        <v>1</v>
      </c>
      <c r="D98">
        <v>3</v>
      </c>
      <c r="E98">
        <v>0</v>
      </c>
      <c r="I98">
        <v>93</v>
      </c>
      <c r="J98">
        <v>1</v>
      </c>
      <c r="P98">
        <v>92</v>
      </c>
      <c r="Q98">
        <v>0</v>
      </c>
      <c r="W98" t="s">
        <v>15</v>
      </c>
      <c r="Y98" s="3">
        <f>Y96*2.01/(18.15)*10</f>
        <v>2.0411602657591961</v>
      </c>
      <c r="Z98" s="3">
        <f>Z96*2.01/(18.15)*10</f>
        <v>0.47771836007130131</v>
      </c>
      <c r="AA98" s="3"/>
      <c r="AB98" s="3"/>
      <c r="AR98">
        <v>92</v>
      </c>
      <c r="AS98">
        <v>1</v>
      </c>
      <c r="AT98">
        <v>2</v>
      </c>
      <c r="AU98">
        <v>0</v>
      </c>
    </row>
    <row r="99" spans="1:47" x14ac:dyDescent="0.25">
      <c r="B99">
        <v>93</v>
      </c>
      <c r="C99">
        <v>1</v>
      </c>
      <c r="D99">
        <v>3</v>
      </c>
      <c r="E99">
        <v>0</v>
      </c>
      <c r="I99">
        <v>94</v>
      </c>
      <c r="J99">
        <v>1</v>
      </c>
      <c r="P99">
        <v>93</v>
      </c>
      <c r="Q99">
        <v>1</v>
      </c>
      <c r="AR99">
        <v>93</v>
      </c>
      <c r="AS99">
        <v>1</v>
      </c>
      <c r="AT99">
        <v>3</v>
      </c>
      <c r="AU99">
        <v>1</v>
      </c>
    </row>
    <row r="100" spans="1:47" x14ac:dyDescent="0.25">
      <c r="B100">
        <v>94</v>
      </c>
      <c r="C100">
        <v>1</v>
      </c>
      <c r="D100">
        <v>4</v>
      </c>
      <c r="E100">
        <v>0</v>
      </c>
      <c r="I100">
        <v>95</v>
      </c>
      <c r="J100">
        <v>1</v>
      </c>
      <c r="P100">
        <v>94</v>
      </c>
      <c r="Q100">
        <v>1</v>
      </c>
      <c r="AR100">
        <v>94</v>
      </c>
      <c r="AS100">
        <v>1</v>
      </c>
      <c r="AT100">
        <v>0</v>
      </c>
      <c r="AU100">
        <v>1</v>
      </c>
    </row>
    <row r="101" spans="1:47" x14ac:dyDescent="0.25">
      <c r="B101">
        <v>95</v>
      </c>
      <c r="C101">
        <v>1</v>
      </c>
      <c r="D101">
        <v>3</v>
      </c>
      <c r="E101">
        <v>2</v>
      </c>
      <c r="I101">
        <v>96</v>
      </c>
      <c r="J101">
        <v>1</v>
      </c>
      <c r="P101">
        <v>95</v>
      </c>
      <c r="Q101">
        <v>1</v>
      </c>
      <c r="AR101">
        <v>95</v>
      </c>
      <c r="AS101">
        <v>1</v>
      </c>
      <c r="AT101">
        <v>1</v>
      </c>
      <c r="AU101">
        <v>1</v>
      </c>
    </row>
    <row r="102" spans="1:47" x14ac:dyDescent="0.25">
      <c r="A102" t="s">
        <v>6</v>
      </c>
      <c r="B102">
        <v>96</v>
      </c>
      <c r="C102">
        <v>1</v>
      </c>
      <c r="D102">
        <v>0</v>
      </c>
      <c r="E102">
        <v>2</v>
      </c>
      <c r="I102">
        <v>97</v>
      </c>
      <c r="J102">
        <v>1</v>
      </c>
      <c r="P102">
        <v>96</v>
      </c>
      <c r="Q102">
        <v>1</v>
      </c>
      <c r="AR102">
        <v>96</v>
      </c>
      <c r="AS102">
        <v>1</v>
      </c>
      <c r="AT102">
        <v>2</v>
      </c>
      <c r="AU102">
        <v>1</v>
      </c>
    </row>
    <row r="103" spans="1:47" x14ac:dyDescent="0.25">
      <c r="B103">
        <v>97</v>
      </c>
      <c r="C103">
        <v>1</v>
      </c>
      <c r="D103">
        <v>1</v>
      </c>
      <c r="E103">
        <v>1</v>
      </c>
      <c r="I103">
        <v>98</v>
      </c>
      <c r="J103">
        <v>1</v>
      </c>
      <c r="P103">
        <v>97</v>
      </c>
      <c r="Q103">
        <v>1</v>
      </c>
      <c r="AR103">
        <v>97</v>
      </c>
      <c r="AS103">
        <v>1</v>
      </c>
      <c r="AT103">
        <v>2</v>
      </c>
      <c r="AU103">
        <v>0</v>
      </c>
    </row>
    <row r="104" spans="1:47" x14ac:dyDescent="0.25">
      <c r="B104">
        <v>98</v>
      </c>
      <c r="C104">
        <v>1</v>
      </c>
      <c r="D104">
        <v>2</v>
      </c>
      <c r="E104">
        <v>1</v>
      </c>
      <c r="I104">
        <v>99</v>
      </c>
      <c r="J104">
        <v>1</v>
      </c>
      <c r="P104">
        <v>98</v>
      </c>
      <c r="Q104">
        <v>1</v>
      </c>
      <c r="AR104">
        <v>98</v>
      </c>
      <c r="AS104">
        <v>0</v>
      </c>
      <c r="AT104">
        <v>0</v>
      </c>
      <c r="AU104">
        <v>0</v>
      </c>
    </row>
    <row r="105" spans="1:47" x14ac:dyDescent="0.25">
      <c r="B105">
        <v>99</v>
      </c>
      <c r="C105">
        <v>1</v>
      </c>
      <c r="D105">
        <v>1</v>
      </c>
      <c r="E105">
        <v>0</v>
      </c>
      <c r="I105">
        <v>100</v>
      </c>
      <c r="J105">
        <v>1</v>
      </c>
      <c r="P105">
        <v>99</v>
      </c>
      <c r="Q105">
        <v>1</v>
      </c>
      <c r="AR105">
        <v>99</v>
      </c>
      <c r="AS105">
        <v>1</v>
      </c>
      <c r="AT105">
        <v>2</v>
      </c>
      <c r="AU105">
        <v>0</v>
      </c>
    </row>
    <row r="106" spans="1:47" x14ac:dyDescent="0.25">
      <c r="B106">
        <v>100</v>
      </c>
      <c r="C106">
        <v>1</v>
      </c>
      <c r="D106">
        <v>3</v>
      </c>
      <c r="E106">
        <v>2</v>
      </c>
      <c r="I106">
        <v>101</v>
      </c>
      <c r="J106">
        <v>1</v>
      </c>
      <c r="P106">
        <v>100</v>
      </c>
      <c r="Q106">
        <v>1</v>
      </c>
      <c r="R106">
        <v>2</v>
      </c>
      <c r="S106">
        <v>1</v>
      </c>
      <c r="AR106">
        <v>100</v>
      </c>
      <c r="AS106">
        <v>1</v>
      </c>
      <c r="AT106">
        <v>2</v>
      </c>
      <c r="AU106">
        <v>0</v>
      </c>
    </row>
    <row r="107" spans="1:47" x14ac:dyDescent="0.25">
      <c r="B107">
        <v>101</v>
      </c>
      <c r="C107">
        <v>1</v>
      </c>
      <c r="D107">
        <v>0</v>
      </c>
      <c r="E107">
        <v>3</v>
      </c>
      <c r="I107">
        <v>102</v>
      </c>
      <c r="J107">
        <v>1</v>
      </c>
      <c r="P107">
        <v>101</v>
      </c>
      <c r="Q107">
        <v>1</v>
      </c>
      <c r="R107">
        <v>2</v>
      </c>
      <c r="S107">
        <v>2</v>
      </c>
      <c r="AR107">
        <v>101</v>
      </c>
      <c r="AS107">
        <v>1</v>
      </c>
    </row>
    <row r="108" spans="1:47" x14ac:dyDescent="0.25">
      <c r="B108">
        <v>102</v>
      </c>
      <c r="C108">
        <v>1</v>
      </c>
      <c r="D108">
        <v>4</v>
      </c>
      <c r="E108">
        <v>2</v>
      </c>
      <c r="I108">
        <v>103</v>
      </c>
      <c r="J108">
        <v>1</v>
      </c>
      <c r="P108">
        <v>102</v>
      </c>
      <c r="Q108">
        <v>1</v>
      </c>
      <c r="R108">
        <v>3</v>
      </c>
      <c r="S108">
        <v>1</v>
      </c>
      <c r="AR108">
        <v>102</v>
      </c>
      <c r="AS108">
        <v>1</v>
      </c>
    </row>
    <row r="109" spans="1:47" x14ac:dyDescent="0.25">
      <c r="B109">
        <v>103</v>
      </c>
      <c r="C109">
        <v>1</v>
      </c>
      <c r="I109">
        <v>104</v>
      </c>
      <c r="J109">
        <v>1</v>
      </c>
      <c r="P109">
        <v>103</v>
      </c>
      <c r="Q109">
        <v>1</v>
      </c>
      <c r="R109">
        <v>3</v>
      </c>
      <c r="S109">
        <v>0</v>
      </c>
      <c r="AR109">
        <v>103</v>
      </c>
      <c r="AS109">
        <v>1</v>
      </c>
    </row>
    <row r="110" spans="1:47" x14ac:dyDescent="0.25">
      <c r="B110">
        <v>104</v>
      </c>
      <c r="C110">
        <v>1</v>
      </c>
      <c r="I110">
        <v>105</v>
      </c>
      <c r="J110">
        <v>1</v>
      </c>
      <c r="P110">
        <v>104</v>
      </c>
      <c r="Q110">
        <v>1</v>
      </c>
      <c r="R110">
        <v>3</v>
      </c>
      <c r="S110">
        <v>0</v>
      </c>
      <c r="AR110">
        <v>104</v>
      </c>
      <c r="AS110">
        <v>0</v>
      </c>
    </row>
    <row r="111" spans="1:47" x14ac:dyDescent="0.25">
      <c r="A111" t="s">
        <v>6</v>
      </c>
      <c r="B111">
        <v>105</v>
      </c>
      <c r="C111">
        <v>1</v>
      </c>
      <c r="I111">
        <v>106</v>
      </c>
      <c r="J111">
        <v>1</v>
      </c>
      <c r="P111">
        <v>105</v>
      </c>
      <c r="Q111">
        <v>1</v>
      </c>
      <c r="R111">
        <v>1</v>
      </c>
      <c r="S111">
        <v>0</v>
      </c>
      <c r="AR111">
        <v>105</v>
      </c>
      <c r="AS111">
        <v>1</v>
      </c>
    </row>
    <row r="112" spans="1:47" x14ac:dyDescent="0.25">
      <c r="B112">
        <v>106</v>
      </c>
      <c r="C112">
        <v>1</v>
      </c>
      <c r="I112">
        <v>107</v>
      </c>
      <c r="J112">
        <v>1</v>
      </c>
      <c r="P112">
        <v>106</v>
      </c>
      <c r="Q112">
        <v>1</v>
      </c>
      <c r="R112">
        <v>2</v>
      </c>
      <c r="S112">
        <v>0</v>
      </c>
      <c r="AR112">
        <v>106</v>
      </c>
      <c r="AS112">
        <v>1</v>
      </c>
    </row>
    <row r="113" spans="1:47" x14ac:dyDescent="0.25">
      <c r="B113">
        <v>107</v>
      </c>
      <c r="C113">
        <v>1</v>
      </c>
      <c r="I113">
        <v>108</v>
      </c>
      <c r="J113">
        <v>1</v>
      </c>
      <c r="P113">
        <v>107</v>
      </c>
      <c r="Q113">
        <v>1</v>
      </c>
      <c r="R113">
        <v>1</v>
      </c>
      <c r="S113">
        <v>1</v>
      </c>
      <c r="AR113">
        <v>107</v>
      </c>
      <c r="AS113">
        <v>1</v>
      </c>
    </row>
    <row r="114" spans="1:47" x14ac:dyDescent="0.25">
      <c r="B114">
        <v>108</v>
      </c>
      <c r="C114">
        <v>1</v>
      </c>
      <c r="I114">
        <v>109</v>
      </c>
      <c r="J114">
        <v>1</v>
      </c>
      <c r="P114">
        <v>108</v>
      </c>
      <c r="Q114">
        <v>1</v>
      </c>
      <c r="R114">
        <v>2</v>
      </c>
      <c r="S114">
        <v>0</v>
      </c>
      <c r="AR114">
        <v>108</v>
      </c>
      <c r="AS114">
        <v>1</v>
      </c>
    </row>
    <row r="115" spans="1:47" x14ac:dyDescent="0.25">
      <c r="A115" t="s">
        <v>6</v>
      </c>
      <c r="B115">
        <v>109</v>
      </c>
      <c r="C115">
        <v>1</v>
      </c>
      <c r="I115">
        <v>110</v>
      </c>
      <c r="J115">
        <v>1</v>
      </c>
      <c r="P115">
        <v>109</v>
      </c>
      <c r="Q115">
        <v>1</v>
      </c>
      <c r="R115">
        <v>2</v>
      </c>
      <c r="S115">
        <v>1</v>
      </c>
      <c r="AR115">
        <v>109</v>
      </c>
      <c r="AS115">
        <v>1</v>
      </c>
    </row>
    <row r="116" spans="1:47" x14ac:dyDescent="0.25">
      <c r="B116">
        <v>110</v>
      </c>
      <c r="C116">
        <v>1</v>
      </c>
      <c r="I116">
        <v>111</v>
      </c>
      <c r="J116">
        <v>1</v>
      </c>
      <c r="P116">
        <v>110</v>
      </c>
      <c r="Q116">
        <v>1</v>
      </c>
      <c r="R116">
        <v>0</v>
      </c>
      <c r="S116">
        <v>1</v>
      </c>
      <c r="AR116">
        <v>110</v>
      </c>
      <c r="AS116">
        <v>1</v>
      </c>
      <c r="AT116">
        <v>1</v>
      </c>
      <c r="AU116">
        <v>1</v>
      </c>
    </row>
    <row r="117" spans="1:47" x14ac:dyDescent="0.25">
      <c r="B117">
        <v>111</v>
      </c>
      <c r="C117">
        <v>1</v>
      </c>
      <c r="I117">
        <v>112</v>
      </c>
      <c r="J117">
        <v>1</v>
      </c>
      <c r="P117">
        <v>111</v>
      </c>
      <c r="Q117">
        <v>1</v>
      </c>
      <c r="R117">
        <v>1</v>
      </c>
      <c r="S117">
        <v>0</v>
      </c>
      <c r="AR117">
        <v>111</v>
      </c>
      <c r="AS117">
        <v>1</v>
      </c>
      <c r="AT117">
        <v>1</v>
      </c>
      <c r="AU117">
        <v>0</v>
      </c>
    </row>
    <row r="118" spans="1:47" x14ac:dyDescent="0.25">
      <c r="B118">
        <v>112</v>
      </c>
      <c r="C118">
        <v>1</v>
      </c>
      <c r="I118">
        <v>113</v>
      </c>
      <c r="J118">
        <v>1</v>
      </c>
      <c r="P118">
        <v>112</v>
      </c>
      <c r="Q118">
        <v>1</v>
      </c>
      <c r="R118">
        <v>3</v>
      </c>
      <c r="S118">
        <v>1</v>
      </c>
      <c r="AR118">
        <v>112</v>
      </c>
      <c r="AS118">
        <v>1</v>
      </c>
    </row>
    <row r="119" spans="1:47" x14ac:dyDescent="0.25">
      <c r="B119">
        <v>113</v>
      </c>
      <c r="C119">
        <v>1</v>
      </c>
      <c r="I119">
        <v>114</v>
      </c>
      <c r="J119">
        <v>1</v>
      </c>
      <c r="P119">
        <v>113</v>
      </c>
      <c r="Q119">
        <v>1</v>
      </c>
      <c r="R119">
        <v>1</v>
      </c>
      <c r="S119">
        <v>1</v>
      </c>
      <c r="AR119">
        <v>113</v>
      </c>
      <c r="AS119">
        <v>1</v>
      </c>
    </row>
    <row r="120" spans="1:47" x14ac:dyDescent="0.25">
      <c r="B120">
        <v>114</v>
      </c>
      <c r="C120">
        <v>1</v>
      </c>
      <c r="I120">
        <v>115</v>
      </c>
      <c r="J120">
        <v>1</v>
      </c>
      <c r="P120">
        <v>114</v>
      </c>
      <c r="Q120">
        <v>1</v>
      </c>
      <c r="AR120">
        <v>114</v>
      </c>
      <c r="AS120">
        <v>1</v>
      </c>
    </row>
    <row r="121" spans="1:47" x14ac:dyDescent="0.25">
      <c r="B121">
        <v>115</v>
      </c>
      <c r="C121">
        <v>1</v>
      </c>
      <c r="I121">
        <v>116</v>
      </c>
      <c r="J121">
        <v>1</v>
      </c>
      <c r="P121">
        <v>115</v>
      </c>
      <c r="Q121">
        <v>1</v>
      </c>
      <c r="AR121">
        <v>115</v>
      </c>
      <c r="AS121">
        <v>1</v>
      </c>
    </row>
    <row r="122" spans="1:47" x14ac:dyDescent="0.25">
      <c r="B122">
        <v>116</v>
      </c>
      <c r="C122">
        <v>1</v>
      </c>
      <c r="I122">
        <v>117</v>
      </c>
      <c r="J122">
        <v>1</v>
      </c>
      <c r="P122">
        <v>116</v>
      </c>
      <c r="Q122">
        <v>1</v>
      </c>
      <c r="AR122">
        <v>116</v>
      </c>
      <c r="AS122">
        <v>1</v>
      </c>
    </row>
    <row r="123" spans="1:47" x14ac:dyDescent="0.25">
      <c r="B123">
        <v>117</v>
      </c>
      <c r="C123">
        <v>1</v>
      </c>
      <c r="I123">
        <v>118</v>
      </c>
      <c r="J123">
        <v>1</v>
      </c>
      <c r="P123">
        <v>117</v>
      </c>
      <c r="Q123">
        <v>1</v>
      </c>
      <c r="AR123">
        <v>117</v>
      </c>
      <c r="AS123">
        <v>1</v>
      </c>
    </row>
    <row r="124" spans="1:47" x14ac:dyDescent="0.25">
      <c r="B124">
        <v>118</v>
      </c>
      <c r="C124">
        <v>1</v>
      </c>
      <c r="I124">
        <v>119</v>
      </c>
      <c r="J124">
        <v>1</v>
      </c>
      <c r="P124">
        <v>118</v>
      </c>
      <c r="Q124">
        <v>1</v>
      </c>
      <c r="AR124">
        <v>118</v>
      </c>
      <c r="AS124">
        <v>1</v>
      </c>
    </row>
    <row r="125" spans="1:47" x14ac:dyDescent="0.25">
      <c r="B125">
        <v>119</v>
      </c>
      <c r="C125">
        <v>1</v>
      </c>
      <c r="I125">
        <v>120</v>
      </c>
      <c r="J125">
        <v>1</v>
      </c>
      <c r="P125">
        <v>119</v>
      </c>
      <c r="Q125">
        <v>1</v>
      </c>
      <c r="AR125">
        <v>119</v>
      </c>
      <c r="AS125">
        <v>0</v>
      </c>
    </row>
    <row r="126" spans="1:47" x14ac:dyDescent="0.25">
      <c r="B126">
        <v>120</v>
      </c>
      <c r="C126">
        <v>1</v>
      </c>
      <c r="I126">
        <v>121</v>
      </c>
      <c r="J126">
        <v>1</v>
      </c>
      <c r="P126">
        <v>120</v>
      </c>
      <c r="Q126">
        <v>1</v>
      </c>
      <c r="AR126">
        <v>120</v>
      </c>
      <c r="AS126">
        <v>1</v>
      </c>
    </row>
    <row r="127" spans="1:47" x14ac:dyDescent="0.25">
      <c r="B127">
        <v>121</v>
      </c>
      <c r="C127">
        <v>1</v>
      </c>
      <c r="I127">
        <v>122</v>
      </c>
      <c r="J127">
        <v>1</v>
      </c>
      <c r="P127">
        <v>121</v>
      </c>
      <c r="Q127">
        <v>1</v>
      </c>
      <c r="AR127">
        <v>121</v>
      </c>
      <c r="AS127">
        <v>1</v>
      </c>
    </row>
    <row r="128" spans="1:47" x14ac:dyDescent="0.25">
      <c r="B128">
        <v>122</v>
      </c>
      <c r="C128">
        <v>1</v>
      </c>
      <c r="I128">
        <v>123</v>
      </c>
      <c r="J128">
        <v>1</v>
      </c>
      <c r="P128">
        <v>122</v>
      </c>
      <c r="Q128">
        <v>1</v>
      </c>
      <c r="AR128">
        <v>122</v>
      </c>
      <c r="AS128">
        <v>1</v>
      </c>
    </row>
    <row r="129" spans="2:45" x14ac:dyDescent="0.25">
      <c r="B129">
        <v>123</v>
      </c>
      <c r="C129">
        <v>1</v>
      </c>
      <c r="I129">
        <v>124</v>
      </c>
      <c r="J129">
        <v>1</v>
      </c>
      <c r="P129">
        <v>123</v>
      </c>
      <c r="Q129">
        <v>1</v>
      </c>
      <c r="AR129">
        <v>123</v>
      </c>
      <c r="AS129">
        <v>1</v>
      </c>
    </row>
    <row r="130" spans="2:45" x14ac:dyDescent="0.25">
      <c r="B130">
        <v>124</v>
      </c>
      <c r="C130">
        <v>1</v>
      </c>
      <c r="I130">
        <v>125</v>
      </c>
      <c r="J130">
        <v>1</v>
      </c>
      <c r="P130">
        <v>124</v>
      </c>
      <c r="Q130">
        <v>1</v>
      </c>
      <c r="AR130">
        <v>124</v>
      </c>
      <c r="AS130">
        <v>1</v>
      </c>
    </row>
    <row r="131" spans="2:45" x14ac:dyDescent="0.25">
      <c r="B131">
        <v>125</v>
      </c>
      <c r="C131">
        <v>1</v>
      </c>
      <c r="I131">
        <v>126</v>
      </c>
      <c r="J131">
        <v>1</v>
      </c>
      <c r="P131">
        <v>125</v>
      </c>
      <c r="Q131">
        <v>1</v>
      </c>
      <c r="AR131">
        <v>125</v>
      </c>
      <c r="AS131">
        <v>1</v>
      </c>
    </row>
    <row r="132" spans="2:45" x14ac:dyDescent="0.25">
      <c r="B132">
        <v>126</v>
      </c>
      <c r="C132">
        <v>1</v>
      </c>
      <c r="I132">
        <v>127</v>
      </c>
      <c r="J132">
        <v>1</v>
      </c>
      <c r="P132">
        <v>126</v>
      </c>
      <c r="Q132">
        <v>1</v>
      </c>
      <c r="AR132">
        <v>126</v>
      </c>
      <c r="AS132">
        <v>1</v>
      </c>
    </row>
    <row r="133" spans="2:45" x14ac:dyDescent="0.25">
      <c r="B133">
        <v>127</v>
      </c>
      <c r="C133">
        <v>0</v>
      </c>
      <c r="I133">
        <v>128</v>
      </c>
      <c r="J133">
        <v>1</v>
      </c>
      <c r="P133">
        <v>127</v>
      </c>
      <c r="Q133">
        <v>1</v>
      </c>
      <c r="AR133">
        <v>127</v>
      </c>
      <c r="AS133">
        <v>0</v>
      </c>
    </row>
    <row r="134" spans="2:45" x14ac:dyDescent="0.25">
      <c r="B134">
        <v>128</v>
      </c>
      <c r="C134">
        <v>1</v>
      </c>
      <c r="I134">
        <v>129</v>
      </c>
      <c r="J134">
        <v>1</v>
      </c>
      <c r="P134">
        <v>128</v>
      </c>
      <c r="Q134">
        <v>1</v>
      </c>
      <c r="AR134">
        <v>128</v>
      </c>
      <c r="AS134">
        <v>0</v>
      </c>
    </row>
    <row r="135" spans="2:45" x14ac:dyDescent="0.25">
      <c r="B135">
        <v>129</v>
      </c>
      <c r="C135">
        <v>1</v>
      </c>
      <c r="I135">
        <v>130</v>
      </c>
      <c r="J135">
        <v>1</v>
      </c>
      <c r="P135">
        <v>129</v>
      </c>
      <c r="Q135">
        <v>1</v>
      </c>
      <c r="AR135">
        <v>129</v>
      </c>
      <c r="AS135">
        <v>1</v>
      </c>
    </row>
    <row r="136" spans="2:45" x14ac:dyDescent="0.25">
      <c r="B136" t="s">
        <v>13</v>
      </c>
      <c r="C136" s="3">
        <f>SUM(C7:C135)/COUNT(C7:C135)</f>
        <v>0.96124031007751942</v>
      </c>
      <c r="D136" s="3">
        <f t="shared" ref="D136:E136" si="15">SUM(D7:D135)/COUNT(D7:D135)</f>
        <v>1.9313725490196079</v>
      </c>
      <c r="E136" s="3">
        <f t="shared" si="15"/>
        <v>1.5098039215686274</v>
      </c>
      <c r="I136">
        <v>131</v>
      </c>
      <c r="J136">
        <v>1</v>
      </c>
      <c r="P136">
        <v>130</v>
      </c>
      <c r="Q136">
        <v>0</v>
      </c>
      <c r="AR136">
        <v>130</v>
      </c>
      <c r="AS136">
        <v>1</v>
      </c>
    </row>
    <row r="137" spans="2:45" x14ac:dyDescent="0.25">
      <c r="B137" t="s">
        <v>14</v>
      </c>
      <c r="D137" s="3">
        <f>D136/30*100</f>
        <v>6.4379084967320273</v>
      </c>
      <c r="E137" s="3">
        <f>E136/30*100</f>
        <v>5.0326797385620914</v>
      </c>
      <c r="I137">
        <v>132</v>
      </c>
      <c r="J137">
        <v>1</v>
      </c>
      <c r="P137">
        <v>131</v>
      </c>
      <c r="Q137">
        <v>0</v>
      </c>
      <c r="AR137">
        <v>131</v>
      </c>
      <c r="AS137">
        <v>1</v>
      </c>
    </row>
    <row r="138" spans="2:45" x14ac:dyDescent="0.25">
      <c r="B138" t="s">
        <v>15</v>
      </c>
      <c r="D138" s="3">
        <f>D136*1.86/30*10</f>
        <v>1.1974509803921569</v>
      </c>
      <c r="E138" s="3">
        <f>E136*1.86/30*10</f>
        <v>0.93607843137254898</v>
      </c>
      <c r="I138">
        <v>133</v>
      </c>
      <c r="J138">
        <v>1</v>
      </c>
      <c r="P138">
        <v>132</v>
      </c>
      <c r="Q138">
        <v>1</v>
      </c>
      <c r="AR138">
        <v>132</v>
      </c>
      <c r="AS138">
        <v>1</v>
      </c>
    </row>
    <row r="139" spans="2:45" x14ac:dyDescent="0.25">
      <c r="I139">
        <v>134</v>
      </c>
      <c r="J139">
        <v>1</v>
      </c>
      <c r="P139">
        <v>133</v>
      </c>
      <c r="Q139">
        <v>1</v>
      </c>
      <c r="AR139">
        <v>133</v>
      </c>
      <c r="AS139">
        <v>1</v>
      </c>
    </row>
    <row r="140" spans="2:45" x14ac:dyDescent="0.25">
      <c r="I140">
        <v>135</v>
      </c>
      <c r="J140">
        <v>1</v>
      </c>
      <c r="P140">
        <v>134</v>
      </c>
      <c r="Q140">
        <v>1</v>
      </c>
      <c r="AR140">
        <v>134</v>
      </c>
      <c r="AS140">
        <v>1</v>
      </c>
    </row>
    <row r="141" spans="2:45" x14ac:dyDescent="0.25">
      <c r="I141">
        <v>136</v>
      </c>
      <c r="J141">
        <v>1</v>
      </c>
      <c r="P141">
        <v>135</v>
      </c>
      <c r="Q141">
        <v>1</v>
      </c>
      <c r="AR141">
        <v>135</v>
      </c>
      <c r="AS141">
        <v>1</v>
      </c>
    </row>
    <row r="142" spans="2:45" x14ac:dyDescent="0.25">
      <c r="I142">
        <v>137</v>
      </c>
      <c r="J142">
        <v>1</v>
      </c>
      <c r="P142">
        <v>136</v>
      </c>
      <c r="Q142">
        <v>1</v>
      </c>
      <c r="AR142">
        <v>136</v>
      </c>
      <c r="AS142">
        <v>1</v>
      </c>
    </row>
    <row r="143" spans="2:45" x14ac:dyDescent="0.25">
      <c r="I143">
        <v>138</v>
      </c>
      <c r="J143">
        <v>1</v>
      </c>
      <c r="P143">
        <v>137</v>
      </c>
      <c r="Q143">
        <v>1</v>
      </c>
      <c r="AR143">
        <v>137</v>
      </c>
      <c r="AS143">
        <v>1</v>
      </c>
    </row>
    <row r="144" spans="2:45" x14ac:dyDescent="0.25">
      <c r="I144">
        <v>139</v>
      </c>
      <c r="J144">
        <v>1</v>
      </c>
      <c r="P144">
        <v>138</v>
      </c>
      <c r="Q144">
        <v>1</v>
      </c>
      <c r="AR144">
        <v>138</v>
      </c>
      <c r="AS144">
        <v>1</v>
      </c>
    </row>
    <row r="145" spans="9:45" x14ac:dyDescent="0.25">
      <c r="I145">
        <v>141</v>
      </c>
      <c r="J145">
        <v>1</v>
      </c>
      <c r="P145" t="s">
        <v>13</v>
      </c>
      <c r="Q145" s="3">
        <f>SUM(Q7:Q144)/COUNT(Q7:Q144)</f>
        <v>0.91304347826086951</v>
      </c>
      <c r="R145" s="3">
        <f t="shared" ref="R145:S145" si="16">SUM(R7:R144)/COUNT(R7:R144)</f>
        <v>1.8947368421052631</v>
      </c>
      <c r="S145" s="3">
        <f t="shared" si="16"/>
        <v>0.31578947368421051</v>
      </c>
      <c r="AR145">
        <v>139</v>
      </c>
      <c r="AS145">
        <v>1</v>
      </c>
    </row>
    <row r="146" spans="9:45" x14ac:dyDescent="0.25">
      <c r="I146">
        <v>142</v>
      </c>
      <c r="J146">
        <v>1</v>
      </c>
      <c r="P146" t="s">
        <v>14</v>
      </c>
      <c r="R146" s="3">
        <f>R145/30*100</f>
        <v>6.3157894736842106</v>
      </c>
      <c r="S146" s="3">
        <f>S145/30*100</f>
        <v>1.0526315789473684</v>
      </c>
      <c r="AR146">
        <v>140</v>
      </c>
      <c r="AS146">
        <v>1</v>
      </c>
    </row>
    <row r="147" spans="9:45" x14ac:dyDescent="0.25">
      <c r="I147">
        <v>143</v>
      </c>
      <c r="J147">
        <v>1</v>
      </c>
      <c r="P147" t="s">
        <v>15</v>
      </c>
      <c r="R147" s="3">
        <f>R145*2.23/30*10</f>
        <v>1.4084210526315788</v>
      </c>
      <c r="S147" s="3">
        <f>S145*2.23/30*10</f>
        <v>0.23473684210526313</v>
      </c>
      <c r="AR147">
        <v>141</v>
      </c>
      <c r="AS147">
        <v>1</v>
      </c>
    </row>
    <row r="148" spans="9:45" x14ac:dyDescent="0.25">
      <c r="I148">
        <v>144</v>
      </c>
      <c r="J148">
        <v>1</v>
      </c>
      <c r="AR148">
        <v>142</v>
      </c>
      <c r="AS148">
        <v>1</v>
      </c>
    </row>
    <row r="149" spans="9:45" x14ac:dyDescent="0.25">
      <c r="I149">
        <v>145</v>
      </c>
      <c r="J149">
        <v>1</v>
      </c>
      <c r="AR149">
        <v>143</v>
      </c>
      <c r="AS149">
        <v>1</v>
      </c>
    </row>
    <row r="150" spans="9:45" x14ac:dyDescent="0.25">
      <c r="I150">
        <v>146</v>
      </c>
      <c r="J150">
        <v>1</v>
      </c>
      <c r="AR150">
        <v>144</v>
      </c>
      <c r="AS150">
        <v>1</v>
      </c>
    </row>
    <row r="151" spans="9:45" x14ac:dyDescent="0.25">
      <c r="I151">
        <v>147</v>
      </c>
      <c r="J151">
        <v>1</v>
      </c>
      <c r="AR151">
        <v>145</v>
      </c>
      <c r="AS151">
        <v>1</v>
      </c>
    </row>
    <row r="152" spans="9:45" x14ac:dyDescent="0.25">
      <c r="I152">
        <v>148</v>
      </c>
      <c r="J152">
        <v>1</v>
      </c>
      <c r="AR152">
        <v>146</v>
      </c>
      <c r="AS152">
        <v>1</v>
      </c>
    </row>
    <row r="153" spans="9:45" x14ac:dyDescent="0.25">
      <c r="I153">
        <v>149</v>
      </c>
      <c r="J153">
        <v>1</v>
      </c>
      <c r="AR153">
        <v>147</v>
      </c>
      <c r="AS153">
        <v>1</v>
      </c>
    </row>
    <row r="154" spans="9:45" x14ac:dyDescent="0.25">
      <c r="I154">
        <v>150</v>
      </c>
      <c r="J154">
        <v>1</v>
      </c>
      <c r="AR154">
        <v>148</v>
      </c>
      <c r="AS154">
        <v>1</v>
      </c>
    </row>
    <row r="155" spans="9:45" x14ac:dyDescent="0.25">
      <c r="I155">
        <v>151</v>
      </c>
      <c r="J155">
        <v>1</v>
      </c>
      <c r="AR155">
        <v>149</v>
      </c>
      <c r="AS155">
        <v>1</v>
      </c>
    </row>
    <row r="156" spans="9:45" x14ac:dyDescent="0.25">
      <c r="I156">
        <v>152</v>
      </c>
      <c r="J156">
        <v>1</v>
      </c>
      <c r="AR156">
        <v>150</v>
      </c>
      <c r="AS156">
        <v>1</v>
      </c>
    </row>
    <row r="157" spans="9:45" x14ac:dyDescent="0.25">
      <c r="I157">
        <v>153</v>
      </c>
      <c r="J157">
        <v>1</v>
      </c>
      <c r="AR157">
        <v>151</v>
      </c>
      <c r="AS157">
        <v>1</v>
      </c>
    </row>
    <row r="158" spans="9:45" x14ac:dyDescent="0.25">
      <c r="I158">
        <v>154</v>
      </c>
      <c r="J158">
        <v>1</v>
      </c>
      <c r="AR158">
        <v>152</v>
      </c>
      <c r="AS158">
        <v>1</v>
      </c>
    </row>
    <row r="159" spans="9:45" x14ac:dyDescent="0.25">
      <c r="I159">
        <v>155</v>
      </c>
      <c r="J159">
        <v>1</v>
      </c>
      <c r="AR159">
        <v>153</v>
      </c>
      <c r="AS159">
        <v>1</v>
      </c>
    </row>
    <row r="160" spans="9:45" x14ac:dyDescent="0.25">
      <c r="I160">
        <v>156</v>
      </c>
      <c r="J160">
        <v>1</v>
      </c>
      <c r="AR160">
        <v>154</v>
      </c>
      <c r="AS160">
        <v>1</v>
      </c>
    </row>
    <row r="161" spans="9:45" x14ac:dyDescent="0.25">
      <c r="I161">
        <v>157</v>
      </c>
      <c r="J161">
        <v>1</v>
      </c>
      <c r="AR161">
        <v>155</v>
      </c>
      <c r="AS161">
        <v>1</v>
      </c>
    </row>
    <row r="162" spans="9:45" x14ac:dyDescent="0.25">
      <c r="I162">
        <v>158</v>
      </c>
      <c r="J162">
        <v>1</v>
      </c>
      <c r="AR162">
        <v>156</v>
      </c>
      <c r="AS162">
        <v>1</v>
      </c>
    </row>
    <row r="163" spans="9:45" x14ac:dyDescent="0.25">
      <c r="I163">
        <v>159</v>
      </c>
      <c r="J163">
        <v>1</v>
      </c>
      <c r="AR163">
        <v>157</v>
      </c>
      <c r="AS163">
        <v>1</v>
      </c>
    </row>
    <row r="164" spans="9:45" x14ac:dyDescent="0.25">
      <c r="I164">
        <v>160</v>
      </c>
      <c r="J164">
        <v>1</v>
      </c>
      <c r="AR164">
        <v>158</v>
      </c>
      <c r="AS164">
        <v>1</v>
      </c>
    </row>
    <row r="165" spans="9:45" x14ac:dyDescent="0.25">
      <c r="I165">
        <v>161</v>
      </c>
      <c r="J165">
        <v>1</v>
      </c>
      <c r="K165">
        <v>6</v>
      </c>
      <c r="L165">
        <v>1</v>
      </c>
      <c r="AR165">
        <v>159</v>
      </c>
      <c r="AS165">
        <v>1</v>
      </c>
    </row>
    <row r="166" spans="9:45" x14ac:dyDescent="0.25">
      <c r="I166">
        <v>162</v>
      </c>
      <c r="J166">
        <v>1</v>
      </c>
      <c r="K166">
        <v>5</v>
      </c>
      <c r="L166">
        <v>0</v>
      </c>
      <c r="AR166">
        <v>160</v>
      </c>
      <c r="AS166">
        <v>1</v>
      </c>
    </row>
    <row r="167" spans="9:45" x14ac:dyDescent="0.25">
      <c r="I167">
        <v>163</v>
      </c>
      <c r="J167">
        <v>1</v>
      </c>
      <c r="K167">
        <v>8</v>
      </c>
      <c r="L167">
        <v>0</v>
      </c>
      <c r="AR167">
        <v>161</v>
      </c>
      <c r="AS167">
        <v>1</v>
      </c>
    </row>
    <row r="168" spans="9:45" x14ac:dyDescent="0.25">
      <c r="I168">
        <v>164</v>
      </c>
      <c r="J168">
        <v>1</v>
      </c>
      <c r="K168">
        <v>8</v>
      </c>
      <c r="L168">
        <v>1</v>
      </c>
      <c r="AR168">
        <v>162</v>
      </c>
      <c r="AS168">
        <v>1</v>
      </c>
    </row>
    <row r="169" spans="9:45" x14ac:dyDescent="0.25">
      <c r="I169">
        <v>165</v>
      </c>
      <c r="J169">
        <v>1</v>
      </c>
      <c r="K169">
        <v>5</v>
      </c>
      <c r="L169">
        <v>0</v>
      </c>
      <c r="AR169">
        <v>163</v>
      </c>
      <c r="AS169">
        <v>1</v>
      </c>
    </row>
    <row r="170" spans="9:45" x14ac:dyDescent="0.25">
      <c r="I170">
        <v>166</v>
      </c>
      <c r="J170">
        <v>1</v>
      </c>
      <c r="K170">
        <v>9</v>
      </c>
      <c r="L170">
        <v>0</v>
      </c>
      <c r="AR170">
        <v>164</v>
      </c>
      <c r="AS170">
        <v>1</v>
      </c>
    </row>
    <row r="171" spans="9:45" x14ac:dyDescent="0.25">
      <c r="I171">
        <v>167</v>
      </c>
      <c r="J171">
        <v>1</v>
      </c>
      <c r="K171">
        <v>10</v>
      </c>
      <c r="L171">
        <v>0</v>
      </c>
      <c r="AR171">
        <v>165</v>
      </c>
      <c r="AS171">
        <v>1</v>
      </c>
    </row>
    <row r="172" spans="9:45" x14ac:dyDescent="0.25">
      <c r="I172">
        <v>168</v>
      </c>
      <c r="J172">
        <v>1</v>
      </c>
      <c r="K172">
        <v>3</v>
      </c>
      <c r="L172">
        <v>3</v>
      </c>
      <c r="AR172">
        <v>166</v>
      </c>
      <c r="AS172">
        <v>1</v>
      </c>
    </row>
    <row r="173" spans="9:45" x14ac:dyDescent="0.25">
      <c r="I173">
        <v>169</v>
      </c>
      <c r="J173">
        <v>1</v>
      </c>
      <c r="K173">
        <v>5</v>
      </c>
      <c r="L173">
        <v>1</v>
      </c>
      <c r="AR173">
        <v>167</v>
      </c>
      <c r="AS173">
        <v>1</v>
      </c>
    </row>
    <row r="174" spans="9:45" x14ac:dyDescent="0.25">
      <c r="I174">
        <v>170</v>
      </c>
      <c r="J174">
        <v>1</v>
      </c>
      <c r="K174">
        <v>4</v>
      </c>
      <c r="L174">
        <v>0</v>
      </c>
      <c r="AR174">
        <v>168</v>
      </c>
      <c r="AS174">
        <v>1</v>
      </c>
    </row>
    <row r="175" spans="9:45" x14ac:dyDescent="0.25">
      <c r="I175">
        <v>171</v>
      </c>
      <c r="J175">
        <v>1</v>
      </c>
      <c r="K175">
        <v>5</v>
      </c>
      <c r="L175">
        <v>1</v>
      </c>
      <c r="AR175">
        <v>169</v>
      </c>
      <c r="AS175">
        <v>1</v>
      </c>
    </row>
    <row r="176" spans="9:45" x14ac:dyDescent="0.25">
      <c r="I176">
        <v>172</v>
      </c>
      <c r="J176">
        <v>1</v>
      </c>
      <c r="K176">
        <v>5</v>
      </c>
      <c r="L176">
        <v>2</v>
      </c>
      <c r="AR176">
        <v>170</v>
      </c>
      <c r="AS176">
        <v>1</v>
      </c>
    </row>
    <row r="177" spans="9:45" x14ac:dyDescent="0.25">
      <c r="I177">
        <v>173</v>
      </c>
      <c r="J177">
        <v>1</v>
      </c>
      <c r="AR177">
        <v>171</v>
      </c>
      <c r="AS177">
        <v>1</v>
      </c>
    </row>
    <row r="178" spans="9:45" x14ac:dyDescent="0.25">
      <c r="I178">
        <v>174</v>
      </c>
      <c r="J178">
        <v>1</v>
      </c>
      <c r="AR178">
        <v>172</v>
      </c>
      <c r="AS178">
        <v>1</v>
      </c>
    </row>
    <row r="179" spans="9:45" x14ac:dyDescent="0.25">
      <c r="I179">
        <v>175</v>
      </c>
      <c r="J179">
        <v>1</v>
      </c>
      <c r="AR179">
        <v>173</v>
      </c>
      <c r="AS179">
        <v>1</v>
      </c>
    </row>
    <row r="180" spans="9:45" x14ac:dyDescent="0.25">
      <c r="I180">
        <v>176</v>
      </c>
      <c r="J180">
        <v>1</v>
      </c>
      <c r="AR180">
        <v>174</v>
      </c>
      <c r="AS180">
        <v>1</v>
      </c>
    </row>
    <row r="181" spans="9:45" x14ac:dyDescent="0.25">
      <c r="I181">
        <v>177</v>
      </c>
      <c r="J181">
        <v>1</v>
      </c>
      <c r="AR181">
        <v>175</v>
      </c>
      <c r="AS181">
        <v>1</v>
      </c>
    </row>
    <row r="182" spans="9:45" x14ac:dyDescent="0.25">
      <c r="I182">
        <v>178</v>
      </c>
      <c r="J182">
        <v>1</v>
      </c>
      <c r="AR182">
        <v>176</v>
      </c>
      <c r="AS182">
        <v>1</v>
      </c>
    </row>
    <row r="183" spans="9:45" x14ac:dyDescent="0.25">
      <c r="I183">
        <v>179</v>
      </c>
      <c r="J183">
        <v>1</v>
      </c>
      <c r="AR183">
        <v>177</v>
      </c>
      <c r="AS183">
        <v>1</v>
      </c>
    </row>
    <row r="184" spans="9:45" x14ac:dyDescent="0.25">
      <c r="I184">
        <v>180</v>
      </c>
      <c r="J184">
        <v>1</v>
      </c>
      <c r="AR184">
        <v>178</v>
      </c>
      <c r="AS184">
        <v>1</v>
      </c>
    </row>
    <row r="185" spans="9:45" x14ac:dyDescent="0.25">
      <c r="I185">
        <v>181</v>
      </c>
      <c r="J185">
        <v>1</v>
      </c>
      <c r="AR185">
        <v>179</v>
      </c>
      <c r="AS185">
        <v>0</v>
      </c>
    </row>
    <row r="186" spans="9:45" x14ac:dyDescent="0.25">
      <c r="I186">
        <v>182</v>
      </c>
      <c r="J186">
        <v>1</v>
      </c>
      <c r="AR186">
        <v>180</v>
      </c>
      <c r="AS186">
        <v>1</v>
      </c>
    </row>
    <row r="187" spans="9:45" x14ac:dyDescent="0.25">
      <c r="I187">
        <v>183</v>
      </c>
      <c r="J187">
        <v>1</v>
      </c>
      <c r="AR187">
        <v>181</v>
      </c>
      <c r="AS187">
        <v>1</v>
      </c>
    </row>
    <row r="188" spans="9:45" x14ac:dyDescent="0.25">
      <c r="I188">
        <v>184</v>
      </c>
      <c r="J188">
        <v>1</v>
      </c>
      <c r="AR188">
        <v>182</v>
      </c>
      <c r="AS188">
        <v>1</v>
      </c>
    </row>
    <row r="189" spans="9:45" x14ac:dyDescent="0.25">
      <c r="I189">
        <v>185</v>
      </c>
      <c r="J189">
        <v>1</v>
      </c>
      <c r="AR189">
        <v>183</v>
      </c>
      <c r="AS189">
        <v>1</v>
      </c>
    </row>
    <row r="190" spans="9:45" x14ac:dyDescent="0.25">
      <c r="I190">
        <v>186</v>
      </c>
      <c r="J190">
        <v>1</v>
      </c>
      <c r="AR190">
        <v>184</v>
      </c>
      <c r="AS190">
        <v>1</v>
      </c>
    </row>
    <row r="191" spans="9:45" x14ac:dyDescent="0.25">
      <c r="I191">
        <v>187</v>
      </c>
      <c r="J191">
        <v>1</v>
      </c>
      <c r="AR191">
        <v>185</v>
      </c>
      <c r="AS191">
        <v>1</v>
      </c>
    </row>
    <row r="192" spans="9:45" x14ac:dyDescent="0.25">
      <c r="I192">
        <v>188</v>
      </c>
      <c r="J192">
        <v>1</v>
      </c>
      <c r="AR192">
        <v>186</v>
      </c>
      <c r="AS192">
        <v>1</v>
      </c>
    </row>
    <row r="193" spans="9:45" x14ac:dyDescent="0.25">
      <c r="I193">
        <v>189</v>
      </c>
      <c r="J193">
        <v>1</v>
      </c>
      <c r="AR193">
        <v>187</v>
      </c>
      <c r="AS193">
        <v>1</v>
      </c>
    </row>
    <row r="194" spans="9:45" x14ac:dyDescent="0.25">
      <c r="I194">
        <v>190</v>
      </c>
      <c r="J194">
        <v>1</v>
      </c>
      <c r="AR194">
        <v>188</v>
      </c>
      <c r="AS194">
        <v>1</v>
      </c>
    </row>
    <row r="195" spans="9:45" x14ac:dyDescent="0.25">
      <c r="I195">
        <v>191</v>
      </c>
      <c r="J195">
        <v>1</v>
      </c>
      <c r="AR195">
        <v>189</v>
      </c>
      <c r="AS195">
        <v>1</v>
      </c>
    </row>
    <row r="196" spans="9:45" x14ac:dyDescent="0.25">
      <c r="I196" t="s">
        <v>13</v>
      </c>
      <c r="J196" s="3">
        <f>SUM(J7:J195)/COUNT(J7:J195)</f>
        <v>1</v>
      </c>
      <c r="K196" s="3">
        <f t="shared" ref="K196:L196" si="17">SUM(K7:K195)/COUNT(K7:K195)</f>
        <v>5.2</v>
      </c>
      <c r="L196" s="3">
        <f t="shared" si="17"/>
        <v>0.84</v>
      </c>
      <c r="AR196">
        <v>190</v>
      </c>
      <c r="AS196">
        <v>1</v>
      </c>
    </row>
    <row r="197" spans="9:45" x14ac:dyDescent="0.25">
      <c r="I197" t="s">
        <v>14</v>
      </c>
      <c r="K197" s="3">
        <f>K196/30*100</f>
        <v>17.333333333333336</v>
      </c>
      <c r="L197" s="3">
        <f>L196/30*100</f>
        <v>2.8000000000000003</v>
      </c>
      <c r="AR197">
        <v>191</v>
      </c>
      <c r="AS197">
        <v>1</v>
      </c>
    </row>
    <row r="198" spans="9:45" x14ac:dyDescent="0.25">
      <c r="I198" t="s">
        <v>15</v>
      </c>
      <c r="K198" s="3">
        <f>K196*2.04/30*10</f>
        <v>3.5360000000000005</v>
      </c>
      <c r="L198" s="3">
        <f>L196*2.04/30*10</f>
        <v>0.57119999999999993</v>
      </c>
      <c r="AR198">
        <v>192</v>
      </c>
      <c r="AS198">
        <v>1</v>
      </c>
    </row>
    <row r="199" spans="9:45" x14ac:dyDescent="0.25">
      <c r="AR199">
        <v>193</v>
      </c>
      <c r="AS199">
        <v>0</v>
      </c>
    </row>
    <row r="200" spans="9:45" x14ac:dyDescent="0.25">
      <c r="AR200">
        <v>194</v>
      </c>
      <c r="AS200">
        <v>0</v>
      </c>
    </row>
    <row r="201" spans="9:45" x14ac:dyDescent="0.25">
      <c r="AR201">
        <v>195</v>
      </c>
      <c r="AS201">
        <v>1</v>
      </c>
    </row>
    <row r="202" spans="9:45" x14ac:dyDescent="0.25">
      <c r="AR202">
        <v>196</v>
      </c>
      <c r="AS202">
        <v>1</v>
      </c>
    </row>
    <row r="203" spans="9:45" x14ac:dyDescent="0.25">
      <c r="AR203">
        <v>197</v>
      </c>
      <c r="AS203">
        <v>1</v>
      </c>
    </row>
    <row r="204" spans="9:45" x14ac:dyDescent="0.25">
      <c r="AR204">
        <v>198</v>
      </c>
      <c r="AS204">
        <v>1</v>
      </c>
    </row>
    <row r="205" spans="9:45" x14ac:dyDescent="0.25">
      <c r="AR205">
        <v>199</v>
      </c>
      <c r="AS205">
        <v>1</v>
      </c>
    </row>
    <row r="206" spans="9:45" x14ac:dyDescent="0.25">
      <c r="AR206">
        <v>200</v>
      </c>
      <c r="AS206">
        <v>0</v>
      </c>
    </row>
    <row r="207" spans="9:45" x14ac:dyDescent="0.25">
      <c r="AR207">
        <v>201</v>
      </c>
      <c r="AS207">
        <v>1</v>
      </c>
    </row>
    <row r="208" spans="9:45" x14ac:dyDescent="0.25">
      <c r="AR208">
        <v>202</v>
      </c>
      <c r="AS208">
        <v>1</v>
      </c>
    </row>
    <row r="209" spans="44:45" x14ac:dyDescent="0.25">
      <c r="AR209">
        <v>203</v>
      </c>
      <c r="AS209">
        <v>1</v>
      </c>
    </row>
    <row r="210" spans="44:45" x14ac:dyDescent="0.25">
      <c r="AR210">
        <v>204</v>
      </c>
      <c r="AS210">
        <v>1</v>
      </c>
    </row>
    <row r="211" spans="44:45" x14ac:dyDescent="0.25">
      <c r="AR211">
        <v>205</v>
      </c>
      <c r="AS211">
        <v>1</v>
      </c>
    </row>
    <row r="212" spans="44:45" x14ac:dyDescent="0.25">
      <c r="AR212">
        <v>206</v>
      </c>
      <c r="AS212">
        <v>1</v>
      </c>
    </row>
    <row r="213" spans="44:45" x14ac:dyDescent="0.25">
      <c r="AR213">
        <v>207</v>
      </c>
      <c r="AS213">
        <v>0</v>
      </c>
    </row>
    <row r="214" spans="44:45" x14ac:dyDescent="0.25">
      <c r="AR214">
        <v>208</v>
      </c>
      <c r="AS214">
        <v>0</v>
      </c>
    </row>
    <row r="215" spans="44:45" x14ac:dyDescent="0.25">
      <c r="AR215">
        <v>209</v>
      </c>
      <c r="AS215">
        <v>1</v>
      </c>
    </row>
    <row r="216" spans="44:45" x14ac:dyDescent="0.25">
      <c r="AR216">
        <v>210</v>
      </c>
      <c r="AS216">
        <v>1</v>
      </c>
    </row>
    <row r="217" spans="44:45" x14ac:dyDescent="0.25">
      <c r="AR217">
        <v>211</v>
      </c>
      <c r="AS217">
        <v>1</v>
      </c>
    </row>
    <row r="218" spans="44:45" x14ac:dyDescent="0.25">
      <c r="AR218">
        <v>212</v>
      </c>
      <c r="AS218">
        <v>1</v>
      </c>
    </row>
    <row r="219" spans="44:45" x14ac:dyDescent="0.25">
      <c r="AR219">
        <v>213</v>
      </c>
      <c r="AS219">
        <v>1</v>
      </c>
    </row>
    <row r="220" spans="44:45" x14ac:dyDescent="0.25">
      <c r="AR220">
        <v>214</v>
      </c>
      <c r="AS220">
        <v>1</v>
      </c>
    </row>
    <row r="221" spans="44:45" x14ac:dyDescent="0.25">
      <c r="AR221">
        <v>215</v>
      </c>
      <c r="AS221">
        <v>1</v>
      </c>
    </row>
    <row r="222" spans="44:45" x14ac:dyDescent="0.25">
      <c r="AR222">
        <v>216</v>
      </c>
      <c r="AS222">
        <v>1</v>
      </c>
    </row>
    <row r="223" spans="44:45" x14ac:dyDescent="0.25">
      <c r="AR223">
        <v>217</v>
      </c>
      <c r="AS223">
        <v>1</v>
      </c>
    </row>
    <row r="224" spans="44:45" x14ac:dyDescent="0.25">
      <c r="AR224">
        <v>218</v>
      </c>
      <c r="AS224">
        <v>1</v>
      </c>
    </row>
    <row r="225" spans="44:45" x14ac:dyDescent="0.25">
      <c r="AR225">
        <v>219</v>
      </c>
      <c r="AS225">
        <v>1</v>
      </c>
    </row>
    <row r="226" spans="44:45" x14ac:dyDescent="0.25">
      <c r="AR226">
        <v>220</v>
      </c>
      <c r="AS226">
        <v>1</v>
      </c>
    </row>
    <row r="227" spans="44:45" x14ac:dyDescent="0.25">
      <c r="AR227">
        <v>221</v>
      </c>
      <c r="AS227">
        <v>1</v>
      </c>
    </row>
    <row r="228" spans="44:45" x14ac:dyDescent="0.25">
      <c r="AR228">
        <v>222</v>
      </c>
      <c r="AS228">
        <v>0</v>
      </c>
    </row>
    <row r="229" spans="44:45" x14ac:dyDescent="0.25">
      <c r="AR229">
        <v>223</v>
      </c>
      <c r="AS229">
        <v>0</v>
      </c>
    </row>
    <row r="230" spans="44:45" x14ac:dyDescent="0.25">
      <c r="AR230">
        <v>224</v>
      </c>
      <c r="AS230">
        <v>1</v>
      </c>
    </row>
    <row r="231" spans="44:45" x14ac:dyDescent="0.25">
      <c r="AR231">
        <v>225</v>
      </c>
      <c r="AS231">
        <v>1</v>
      </c>
    </row>
    <row r="232" spans="44:45" x14ac:dyDescent="0.25">
      <c r="AR232">
        <v>226</v>
      </c>
      <c r="AS232">
        <v>1</v>
      </c>
    </row>
    <row r="233" spans="44:45" x14ac:dyDescent="0.25">
      <c r="AR233">
        <v>227</v>
      </c>
      <c r="AS233">
        <v>1</v>
      </c>
    </row>
    <row r="234" spans="44:45" x14ac:dyDescent="0.25">
      <c r="AR234">
        <v>228</v>
      </c>
      <c r="AS234">
        <v>1</v>
      </c>
    </row>
    <row r="235" spans="44:45" x14ac:dyDescent="0.25">
      <c r="AR235">
        <v>229</v>
      </c>
      <c r="AS235">
        <v>1</v>
      </c>
    </row>
    <row r="236" spans="44:45" x14ac:dyDescent="0.25">
      <c r="AR236">
        <v>230</v>
      </c>
      <c r="AS236">
        <v>1</v>
      </c>
    </row>
    <row r="237" spans="44:45" x14ac:dyDescent="0.25">
      <c r="AR237">
        <v>231</v>
      </c>
      <c r="AS237">
        <v>1</v>
      </c>
    </row>
    <row r="238" spans="44:45" x14ac:dyDescent="0.25">
      <c r="AR238">
        <v>232</v>
      </c>
      <c r="AS238">
        <v>1</v>
      </c>
    </row>
    <row r="239" spans="44:45" x14ac:dyDescent="0.25">
      <c r="AR239">
        <v>233</v>
      </c>
      <c r="AS239">
        <v>1</v>
      </c>
    </row>
    <row r="240" spans="44:45" x14ac:dyDescent="0.25">
      <c r="AR240">
        <v>234</v>
      </c>
      <c r="AS240">
        <v>1</v>
      </c>
    </row>
    <row r="241" spans="44:47" x14ac:dyDescent="0.25">
      <c r="AR241">
        <v>235</v>
      </c>
      <c r="AS241">
        <v>1</v>
      </c>
    </row>
    <row r="242" spans="44:47" x14ac:dyDescent="0.25">
      <c r="AR242">
        <v>236</v>
      </c>
      <c r="AS242">
        <v>1</v>
      </c>
    </row>
    <row r="243" spans="44:47" x14ac:dyDescent="0.25">
      <c r="AR243">
        <v>237</v>
      </c>
      <c r="AS243">
        <v>1</v>
      </c>
    </row>
    <row r="244" spans="44:47" x14ac:dyDescent="0.25">
      <c r="AR244">
        <v>238</v>
      </c>
      <c r="AS244">
        <v>1</v>
      </c>
    </row>
    <row r="245" spans="44:47" x14ac:dyDescent="0.25">
      <c r="AR245">
        <v>239</v>
      </c>
      <c r="AS245">
        <v>1</v>
      </c>
    </row>
    <row r="246" spans="44:47" x14ac:dyDescent="0.25">
      <c r="AR246">
        <v>240</v>
      </c>
      <c r="AS246">
        <v>1</v>
      </c>
    </row>
    <row r="247" spans="44:47" x14ac:dyDescent="0.25">
      <c r="AR247">
        <v>241</v>
      </c>
      <c r="AS247">
        <v>1</v>
      </c>
    </row>
    <row r="248" spans="44:47" x14ac:dyDescent="0.25">
      <c r="AR248" t="s">
        <v>13</v>
      </c>
      <c r="AS248" s="3">
        <f>SUM(AS7:AS247)/COUNT(AS7:AS247)</f>
        <v>0.93360995850622408</v>
      </c>
      <c r="AT248" s="3">
        <f>SUM(AT7:AT247)/COUNT(AT7:AT247)</f>
        <v>1.7</v>
      </c>
      <c r="AU248" s="3">
        <f>SUM(AU7:AU247)/COUNT(AU7:AU247)</f>
        <v>0.42499999999999999</v>
      </c>
    </row>
    <row r="249" spans="44:47" x14ac:dyDescent="0.25">
      <c r="AR249" t="s">
        <v>14</v>
      </c>
      <c r="AT249" s="3">
        <f>AT248/(1000*0.03)*100</f>
        <v>5.6666666666666661</v>
      </c>
      <c r="AU249" s="3">
        <f>AU248/(1000*0.03)*100</f>
        <v>1.4166666666666665</v>
      </c>
    </row>
    <row r="250" spans="44:47" x14ac:dyDescent="0.25">
      <c r="AR250" t="s">
        <v>15</v>
      </c>
      <c r="AT250" s="3">
        <f>AT248*2.34/(1000*0.03)*10</f>
        <v>1.3260000000000001</v>
      </c>
      <c r="AU250" s="3">
        <f>AU248*2.34/(1000*0.03)*10</f>
        <v>0.33150000000000002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50D9-5CEE-442C-9C97-9EEAF1C6C44F}">
  <dimension ref="A2:P32"/>
  <sheetViews>
    <sheetView tabSelected="1" workbookViewId="0">
      <selection activeCell="A4" sqref="A4"/>
    </sheetView>
  </sheetViews>
  <sheetFormatPr defaultRowHeight="14.25" x14ac:dyDescent="0.2"/>
  <cols>
    <col min="1" max="2" width="9.140625" style="11"/>
    <col min="3" max="3" width="21" style="11" bestFit="1" customWidth="1"/>
    <col min="4" max="4" width="29.5703125" style="11" bestFit="1" customWidth="1"/>
    <col min="5" max="16384" width="9.140625" style="11"/>
  </cols>
  <sheetData>
    <row r="2" spans="1:16" x14ac:dyDescent="0.2">
      <c r="B2" s="12" t="s">
        <v>68</v>
      </c>
      <c r="D2" s="12" t="s">
        <v>68</v>
      </c>
      <c r="G2" s="12" t="s">
        <v>68</v>
      </c>
      <c r="I2" s="12" t="s">
        <v>68</v>
      </c>
      <c r="N2" s="12" t="s">
        <v>68</v>
      </c>
      <c r="P2" s="12" t="s">
        <v>68</v>
      </c>
    </row>
    <row r="3" spans="1:16" x14ac:dyDescent="0.2">
      <c r="A3" s="11" t="s">
        <v>69</v>
      </c>
      <c r="B3" s="11" t="s">
        <v>67</v>
      </c>
      <c r="C3" s="11" t="s">
        <v>65</v>
      </c>
      <c r="D3" s="11" t="s">
        <v>66</v>
      </c>
      <c r="F3" s="11" t="s">
        <v>64</v>
      </c>
      <c r="G3" s="11" t="s">
        <v>67</v>
      </c>
      <c r="H3" s="11" t="s">
        <v>65</v>
      </c>
      <c r="I3" s="11" t="s">
        <v>66</v>
      </c>
      <c r="M3" s="11" t="s">
        <v>70</v>
      </c>
      <c r="N3" s="11" t="s">
        <v>67</v>
      </c>
      <c r="O3" s="11" t="s">
        <v>65</v>
      </c>
      <c r="P3" s="11" t="s">
        <v>66</v>
      </c>
    </row>
    <row r="4" spans="1:16" x14ac:dyDescent="0.2">
      <c r="A4" s="11">
        <v>1</v>
      </c>
      <c r="B4" s="11">
        <v>1</v>
      </c>
      <c r="C4" s="11">
        <v>10</v>
      </c>
      <c r="D4" s="11">
        <f>B4/(C4/10)</f>
        <v>1</v>
      </c>
      <c r="F4" s="11">
        <v>1</v>
      </c>
      <c r="G4" s="11">
        <v>2</v>
      </c>
      <c r="H4" s="11">
        <v>8</v>
      </c>
      <c r="I4" s="11">
        <f>G4/(H4/10)</f>
        <v>2.5</v>
      </c>
      <c r="M4" s="11">
        <v>1</v>
      </c>
      <c r="N4" s="11">
        <v>11</v>
      </c>
      <c r="O4" s="11">
        <v>29</v>
      </c>
      <c r="P4" s="11">
        <f>N4/(O4/10)</f>
        <v>3.7931034482758621</v>
      </c>
    </row>
    <row r="5" spans="1:16" x14ac:dyDescent="0.2">
      <c r="A5" s="11">
        <v>2</v>
      </c>
      <c r="B5" s="11">
        <v>3</v>
      </c>
      <c r="C5" s="11">
        <v>10</v>
      </c>
      <c r="D5" s="11">
        <f t="shared" ref="D5:D23" si="0">B5/(C5/10)</f>
        <v>3</v>
      </c>
      <c r="F5" s="11">
        <v>2</v>
      </c>
      <c r="G5" s="11">
        <v>2</v>
      </c>
      <c r="H5" s="11">
        <v>8</v>
      </c>
      <c r="I5" s="11">
        <f t="shared" ref="I5:I23" si="1">G5/(H5/10)</f>
        <v>2.5</v>
      </c>
      <c r="M5" s="11">
        <v>2</v>
      </c>
      <c r="N5" s="11">
        <v>8</v>
      </c>
      <c r="O5" s="11">
        <v>29</v>
      </c>
      <c r="P5" s="11">
        <f t="shared" ref="P5:P23" si="2">N5/(O5/10)</f>
        <v>2.7586206896551726</v>
      </c>
    </row>
    <row r="6" spans="1:16" x14ac:dyDescent="0.2">
      <c r="A6" s="11">
        <v>3</v>
      </c>
      <c r="B6" s="11">
        <v>2</v>
      </c>
      <c r="C6" s="11">
        <v>10</v>
      </c>
      <c r="D6" s="11">
        <f t="shared" si="0"/>
        <v>2</v>
      </c>
      <c r="F6" s="11">
        <v>3</v>
      </c>
      <c r="G6" s="11">
        <v>2</v>
      </c>
      <c r="H6" s="11">
        <v>8</v>
      </c>
      <c r="I6" s="11">
        <f t="shared" si="1"/>
        <v>2.5</v>
      </c>
      <c r="M6" s="11">
        <v>3</v>
      </c>
      <c r="N6" s="11">
        <v>7</v>
      </c>
      <c r="O6" s="11">
        <v>29</v>
      </c>
      <c r="P6" s="11">
        <f t="shared" si="2"/>
        <v>2.4137931034482758</v>
      </c>
    </row>
    <row r="7" spans="1:16" x14ac:dyDescent="0.2">
      <c r="A7" s="11">
        <v>4</v>
      </c>
      <c r="B7" s="11">
        <v>2</v>
      </c>
      <c r="C7" s="11">
        <v>10</v>
      </c>
      <c r="D7" s="11">
        <f t="shared" si="0"/>
        <v>2</v>
      </c>
      <c r="F7" s="11">
        <v>4</v>
      </c>
      <c r="G7" s="11">
        <v>4</v>
      </c>
      <c r="H7" s="11">
        <v>8</v>
      </c>
      <c r="I7" s="11">
        <f t="shared" si="1"/>
        <v>5</v>
      </c>
      <c r="M7" s="11">
        <v>4</v>
      </c>
      <c r="N7" s="11">
        <v>8</v>
      </c>
      <c r="O7" s="11">
        <v>29</v>
      </c>
      <c r="P7" s="11">
        <f t="shared" si="2"/>
        <v>2.7586206896551726</v>
      </c>
    </row>
    <row r="8" spans="1:16" x14ac:dyDescent="0.2">
      <c r="A8" s="11">
        <v>5</v>
      </c>
      <c r="B8" s="11">
        <v>2</v>
      </c>
      <c r="C8" s="11">
        <v>10</v>
      </c>
      <c r="D8" s="11">
        <f t="shared" si="0"/>
        <v>2</v>
      </c>
      <c r="F8" s="11">
        <v>5</v>
      </c>
      <c r="G8" s="11">
        <v>3</v>
      </c>
      <c r="H8" s="11">
        <v>8</v>
      </c>
      <c r="I8" s="11">
        <f t="shared" si="1"/>
        <v>3.75</v>
      </c>
      <c r="M8" s="11">
        <v>5</v>
      </c>
      <c r="N8" s="11">
        <v>12</v>
      </c>
      <c r="O8" s="11">
        <v>29</v>
      </c>
      <c r="P8" s="11">
        <f t="shared" si="2"/>
        <v>4.1379310344827589</v>
      </c>
    </row>
    <row r="9" spans="1:16" x14ac:dyDescent="0.2">
      <c r="A9" s="11">
        <v>6</v>
      </c>
      <c r="B9" s="11">
        <v>1</v>
      </c>
      <c r="C9" s="11">
        <v>10</v>
      </c>
      <c r="D9" s="11">
        <f t="shared" si="0"/>
        <v>1</v>
      </c>
      <c r="F9" s="11">
        <v>6</v>
      </c>
      <c r="G9" s="11">
        <v>3</v>
      </c>
      <c r="H9" s="11">
        <v>8</v>
      </c>
      <c r="I9" s="11">
        <f t="shared" si="1"/>
        <v>3.75</v>
      </c>
      <c r="M9" s="11">
        <v>6</v>
      </c>
      <c r="N9" s="11">
        <v>11</v>
      </c>
      <c r="O9" s="11">
        <v>29</v>
      </c>
      <c r="P9" s="11">
        <f t="shared" si="2"/>
        <v>3.7931034482758621</v>
      </c>
    </row>
    <row r="10" spans="1:16" x14ac:dyDescent="0.2">
      <c r="A10" s="11">
        <v>7</v>
      </c>
      <c r="B10" s="11">
        <v>1</v>
      </c>
      <c r="C10" s="11">
        <v>10</v>
      </c>
      <c r="D10" s="11">
        <f t="shared" si="0"/>
        <v>1</v>
      </c>
      <c r="F10" s="11">
        <v>7</v>
      </c>
      <c r="G10" s="11">
        <v>3</v>
      </c>
      <c r="H10" s="11">
        <v>8</v>
      </c>
      <c r="I10" s="11">
        <f t="shared" si="1"/>
        <v>3.75</v>
      </c>
      <c r="M10" s="11">
        <v>7</v>
      </c>
      <c r="N10" s="11">
        <v>9</v>
      </c>
      <c r="O10" s="11">
        <v>29</v>
      </c>
      <c r="P10" s="11">
        <f t="shared" si="2"/>
        <v>3.103448275862069</v>
      </c>
    </row>
    <row r="11" spans="1:16" x14ac:dyDescent="0.2">
      <c r="A11" s="11">
        <v>8</v>
      </c>
      <c r="B11" s="11">
        <v>3</v>
      </c>
      <c r="C11" s="11">
        <v>10</v>
      </c>
      <c r="D11" s="11">
        <f t="shared" si="0"/>
        <v>3</v>
      </c>
      <c r="F11" s="11">
        <v>8</v>
      </c>
      <c r="G11" s="11">
        <v>1</v>
      </c>
      <c r="H11" s="11">
        <v>8</v>
      </c>
      <c r="I11" s="11">
        <f t="shared" si="1"/>
        <v>1.25</v>
      </c>
      <c r="M11" s="11">
        <v>8</v>
      </c>
      <c r="N11" s="11">
        <v>9</v>
      </c>
      <c r="O11" s="11">
        <v>29</v>
      </c>
      <c r="P11" s="11">
        <f t="shared" si="2"/>
        <v>3.103448275862069</v>
      </c>
    </row>
    <row r="12" spans="1:16" x14ac:dyDescent="0.2">
      <c r="A12" s="11">
        <v>9</v>
      </c>
      <c r="B12" s="11">
        <v>1</v>
      </c>
      <c r="C12" s="11">
        <v>10</v>
      </c>
      <c r="D12" s="11">
        <f t="shared" si="0"/>
        <v>1</v>
      </c>
      <c r="F12" s="11">
        <v>9</v>
      </c>
      <c r="G12" s="11">
        <v>1</v>
      </c>
      <c r="H12" s="11">
        <v>8</v>
      </c>
      <c r="I12" s="11">
        <f t="shared" si="1"/>
        <v>1.25</v>
      </c>
      <c r="M12" s="11">
        <v>9</v>
      </c>
      <c r="N12" s="11">
        <v>11</v>
      </c>
      <c r="O12" s="11">
        <v>29</v>
      </c>
      <c r="P12" s="11">
        <f t="shared" si="2"/>
        <v>3.7931034482758621</v>
      </c>
    </row>
    <row r="13" spans="1:16" x14ac:dyDescent="0.2">
      <c r="A13" s="11">
        <v>10</v>
      </c>
      <c r="B13" s="11">
        <v>2</v>
      </c>
      <c r="C13" s="11">
        <v>10</v>
      </c>
      <c r="D13" s="11">
        <f t="shared" si="0"/>
        <v>2</v>
      </c>
      <c r="F13" s="11">
        <v>10</v>
      </c>
      <c r="G13" s="11">
        <v>1</v>
      </c>
      <c r="H13" s="11">
        <v>8</v>
      </c>
      <c r="I13" s="11">
        <f t="shared" si="1"/>
        <v>1.25</v>
      </c>
      <c r="M13" s="11">
        <v>10</v>
      </c>
      <c r="N13" s="11">
        <v>8</v>
      </c>
      <c r="O13" s="11">
        <v>29</v>
      </c>
      <c r="P13" s="11">
        <f t="shared" si="2"/>
        <v>2.7586206896551726</v>
      </c>
    </row>
    <row r="14" spans="1:16" x14ac:dyDescent="0.2">
      <c r="A14" s="11">
        <v>11</v>
      </c>
      <c r="B14" s="11">
        <v>2</v>
      </c>
      <c r="C14" s="11">
        <v>9</v>
      </c>
      <c r="D14" s="11">
        <f t="shared" si="0"/>
        <v>2.2222222222222223</v>
      </c>
      <c r="F14" s="11">
        <v>11</v>
      </c>
      <c r="G14" s="11">
        <v>2</v>
      </c>
      <c r="H14" s="11">
        <v>8</v>
      </c>
      <c r="I14" s="11">
        <f t="shared" si="1"/>
        <v>2.5</v>
      </c>
      <c r="M14" s="11">
        <v>11</v>
      </c>
      <c r="N14" s="11">
        <v>7</v>
      </c>
      <c r="O14" s="11">
        <v>18</v>
      </c>
      <c r="P14" s="11">
        <f t="shared" si="2"/>
        <v>3.8888888888888888</v>
      </c>
    </row>
    <row r="15" spans="1:16" x14ac:dyDescent="0.2">
      <c r="A15" s="11">
        <v>12</v>
      </c>
      <c r="B15" s="11">
        <v>2</v>
      </c>
      <c r="C15" s="11">
        <v>10</v>
      </c>
      <c r="D15" s="11">
        <f t="shared" si="0"/>
        <v>2</v>
      </c>
      <c r="F15" s="11">
        <v>12</v>
      </c>
      <c r="G15" s="11">
        <v>2</v>
      </c>
      <c r="H15" s="11">
        <v>8</v>
      </c>
      <c r="I15" s="11">
        <f t="shared" si="1"/>
        <v>2.5</v>
      </c>
      <c r="M15" s="11">
        <v>12</v>
      </c>
      <c r="N15" s="11">
        <v>10</v>
      </c>
      <c r="O15" s="11">
        <v>29</v>
      </c>
      <c r="P15" s="11">
        <f t="shared" si="2"/>
        <v>3.4482758620689657</v>
      </c>
    </row>
    <row r="16" spans="1:16" x14ac:dyDescent="0.2">
      <c r="A16" s="11">
        <v>13</v>
      </c>
      <c r="B16" s="11">
        <v>4</v>
      </c>
      <c r="C16" s="11">
        <v>10</v>
      </c>
      <c r="D16" s="11">
        <f t="shared" si="0"/>
        <v>4</v>
      </c>
      <c r="F16" s="11">
        <v>13</v>
      </c>
      <c r="G16" s="11">
        <v>2</v>
      </c>
      <c r="H16" s="11">
        <v>8</v>
      </c>
      <c r="I16" s="11">
        <f t="shared" si="1"/>
        <v>2.5</v>
      </c>
      <c r="M16" s="11">
        <v>13</v>
      </c>
      <c r="N16" s="11">
        <v>7</v>
      </c>
      <c r="O16" s="11">
        <v>29</v>
      </c>
      <c r="P16" s="11">
        <f t="shared" si="2"/>
        <v>2.4137931034482758</v>
      </c>
    </row>
    <row r="17" spans="1:16" x14ac:dyDescent="0.2">
      <c r="A17" s="11">
        <v>14</v>
      </c>
      <c r="B17" s="11">
        <v>1</v>
      </c>
      <c r="C17" s="11">
        <v>10</v>
      </c>
      <c r="D17" s="11">
        <f t="shared" si="0"/>
        <v>1</v>
      </c>
      <c r="F17" s="11">
        <v>14</v>
      </c>
      <c r="G17" s="11">
        <v>3</v>
      </c>
      <c r="H17" s="11">
        <v>8</v>
      </c>
      <c r="I17" s="11">
        <f t="shared" si="1"/>
        <v>3.75</v>
      </c>
      <c r="M17" s="11">
        <v>14</v>
      </c>
      <c r="N17" s="11">
        <v>10</v>
      </c>
      <c r="O17" s="11">
        <v>29</v>
      </c>
      <c r="P17" s="11">
        <f t="shared" si="2"/>
        <v>3.4482758620689657</v>
      </c>
    </row>
    <row r="18" spans="1:16" x14ac:dyDescent="0.2">
      <c r="A18" s="11">
        <v>15</v>
      </c>
      <c r="B18" s="11">
        <v>2</v>
      </c>
      <c r="C18" s="11">
        <v>10</v>
      </c>
      <c r="D18" s="11">
        <f t="shared" si="0"/>
        <v>2</v>
      </c>
      <c r="F18" s="11">
        <v>15</v>
      </c>
      <c r="G18" s="11">
        <v>1</v>
      </c>
      <c r="H18" s="11">
        <v>8</v>
      </c>
      <c r="I18" s="11">
        <f t="shared" si="1"/>
        <v>1.25</v>
      </c>
      <c r="M18" s="11">
        <v>15</v>
      </c>
      <c r="N18" s="11">
        <v>7</v>
      </c>
      <c r="O18" s="11">
        <v>17</v>
      </c>
      <c r="P18" s="11">
        <f t="shared" si="2"/>
        <v>4.1176470588235299</v>
      </c>
    </row>
    <row r="19" spans="1:16" x14ac:dyDescent="0.2">
      <c r="A19" s="11">
        <v>16</v>
      </c>
      <c r="B19" s="11">
        <v>3</v>
      </c>
      <c r="C19" s="11">
        <v>10</v>
      </c>
      <c r="D19" s="11">
        <f t="shared" si="0"/>
        <v>3</v>
      </c>
      <c r="F19" s="11">
        <v>16</v>
      </c>
      <c r="G19" s="11">
        <v>1</v>
      </c>
      <c r="H19" s="11">
        <v>8</v>
      </c>
      <c r="I19" s="11">
        <f t="shared" si="1"/>
        <v>1.25</v>
      </c>
      <c r="M19" s="11">
        <v>16</v>
      </c>
      <c r="N19" s="11">
        <v>8</v>
      </c>
      <c r="O19" s="11">
        <v>29</v>
      </c>
      <c r="P19" s="11">
        <f t="shared" si="2"/>
        <v>2.7586206896551726</v>
      </c>
    </row>
    <row r="20" spans="1:16" x14ac:dyDescent="0.2">
      <c r="A20" s="11">
        <v>17</v>
      </c>
      <c r="B20" s="11">
        <v>1</v>
      </c>
      <c r="C20" s="11">
        <v>10</v>
      </c>
      <c r="D20" s="11">
        <f t="shared" si="0"/>
        <v>1</v>
      </c>
      <c r="F20" s="11">
        <v>17</v>
      </c>
      <c r="G20" s="11">
        <v>1</v>
      </c>
      <c r="H20" s="11">
        <v>8</v>
      </c>
      <c r="I20" s="11">
        <f t="shared" si="1"/>
        <v>1.25</v>
      </c>
      <c r="M20" s="11">
        <v>17</v>
      </c>
      <c r="N20" s="11">
        <v>10</v>
      </c>
      <c r="O20" s="11">
        <v>29</v>
      </c>
      <c r="P20" s="11">
        <f t="shared" si="2"/>
        <v>3.4482758620689657</v>
      </c>
    </row>
    <row r="21" spans="1:16" x14ac:dyDescent="0.2">
      <c r="A21" s="11">
        <v>18</v>
      </c>
      <c r="B21" s="11">
        <v>2</v>
      </c>
      <c r="C21" s="11">
        <v>10</v>
      </c>
      <c r="D21" s="11">
        <f t="shared" si="0"/>
        <v>2</v>
      </c>
      <c r="F21" s="11">
        <v>18</v>
      </c>
      <c r="G21" s="11">
        <v>1</v>
      </c>
      <c r="H21" s="11">
        <v>8</v>
      </c>
      <c r="I21" s="11">
        <f t="shared" si="1"/>
        <v>1.25</v>
      </c>
      <c r="M21" s="11">
        <v>18</v>
      </c>
      <c r="N21" s="11">
        <v>11</v>
      </c>
      <c r="O21" s="11">
        <v>29</v>
      </c>
      <c r="P21" s="11">
        <f t="shared" si="2"/>
        <v>3.7931034482758621</v>
      </c>
    </row>
    <row r="22" spans="1:16" x14ac:dyDescent="0.2">
      <c r="A22" s="11">
        <v>19</v>
      </c>
      <c r="B22" s="11">
        <v>1</v>
      </c>
      <c r="C22" s="11">
        <v>10</v>
      </c>
      <c r="D22" s="11">
        <f t="shared" si="0"/>
        <v>1</v>
      </c>
      <c r="F22" s="11">
        <v>19</v>
      </c>
      <c r="G22" s="11">
        <v>3</v>
      </c>
      <c r="H22" s="11">
        <v>8</v>
      </c>
      <c r="I22" s="11">
        <f t="shared" si="1"/>
        <v>3.75</v>
      </c>
      <c r="M22" s="11">
        <v>19</v>
      </c>
      <c r="N22" s="11">
        <v>10</v>
      </c>
      <c r="O22" s="11">
        <v>29</v>
      </c>
      <c r="P22" s="11">
        <f t="shared" si="2"/>
        <v>3.4482758620689657</v>
      </c>
    </row>
    <row r="23" spans="1:16" x14ac:dyDescent="0.2">
      <c r="A23" s="11">
        <v>20</v>
      </c>
      <c r="B23" s="11">
        <v>3</v>
      </c>
      <c r="C23" s="11">
        <v>10</v>
      </c>
      <c r="D23" s="11">
        <f t="shared" si="0"/>
        <v>3</v>
      </c>
      <c r="F23" s="11">
        <v>20</v>
      </c>
      <c r="G23" s="11">
        <v>1</v>
      </c>
      <c r="H23" s="11">
        <v>8</v>
      </c>
      <c r="I23" s="11">
        <f t="shared" si="1"/>
        <v>1.25</v>
      </c>
      <c r="M23" s="11">
        <v>20</v>
      </c>
      <c r="N23" s="11">
        <v>12</v>
      </c>
      <c r="O23" s="11">
        <v>29</v>
      </c>
      <c r="P23" s="11">
        <f t="shared" si="2"/>
        <v>4.1379310344827589</v>
      </c>
    </row>
    <row r="26" spans="1:16" x14ac:dyDescent="0.2">
      <c r="D26" s="11">
        <f>AVERAGE(D4:D23)</f>
        <v>1.961111111111111</v>
      </c>
      <c r="I26" s="11">
        <f>AVERAGE(I4:I23)</f>
        <v>2.4375</v>
      </c>
      <c r="P26" s="11">
        <f>AVERAGE(P4:P23)</f>
        <v>3.3658440387649313</v>
      </c>
    </row>
    <row r="27" spans="1:16" x14ac:dyDescent="0.2">
      <c r="A27" s="12" t="s">
        <v>68</v>
      </c>
    </row>
    <row r="28" spans="1:16" x14ac:dyDescent="0.2">
      <c r="A28" s="11">
        <v>1.911111111111111</v>
      </c>
    </row>
    <row r="29" spans="1:16" x14ac:dyDescent="0.2">
      <c r="A29" s="11">
        <v>2.4375</v>
      </c>
      <c r="C29" s="11">
        <f>SUM(C3:C22)</f>
        <v>189</v>
      </c>
      <c r="H29" s="11">
        <f>SUM(H4:H23)</f>
        <v>160</v>
      </c>
      <c r="O29" s="11">
        <f>SUM(O4:O23)</f>
        <v>557</v>
      </c>
    </row>
    <row r="30" spans="1:16" x14ac:dyDescent="0.2">
      <c r="A30" s="11">
        <v>3.3658440387649313</v>
      </c>
    </row>
    <row r="31" spans="1:16" x14ac:dyDescent="0.2">
      <c r="O31" s="11">
        <f>SUM(O29,H29,C29)</f>
        <v>906</v>
      </c>
    </row>
    <row r="32" spans="1:16" x14ac:dyDescent="0.2">
      <c r="A32" s="11">
        <f>AVERAGE(A28:A30)</f>
        <v>2.5714850499586812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SummaryMouse</vt:lpstr>
      <vt:lpstr>IndividualMouseDatasets</vt:lpstr>
      <vt:lpstr>HumanData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Glancy, Brian (NIH/NHLBI) [F]</dc:creator>
  <cp:lastModifiedBy>Glancy, Brian (NIH/NHLBI) [E]</cp:lastModifiedBy>
  <dcterms:created xsi:type="dcterms:W3CDTF">2018-07-18T17:14:09Z</dcterms:created>
  <dcterms:modified xsi:type="dcterms:W3CDTF">2020-02-27T21:17:38Z</dcterms:modified>
</cp:coreProperties>
</file>