
<file path=[Content_Types].xml><?xml version="1.0" encoding="utf-8"?>
<Types xmlns="http://schemas.openxmlformats.org/package/2006/content-types"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80" yWindow="72" windowWidth="23256" windowHeight="13176"/>
  </bookViews>
  <sheets>
    <sheet name="Sheet1" sheetId="1" r:id="rId1"/>
  </sheets>
  <calcPr calcId="145621"/>
</workbook>
</file>

<file path=xl/calcChain.xml><?xml version="1.0" encoding="utf-8"?>
<calcChain xmlns="http://schemas.openxmlformats.org/spreadsheetml/2006/main">
  <c r="O42" i="1" l="1"/>
  <c r="O43" i="1" s="1"/>
  <c r="O44" i="1" s="1"/>
  <c r="N42" i="1"/>
  <c r="N43" i="1" s="1"/>
  <c r="N44" i="1" s="1"/>
  <c r="M42" i="1"/>
  <c r="M43" i="1" s="1"/>
  <c r="M44" i="1" s="1"/>
  <c r="H42" i="1"/>
  <c r="H41" i="1"/>
  <c r="H38" i="1"/>
  <c r="H37" i="1"/>
  <c r="F36" i="1"/>
  <c r="H36" i="1" s="1"/>
  <c r="O35" i="1"/>
  <c r="N35" i="1"/>
  <c r="M35" i="1"/>
  <c r="H35" i="1"/>
  <c r="Q34" i="1"/>
  <c r="P34" i="1"/>
  <c r="P33" i="1"/>
  <c r="N33" i="1"/>
  <c r="Q33" i="1" s="1"/>
  <c r="H32" i="1"/>
  <c r="R31" i="1"/>
  <c r="H31" i="1"/>
  <c r="R30" i="1"/>
  <c r="H30" i="1"/>
  <c r="H29" i="1"/>
  <c r="H28" i="1"/>
  <c r="H27" i="1"/>
  <c r="H26" i="1"/>
  <c r="H22" i="1"/>
  <c r="H21" i="1"/>
  <c r="H19" i="1"/>
  <c r="H18" i="1"/>
  <c r="H17" i="1"/>
  <c r="H16" i="1"/>
  <c r="H15" i="1"/>
  <c r="H12" i="1"/>
  <c r="H11" i="1"/>
  <c r="H10" i="1"/>
  <c r="H9" i="1"/>
  <c r="H8" i="1"/>
  <c r="H7" i="1"/>
  <c r="Q5" i="1"/>
  <c r="H4" i="1"/>
  <c r="H3" i="1"/>
</calcChain>
</file>

<file path=xl/sharedStrings.xml><?xml version="1.0" encoding="utf-8"?>
<sst xmlns="http://schemas.openxmlformats.org/spreadsheetml/2006/main" count="235" uniqueCount="76">
  <si>
    <t>Visualization Average Production Rate</t>
  </si>
  <si>
    <t>Microorganism</t>
  </si>
  <si>
    <t xml:space="preserve">Model </t>
  </si>
  <si>
    <t>Model ID</t>
  </si>
  <si>
    <t>Metabolite</t>
  </si>
  <si>
    <t>Average growth rate (1/h)</t>
  </si>
  <si>
    <t>Average production rate (mmol/gDW h)</t>
  </si>
  <si>
    <t>Molecular weight</t>
  </si>
  <si>
    <t>Yp,x</t>
  </si>
  <si>
    <t>Reference</t>
  </si>
  <si>
    <t>S. elongatus - E. coli W</t>
  </si>
  <si>
    <t>S. elongatus - E. coli K-12 MG 1655</t>
  </si>
  <si>
    <t>S. elongatus - Bacillus subtilis</t>
  </si>
  <si>
    <t>S. elongatus - Yarrowia lipolytica</t>
  </si>
  <si>
    <t>E. coli W</t>
  </si>
  <si>
    <t>E. coli W*</t>
  </si>
  <si>
    <t>E. coli K-12 MG 1655</t>
  </si>
  <si>
    <t>E. coli K-12 MG 1656*</t>
  </si>
  <si>
    <t>Bacillus subtilis</t>
  </si>
  <si>
    <t>Bacillus subtilis*</t>
  </si>
  <si>
    <t>Yarrowia lipolytica</t>
  </si>
  <si>
    <t>Yarrowia lipolytica*</t>
  </si>
  <si>
    <t>Community</t>
  </si>
  <si>
    <r>
      <t>i</t>
    </r>
    <r>
      <rPr>
        <sz val="10"/>
        <color theme="1"/>
        <rFont val="Arial"/>
        <family val="2"/>
      </rPr>
      <t>CZ-Se-EcW(2157)</t>
    </r>
  </si>
  <si>
    <t>Butanal</t>
  </si>
  <si>
    <r>
      <t>i</t>
    </r>
    <r>
      <rPr>
        <sz val="10"/>
        <color theme="1"/>
        <rFont val="Arial"/>
        <family val="2"/>
      </rPr>
      <t>CZ-Se-EcK-12(2152)</t>
    </r>
  </si>
  <si>
    <t>Ethanol</t>
  </si>
  <si>
    <r>
      <t>i</t>
    </r>
    <r>
      <rPr>
        <sz val="10"/>
        <color theme="1"/>
        <rFont val="Arial"/>
        <family val="2"/>
      </rPr>
      <t>CZ-Se-Bs(1629)</t>
    </r>
  </si>
  <si>
    <t>Succinate</t>
  </si>
  <si>
    <r>
      <t>i</t>
    </r>
    <r>
      <rPr>
        <sz val="10"/>
        <color theme="1"/>
        <rFont val="Arial"/>
        <family val="2"/>
      </rPr>
      <t>CZ-Se-Yl(1686)</t>
    </r>
  </si>
  <si>
    <t>Experimental and predicted productivities. Asteriscs indicate experimental data obtained for engineered strains under monoculture conditions.</t>
  </si>
  <si>
    <t>Formaldehyde</t>
  </si>
  <si>
    <t>Monoculture</t>
  </si>
  <si>
    <r>
      <t>i</t>
    </r>
    <r>
      <rPr>
        <sz val="10"/>
        <color rgb="FF000000"/>
        <rFont val="Arial"/>
        <family val="2"/>
      </rPr>
      <t>ECW1372</t>
    </r>
  </si>
  <si>
    <t>Engineered strain</t>
  </si>
  <si>
    <t>No data</t>
  </si>
  <si>
    <r>
      <t>i</t>
    </r>
    <r>
      <rPr>
        <sz val="10"/>
        <color rgb="FF000000"/>
        <rFont val="Arial"/>
        <family val="2"/>
      </rPr>
      <t>ML1515</t>
    </r>
  </si>
  <si>
    <t>Dellomonaco et al., 2011</t>
  </si>
  <si>
    <r>
      <t>i</t>
    </r>
    <r>
      <rPr>
        <sz val="10"/>
        <color rgb="FF000000"/>
        <rFont val="Arial"/>
        <family val="2"/>
      </rPr>
      <t>YO844</t>
    </r>
  </si>
  <si>
    <r>
      <t>i</t>
    </r>
    <r>
      <rPr>
        <sz val="10"/>
        <color rgb="FF000000"/>
        <rFont val="Arial"/>
        <family val="2"/>
      </rPr>
      <t>Yali4</t>
    </r>
  </si>
  <si>
    <t>Yu et al., 2018</t>
  </si>
  <si>
    <t>Monk et al., 2016</t>
  </si>
  <si>
    <t>Hildebrand et al., 2013</t>
  </si>
  <si>
    <t>Example Calculations</t>
  </si>
  <si>
    <t>B10NUMB3R5 (https://bionumbers.hms.harvard.edu/search.aspx?trm=dry+weight+to+wet+weight)</t>
  </si>
  <si>
    <t>Units</t>
  </si>
  <si>
    <t>wet weight</t>
  </si>
  <si>
    <t>dry weight</t>
  </si>
  <si>
    <t>Romero et al., 2007</t>
  </si>
  <si>
    <t>Time</t>
  </si>
  <si>
    <t>h</t>
  </si>
  <si>
    <t>Final Biomass</t>
  </si>
  <si>
    <t>g/L</t>
  </si>
  <si>
    <t>Initial Biomass</t>
  </si>
  <si>
    <t>Growth rate</t>
  </si>
  <si>
    <t>u</t>
  </si>
  <si>
    <t>Chan et al., 2012</t>
  </si>
  <si>
    <t>Mienda et al., 2018</t>
  </si>
  <si>
    <t>Final product</t>
  </si>
  <si>
    <t>Initial product</t>
  </si>
  <si>
    <t>Cui et al., 2017</t>
  </si>
  <si>
    <t>g/Lh</t>
  </si>
  <si>
    <t>Formaldehyde was not produced by any of the strains under monoculture conditions</t>
  </si>
  <si>
    <t>mmol/L/h</t>
  </si>
  <si>
    <t>Color code of the yield is given by metabolite considering all yields under monoculture and coculture</t>
  </si>
  <si>
    <t>mmol/g/h</t>
  </si>
  <si>
    <t>Phase planes of metabolite production by all SPCs</t>
  </si>
  <si>
    <t>References</t>
  </si>
  <si>
    <t>Mienda, B. S., Saidu Jibril, U. A., Muhammad, A., Salihu, R., &amp; Adamu, A. (2018) Enhanced Succinic Acid Production in Escherichia coli by Model-Guided Metabolic Gene Knockout of pflA Using Glucose Carbon Source.</t>
  </si>
  <si>
    <r>
      <t xml:space="preserve">Chan, S., Kanchanatawee, S., &amp; Jantama, K. (2012). Production of succinic acid from sucrose and sugarcane molasses by metabolically engineered Escherichia coli. </t>
    </r>
    <r>
      <rPr>
        <i/>
        <sz val="11"/>
        <color theme="1"/>
        <rFont val="Calibri"/>
        <family val="2"/>
        <scheme val="minor"/>
      </rPr>
      <t>Bioresource technology</t>
    </r>
    <r>
      <rPr>
        <sz val="11"/>
        <color theme="1"/>
        <rFont val="Calibri"/>
        <family val="2"/>
        <scheme val="minor"/>
      </rPr>
      <t xml:space="preserve">, </t>
    </r>
    <r>
      <rPr>
        <i/>
        <sz val="11"/>
        <color theme="1"/>
        <rFont val="Calibri"/>
        <family val="2"/>
        <scheme val="minor"/>
      </rPr>
      <t>103</t>
    </r>
    <r>
      <rPr>
        <sz val="11"/>
        <color theme="1"/>
        <rFont val="Calibri"/>
        <family val="2"/>
        <scheme val="minor"/>
      </rPr>
      <t>(1), 329-336.</t>
    </r>
  </si>
  <si>
    <r>
      <t xml:space="preserve">Cui, Z., Gao, C., Li, J., Hou, J., Lin, C. S. K., &amp; Qi, Q. (2017). Engineering of unconventional yeast Yarrowia lipolytica for efficient succinic acid production from glycerol at low pH. </t>
    </r>
    <r>
      <rPr>
        <i/>
        <sz val="11"/>
        <color theme="1"/>
        <rFont val="Calibri"/>
        <family val="2"/>
        <scheme val="minor"/>
      </rPr>
      <t>Metabolic engineering</t>
    </r>
    <r>
      <rPr>
        <sz val="11"/>
        <color theme="1"/>
        <rFont val="Calibri"/>
        <family val="2"/>
        <scheme val="minor"/>
      </rPr>
      <t xml:space="preserve">, </t>
    </r>
    <r>
      <rPr>
        <i/>
        <sz val="11"/>
        <color theme="1"/>
        <rFont val="Calibri"/>
        <family val="2"/>
        <scheme val="minor"/>
      </rPr>
      <t>42</t>
    </r>
    <r>
      <rPr>
        <sz val="11"/>
        <color theme="1"/>
        <rFont val="Calibri"/>
        <family val="2"/>
        <scheme val="minor"/>
      </rPr>
      <t>, 126-133.</t>
    </r>
  </si>
  <si>
    <r>
      <t xml:space="preserve">Hildebrand, A., Schlacta, T., Warmack, R., Kasuga, T., &amp; Fan, Z. (2013). Engineering Escherichia coli for improved ethanol production from gluconate. </t>
    </r>
    <r>
      <rPr>
        <i/>
        <sz val="11"/>
        <color theme="1"/>
        <rFont val="Calibri"/>
        <family val="2"/>
        <scheme val="minor"/>
      </rPr>
      <t>Journal of biotechnology</t>
    </r>
    <r>
      <rPr>
        <sz val="11"/>
        <color theme="1"/>
        <rFont val="Calibri"/>
        <family val="2"/>
        <scheme val="minor"/>
      </rPr>
      <t xml:space="preserve">, </t>
    </r>
    <r>
      <rPr>
        <i/>
        <sz val="11"/>
        <color theme="1"/>
        <rFont val="Calibri"/>
        <family val="2"/>
        <scheme val="minor"/>
      </rPr>
      <t>168</t>
    </r>
    <r>
      <rPr>
        <sz val="11"/>
        <color theme="1"/>
        <rFont val="Calibri"/>
        <family val="2"/>
        <scheme val="minor"/>
      </rPr>
      <t>(1), 101-106.</t>
    </r>
  </si>
  <si>
    <r>
      <t xml:space="preserve">Monk, J. M., Koza, A., Campodonico, M. A., Machado, D., Seoane, J. M., Palsson, B. O., ... &amp; Feist, A. M. (2016). Multi-omics quantification of species variation of Escherichia coli links molecular features with strain phenotypes. </t>
    </r>
    <r>
      <rPr>
        <i/>
        <sz val="11"/>
        <color theme="1"/>
        <rFont val="Calibri"/>
        <family val="2"/>
        <scheme val="minor"/>
      </rPr>
      <t>Cell systems</t>
    </r>
    <r>
      <rPr>
        <sz val="11"/>
        <color theme="1"/>
        <rFont val="Calibri"/>
        <family val="2"/>
        <scheme val="minor"/>
      </rPr>
      <t xml:space="preserve">, </t>
    </r>
    <r>
      <rPr>
        <i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(3), 238-251.</t>
    </r>
  </si>
  <si>
    <r>
      <t xml:space="preserve">Romero, S., Merino, E., Bolívar, F., Gosset, G., &amp; Martinez, A. (2007). Metabolic engineering of Bacillus subtilis for ethanol production: lactate dehydrogenase plays a key role in fermentative metabolism. </t>
    </r>
    <r>
      <rPr>
        <i/>
        <sz val="11"/>
        <color theme="1"/>
        <rFont val="Calibri"/>
        <family val="2"/>
        <scheme val="minor"/>
      </rPr>
      <t>Appl. Environ. Microbiol.</t>
    </r>
    <r>
      <rPr>
        <sz val="11"/>
        <color theme="1"/>
        <rFont val="Calibri"/>
        <family val="2"/>
        <scheme val="minor"/>
      </rPr>
      <t xml:space="preserve">, </t>
    </r>
    <r>
      <rPr>
        <i/>
        <sz val="11"/>
        <color theme="1"/>
        <rFont val="Calibri"/>
        <family val="2"/>
        <scheme val="minor"/>
      </rPr>
      <t>73</t>
    </r>
    <r>
      <rPr>
        <sz val="11"/>
        <color theme="1"/>
        <rFont val="Calibri"/>
        <family val="2"/>
        <scheme val="minor"/>
      </rPr>
      <t>(16), 5190-5198.</t>
    </r>
  </si>
  <si>
    <r>
      <t xml:space="preserve">Dellomonaco, C., Clomburg, J. M., Miller, E. N., &amp; Gonzalez, R. (2011). Engineered reversal of the β-oxidation cycle for the synthesis of fuels and chemicals. </t>
    </r>
    <r>
      <rPr>
        <i/>
        <sz val="11"/>
        <color theme="1"/>
        <rFont val="Calibri"/>
        <family val="2"/>
        <scheme val="minor"/>
      </rPr>
      <t>Nature</t>
    </r>
    <r>
      <rPr>
        <sz val="11"/>
        <color theme="1"/>
        <rFont val="Calibri"/>
        <family val="2"/>
        <scheme val="minor"/>
      </rPr>
      <t xml:space="preserve">, </t>
    </r>
    <r>
      <rPr>
        <i/>
        <sz val="11"/>
        <color theme="1"/>
        <rFont val="Calibri"/>
        <family val="2"/>
        <scheme val="minor"/>
      </rPr>
      <t>476</t>
    </r>
    <r>
      <rPr>
        <sz val="11"/>
        <color theme="1"/>
        <rFont val="Calibri"/>
        <family val="2"/>
        <scheme val="minor"/>
      </rPr>
      <t>(7360), 355-359.</t>
    </r>
  </si>
  <si>
    <t>Supplementary Data 3. Metabolites production parameters by SPC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</si>
</sst>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"/>
    <numFmt numFmtId="165" formatCode="0.0000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9"/>
      <color theme="1"/>
      <name val="Arial"/>
      <family val="2"/>
    </font>
    <font>
      <i/>
      <sz val="10"/>
      <color theme="1"/>
      <name val="Arial"/>
      <family val="2"/>
    </font>
    <font>
      <b/>
      <i/>
      <sz val="10"/>
      <color theme="1"/>
      <name val="Arial"/>
      <family val="2"/>
    </font>
    <font>
      <i/>
      <sz val="10"/>
      <color rgb="FF000000"/>
      <name val="Arial"/>
      <family val="2"/>
    </font>
    <font>
      <sz val="10"/>
      <color rgb="FF000000"/>
      <name val="Arial"/>
      <family val="2"/>
    </font>
    <font>
      <b/>
      <sz val="10"/>
      <color theme="1"/>
      <name val="Arial"/>
      <family val="2"/>
    </font>
    <font>
      <sz val="9"/>
      <color rgb="FF005050"/>
      <name val="Verdana"/>
      <family val="2"/>
    </font>
    <font>
      <sz val="11"/>
      <color rgb="FF000000"/>
      <name val="Consolas"/>
      <family val="3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3" fillId="0" borderId="2" xfId="0" applyFont="1" applyFill="1" applyBorder="1" applyAlignment="1">
      <alignment horizontal="center" wrapText="1"/>
    </xf>
    <xf numFmtId="0" fontId="4" fillId="0" borderId="0" xfId="0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164" fontId="2" fillId="0" borderId="0" xfId="0" applyNumberFormat="1" applyFont="1"/>
    <xf numFmtId="0" fontId="2" fillId="0" borderId="0" xfId="0" applyFont="1" applyAlignment="1">
      <alignment horizontal="center"/>
    </xf>
    <xf numFmtId="165" fontId="2" fillId="0" borderId="0" xfId="0" applyNumberFormat="1" applyFont="1" applyAlignment="1">
      <alignment horizontal="center"/>
    </xf>
    <xf numFmtId="164" fontId="2" fillId="0" borderId="3" xfId="0" applyNumberFormat="1" applyFont="1" applyBorder="1"/>
    <xf numFmtId="164" fontId="2" fillId="0" borderId="4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164" fontId="2" fillId="0" borderId="0" xfId="0" applyNumberFormat="1" applyFont="1" applyBorder="1"/>
    <xf numFmtId="164" fontId="2" fillId="0" borderId="0" xfId="0" applyNumberFormat="1" applyFont="1" applyFill="1" applyBorder="1"/>
    <xf numFmtId="164" fontId="2" fillId="0" borderId="7" xfId="0" applyNumberFormat="1" applyFont="1" applyFill="1" applyBorder="1"/>
    <xf numFmtId="164" fontId="2" fillId="0" borderId="8" xfId="0" applyNumberFormat="1" applyFont="1" applyBorder="1"/>
    <xf numFmtId="164" fontId="2" fillId="0" borderId="1" xfId="0" applyNumberFormat="1" applyFont="1" applyBorder="1"/>
    <xf numFmtId="164" fontId="2" fillId="0" borderId="1" xfId="0" applyNumberFormat="1" applyFont="1" applyFill="1" applyBorder="1"/>
    <xf numFmtId="164" fontId="2" fillId="0" borderId="9" xfId="0" applyNumberFormat="1" applyFont="1" applyFill="1" applyBorder="1"/>
    <xf numFmtId="0" fontId="2" fillId="0" borderId="1" xfId="0" applyFont="1" applyBorder="1" applyAlignment="1">
      <alignment horizontal="center"/>
    </xf>
    <xf numFmtId="165" fontId="2" fillId="0" borderId="1" xfId="0" applyNumberFormat="1" applyFont="1" applyBorder="1" applyAlignment="1">
      <alignment horizontal="center"/>
    </xf>
    <xf numFmtId="164" fontId="0" fillId="0" borderId="0" xfId="0" applyNumberFormat="1"/>
    <xf numFmtId="0" fontId="5" fillId="0" borderId="0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left"/>
    </xf>
    <xf numFmtId="164" fontId="0" fillId="0" borderId="1" xfId="0" applyNumberFormat="1" applyBorder="1"/>
    <xf numFmtId="0" fontId="6" fillId="0" borderId="0" xfId="0" applyFont="1" applyBorder="1" applyAlignment="1">
      <alignment horizontal="center" vertical="center" wrapText="1"/>
    </xf>
    <xf numFmtId="0" fontId="2" fillId="0" borderId="0" xfId="0" applyFont="1"/>
    <xf numFmtId="165" fontId="2" fillId="0" borderId="0" xfId="0" applyNumberFormat="1" applyFont="1" applyBorder="1" applyAlignment="1">
      <alignment horizontal="center"/>
    </xf>
    <xf numFmtId="0" fontId="0" fillId="0" borderId="0" xfId="0" applyBorder="1"/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2" fillId="0" borderId="0" xfId="0" applyFont="1" applyFill="1" applyBorder="1" applyAlignment="1">
      <alignment horizontal="center"/>
    </xf>
    <xf numFmtId="0" fontId="8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0" xfId="0" applyFont="1" applyBorder="1"/>
    <xf numFmtId="0" fontId="2" fillId="0" borderId="7" xfId="0" applyFont="1" applyBorder="1"/>
    <xf numFmtId="0" fontId="4" fillId="0" borderId="0" xfId="0" applyFont="1" applyFill="1" applyBorder="1" applyAlignment="1">
      <alignment horizontal="left"/>
    </xf>
    <xf numFmtId="0" fontId="2" fillId="0" borderId="8" xfId="0" applyFont="1" applyBorder="1"/>
    <xf numFmtId="0" fontId="0" fillId="0" borderId="9" xfId="0" applyBorder="1"/>
    <xf numFmtId="0" fontId="9" fillId="0" borderId="0" xfId="0" applyFont="1"/>
    <xf numFmtId="0" fontId="0" fillId="0" borderId="0" xfId="0" applyFont="1" applyFill="1" applyBorder="1"/>
    <xf numFmtId="0" fontId="10" fillId="0" borderId="0" xfId="0" applyFont="1"/>
    <xf numFmtId="0" fontId="1" fillId="0" borderId="0" xfId="0" applyFont="1"/>
    <xf numFmtId="0" fontId="1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104773</xdr:colOff>
      <xdr:row>46</xdr:row>
      <xdr:rowOff>47625</xdr:rowOff>
    </xdr:from>
    <xdr:to>
      <xdr:col>7</xdr:col>
      <xdr:colOff>423862</xdr:colOff>
      <xdr:row>72</xdr:row>
      <xdr:rowOff>88710</xdr:rowOff>
    </xdr:to>
    <xdr:pic>
      <xdr:nvPicPr>
        <xdr:cNvPr id="2" name="Picture 1"/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10" t="7132"/>
        <a:stretch/>
      </xdr:blipFill>
      <xdr:spPr>
        <a:xfrm>
          <a:off x="104773" y="10829925"/>
          <a:ext cx="8186739" cy="4746435"/>
        </a:xfrm>
        <a:prstGeom prst="rect">
          <a:avLst/>
        </a:prstGeom>
      </xdr:spPr>
    </xdr:pic>
    <xdr:clientData/>
  </xdr:twoCellAnchor>
  <xdr:twoCellAnchor editAs="oneCell">
    <xdr:from>
      <xdr:col>9</xdr:col>
      <xdr:colOff>533400</xdr:colOff>
      <xdr:row>6</xdr:row>
      <xdr:rowOff>171450</xdr:rowOff>
    </xdr:from>
    <xdr:to>
      <xdr:col>21</xdr:col>
      <xdr:colOff>514350</xdr:colOff>
      <xdr:row>27</xdr:row>
      <xdr:rowOff>161925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3038" y="1619250"/>
          <a:ext cx="8410575" cy="399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3"/>
  <sheetViews>
    <sheetView tabSelected="1" workbookViewId="0">
      <selection activeCell="A3" sqref="A3"/>
    </sheetView>
  </sheetViews>
  <sheetFormatPr defaultRowHeight="14.4" x14ac:dyDescent="0.3"/>
  <cols>
    <col min="1" max="1" width="25.109375" customWidth="1"/>
    <col min="2" max="2" width="16" customWidth="1"/>
    <col min="3" max="3" width="20.5546875" customWidth="1"/>
    <col min="5" max="5" width="13.33203125" customWidth="1"/>
    <col min="6" max="6" width="17" customWidth="1"/>
  </cols>
  <sheetData>
    <row r="1" spans="1:23" ht="14.25" x14ac:dyDescent="0.45">
      <c r="A1" s="48" t="s">
        <v>75</v>
      </c>
      <c r="B1" s="48"/>
      <c r="C1" s="48"/>
      <c r="G1" s="1"/>
      <c r="K1" s="48" t="s">
        <v>0</v>
      </c>
      <c r="L1" s="48"/>
      <c r="M1" s="48"/>
    </row>
    <row r="2" spans="1:23" ht="39" x14ac:dyDescent="0.45">
      <c r="A2" s="2" t="s">
        <v>1</v>
      </c>
      <c r="B2" s="2" t="s">
        <v>2</v>
      </c>
      <c r="C2" s="2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 t="s">
        <v>8</v>
      </c>
      <c r="I2" s="4" t="s">
        <v>9</v>
      </c>
      <c r="L2" s="5" t="s">
        <v>10</v>
      </c>
      <c r="M2" s="5" t="s">
        <v>11</v>
      </c>
      <c r="N2" s="5" t="s">
        <v>12</v>
      </c>
      <c r="O2" s="5" t="s">
        <v>13</v>
      </c>
      <c r="P2" s="5" t="s">
        <v>14</v>
      </c>
      <c r="Q2" s="5" t="s">
        <v>15</v>
      </c>
      <c r="R2" s="5" t="s">
        <v>16</v>
      </c>
      <c r="S2" s="5" t="s">
        <v>17</v>
      </c>
      <c r="T2" s="5" t="s">
        <v>18</v>
      </c>
      <c r="U2" s="5" t="s">
        <v>19</v>
      </c>
      <c r="V2" s="5" t="s">
        <v>20</v>
      </c>
      <c r="W2" s="5" t="s">
        <v>21</v>
      </c>
    </row>
    <row r="3" spans="1:23" ht="14.25" x14ac:dyDescent="0.45">
      <c r="A3" s="5" t="s">
        <v>10</v>
      </c>
      <c r="B3" s="6" t="s">
        <v>22</v>
      </c>
      <c r="C3" s="6" t="s">
        <v>23</v>
      </c>
      <c r="D3" s="6" t="s">
        <v>24</v>
      </c>
      <c r="E3" s="6">
        <v>0.1</v>
      </c>
      <c r="F3" s="7">
        <v>0.4</v>
      </c>
      <c r="G3" s="8">
        <v>74</v>
      </c>
      <c r="H3" s="9">
        <f>((E3/(1/F3))/1000)*G3</f>
        <v>2.9600000000000004E-3</v>
      </c>
      <c r="K3" s="6" t="s">
        <v>24</v>
      </c>
      <c r="L3" s="10">
        <v>0.4</v>
      </c>
      <c r="M3" s="11">
        <v>0.25</v>
      </c>
      <c r="N3" s="11">
        <v>0</v>
      </c>
      <c r="O3" s="11">
        <v>0</v>
      </c>
      <c r="P3" s="11">
        <v>0.25</v>
      </c>
      <c r="Q3" s="11">
        <v>0</v>
      </c>
      <c r="R3" s="11">
        <v>0.4</v>
      </c>
      <c r="S3" s="11">
        <v>8.3800855964923492E-3</v>
      </c>
      <c r="T3" s="11">
        <v>0</v>
      </c>
      <c r="U3" s="11">
        <v>0</v>
      </c>
      <c r="V3" s="11">
        <v>0</v>
      </c>
      <c r="W3" s="12">
        <v>0.01</v>
      </c>
    </row>
    <row r="4" spans="1:23" ht="14.25" x14ac:dyDescent="0.45">
      <c r="A4" s="5" t="s">
        <v>11</v>
      </c>
      <c r="B4" s="6" t="s">
        <v>22</v>
      </c>
      <c r="C4" s="6" t="s">
        <v>25</v>
      </c>
      <c r="D4" s="6" t="s">
        <v>24</v>
      </c>
      <c r="E4" s="6">
        <v>0.1</v>
      </c>
      <c r="F4" s="7">
        <v>0.25</v>
      </c>
      <c r="G4" s="8">
        <v>74</v>
      </c>
      <c r="H4" s="9">
        <f t="shared" ref="H4:H42" si="0">((E4/(1/F4))/1000)*G4</f>
        <v>1.8500000000000001E-3</v>
      </c>
      <c r="K4" s="6" t="s">
        <v>26</v>
      </c>
      <c r="L4" s="13">
        <v>0.6</v>
      </c>
      <c r="M4" s="14">
        <v>0.4</v>
      </c>
      <c r="N4" s="14">
        <v>1.2</v>
      </c>
      <c r="O4" s="14">
        <v>0.2</v>
      </c>
      <c r="P4" s="15">
        <v>0.3</v>
      </c>
      <c r="Q4" s="15">
        <v>0.49</v>
      </c>
      <c r="R4" s="15">
        <v>0.2</v>
      </c>
      <c r="S4" s="15">
        <v>0.48</v>
      </c>
      <c r="T4" s="15">
        <v>0.1</v>
      </c>
      <c r="U4" s="15">
        <v>3.7999999999999999E-2</v>
      </c>
      <c r="V4" s="15">
        <v>0</v>
      </c>
      <c r="W4" s="16">
        <v>0</v>
      </c>
    </row>
    <row r="5" spans="1:23" ht="14.25" x14ac:dyDescent="0.45">
      <c r="A5" s="5" t="s">
        <v>12</v>
      </c>
      <c r="B5" s="6" t="s">
        <v>22</v>
      </c>
      <c r="C5" s="6" t="s">
        <v>27</v>
      </c>
      <c r="D5" s="6" t="s">
        <v>24</v>
      </c>
      <c r="E5" s="6">
        <v>0</v>
      </c>
      <c r="F5" s="7">
        <v>0</v>
      </c>
      <c r="G5" s="8">
        <v>74</v>
      </c>
      <c r="H5" s="9">
        <v>0</v>
      </c>
      <c r="K5" s="6" t="s">
        <v>28</v>
      </c>
      <c r="L5" s="17">
        <v>0.35</v>
      </c>
      <c r="M5" s="18">
        <v>0.2</v>
      </c>
      <c r="N5" s="18">
        <v>0.5</v>
      </c>
      <c r="O5" s="18">
        <v>0.1</v>
      </c>
      <c r="P5" s="19">
        <v>0.41</v>
      </c>
      <c r="Q5" s="19">
        <f>0.3/118</f>
        <v>2.542372881355932E-3</v>
      </c>
      <c r="R5" s="19">
        <v>1.5</v>
      </c>
      <c r="S5" s="19">
        <v>0.153</v>
      </c>
      <c r="T5" s="19">
        <v>0</v>
      </c>
      <c r="U5" s="19">
        <v>0</v>
      </c>
      <c r="V5" s="19">
        <v>0.25</v>
      </c>
      <c r="W5" s="20">
        <v>0.106</v>
      </c>
    </row>
    <row r="6" spans="1:23" ht="14.25" x14ac:dyDescent="0.45">
      <c r="A6" s="5" t="s">
        <v>13</v>
      </c>
      <c r="B6" s="21" t="s">
        <v>22</v>
      </c>
      <c r="C6" s="21" t="s">
        <v>29</v>
      </c>
      <c r="D6" s="21" t="s">
        <v>24</v>
      </c>
      <c r="E6" s="21">
        <v>0</v>
      </c>
      <c r="F6" s="18">
        <v>0</v>
      </c>
      <c r="G6" s="21">
        <v>74</v>
      </c>
      <c r="H6" s="22">
        <v>0</v>
      </c>
      <c r="I6" s="23"/>
      <c r="J6" s="23"/>
    </row>
    <row r="7" spans="1:23" ht="14.25" x14ac:dyDescent="0.45">
      <c r="A7" s="5" t="s">
        <v>10</v>
      </c>
      <c r="B7" s="6" t="s">
        <v>22</v>
      </c>
      <c r="C7" s="6" t="s">
        <v>23</v>
      </c>
      <c r="D7" s="6" t="s">
        <v>26</v>
      </c>
      <c r="E7" s="6">
        <v>0.95</v>
      </c>
      <c r="F7" s="7">
        <v>0.6</v>
      </c>
      <c r="G7" s="8">
        <v>46</v>
      </c>
      <c r="H7" s="9">
        <f t="shared" si="0"/>
        <v>2.622E-2</v>
      </c>
    </row>
    <row r="8" spans="1:23" ht="14.25" x14ac:dyDescent="0.45">
      <c r="A8" s="5" t="s">
        <v>11</v>
      </c>
      <c r="B8" s="6" t="s">
        <v>22</v>
      </c>
      <c r="C8" s="6" t="s">
        <v>25</v>
      </c>
      <c r="D8" s="6" t="s">
        <v>26</v>
      </c>
      <c r="E8" s="6">
        <v>0.1</v>
      </c>
      <c r="F8" s="7">
        <v>0.4</v>
      </c>
      <c r="G8" s="8">
        <v>46</v>
      </c>
      <c r="H8" s="9">
        <f t="shared" si="0"/>
        <v>1.8400000000000001E-3</v>
      </c>
      <c r="K8" s="24" t="s">
        <v>30</v>
      </c>
    </row>
    <row r="9" spans="1:23" ht="14.25" x14ac:dyDescent="0.45">
      <c r="A9" s="5" t="s">
        <v>12</v>
      </c>
      <c r="B9" s="6" t="s">
        <v>22</v>
      </c>
      <c r="C9" s="6" t="s">
        <v>27</v>
      </c>
      <c r="D9" s="6" t="s">
        <v>26</v>
      </c>
      <c r="E9" s="6">
        <v>0.13</v>
      </c>
      <c r="F9" s="7">
        <v>1.2</v>
      </c>
      <c r="G9" s="8">
        <v>46</v>
      </c>
      <c r="H9" s="9">
        <f t="shared" si="0"/>
        <v>7.1760000000000001E-3</v>
      </c>
    </row>
    <row r="10" spans="1:23" ht="14.25" x14ac:dyDescent="0.45">
      <c r="A10" s="5" t="s">
        <v>13</v>
      </c>
      <c r="B10" s="21" t="s">
        <v>22</v>
      </c>
      <c r="C10" s="21" t="s">
        <v>29</v>
      </c>
      <c r="D10" s="21" t="s">
        <v>26</v>
      </c>
      <c r="E10" s="25">
        <v>0.95</v>
      </c>
      <c r="F10" s="18">
        <v>0.2</v>
      </c>
      <c r="G10" s="21">
        <v>46</v>
      </c>
      <c r="H10" s="22">
        <f t="shared" si="0"/>
        <v>8.7400000000000012E-3</v>
      </c>
      <c r="I10" s="23"/>
      <c r="J10" s="23"/>
    </row>
    <row r="11" spans="1:23" ht="14.25" x14ac:dyDescent="0.45">
      <c r="A11" s="5" t="s">
        <v>10</v>
      </c>
      <c r="B11" s="6" t="s">
        <v>22</v>
      </c>
      <c r="C11" s="6" t="s">
        <v>23</v>
      </c>
      <c r="D11" s="6" t="s">
        <v>31</v>
      </c>
      <c r="E11" s="6">
        <v>0.11</v>
      </c>
      <c r="F11" s="7">
        <v>0.5</v>
      </c>
      <c r="G11" s="8">
        <v>30</v>
      </c>
      <c r="H11" s="9">
        <f t="shared" si="0"/>
        <v>1.65E-3</v>
      </c>
    </row>
    <row r="12" spans="1:23" ht="14.25" x14ac:dyDescent="0.45">
      <c r="A12" s="5" t="s">
        <v>11</v>
      </c>
      <c r="B12" s="6" t="s">
        <v>22</v>
      </c>
      <c r="C12" s="6" t="s">
        <v>25</v>
      </c>
      <c r="D12" s="6" t="s">
        <v>31</v>
      </c>
      <c r="E12" s="6">
        <v>0.11</v>
      </c>
      <c r="F12" s="7">
        <v>0.5</v>
      </c>
      <c r="G12" s="8">
        <v>30</v>
      </c>
      <c r="H12" s="9">
        <f t="shared" si="0"/>
        <v>1.65E-3</v>
      </c>
    </row>
    <row r="13" spans="1:23" ht="14.25" x14ac:dyDescent="0.45">
      <c r="A13" s="5" t="s">
        <v>12</v>
      </c>
      <c r="B13" s="6" t="s">
        <v>22</v>
      </c>
      <c r="C13" s="6" t="s">
        <v>27</v>
      </c>
      <c r="D13" s="6" t="s">
        <v>31</v>
      </c>
      <c r="E13" s="6">
        <v>0</v>
      </c>
      <c r="F13" s="7">
        <v>0</v>
      </c>
      <c r="G13" s="8">
        <v>30</v>
      </c>
      <c r="H13" s="9">
        <v>0</v>
      </c>
    </row>
    <row r="14" spans="1:23" ht="14.25" x14ac:dyDescent="0.45">
      <c r="A14" s="5" t="s">
        <v>13</v>
      </c>
      <c r="B14" s="21" t="s">
        <v>22</v>
      </c>
      <c r="C14" s="21" t="s">
        <v>29</v>
      </c>
      <c r="D14" s="21" t="s">
        <v>31</v>
      </c>
      <c r="E14" s="21">
        <v>0</v>
      </c>
      <c r="F14" s="18">
        <v>0</v>
      </c>
      <c r="G14" s="21">
        <v>30</v>
      </c>
      <c r="H14" s="22">
        <v>0</v>
      </c>
      <c r="I14" s="23"/>
      <c r="J14" s="23"/>
    </row>
    <row r="15" spans="1:23" ht="14.25" x14ac:dyDescent="0.45">
      <c r="A15" s="5" t="s">
        <v>10</v>
      </c>
      <c r="B15" s="6" t="s">
        <v>22</v>
      </c>
      <c r="C15" s="6" t="s">
        <v>23</v>
      </c>
      <c r="D15" s="6" t="s">
        <v>28</v>
      </c>
      <c r="E15" s="6">
        <v>0.1</v>
      </c>
      <c r="F15" s="7">
        <v>0.35</v>
      </c>
      <c r="G15" s="8">
        <v>118</v>
      </c>
      <c r="H15" s="9">
        <f t="shared" si="0"/>
        <v>4.1300000000000009E-3</v>
      </c>
    </row>
    <row r="16" spans="1:23" ht="14.25" x14ac:dyDescent="0.45">
      <c r="A16" s="5" t="s">
        <v>11</v>
      </c>
      <c r="B16" s="6" t="s">
        <v>22</v>
      </c>
      <c r="C16" s="6" t="s">
        <v>25</v>
      </c>
      <c r="D16" s="6" t="s">
        <v>28</v>
      </c>
      <c r="E16" s="6">
        <v>0.1</v>
      </c>
      <c r="F16" s="7">
        <v>0.2</v>
      </c>
      <c r="G16" s="8">
        <v>118</v>
      </c>
      <c r="H16" s="9">
        <f t="shared" si="0"/>
        <v>2.3600000000000001E-3</v>
      </c>
    </row>
    <row r="17" spans="1:18" ht="14.25" x14ac:dyDescent="0.45">
      <c r="A17" s="5" t="s">
        <v>12</v>
      </c>
      <c r="B17" s="6" t="s">
        <v>22</v>
      </c>
      <c r="C17" s="6" t="s">
        <v>27</v>
      </c>
      <c r="D17" s="6" t="s">
        <v>28</v>
      </c>
      <c r="E17" s="6">
        <v>0.14000000000000001</v>
      </c>
      <c r="F17" s="7">
        <v>0.5</v>
      </c>
      <c r="G17" s="8">
        <v>118</v>
      </c>
      <c r="H17" s="9">
        <f t="shared" si="0"/>
        <v>8.2600000000000017E-3</v>
      </c>
    </row>
    <row r="18" spans="1:18" ht="14.25" x14ac:dyDescent="0.45">
      <c r="A18" s="26" t="s">
        <v>13</v>
      </c>
      <c r="B18" s="21" t="s">
        <v>22</v>
      </c>
      <c r="C18" s="21" t="s">
        <v>29</v>
      </c>
      <c r="D18" s="21" t="s">
        <v>28</v>
      </c>
      <c r="E18" s="21">
        <v>0.98</v>
      </c>
      <c r="F18" s="18">
        <v>0.1</v>
      </c>
      <c r="G18" s="21">
        <v>118</v>
      </c>
      <c r="H18" s="22">
        <f t="shared" si="0"/>
        <v>1.1564000000000001E-2</v>
      </c>
      <c r="I18" s="27"/>
      <c r="J18" s="23"/>
    </row>
    <row r="19" spans="1:18" ht="25.5" x14ac:dyDescent="0.45">
      <c r="A19" s="5" t="s">
        <v>14</v>
      </c>
      <c r="B19" s="6" t="s">
        <v>32</v>
      </c>
      <c r="C19" s="28" t="s">
        <v>33</v>
      </c>
      <c r="D19" s="6" t="s">
        <v>24</v>
      </c>
      <c r="E19" s="6">
        <v>0.01</v>
      </c>
      <c r="F19" s="7">
        <v>0.25</v>
      </c>
      <c r="G19" s="8">
        <v>74</v>
      </c>
      <c r="H19" s="9">
        <f t="shared" si="0"/>
        <v>1.8500000000000002E-4</v>
      </c>
      <c r="I19" s="29"/>
    </row>
    <row r="20" spans="1:18" ht="25.5" x14ac:dyDescent="0.45">
      <c r="A20" s="5" t="s">
        <v>15</v>
      </c>
      <c r="B20" s="6" t="s">
        <v>32</v>
      </c>
      <c r="C20" s="28" t="s">
        <v>34</v>
      </c>
      <c r="D20" s="6" t="s">
        <v>24</v>
      </c>
      <c r="E20" s="6"/>
      <c r="F20" s="7">
        <v>0</v>
      </c>
      <c r="G20" s="8">
        <v>74</v>
      </c>
      <c r="H20" s="9">
        <v>0</v>
      </c>
      <c r="I20" s="29" t="s">
        <v>35</v>
      </c>
    </row>
    <row r="21" spans="1:18" ht="14.25" x14ac:dyDescent="0.45">
      <c r="A21" s="5" t="s">
        <v>16</v>
      </c>
      <c r="B21" s="6" t="s">
        <v>32</v>
      </c>
      <c r="C21" s="28" t="s">
        <v>36</v>
      </c>
      <c r="D21" s="6" t="s">
        <v>24</v>
      </c>
      <c r="E21" s="6">
        <v>0.09</v>
      </c>
      <c r="F21" s="7">
        <v>0.4</v>
      </c>
      <c r="G21" s="8">
        <v>74</v>
      </c>
      <c r="H21" s="9">
        <f t="shared" si="0"/>
        <v>2.6639999999999997E-3</v>
      </c>
    </row>
    <row r="22" spans="1:18" ht="25.5" x14ac:dyDescent="0.45">
      <c r="A22" s="5" t="s">
        <v>17</v>
      </c>
      <c r="B22" s="6" t="s">
        <v>32</v>
      </c>
      <c r="C22" s="28" t="s">
        <v>34</v>
      </c>
      <c r="D22" s="6" t="s">
        <v>24</v>
      </c>
      <c r="E22" s="6">
        <v>0.11</v>
      </c>
      <c r="F22" s="7">
        <v>8.3800855964923492E-3</v>
      </c>
      <c r="G22" s="8">
        <v>74</v>
      </c>
      <c r="H22" s="9">
        <f t="shared" si="0"/>
        <v>6.8213896755447723E-5</v>
      </c>
      <c r="I22" s="29" t="s">
        <v>37</v>
      </c>
    </row>
    <row r="23" spans="1:18" ht="14.25" x14ac:dyDescent="0.45">
      <c r="A23" s="5" t="s">
        <v>18</v>
      </c>
      <c r="B23" s="6" t="s">
        <v>32</v>
      </c>
      <c r="C23" s="28" t="s">
        <v>38</v>
      </c>
      <c r="D23" s="6" t="s">
        <v>24</v>
      </c>
      <c r="E23" s="6">
        <v>0</v>
      </c>
      <c r="F23" s="7">
        <v>0</v>
      </c>
      <c r="G23" s="8">
        <v>74</v>
      </c>
      <c r="H23" s="9">
        <v>0</v>
      </c>
    </row>
    <row r="24" spans="1:18" ht="25.5" x14ac:dyDescent="0.45">
      <c r="A24" s="5" t="s">
        <v>19</v>
      </c>
      <c r="B24" s="6" t="s">
        <v>32</v>
      </c>
      <c r="C24" s="28" t="s">
        <v>34</v>
      </c>
      <c r="D24" s="6" t="s">
        <v>24</v>
      </c>
      <c r="E24" s="6">
        <v>0</v>
      </c>
      <c r="F24" s="7">
        <v>0</v>
      </c>
      <c r="G24" s="8">
        <v>74</v>
      </c>
      <c r="H24" s="9">
        <v>0</v>
      </c>
      <c r="I24" s="29" t="s">
        <v>35</v>
      </c>
    </row>
    <row r="25" spans="1:18" ht="14.25" x14ac:dyDescent="0.45">
      <c r="A25" s="5" t="s">
        <v>20</v>
      </c>
      <c r="B25" s="6" t="s">
        <v>32</v>
      </c>
      <c r="C25" s="28" t="s">
        <v>39</v>
      </c>
      <c r="D25" s="6" t="s">
        <v>24</v>
      </c>
      <c r="E25" s="6">
        <v>0</v>
      </c>
      <c r="F25" s="14">
        <v>0</v>
      </c>
      <c r="G25" s="6">
        <v>74</v>
      </c>
      <c r="H25" s="30">
        <v>0</v>
      </c>
      <c r="I25" s="31"/>
    </row>
    <row r="26" spans="1:18" ht="25.5" x14ac:dyDescent="0.45">
      <c r="A26" s="26" t="s">
        <v>21</v>
      </c>
      <c r="B26" s="21" t="s">
        <v>32</v>
      </c>
      <c r="C26" s="32" t="s">
        <v>34</v>
      </c>
      <c r="D26" s="21" t="s">
        <v>24</v>
      </c>
      <c r="E26" s="21">
        <v>0.16</v>
      </c>
      <c r="F26" s="18">
        <v>0.01</v>
      </c>
      <c r="G26" s="21">
        <v>74</v>
      </c>
      <c r="H26" s="22">
        <f t="shared" si="0"/>
        <v>1.184E-4</v>
      </c>
      <c r="I26" s="33" t="s">
        <v>40</v>
      </c>
      <c r="R26" s="29"/>
    </row>
    <row r="27" spans="1:18" ht="25.5" x14ac:dyDescent="0.45">
      <c r="A27" s="5" t="s">
        <v>14</v>
      </c>
      <c r="B27" s="6" t="s">
        <v>32</v>
      </c>
      <c r="C27" s="28" t="s">
        <v>33</v>
      </c>
      <c r="D27" s="6" t="s">
        <v>26</v>
      </c>
      <c r="E27" s="34">
        <v>0.1</v>
      </c>
      <c r="F27" s="15">
        <v>0.3</v>
      </c>
      <c r="G27" s="8">
        <v>46</v>
      </c>
      <c r="H27" s="9">
        <f t="shared" si="0"/>
        <v>1.3799999999999999E-3</v>
      </c>
      <c r="R27" s="29"/>
    </row>
    <row r="28" spans="1:18" x14ac:dyDescent="0.3">
      <c r="A28" s="5" t="s">
        <v>15</v>
      </c>
      <c r="B28" s="6" t="s">
        <v>32</v>
      </c>
      <c r="C28" s="28" t="s">
        <v>34</v>
      </c>
      <c r="D28" s="6" t="s">
        <v>26</v>
      </c>
      <c r="E28" s="34">
        <v>0.37</v>
      </c>
      <c r="F28" s="15">
        <v>0.49</v>
      </c>
      <c r="G28" s="8">
        <v>46</v>
      </c>
      <c r="H28" s="9">
        <f t="shared" si="0"/>
        <v>8.3397999999999996E-3</v>
      </c>
      <c r="I28" s="29" t="s">
        <v>41</v>
      </c>
      <c r="R28" s="29"/>
    </row>
    <row r="29" spans="1:18" x14ac:dyDescent="0.3">
      <c r="A29" s="5" t="s">
        <v>16</v>
      </c>
      <c r="B29" s="6" t="s">
        <v>32</v>
      </c>
      <c r="C29" s="28" t="s">
        <v>36</v>
      </c>
      <c r="D29" s="6" t="s">
        <v>26</v>
      </c>
      <c r="E29" s="34">
        <v>0.08</v>
      </c>
      <c r="F29" s="15">
        <v>0.2</v>
      </c>
      <c r="G29" s="8">
        <v>46</v>
      </c>
      <c r="H29" s="9">
        <f t="shared" si="0"/>
        <v>7.36E-4</v>
      </c>
      <c r="I29" s="29"/>
    </row>
    <row r="30" spans="1:18" x14ac:dyDescent="0.3">
      <c r="A30" s="5" t="s">
        <v>17</v>
      </c>
      <c r="B30" s="6" t="s">
        <v>32</v>
      </c>
      <c r="C30" s="28" t="s">
        <v>34</v>
      </c>
      <c r="D30" s="6" t="s">
        <v>26</v>
      </c>
      <c r="E30" s="34">
        <v>0.5</v>
      </c>
      <c r="F30" s="15">
        <v>0.48</v>
      </c>
      <c r="G30" s="8">
        <v>46</v>
      </c>
      <c r="H30" s="9">
        <f>F30/E30</f>
        <v>0.96</v>
      </c>
      <c r="I30" s="29" t="s">
        <v>42</v>
      </c>
      <c r="K30" s="35" t="s">
        <v>43</v>
      </c>
      <c r="L30" s="36"/>
      <c r="M30" s="36" t="s">
        <v>26</v>
      </c>
      <c r="N30" s="36" t="s">
        <v>24</v>
      </c>
      <c r="O30" s="36" t="s">
        <v>24</v>
      </c>
      <c r="P30" s="36" t="s">
        <v>44</v>
      </c>
      <c r="Q30" s="36"/>
      <c r="R30" s="37">
        <f>O33*0.39/1.7</f>
        <v>0.22941176470588237</v>
      </c>
    </row>
    <row r="31" spans="1:18" x14ac:dyDescent="0.3">
      <c r="A31" s="5" t="s">
        <v>19</v>
      </c>
      <c r="B31" s="6" t="s">
        <v>32</v>
      </c>
      <c r="C31" s="28" t="s">
        <v>38</v>
      </c>
      <c r="D31" s="6" t="s">
        <v>26</v>
      </c>
      <c r="E31" s="34">
        <v>0.1</v>
      </c>
      <c r="F31" s="15">
        <v>0.1</v>
      </c>
      <c r="G31" s="8">
        <v>46</v>
      </c>
      <c r="H31" s="9">
        <f t="shared" si="0"/>
        <v>4.6000000000000001E-4</v>
      </c>
      <c r="I31" s="29"/>
      <c r="K31" s="38"/>
      <c r="L31" s="39" t="s">
        <v>45</v>
      </c>
      <c r="M31" s="39" t="s">
        <v>46</v>
      </c>
      <c r="N31" s="39" t="s">
        <v>46</v>
      </c>
      <c r="O31" s="39" t="s">
        <v>46</v>
      </c>
      <c r="P31" s="39" t="s">
        <v>47</v>
      </c>
      <c r="Q31" s="39"/>
      <c r="R31" s="40">
        <f>O34*0.39/1.7</f>
        <v>4.5882352941176473E-3</v>
      </c>
    </row>
    <row r="32" spans="1:18" x14ac:dyDescent="0.3">
      <c r="A32" s="5" t="s">
        <v>18</v>
      </c>
      <c r="B32" s="6" t="s">
        <v>32</v>
      </c>
      <c r="C32" s="28" t="s">
        <v>34</v>
      </c>
      <c r="D32" s="6" t="s">
        <v>26</v>
      </c>
      <c r="E32" s="34">
        <v>0.16</v>
      </c>
      <c r="F32" s="15">
        <v>3.7999999999999999E-2</v>
      </c>
      <c r="G32" s="8">
        <v>46</v>
      </c>
      <c r="H32" s="9">
        <f>((E32/(1/F32))/1000)*G32</f>
        <v>2.7967999999999998E-4</v>
      </c>
      <c r="I32" s="29" t="s">
        <v>48</v>
      </c>
      <c r="K32" s="38" t="s">
        <v>49</v>
      </c>
      <c r="L32" s="39" t="s">
        <v>50</v>
      </c>
      <c r="M32" s="39">
        <v>24</v>
      </c>
      <c r="N32" s="39">
        <v>36</v>
      </c>
      <c r="O32" s="39">
        <v>24</v>
      </c>
      <c r="P32" s="39"/>
      <c r="Q32" s="39"/>
      <c r="R32" s="40"/>
    </row>
    <row r="33" spans="1:18" x14ac:dyDescent="0.3">
      <c r="A33" s="5" t="s">
        <v>20</v>
      </c>
      <c r="B33" s="6" t="s">
        <v>32</v>
      </c>
      <c r="C33" s="28" t="s">
        <v>39</v>
      </c>
      <c r="D33" s="6" t="s">
        <v>26</v>
      </c>
      <c r="E33" s="34">
        <v>0</v>
      </c>
      <c r="F33" s="15">
        <v>0</v>
      </c>
      <c r="G33" s="6">
        <v>46</v>
      </c>
      <c r="H33" s="30">
        <v>0</v>
      </c>
      <c r="I33" s="39"/>
      <c r="K33" s="38" t="s">
        <v>51</v>
      </c>
      <c r="L33" s="39" t="s">
        <v>52</v>
      </c>
      <c r="M33" s="39">
        <v>0.4</v>
      </c>
      <c r="N33" s="39">
        <f>0.56*2.5</f>
        <v>1.4000000000000001</v>
      </c>
      <c r="O33" s="39">
        <v>1</v>
      </c>
      <c r="P33" s="39">
        <f>M33*0.39/1.7</f>
        <v>9.1764705882352957E-2</v>
      </c>
      <c r="Q33" s="39">
        <f>N33*0.39/1.7</f>
        <v>0.32117647058823534</v>
      </c>
      <c r="R33" s="40"/>
    </row>
    <row r="34" spans="1:18" x14ac:dyDescent="0.3">
      <c r="A34" s="26" t="s">
        <v>21</v>
      </c>
      <c r="B34" s="21" t="s">
        <v>32</v>
      </c>
      <c r="C34" s="32" t="s">
        <v>34</v>
      </c>
      <c r="D34" s="21" t="s">
        <v>26</v>
      </c>
      <c r="E34" s="25">
        <v>0</v>
      </c>
      <c r="F34" s="19">
        <v>0</v>
      </c>
      <c r="G34" s="21">
        <v>46</v>
      </c>
      <c r="H34" s="22">
        <v>0</v>
      </c>
      <c r="I34" s="33" t="s">
        <v>35</v>
      </c>
      <c r="K34" s="38" t="s">
        <v>53</v>
      </c>
      <c r="L34" s="39" t="s">
        <v>52</v>
      </c>
      <c r="M34" s="39">
        <v>0.02</v>
      </c>
      <c r="N34" s="39">
        <v>0.02</v>
      </c>
      <c r="O34" s="39">
        <v>0.02</v>
      </c>
      <c r="P34" s="39">
        <f>M34*0.39/1.7</f>
        <v>4.5882352941176473E-3</v>
      </c>
      <c r="Q34" s="39">
        <f>N34*0.39/1.7</f>
        <v>4.5882352941176473E-3</v>
      </c>
      <c r="R34" s="40"/>
    </row>
    <row r="35" spans="1:18" x14ac:dyDescent="0.3">
      <c r="A35" s="5" t="s">
        <v>15</v>
      </c>
      <c r="B35" s="6" t="s">
        <v>32</v>
      </c>
      <c r="C35" s="28" t="s">
        <v>33</v>
      </c>
      <c r="D35" s="6" t="s">
        <v>28</v>
      </c>
      <c r="E35" s="34">
        <v>2.5000000000000001E-2</v>
      </c>
      <c r="F35" s="15">
        <v>0.41</v>
      </c>
      <c r="G35" s="8">
        <v>118</v>
      </c>
      <c r="H35" s="9">
        <f t="shared" si="0"/>
        <v>1.2095000000000001E-3</v>
      </c>
      <c r="I35" s="29"/>
      <c r="K35" s="38" t="s">
        <v>54</v>
      </c>
      <c r="L35" s="39" t="s">
        <v>55</v>
      </c>
      <c r="M35" s="39">
        <f>(LN(M33)-LN(M34))/M32</f>
        <v>0.12482217806474961</v>
      </c>
      <c r="N35" s="39">
        <f>(LN(N33)-LN(N34))/N32</f>
        <v>0.11801375672359332</v>
      </c>
      <c r="O35" s="39">
        <f>(LN(O33)-LN(O34))/O32</f>
        <v>0.16300095855950608</v>
      </c>
      <c r="P35" s="39"/>
      <c r="Q35" s="39"/>
      <c r="R35" s="40"/>
    </row>
    <row r="36" spans="1:18" x14ac:dyDescent="0.3">
      <c r="A36" s="5" t="s">
        <v>14</v>
      </c>
      <c r="B36" s="6" t="s">
        <v>32</v>
      </c>
      <c r="C36" s="28" t="s">
        <v>34</v>
      </c>
      <c r="D36" s="6" t="s">
        <v>28</v>
      </c>
      <c r="E36" s="34">
        <v>0.43</v>
      </c>
      <c r="F36" s="15">
        <f>0.3/118</f>
        <v>2.542372881355932E-3</v>
      </c>
      <c r="G36" s="8">
        <v>118</v>
      </c>
      <c r="H36" s="9">
        <f t="shared" si="0"/>
        <v>1.2899999999999999E-4</v>
      </c>
      <c r="I36" s="29" t="s">
        <v>56</v>
      </c>
      <c r="K36" s="38"/>
      <c r="L36" s="39"/>
      <c r="M36" s="39"/>
      <c r="N36" s="39"/>
      <c r="O36" s="39"/>
      <c r="P36" s="39"/>
      <c r="Q36" s="39"/>
      <c r="R36" s="40"/>
    </row>
    <row r="37" spans="1:18" x14ac:dyDescent="0.3">
      <c r="A37" s="5" t="s">
        <v>16</v>
      </c>
      <c r="B37" s="6" t="s">
        <v>32</v>
      </c>
      <c r="C37" s="28" t="s">
        <v>36</v>
      </c>
      <c r="D37" s="6" t="s">
        <v>28</v>
      </c>
      <c r="E37" s="34">
        <v>0.09</v>
      </c>
      <c r="F37" s="15">
        <v>1.5</v>
      </c>
      <c r="G37" s="8">
        <v>118</v>
      </c>
      <c r="H37" s="9">
        <f t="shared" si="0"/>
        <v>1.593E-2</v>
      </c>
      <c r="I37" s="29"/>
      <c r="K37" s="38"/>
      <c r="L37" s="39"/>
      <c r="M37" s="39"/>
      <c r="N37" s="39"/>
      <c r="O37" s="39"/>
      <c r="P37" s="39"/>
      <c r="Q37" s="39"/>
      <c r="R37" s="40"/>
    </row>
    <row r="38" spans="1:18" x14ac:dyDescent="0.3">
      <c r="A38" s="5" t="s">
        <v>17</v>
      </c>
      <c r="B38" s="6" t="s">
        <v>32</v>
      </c>
      <c r="C38" s="28" t="s">
        <v>34</v>
      </c>
      <c r="D38" s="6" t="s">
        <v>28</v>
      </c>
      <c r="E38" s="34">
        <v>0.47</v>
      </c>
      <c r="F38" s="15">
        <v>0.153</v>
      </c>
      <c r="G38" s="8">
        <v>118</v>
      </c>
      <c r="H38" s="9">
        <f t="shared" si="0"/>
        <v>8.4853800000000007E-3</v>
      </c>
      <c r="I38" s="29" t="s">
        <v>57</v>
      </c>
      <c r="K38" s="38"/>
      <c r="L38" s="39"/>
      <c r="M38" s="39"/>
      <c r="N38" s="39"/>
      <c r="O38" s="39"/>
      <c r="P38" s="39"/>
      <c r="Q38" s="39"/>
      <c r="R38" s="40"/>
    </row>
    <row r="39" spans="1:18" x14ac:dyDescent="0.3">
      <c r="A39" s="5" t="s">
        <v>18</v>
      </c>
      <c r="B39" s="6" t="s">
        <v>32</v>
      </c>
      <c r="C39" s="28" t="s">
        <v>38</v>
      </c>
      <c r="D39" s="6" t="s">
        <v>28</v>
      </c>
      <c r="E39" s="34">
        <v>0</v>
      </c>
      <c r="F39" s="15">
        <v>0</v>
      </c>
      <c r="G39" s="8">
        <v>118</v>
      </c>
      <c r="H39" s="9">
        <v>0</v>
      </c>
      <c r="K39" s="38" t="s">
        <v>58</v>
      </c>
      <c r="L39" s="39" t="s">
        <v>52</v>
      </c>
      <c r="M39" s="39">
        <v>0.5</v>
      </c>
      <c r="N39" s="39">
        <v>13</v>
      </c>
      <c r="O39" s="39">
        <v>8.0000000000000007E-5</v>
      </c>
      <c r="P39" s="39"/>
      <c r="Q39" s="39"/>
      <c r="R39" s="40"/>
    </row>
    <row r="40" spans="1:18" x14ac:dyDescent="0.3">
      <c r="A40" s="5" t="s">
        <v>19</v>
      </c>
      <c r="B40" s="6" t="s">
        <v>32</v>
      </c>
      <c r="C40" s="28" t="s">
        <v>34</v>
      </c>
      <c r="D40" s="6" t="s">
        <v>28</v>
      </c>
      <c r="E40" s="34">
        <v>0</v>
      </c>
      <c r="F40" s="15">
        <v>0</v>
      </c>
      <c r="G40" s="8">
        <v>118</v>
      </c>
      <c r="H40" s="9">
        <v>0</v>
      </c>
      <c r="I40" s="29" t="s">
        <v>35</v>
      </c>
      <c r="K40" s="38" t="s">
        <v>59</v>
      </c>
      <c r="L40" s="39" t="s">
        <v>52</v>
      </c>
      <c r="M40" s="39">
        <v>0.01</v>
      </c>
      <c r="N40" s="39">
        <v>0.01</v>
      </c>
      <c r="O40" s="39">
        <v>9.9999999999999995E-7</v>
      </c>
      <c r="P40" s="39"/>
      <c r="Q40" s="39"/>
      <c r="R40" s="40"/>
    </row>
    <row r="41" spans="1:18" x14ac:dyDescent="0.3">
      <c r="A41" s="5" t="s">
        <v>20</v>
      </c>
      <c r="B41" s="6" t="s">
        <v>32</v>
      </c>
      <c r="C41" s="28" t="s">
        <v>39</v>
      </c>
      <c r="D41" s="6" t="s">
        <v>28</v>
      </c>
      <c r="E41" s="34">
        <v>0.04</v>
      </c>
      <c r="F41" s="15">
        <v>0.25</v>
      </c>
      <c r="G41" s="8">
        <v>118</v>
      </c>
      <c r="H41" s="30">
        <f t="shared" si="0"/>
        <v>1.1800000000000001E-3</v>
      </c>
      <c r="I41" s="29"/>
      <c r="K41" s="38"/>
      <c r="L41" s="39"/>
      <c r="M41" s="39"/>
      <c r="N41" s="39"/>
      <c r="O41" s="39"/>
      <c r="P41" s="39"/>
      <c r="Q41" s="39"/>
      <c r="R41" s="40"/>
    </row>
    <row r="42" spans="1:18" x14ac:dyDescent="0.3">
      <c r="A42" s="26" t="s">
        <v>21</v>
      </c>
      <c r="B42" s="21" t="s">
        <v>32</v>
      </c>
      <c r="C42" s="32" t="s">
        <v>34</v>
      </c>
      <c r="D42" s="21" t="s">
        <v>28</v>
      </c>
      <c r="E42" s="25">
        <v>9.1999999999999998E-2</v>
      </c>
      <c r="F42" s="19">
        <v>0.106</v>
      </c>
      <c r="G42" s="21">
        <v>118</v>
      </c>
      <c r="H42" s="22">
        <f t="shared" si="0"/>
        <v>1.1507359999999999E-3</v>
      </c>
      <c r="I42" s="33" t="s">
        <v>60</v>
      </c>
      <c r="K42" s="38"/>
      <c r="L42" s="39" t="s">
        <v>61</v>
      </c>
      <c r="M42" s="39">
        <f>(LN(M39)-LN(M40))/M32</f>
        <v>0.16300095855950605</v>
      </c>
      <c r="N42" s="39">
        <f>(LN(N39)-LN(N40))/N32</f>
        <v>0.19916998731804522</v>
      </c>
      <c r="O42" s="39">
        <f>(LN(O39)-LN(O40))/O32</f>
        <v>0.18258444311141173</v>
      </c>
      <c r="P42" s="39"/>
      <c r="Q42" s="39"/>
      <c r="R42" s="40"/>
    </row>
    <row r="43" spans="1:18" x14ac:dyDescent="0.3">
      <c r="A43" s="41" t="s">
        <v>62</v>
      </c>
      <c r="G43" s="1"/>
      <c r="K43" s="38"/>
      <c r="L43" s="39" t="s">
        <v>63</v>
      </c>
      <c r="M43" s="39">
        <f>M42/46</f>
        <v>3.5434990991196967E-3</v>
      </c>
      <c r="N43" s="39">
        <f>N42/74</f>
        <v>2.6914863151087194E-3</v>
      </c>
      <c r="O43" s="39">
        <f>O42/74</f>
        <v>2.4673573393434018E-3</v>
      </c>
      <c r="P43" s="39"/>
      <c r="Q43" s="39"/>
      <c r="R43" s="40"/>
    </row>
    <row r="44" spans="1:18" x14ac:dyDescent="0.3">
      <c r="A44" s="41" t="s">
        <v>64</v>
      </c>
      <c r="G44" s="1"/>
      <c r="K44" s="42"/>
      <c r="L44" s="33" t="s">
        <v>65</v>
      </c>
      <c r="M44" s="33">
        <f>M43/P33</f>
        <v>3.8615054285278741E-2</v>
      </c>
      <c r="N44" s="33">
        <f>N43/Q33</f>
        <v>8.3800855964923492E-3</v>
      </c>
      <c r="O44" s="33">
        <f>O43/R30</f>
        <v>1.0755147376625083E-2</v>
      </c>
      <c r="P44" s="33"/>
      <c r="Q44" s="33"/>
      <c r="R44" s="43"/>
    </row>
    <row r="45" spans="1:18" x14ac:dyDescent="0.3">
      <c r="A45" s="41"/>
      <c r="G45" s="1"/>
    </row>
    <row r="46" spans="1:18" x14ac:dyDescent="0.3">
      <c r="A46" s="24" t="s">
        <v>66</v>
      </c>
      <c r="G46" s="1"/>
    </row>
    <row r="47" spans="1:18" x14ac:dyDescent="0.3">
      <c r="G47" s="1"/>
    </row>
    <row r="48" spans="1:18" x14ac:dyDescent="0.3">
      <c r="G48" s="1"/>
    </row>
    <row r="49" spans="5:7" x14ac:dyDescent="0.3">
      <c r="G49" s="1"/>
    </row>
    <row r="50" spans="5:7" x14ac:dyDescent="0.3">
      <c r="G50" s="1"/>
    </row>
    <row r="51" spans="5:7" x14ac:dyDescent="0.3">
      <c r="G51" s="1"/>
    </row>
    <row r="52" spans="5:7" x14ac:dyDescent="0.3">
      <c r="G52" s="1"/>
    </row>
    <row r="53" spans="5:7" x14ac:dyDescent="0.3">
      <c r="G53" s="1"/>
    </row>
    <row r="54" spans="5:7" x14ac:dyDescent="0.3">
      <c r="E54" s="44"/>
      <c r="G54" s="1"/>
    </row>
    <row r="55" spans="5:7" x14ac:dyDescent="0.3">
      <c r="G55" s="1"/>
    </row>
    <row r="56" spans="5:7" x14ac:dyDescent="0.3">
      <c r="G56" s="1"/>
    </row>
    <row r="57" spans="5:7" x14ac:dyDescent="0.3">
      <c r="G57" s="1"/>
    </row>
    <row r="58" spans="5:7" x14ac:dyDescent="0.3">
      <c r="G58" s="1"/>
    </row>
    <row r="59" spans="5:7" x14ac:dyDescent="0.3">
      <c r="G59" s="1"/>
    </row>
    <row r="60" spans="5:7" x14ac:dyDescent="0.3">
      <c r="G60" s="1"/>
    </row>
    <row r="61" spans="5:7" x14ac:dyDescent="0.3">
      <c r="G61" s="1"/>
    </row>
    <row r="62" spans="5:7" x14ac:dyDescent="0.3">
      <c r="G62" s="1"/>
    </row>
    <row r="63" spans="5:7" x14ac:dyDescent="0.3">
      <c r="G63" s="1"/>
    </row>
    <row r="64" spans="5:7" x14ac:dyDescent="0.3">
      <c r="G64" s="1"/>
    </row>
    <row r="65" spans="1:7" x14ac:dyDescent="0.3">
      <c r="G65" s="1"/>
    </row>
    <row r="66" spans="1:7" x14ac:dyDescent="0.3">
      <c r="G66" s="1"/>
    </row>
    <row r="67" spans="1:7" x14ac:dyDescent="0.3">
      <c r="G67" s="1"/>
    </row>
    <row r="68" spans="1:7" x14ac:dyDescent="0.3">
      <c r="G68" s="1"/>
    </row>
    <row r="69" spans="1:7" x14ac:dyDescent="0.3">
      <c r="E69" s="45"/>
      <c r="G69" s="1"/>
    </row>
    <row r="70" spans="1:7" x14ac:dyDescent="0.3">
      <c r="C70" s="31"/>
      <c r="E70" s="46"/>
      <c r="G70" s="1"/>
    </row>
    <row r="71" spans="1:7" x14ac:dyDescent="0.3">
      <c r="G71" s="1"/>
    </row>
    <row r="72" spans="1:7" x14ac:dyDescent="0.3">
      <c r="G72" s="1"/>
    </row>
    <row r="73" spans="1:7" x14ac:dyDescent="0.3">
      <c r="E73" s="45"/>
      <c r="G73" s="1"/>
    </row>
    <row r="74" spans="1:7" x14ac:dyDescent="0.3">
      <c r="G74" s="1"/>
    </row>
    <row r="75" spans="1:7" x14ac:dyDescent="0.3">
      <c r="A75" s="47" t="s">
        <v>67</v>
      </c>
      <c r="G75" s="1"/>
    </row>
    <row r="76" spans="1:7" x14ac:dyDescent="0.3">
      <c r="A76" t="s">
        <v>68</v>
      </c>
      <c r="G76" s="1"/>
    </row>
    <row r="77" spans="1:7" x14ac:dyDescent="0.3">
      <c r="A77" t="s">
        <v>69</v>
      </c>
      <c r="G77" s="1"/>
    </row>
    <row r="78" spans="1:7" x14ac:dyDescent="0.3">
      <c r="A78" t="s">
        <v>70</v>
      </c>
      <c r="G78" s="1"/>
    </row>
    <row r="79" spans="1:7" x14ac:dyDescent="0.3">
      <c r="A79" t="s">
        <v>71</v>
      </c>
      <c r="G79" s="1"/>
    </row>
    <row r="80" spans="1:7" x14ac:dyDescent="0.3">
      <c r="A80" t="s">
        <v>72</v>
      </c>
      <c r="G80" s="1"/>
    </row>
    <row r="81" spans="1:7" x14ac:dyDescent="0.3">
      <c r="A81" t="s">
        <v>73</v>
      </c>
      <c r="G81" s="1"/>
    </row>
    <row r="82" spans="1:7" x14ac:dyDescent="0.3">
      <c r="A82" t="s">
        <v>74</v>
      </c>
      <c r="G82" s="1"/>
    </row>
    <row r="83" spans="1:7" x14ac:dyDescent="0.3">
      <c r="G83" s="1"/>
    </row>
  </sheetData>
  <mergeCells count="2">
    <mergeCell ref="A1:C1"/>
    <mergeCell ref="K1:M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UCSD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CRISTAL zuñiga</dc:creator>
  <cp:lastModifiedBy>An, Chuanfu, Nature</cp:lastModifiedBy>
  <dcterms:created xsi:type="dcterms:W3CDTF">2020-06-17T17:12:52Z</dcterms:created>
  <dcterms:modified xsi:type="dcterms:W3CDTF">2020-07-03T03:26:34Z</dcterms:modified>
</cp:coreProperties>
</file>