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wh-D\PROTACs\covelant protacs\BTK\Paper\BTK Degrader\BTK Nat. Comunicaiton\Final\Proof\Source Data\"/>
    </mc:Choice>
  </mc:AlternateContent>
  <xr:revisionPtr revIDLastSave="0" documentId="13_ncr:1_{6B59500D-2068-428B-9BD6-5584EB4B3B8F}" xr6:coauthVersionLast="43" xr6:coauthVersionMax="43" xr10:uidLastSave="{00000000-0000-0000-0000-000000000000}"/>
  <bookViews>
    <workbookView xWindow="-110" yWindow="-110" windowWidth="19420" windowHeight="10420" activeTab="3" xr2:uid="{AA496E62-39CF-4024-8761-526E8B402BE5}"/>
  </bookViews>
  <sheets>
    <sheet name="RC-1" sheetId="7" r:id="rId1"/>
    <sheet name="IRC-1" sheetId="6" r:id="rId2"/>
    <sheet name="RNC-1" sheetId="1" r:id="rId3"/>
    <sheet name="comparison of three compound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" l="1"/>
  <c r="G42" i="1"/>
  <c r="B8" i="7" l="1"/>
  <c r="B7" i="7" s="1"/>
  <c r="B6" i="7" s="1"/>
  <c r="B5" i="7" s="1"/>
  <c r="B4" i="7" s="1"/>
  <c r="B3" i="7" s="1"/>
  <c r="B2" i="7" s="1"/>
  <c r="G35" i="7"/>
  <c r="H35" i="7" s="1"/>
  <c r="I35" i="7" s="1"/>
  <c r="G36" i="7"/>
  <c r="H36" i="7" s="1"/>
  <c r="G37" i="7"/>
  <c r="H37" i="7" s="1"/>
  <c r="I37" i="7" s="1"/>
  <c r="G40" i="7"/>
  <c r="H40" i="7" s="1"/>
  <c r="I40" i="7" s="1"/>
  <c r="G41" i="7"/>
  <c r="H41" i="7" s="1"/>
  <c r="G42" i="7"/>
  <c r="H42" i="7" s="1"/>
  <c r="I42" i="7" s="1"/>
  <c r="G45" i="7"/>
  <c r="H45" i="7" s="1"/>
  <c r="G46" i="7"/>
  <c r="H46" i="7" s="1"/>
  <c r="I46" i="7" s="1"/>
  <c r="G47" i="7"/>
  <c r="H47" i="7" s="1"/>
  <c r="I47" i="7" s="1"/>
  <c r="G50" i="7"/>
  <c r="H50" i="7" s="1"/>
  <c r="G51" i="7"/>
  <c r="H51" i="7" s="1"/>
  <c r="I51" i="7" s="1"/>
  <c r="G52" i="7"/>
  <c r="H52" i="7" s="1"/>
  <c r="I52" i="7" s="1"/>
  <c r="G55" i="7"/>
  <c r="H55" i="7" s="1"/>
  <c r="G56" i="7"/>
  <c r="H56" i="7" s="1"/>
  <c r="I56" i="7" s="1"/>
  <c r="G57" i="7"/>
  <c r="H57" i="7" s="1"/>
  <c r="I57" i="7" s="1"/>
  <c r="G60" i="7"/>
  <c r="H60" i="7" s="1"/>
  <c r="I60" i="7" s="1"/>
  <c r="G61" i="7"/>
  <c r="H61" i="7" s="1"/>
  <c r="I61" i="7" s="1"/>
  <c r="G62" i="7"/>
  <c r="H62" i="7" s="1"/>
  <c r="G65" i="7"/>
  <c r="H65" i="7" s="1"/>
  <c r="I65" i="7" s="1"/>
  <c r="G66" i="7"/>
  <c r="H66" i="7" s="1"/>
  <c r="G67" i="7"/>
  <c r="H67" i="7" s="1"/>
  <c r="I67" i="7" s="1"/>
  <c r="G68" i="6"/>
  <c r="H68" i="6" s="1"/>
  <c r="G67" i="6"/>
  <c r="H67" i="6" s="1"/>
  <c r="G66" i="6"/>
  <c r="G63" i="6"/>
  <c r="G62" i="6"/>
  <c r="H62" i="6" s="1"/>
  <c r="G61" i="6"/>
  <c r="H61" i="6" s="1"/>
  <c r="G58" i="6"/>
  <c r="H58" i="6" s="1"/>
  <c r="G57" i="6"/>
  <c r="H57" i="6" s="1"/>
  <c r="G56" i="6"/>
  <c r="G53" i="6"/>
  <c r="H53" i="6" s="1"/>
  <c r="G52" i="6"/>
  <c r="H52" i="6" s="1"/>
  <c r="G51" i="6"/>
  <c r="G48" i="6"/>
  <c r="H48" i="6" s="1"/>
  <c r="G47" i="6"/>
  <c r="H47" i="6" s="1"/>
  <c r="G46" i="6"/>
  <c r="G43" i="6"/>
  <c r="G42" i="6"/>
  <c r="H42" i="6" s="1"/>
  <c r="G41" i="6"/>
  <c r="H41" i="6" s="1"/>
  <c r="G38" i="6"/>
  <c r="H38" i="6" s="1"/>
  <c r="G37" i="6"/>
  <c r="H37" i="6" s="1"/>
  <c r="G36" i="6"/>
  <c r="B9" i="6"/>
  <c r="B8" i="6" s="1"/>
  <c r="B7" i="6" s="1"/>
  <c r="B6" i="6" s="1"/>
  <c r="B5" i="6" s="1"/>
  <c r="B4" i="6" s="1"/>
  <c r="B3" i="6" s="1"/>
  <c r="B2" i="6" s="1"/>
  <c r="G49" i="6" l="1"/>
  <c r="G40" i="6"/>
  <c r="G54" i="6"/>
  <c r="G59" i="6"/>
  <c r="H36" i="6"/>
  <c r="H39" i="6" s="1"/>
  <c r="G65" i="6"/>
  <c r="G64" i="6"/>
  <c r="G60" i="6"/>
  <c r="G69" i="6"/>
  <c r="G39" i="6"/>
  <c r="G45" i="6"/>
  <c r="G44" i="6"/>
  <c r="H56" i="6"/>
  <c r="H59" i="6" s="1"/>
  <c r="G59" i="7"/>
  <c r="I55" i="7"/>
  <c r="H59" i="7"/>
  <c r="G58" i="7"/>
  <c r="G54" i="7"/>
  <c r="G39" i="7"/>
  <c r="G38" i="7"/>
  <c r="I59" i="7"/>
  <c r="I58" i="7"/>
  <c r="H54" i="7"/>
  <c r="I50" i="7"/>
  <c r="H53" i="7"/>
  <c r="H49" i="7"/>
  <c r="I45" i="7"/>
  <c r="H48" i="7"/>
  <c r="I66" i="7"/>
  <c r="H69" i="7"/>
  <c r="H68" i="7"/>
  <c r="I62" i="7"/>
  <c r="I64" i="7" s="1"/>
  <c r="H64" i="7"/>
  <c r="H63" i="7"/>
  <c r="H38" i="7"/>
  <c r="I36" i="7"/>
  <c r="H39" i="7"/>
  <c r="I63" i="7"/>
  <c r="I41" i="7"/>
  <c r="I44" i="7" s="1"/>
  <c r="H44" i="7"/>
  <c r="H43" i="7"/>
  <c r="I39" i="7"/>
  <c r="I38" i="7"/>
  <c r="G63" i="7"/>
  <c r="G43" i="7"/>
  <c r="G68" i="7"/>
  <c r="G64" i="7"/>
  <c r="G48" i="7"/>
  <c r="G44" i="7"/>
  <c r="G69" i="7"/>
  <c r="H58" i="7"/>
  <c r="G53" i="7"/>
  <c r="G49" i="7"/>
  <c r="G55" i="6"/>
  <c r="H43" i="6"/>
  <c r="G50" i="6"/>
  <c r="H51" i="6"/>
  <c r="H63" i="6"/>
  <c r="G70" i="6"/>
  <c r="H46" i="6"/>
  <c r="H66" i="6"/>
  <c r="H40" i="6" l="1"/>
  <c r="H60" i="6"/>
  <c r="I49" i="7"/>
  <c r="I48" i="7"/>
  <c r="I69" i="7"/>
  <c r="I68" i="7"/>
  <c r="I54" i="7"/>
  <c r="I53" i="7"/>
  <c r="I43" i="7"/>
  <c r="H69" i="6"/>
  <c r="H70" i="6"/>
  <c r="H65" i="6"/>
  <c r="H64" i="6"/>
  <c r="H49" i="6"/>
  <c r="H50" i="6"/>
  <c r="H54" i="6"/>
  <c r="H55" i="6"/>
  <c r="H44" i="6"/>
  <c r="H45" i="6"/>
  <c r="G68" i="1" l="1"/>
  <c r="H68" i="1" s="1"/>
  <c r="G67" i="1"/>
  <c r="H67" i="1" s="1"/>
  <c r="G66" i="1"/>
  <c r="G63" i="1"/>
  <c r="H63" i="1" s="1"/>
  <c r="G62" i="1"/>
  <c r="H62" i="1" s="1"/>
  <c r="G61" i="1"/>
  <c r="G58" i="1"/>
  <c r="H58" i="1" s="1"/>
  <c r="G57" i="1"/>
  <c r="H57" i="1" s="1"/>
  <c r="G56" i="1"/>
  <c r="G53" i="1"/>
  <c r="H53" i="1" s="1"/>
  <c r="G52" i="1"/>
  <c r="H52" i="1" s="1"/>
  <c r="G51" i="1"/>
  <c r="H51" i="1" s="1"/>
  <c r="G48" i="1"/>
  <c r="H48" i="1" s="1"/>
  <c r="G47" i="1"/>
  <c r="H47" i="1" s="1"/>
  <c r="G46" i="1"/>
  <c r="H43" i="1"/>
  <c r="G41" i="1"/>
  <c r="H41" i="1" s="1"/>
  <c r="G38" i="1"/>
  <c r="H38" i="1" s="1"/>
  <c r="G37" i="1"/>
  <c r="H37" i="1" s="1"/>
  <c r="G36" i="1"/>
  <c r="C9" i="1"/>
  <c r="C8" i="1" s="1"/>
  <c r="C7" i="1" s="1"/>
  <c r="C6" i="1" s="1"/>
  <c r="C5" i="1" s="1"/>
  <c r="C4" i="1" s="1"/>
  <c r="C3" i="1" s="1"/>
  <c r="C2" i="1" s="1"/>
  <c r="G39" i="1" l="1"/>
  <c r="G50" i="1"/>
  <c r="H46" i="1"/>
  <c r="H49" i="1" s="1"/>
  <c r="G55" i="1"/>
  <c r="G54" i="1"/>
  <c r="G49" i="1"/>
  <c r="H54" i="1"/>
  <c r="G59" i="1"/>
  <c r="G65" i="1"/>
  <c r="G64" i="1"/>
  <c r="H61" i="1"/>
  <c r="H65" i="1" s="1"/>
  <c r="G69" i="1"/>
  <c r="G70" i="1"/>
  <c r="H66" i="1"/>
  <c r="G60" i="1"/>
  <c r="H56" i="1"/>
  <c r="H55" i="1"/>
  <c r="G40" i="1"/>
  <c r="H36" i="1"/>
  <c r="H50" i="1" l="1"/>
  <c r="H64" i="1"/>
  <c r="H69" i="1"/>
  <c r="H70" i="1"/>
  <c r="H59" i="1"/>
  <c r="H60" i="1"/>
  <c r="H39" i="1"/>
  <c r="H40" i="1"/>
  <c r="G45" i="1"/>
  <c r="G44" i="1"/>
  <c r="H42" i="1"/>
  <c r="H45" i="1" s="1"/>
  <c r="H44" i="1"/>
</calcChain>
</file>

<file path=xl/sharedStrings.xml><?xml version="1.0" encoding="utf-8"?>
<sst xmlns="http://schemas.openxmlformats.org/spreadsheetml/2006/main" count="166" uniqueCount="99">
  <si>
    <t>STED</t>
  </si>
  <si>
    <t>AVE</t>
  </si>
  <si>
    <t>initial amount (nmol)</t>
  </si>
  <si>
    <t>Time</t>
  </si>
  <si>
    <t>BTK-RC-1-200 nM-5 min-1</t>
  </si>
  <si>
    <t>BTK-RC-1-200 nM-5 min-2</t>
  </si>
  <si>
    <t>BTK-RC-1-200 nM-5 min-3</t>
  </si>
  <si>
    <t>BTK-RC-1-200 nM-15 min-1</t>
  </si>
  <si>
    <t>BTK-RC-1-200 nM-15 min-2</t>
  </si>
  <si>
    <t>BTK-RC-1-200 nM-15 min-3</t>
  </si>
  <si>
    <t>BTK-RC-1-200 nM-30 min-1</t>
  </si>
  <si>
    <t>BTK-RC-1-200 nM-30 min-2</t>
  </si>
  <si>
    <t>BTK-RC-1-200 nM-30 min-3</t>
  </si>
  <si>
    <t>BTK-RC-1-200 nM-60 min-1</t>
  </si>
  <si>
    <t>BTK-RC-1-200 nM-60 min-2</t>
  </si>
  <si>
    <t>BTK-RC-1-200 nM-60 min-3</t>
  </si>
  <si>
    <t>BTK-RC-1-200 nM-90 min-1</t>
  </si>
  <si>
    <t>BTK-RC-1-200 nM-90 min-2</t>
  </si>
  <si>
    <t>BTK-RC-1-200 nM-90 min-3</t>
  </si>
  <si>
    <t>BTK-RC-1-200 nM-120 min-1</t>
  </si>
  <si>
    <t>BTK-RC-1-200 nM-120 min-2</t>
  </si>
  <si>
    <t>BTK-RC-1-200 nM-120 min-3</t>
  </si>
  <si>
    <t>BTK-RC-1-200 nM-240 min-1</t>
  </si>
  <si>
    <t>BTK-RC-1-200 nM-240 min-2</t>
  </si>
  <si>
    <t>BTK-RC-1-200 nM-240 min-3</t>
  </si>
  <si>
    <t>Area of IRC-1</t>
  </si>
  <si>
    <t>BTK-IRC-1-200 nM-5 min-1</t>
  </si>
  <si>
    <t>BTK-IRC-1-200 nM-5 min-2</t>
  </si>
  <si>
    <t>BTK-IRC-1-200 nM-5 min-3</t>
  </si>
  <si>
    <t>BTK-IRC-1-200 nM-15 min-1</t>
  </si>
  <si>
    <t>BTK-IRC-1-200 nM-15 min-2</t>
  </si>
  <si>
    <t>BTK-IRC-1-200 nM-15 min-3</t>
  </si>
  <si>
    <t>BTK-IRC-1-200 nM-30 min-1</t>
  </si>
  <si>
    <t>BTK-IRC-1-200 nM-30 min-2</t>
  </si>
  <si>
    <t>BTK-IRC-1-200 nM-30 min-3</t>
  </si>
  <si>
    <t>BTK-IRC-1-200 nM-60 min-1</t>
  </si>
  <si>
    <t>BTK-IRC-1-200 nM-60 min-2</t>
  </si>
  <si>
    <t>BTK-IRC-1-200 nM-60 min-3</t>
  </si>
  <si>
    <t>BTK-IRC-1-200 nM-90 min-1</t>
  </si>
  <si>
    <t>BTK-IRC-1-200 nM-90 min-2</t>
  </si>
  <si>
    <t>BTK-IRC-1-200 nM-90 min-3</t>
  </si>
  <si>
    <t>BTK-IRC-1-200 nM-120 min-1</t>
  </si>
  <si>
    <t>BTK-IRC-1-200 nM-120 min-2</t>
  </si>
  <si>
    <t>BTK-IRC-1-200 nM-120 min-3</t>
  </si>
  <si>
    <t>BTK-IRC-1-200 nM-240 min-1</t>
  </si>
  <si>
    <t>BTK-IRC-1-200 nM-240 min-2</t>
  </si>
  <si>
    <t>BTK-IRC-1-200 nM-240 min-3</t>
  </si>
  <si>
    <t>BTK-RNC-1-200 nM-5 min-1</t>
  </si>
  <si>
    <t>BTK-RNC-1-200 nM-5 min-2</t>
  </si>
  <si>
    <t>BTK-RNC-1-200 nM-5 min-3</t>
  </si>
  <si>
    <t>BTK-RNC-1-200 nM-15 min-1</t>
  </si>
  <si>
    <t>BTK-RNC-1-200 nM-15 min-2</t>
  </si>
  <si>
    <t>BTK-RNC-1-200 nM-15 min-3</t>
  </si>
  <si>
    <t>BTK-RNC-1-200 nM-30 min-1</t>
  </si>
  <si>
    <t>BTK-RNC-1-200 nM-30 min-2</t>
  </si>
  <si>
    <t>BTK-RNC-1-200 nM-30 min-3</t>
  </si>
  <si>
    <t>BTK-RNC-1-200 nM-60 min-1</t>
  </si>
  <si>
    <t>BTK-RNC-1-200 nM-60 min-2</t>
  </si>
  <si>
    <t>BTK-RNC-1-200 nM-60 min-3</t>
  </si>
  <si>
    <t>BTK-RNC-1-200 nM-90 min-1</t>
  </si>
  <si>
    <t>BTK-RNC-1-200 nM-90 min-2</t>
  </si>
  <si>
    <t>BTK-RNC-1-200 nM-90 min-3</t>
  </si>
  <si>
    <t>BTK-RNC-1-200 nM-120 min-1</t>
  </si>
  <si>
    <t>BTK-RNC-1-200 nM-120 min-2</t>
  </si>
  <si>
    <t>BTK-RNC-1-200 nM-120 min-3</t>
  </si>
  <si>
    <t>BTK-RNC-1-200 nM-240 min-1</t>
  </si>
  <si>
    <t>BTK-RNC-1-200 nM-240 min-2</t>
  </si>
  <si>
    <t>BTK-RNC-1-200 nM-240 min-3</t>
  </si>
  <si>
    <t>Area of RC-1</t>
  </si>
  <si>
    <t>Area of RNC-1</t>
  </si>
  <si>
    <t>RC-1 Standard Curve</t>
  </si>
  <si>
    <t>Intracellular concentraion of RC-1</t>
  </si>
  <si>
    <t>IRC-1 Standard Curve</t>
  </si>
  <si>
    <t>Intracellular concentraion of IRC-1</t>
  </si>
  <si>
    <t>RNC-1 Standard Curve</t>
  </si>
  <si>
    <t>Intracellular concentraion of RNC-1</t>
  </si>
  <si>
    <t>Area of Internal standard</t>
  </si>
  <si>
    <t>intracellular amount (nmol)</t>
  </si>
  <si>
    <r>
      <t>Concentration of RNC-1(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</si>
  <si>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r>
      <t>Sample  Volume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L)</t>
    </r>
  </si>
  <si>
    <r>
      <t>Concentration of IRC-1(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</si>
  <si>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r>
      <t>Concentration of RC-1(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</si>
  <si>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t>Compound ID</t>
  </si>
  <si>
    <t>Replicate</t>
  </si>
  <si>
    <t>Cellular concentration (nmol/million cells)</t>
  </si>
  <si>
    <t>5 min</t>
  </si>
  <si>
    <t>15 min</t>
  </si>
  <si>
    <t>30 min</t>
  </si>
  <si>
    <t>60 min</t>
  </si>
  <si>
    <t>90 min</t>
  </si>
  <si>
    <t>120 min</t>
  </si>
  <si>
    <t>240 min</t>
  </si>
  <si>
    <t>RC-1</t>
  </si>
  <si>
    <t>Replicate 1</t>
  </si>
  <si>
    <t>Replicate 2</t>
  </si>
  <si>
    <t>Replicate 3</t>
  </si>
  <si>
    <t>Mean</t>
  </si>
  <si>
    <t>RNC-1</t>
  </si>
  <si>
    <t>IRC-1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</si>
</sst>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0" fontId="0" fillId="0" borderId="1" xfId="0" applyBorder="1" applyAlignment="1">
      <alignment vertical="center"/>
    </xf>
    <xf numFmtId="11" fontId="0" fillId="0" borderId="0" xfId="0" applyNumberFormat="1"/>
    <xf numFmtId="2" fontId="0" fillId="0" borderId="0" xfId="0" applyNumberFormat="1"/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RC-1</a:t>
            </a:r>
            <a:r>
              <a:rPr lang="en-US" baseline="0"/>
              <a:t> Standard Curve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'RC-1'!$B$2:$B$8</c:f>
              <c:numCache>
                <c:formatCode>0.0000</c:formatCode>
                <c:ptCount val="7"/>
                <c:pt idx="0">
                  <c:v>3.90625E-2</c:v>
                </c:pt>
                <c:pt idx="1">
                  <c:v>7.8125E-2</c:v>
                </c:pt>
                <c:pt idx="2">
                  <c:v>0.15625</c:v>
                </c:pt>
                <c:pt idx="3">
                  <c:v>0.3125</c:v>
                </c:pt>
                <c:pt idx="4">
                  <c:v>0.625</c:v>
                </c:pt>
                <c:pt idx="5">
                  <c:v>1.25</c:v>
                </c:pt>
                <c:pt idx="6">
                  <c:v>2.5</c:v>
                </c:pt>
              </c:numCache>
            </c:numRef>
          </c:xVal>
          <c:yVal>
            <c:numRef>
              <c:f>'RC-1'!$C$2:$C$8</c:f>
              <c:numCache>
                <c:formatCode>0.00E+00</c:formatCode>
                <c:ptCount val="7"/>
                <c:pt idx="0">
                  <c:v>10864.9</c:v>
                </c:pt>
                <c:pt idx="1">
                  <c:v>20934.099999999999</c:v>
                </c:pt>
                <c:pt idx="2">
                  <c:v>42743.199999999997</c:v>
                </c:pt>
                <c:pt idx="3">
                  <c:v>85336.7</c:v>
                </c:pt>
                <c:pt idx="4">
                  <c:v>171461</c:v>
                </c:pt>
                <c:pt idx="5">
                  <c:v>343965</c:v>
                </c:pt>
                <c:pt idx="6">
                  <c:v>667510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70-4AC3-ACF0-0CFD2AB85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7742112"/>
        <c:axId val="1847673456"/>
      </c:scatterChart>
      <c:valAx>
        <c:axId val="184774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7673456"/>
        <c:crosses val="autoZero"/>
        <c:crossBetween val="midCat"/>
      </c:valAx>
      <c:valAx>
        <c:axId val="184767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774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IRC-1 Standard</a:t>
            </a:r>
            <a:r>
              <a:rPr lang="en-US" baseline="0"/>
              <a:t>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'IRC-1'!$B$2:$B$10</c:f>
              <c:numCache>
                <c:formatCode>0.0000</c:formatCode>
                <c:ptCount val="9"/>
                <c:pt idx="0">
                  <c:v>1.953125E-2</c:v>
                </c:pt>
                <c:pt idx="1">
                  <c:v>3.90625E-2</c:v>
                </c:pt>
                <c:pt idx="2">
                  <c:v>7.8125E-2</c:v>
                </c:pt>
                <c:pt idx="3">
                  <c:v>0.15625</c:v>
                </c:pt>
                <c:pt idx="4">
                  <c:v>0.3125</c:v>
                </c:pt>
                <c:pt idx="5">
                  <c:v>0.625</c:v>
                </c:pt>
                <c:pt idx="6">
                  <c:v>1.25</c:v>
                </c:pt>
                <c:pt idx="7">
                  <c:v>2.5</c:v>
                </c:pt>
                <c:pt idx="8">
                  <c:v>5</c:v>
                </c:pt>
              </c:numCache>
            </c:numRef>
          </c:xVal>
          <c:yVal>
            <c:numRef>
              <c:f>'IRC-1'!$C$2:$C$10</c:f>
              <c:numCache>
                <c:formatCode>0.00E+00</c:formatCode>
                <c:ptCount val="9"/>
                <c:pt idx="0">
                  <c:v>14247.5</c:v>
                </c:pt>
                <c:pt idx="1">
                  <c:v>21138.9</c:v>
                </c:pt>
                <c:pt idx="2">
                  <c:v>38968.9</c:v>
                </c:pt>
                <c:pt idx="3">
                  <c:v>73634.100000000006</c:v>
                </c:pt>
                <c:pt idx="4">
                  <c:v>143737</c:v>
                </c:pt>
                <c:pt idx="5">
                  <c:v>277102</c:v>
                </c:pt>
                <c:pt idx="6">
                  <c:v>551108</c:v>
                </c:pt>
                <c:pt idx="7">
                  <c:v>1047220</c:v>
                </c:pt>
                <c:pt idx="8">
                  <c:v>2205060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1D-4D6F-8679-94D491E35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1797615"/>
        <c:axId val="156485455"/>
      </c:scatterChart>
      <c:valAx>
        <c:axId val="1941797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485455"/>
        <c:crosses val="autoZero"/>
        <c:crossBetween val="midCat"/>
      </c:valAx>
      <c:valAx>
        <c:axId val="156485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17976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NCR1 Standard</a:t>
            </a:r>
            <a:r>
              <a:rPr lang="en-US" baseline="0"/>
              <a:t>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'RNC-1'!$C$2:$C$10</c:f>
              <c:numCache>
                <c:formatCode>0.0000</c:formatCode>
                <c:ptCount val="9"/>
                <c:pt idx="0">
                  <c:v>1.953125E-2</c:v>
                </c:pt>
                <c:pt idx="1">
                  <c:v>3.90625E-2</c:v>
                </c:pt>
                <c:pt idx="2">
                  <c:v>7.8125E-2</c:v>
                </c:pt>
                <c:pt idx="3">
                  <c:v>0.15625</c:v>
                </c:pt>
                <c:pt idx="4">
                  <c:v>0.3125</c:v>
                </c:pt>
                <c:pt idx="5">
                  <c:v>0.625</c:v>
                </c:pt>
                <c:pt idx="6">
                  <c:v>1.25</c:v>
                </c:pt>
                <c:pt idx="7">
                  <c:v>2.5</c:v>
                </c:pt>
                <c:pt idx="8">
                  <c:v>5</c:v>
                </c:pt>
              </c:numCache>
            </c:numRef>
          </c:xVal>
          <c:yVal>
            <c:numRef>
              <c:f>'RNC-1'!$D$2:$D$10</c:f>
              <c:numCache>
                <c:formatCode>0.00E+00</c:formatCode>
                <c:ptCount val="9"/>
                <c:pt idx="0">
                  <c:v>11320.2</c:v>
                </c:pt>
                <c:pt idx="1">
                  <c:v>18372.3</c:v>
                </c:pt>
                <c:pt idx="2">
                  <c:v>35447.699999999997</c:v>
                </c:pt>
                <c:pt idx="3">
                  <c:v>67207</c:v>
                </c:pt>
                <c:pt idx="4">
                  <c:v>135690</c:v>
                </c:pt>
                <c:pt idx="5">
                  <c:v>266708</c:v>
                </c:pt>
                <c:pt idx="6">
                  <c:v>515804</c:v>
                </c:pt>
                <c:pt idx="7">
                  <c:v>1011720</c:v>
                </c:pt>
                <c:pt idx="8">
                  <c:v>1976120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E9-412D-903B-E34642C62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8250912"/>
        <c:axId val="1763363520"/>
      </c:scatterChart>
      <c:valAx>
        <c:axId val="1628250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363520"/>
        <c:crosses val="autoZero"/>
        <c:crossBetween val="midCat"/>
      </c:valAx>
      <c:valAx>
        <c:axId val="176336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8250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1724025</xdr:colOff>
      <xdr:row>10</xdr:row>
      <xdr:rowOff>0</xdr:rowOff>
    </xdr:from>
    <xdr:to>
      <xdr:col>4</xdr:col>
      <xdr:colOff>136525</xdr:colOff>
      <xdr:row>24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12</xdr:row>
      <xdr:rowOff>25400</xdr:rowOff>
    </xdr:from>
    <xdr:to>
      <xdr:col>4</xdr:col>
      <xdr:colOff>739775</xdr:colOff>
      <xdr:row>27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212725</xdr:colOff>
      <xdr:row>10</xdr:row>
      <xdr:rowOff>165100</xdr:rowOff>
    </xdr:from>
    <xdr:to>
      <xdr:col>5</xdr:col>
      <xdr:colOff>422275</xdr:colOff>
      <xdr:row>25</xdr:row>
      <xdr:rowOff>146050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412750</xdr:colOff>
          <xdr:row>0</xdr:row>
          <xdr:rowOff>114300</xdr:rowOff>
        </xdr:from>
        <xdr:to>
          <xdr:col>16</xdr:col>
          <xdr:colOff>50800</xdr:colOff>
          <xdr:row>15</xdr:row>
          <xdr:rowOff>31750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B696F-D240-4A1A-BB60-779E6F25799C}">
  <dimension ref="A1:O77"/>
  <sheetViews>
    <sheetView topLeftCell="A56" zoomScaleNormal="100" workbookViewId="0">
      <selection activeCell="A15" sqref="A15"/>
    </sheetView>
  </sheetViews>
  <sheetFormatPr defaultRowHeight="14.5" x14ac:dyDescent="0.35"/>
  <cols>
    <col min="1" max="1" width="29" bestFit="1" customWidth="1"/>
    <col min="2" max="2" width="23.81640625" bestFit="1" customWidth="1"/>
    <col min="3" max="3" width="20.08984375" bestFit="1" customWidth="1"/>
    <col min="4" max="6" width="21.1796875" bestFit="1" customWidth="1"/>
    <col min="7" max="7" width="23.453125" bestFit="1" customWidth="1"/>
    <col min="8" max="8" width="25.1796875" bestFit="1" customWidth="1"/>
  </cols>
  <sheetData>
    <row r="1" spans="1:7" x14ac:dyDescent="0.35">
      <c r="A1" t="s">
        <v>70</v>
      </c>
      <c r="B1" s="1" t="s">
        <v>81</v>
      </c>
      <c r="C1" s="5" t="s">
        <v>68</v>
      </c>
      <c r="D1" s="5" t="s">
        <v>76</v>
      </c>
      <c r="F1" s="5"/>
    </row>
    <row r="2" spans="1:7" x14ac:dyDescent="0.35">
      <c r="B2" s="1">
        <f t="shared" ref="B2:B8" si="0">B3/2</f>
        <v>3.90625E-2</v>
      </c>
      <c r="C2" s="5">
        <v>10864.9</v>
      </c>
      <c r="D2" s="5">
        <v>426438</v>
      </c>
      <c r="E2" s="5"/>
      <c r="F2" s="5"/>
    </row>
    <row r="3" spans="1:7" x14ac:dyDescent="0.35">
      <c r="B3" s="1">
        <f t="shared" si="0"/>
        <v>7.8125E-2</v>
      </c>
      <c r="C3" s="5">
        <v>20934.099999999999</v>
      </c>
      <c r="D3" s="5">
        <v>421406</v>
      </c>
      <c r="E3" s="5"/>
      <c r="F3" s="5"/>
    </row>
    <row r="4" spans="1:7" x14ac:dyDescent="0.35">
      <c r="B4" s="1">
        <f t="shared" si="0"/>
        <v>0.15625</v>
      </c>
      <c r="C4" s="5">
        <v>42743.199999999997</v>
      </c>
      <c r="D4" s="5">
        <v>420264</v>
      </c>
      <c r="E4" s="5"/>
      <c r="F4" s="5"/>
      <c r="G4" s="5"/>
    </row>
    <row r="5" spans="1:7" x14ac:dyDescent="0.35">
      <c r="B5" s="1">
        <f t="shared" si="0"/>
        <v>0.3125</v>
      </c>
      <c r="C5" s="5">
        <v>85336.7</v>
      </c>
      <c r="D5" s="5">
        <v>431526</v>
      </c>
      <c r="E5" s="5"/>
      <c r="F5" s="5"/>
      <c r="G5" s="5"/>
    </row>
    <row r="6" spans="1:7" x14ac:dyDescent="0.35">
      <c r="B6" s="1">
        <f t="shared" si="0"/>
        <v>0.625</v>
      </c>
      <c r="C6" s="5">
        <v>171461</v>
      </c>
      <c r="D6" s="5">
        <v>433358</v>
      </c>
      <c r="E6" s="5"/>
      <c r="F6" s="5"/>
      <c r="G6" s="5"/>
    </row>
    <row r="7" spans="1:7" x14ac:dyDescent="0.35">
      <c r="B7" s="1">
        <f t="shared" si="0"/>
        <v>1.25</v>
      </c>
      <c r="C7" s="5">
        <v>343965</v>
      </c>
      <c r="D7" s="5">
        <v>434452</v>
      </c>
      <c r="E7" s="5"/>
      <c r="F7" s="5"/>
      <c r="G7" s="5"/>
    </row>
    <row r="8" spans="1:7" x14ac:dyDescent="0.35">
      <c r="B8" s="1">
        <f t="shared" si="0"/>
        <v>2.5</v>
      </c>
      <c r="C8" s="5">
        <v>667510</v>
      </c>
      <c r="D8" s="5">
        <v>450054</v>
      </c>
      <c r="E8" s="5"/>
      <c r="F8" s="5"/>
      <c r="G8" s="5"/>
    </row>
    <row r="9" spans="1:7" x14ac:dyDescent="0.35">
      <c r="B9" s="1">
        <v>5</v>
      </c>
      <c r="C9" s="5">
        <v>1503970</v>
      </c>
      <c r="D9" s="5">
        <v>445531</v>
      </c>
      <c r="E9" s="5"/>
      <c r="F9" s="5"/>
      <c r="G9" s="5"/>
    </row>
    <row r="12" spans="1:7" x14ac:dyDescent="0.35">
      <c r="B12" s="1"/>
      <c r="C12" s="5"/>
    </row>
    <row r="13" spans="1:7" x14ac:dyDescent="0.35">
      <c r="B13" s="1"/>
      <c r="C13" s="5"/>
    </row>
    <row r="14" spans="1:7" x14ac:dyDescent="0.35">
      <c r="B14" s="1"/>
      <c r="C14" s="5"/>
    </row>
    <row r="15" spans="1:7" x14ac:dyDescent="0.35">
      <c r="B15" s="1"/>
      <c r="C15" s="5"/>
    </row>
    <row r="16" spans="1:7" x14ac:dyDescent="0.35">
      <c r="B16" s="1"/>
      <c r="C16" s="5"/>
    </row>
    <row r="17" spans="2:10" x14ac:dyDescent="0.35">
      <c r="B17" s="1"/>
      <c r="C17" s="5"/>
    </row>
    <row r="18" spans="2:10" x14ac:dyDescent="0.35">
      <c r="B18" s="1"/>
      <c r="C18" s="5"/>
    </row>
    <row r="19" spans="2:10" x14ac:dyDescent="0.35">
      <c r="B19" s="1"/>
      <c r="C19" s="5"/>
    </row>
    <row r="20" spans="2:10" x14ac:dyDescent="0.35">
      <c r="B20" s="1"/>
      <c r="C20" s="5"/>
    </row>
    <row r="26" spans="2:10" x14ac:dyDescent="0.35">
      <c r="D26" s="5"/>
      <c r="E26" s="5"/>
      <c r="F26" s="6"/>
      <c r="G26" s="1"/>
      <c r="H26" s="1"/>
      <c r="I26" s="1"/>
      <c r="J26" s="1"/>
    </row>
    <row r="27" spans="2:10" x14ac:dyDescent="0.35">
      <c r="D27" s="5"/>
      <c r="E27" s="5"/>
      <c r="F27" s="6"/>
      <c r="G27" s="1"/>
      <c r="H27" s="1"/>
      <c r="I27" s="1"/>
      <c r="J27" s="1"/>
    </row>
    <row r="28" spans="2:10" x14ac:dyDescent="0.35">
      <c r="D28" s="5"/>
      <c r="E28" s="5"/>
      <c r="F28" s="6"/>
      <c r="G28" s="1"/>
      <c r="H28" s="1"/>
      <c r="I28" s="1"/>
      <c r="J28" s="1"/>
    </row>
    <row r="29" spans="2:10" x14ac:dyDescent="0.35">
      <c r="G29" s="1"/>
      <c r="H29" s="1"/>
      <c r="I29" s="2"/>
      <c r="J29" s="2"/>
    </row>
    <row r="30" spans="2:10" x14ac:dyDescent="0.35">
      <c r="G30" s="1"/>
      <c r="H30" s="1"/>
      <c r="I30" s="2"/>
      <c r="J30" s="2"/>
    </row>
    <row r="34" spans="1:15" x14ac:dyDescent="0.35">
      <c r="A34" t="s">
        <v>71</v>
      </c>
      <c r="B34" t="s">
        <v>3</v>
      </c>
      <c r="C34" t="s">
        <v>68</v>
      </c>
      <c r="D34" s="5" t="s">
        <v>76</v>
      </c>
      <c r="E34" t="s">
        <v>79</v>
      </c>
      <c r="F34" s="1" t="s">
        <v>2</v>
      </c>
      <c r="G34" s="1" t="s">
        <v>81</v>
      </c>
      <c r="H34" s="1" t="s">
        <v>77</v>
      </c>
      <c r="I34" s="1"/>
      <c r="K34" s="1"/>
    </row>
    <row r="35" spans="1:15" ht="15" thickBot="1" x14ac:dyDescent="0.4">
      <c r="A35" s="7"/>
      <c r="B35" t="s">
        <v>4</v>
      </c>
      <c r="C35" s="5">
        <v>42700</v>
      </c>
      <c r="D35" s="5">
        <v>494000</v>
      </c>
      <c r="E35" s="4">
        <v>400</v>
      </c>
      <c r="F35" s="1">
        <v>0.4</v>
      </c>
      <c r="G35" s="1">
        <f>(C35-2090.5)/267728</f>
        <v>0.15168193091495846</v>
      </c>
      <c r="H35" s="1">
        <f>E35*G35/1000</f>
        <v>6.0672772365983382E-2</v>
      </c>
      <c r="I35" s="1">
        <f>H35/F35</f>
        <v>0.15168193091495843</v>
      </c>
      <c r="J35" s="5"/>
      <c r="K35" s="5"/>
      <c r="L35" s="5"/>
      <c r="M35" s="5"/>
      <c r="O35" s="1"/>
    </row>
    <row r="36" spans="1:15" ht="15" thickBot="1" x14ac:dyDescent="0.4">
      <c r="A36" s="7"/>
      <c r="B36" t="s">
        <v>5</v>
      </c>
      <c r="C36" s="5">
        <v>36000</v>
      </c>
      <c r="D36" s="5">
        <v>485000</v>
      </c>
      <c r="E36" s="4">
        <v>400</v>
      </c>
      <c r="F36" s="1">
        <v>0.4</v>
      </c>
      <c r="G36" s="1">
        <f>(C36-2090.5)/267728</f>
        <v>0.12665653200262952</v>
      </c>
      <c r="H36" s="1">
        <f>E36*G36/1000</f>
        <v>5.0662612801051804E-2</v>
      </c>
      <c r="I36" s="1">
        <f>H36/F36</f>
        <v>0.1266565320026295</v>
      </c>
      <c r="J36" s="5"/>
      <c r="K36" s="5"/>
      <c r="L36" s="5"/>
      <c r="M36" s="5"/>
    </row>
    <row r="37" spans="1:15" ht="15" thickBot="1" x14ac:dyDescent="0.4">
      <c r="A37" s="7"/>
      <c r="B37" t="s">
        <v>6</v>
      </c>
      <c r="C37" s="5">
        <v>32300</v>
      </c>
      <c r="D37" s="5">
        <v>502000</v>
      </c>
      <c r="E37" s="4">
        <v>400</v>
      </c>
      <c r="F37" s="1">
        <v>0.4</v>
      </c>
      <c r="G37" s="1">
        <f>(C37-2090.5)/267728</f>
        <v>0.11283653558835834</v>
      </c>
      <c r="H37" s="1">
        <f>E37*G37/1000</f>
        <v>4.5134614235343332E-2</v>
      </c>
      <c r="I37" s="1">
        <f>H37/F37</f>
        <v>0.11283653558835832</v>
      </c>
      <c r="J37" s="5"/>
      <c r="K37" s="5"/>
      <c r="L37" s="5"/>
      <c r="M37" s="5"/>
    </row>
    <row r="38" spans="1:15" ht="15" thickBot="1" x14ac:dyDescent="0.4">
      <c r="C38" s="5"/>
      <c r="D38" s="5"/>
      <c r="E38" s="4"/>
      <c r="F38" s="1" t="s">
        <v>1</v>
      </c>
      <c r="G38" s="2">
        <f>AVERAGE(G35:G37)</f>
        <v>0.13039166616864878</v>
      </c>
      <c r="H38" s="2">
        <f>AVERAGE(H35:H37)</f>
        <v>5.2156666467459506E-2</v>
      </c>
      <c r="I38" s="2">
        <f>AVERAGE(I35:I37)</f>
        <v>0.13039166616864875</v>
      </c>
      <c r="J38" s="5"/>
      <c r="K38" s="5"/>
      <c r="L38" s="5"/>
      <c r="M38" s="5"/>
    </row>
    <row r="39" spans="1:15" ht="15" thickBot="1" x14ac:dyDescent="0.4">
      <c r="E39" s="4"/>
      <c r="F39" s="1" t="s">
        <v>0</v>
      </c>
      <c r="G39" s="2">
        <f>STDEV(G35:G37)</f>
        <v>1.9690215970084822E-2</v>
      </c>
      <c r="H39" s="2">
        <f>STDEV(H35:H37)</f>
        <v>7.876086388033993E-3</v>
      </c>
      <c r="I39" s="2">
        <f>STDEV(I35:I37)</f>
        <v>1.9690215970085089E-2</v>
      </c>
      <c r="J39" s="5"/>
      <c r="K39" s="5"/>
      <c r="L39" s="5"/>
      <c r="M39" s="5"/>
    </row>
    <row r="40" spans="1:15" ht="15" thickBot="1" x14ac:dyDescent="0.4">
      <c r="A40" s="7"/>
      <c r="B40" t="s">
        <v>7</v>
      </c>
      <c r="C40" s="5">
        <v>34700</v>
      </c>
      <c r="D40" s="5">
        <v>490000</v>
      </c>
      <c r="E40" s="4">
        <v>400</v>
      </c>
      <c r="F40" s="1">
        <v>0.4</v>
      </c>
      <c r="G40" s="1">
        <f>(C40-2090.5)/267728</f>
        <v>0.12180085758680452</v>
      </c>
      <c r="H40" s="1">
        <f>E40*G40/1000</f>
        <v>4.8720343034721808E-2</v>
      </c>
      <c r="I40" s="1">
        <f>H40/F40</f>
        <v>0.12180085758680452</v>
      </c>
      <c r="J40" s="5"/>
      <c r="K40" s="5"/>
      <c r="L40" s="5"/>
      <c r="M40" s="5"/>
    </row>
    <row r="41" spans="1:15" ht="15" thickBot="1" x14ac:dyDescent="0.4">
      <c r="A41" s="7"/>
      <c r="B41" t="s">
        <v>8</v>
      </c>
      <c r="C41" s="5">
        <v>29800</v>
      </c>
      <c r="D41" s="5">
        <v>492000</v>
      </c>
      <c r="E41" s="4">
        <v>400</v>
      </c>
      <c r="F41" s="1">
        <v>0.4</v>
      </c>
      <c r="G41" s="1">
        <f>(C41-2090.5)/267728</f>
        <v>0.10349870017331023</v>
      </c>
      <c r="H41" s="1">
        <f>E41*G41/1000</f>
        <v>4.1399480069324091E-2</v>
      </c>
      <c r="I41" s="1">
        <f>H41/F41</f>
        <v>0.10349870017331023</v>
      </c>
      <c r="J41" s="5"/>
      <c r="K41" s="5"/>
      <c r="L41" s="5"/>
      <c r="M41" s="5"/>
    </row>
    <row r="42" spans="1:15" ht="15" thickBot="1" x14ac:dyDescent="0.4">
      <c r="A42" s="7"/>
      <c r="B42" t="s">
        <v>9</v>
      </c>
      <c r="C42" s="5">
        <v>32300</v>
      </c>
      <c r="D42" s="5">
        <v>489000</v>
      </c>
      <c r="E42" s="4">
        <v>400</v>
      </c>
      <c r="F42" s="1">
        <v>0.4</v>
      </c>
      <c r="G42" s="1">
        <f>(C42-2090.5)/267728</f>
        <v>0.11283653558835834</v>
      </c>
      <c r="H42" s="1">
        <f>E42*G42/1000</f>
        <v>4.5134614235343332E-2</v>
      </c>
      <c r="I42" s="1">
        <f>H42/F42</f>
        <v>0.11283653558835832</v>
      </c>
      <c r="J42" s="5"/>
      <c r="K42" s="5"/>
      <c r="L42" s="5"/>
      <c r="M42" s="5"/>
    </row>
    <row r="43" spans="1:15" ht="15" thickBot="1" x14ac:dyDescent="0.4">
      <c r="E43" s="4"/>
      <c r="F43" s="1" t="s">
        <v>1</v>
      </c>
      <c r="G43" s="2">
        <f>AVERAGE(G40:G42)</f>
        <v>0.11271203111615768</v>
      </c>
      <c r="H43" s="2">
        <f>AVERAGE(H40:H42)</f>
        <v>4.5084812446463084E-2</v>
      </c>
      <c r="I43" s="2">
        <f>AVERAGE(I40:I42)</f>
        <v>0.11271203111615768</v>
      </c>
    </row>
    <row r="44" spans="1:15" ht="15" thickBot="1" x14ac:dyDescent="0.4">
      <c r="E44" s="4"/>
      <c r="F44" s="1" t="s">
        <v>0</v>
      </c>
      <c r="G44" s="2">
        <f>STDEV(G40:G42)</f>
        <v>9.1517139116003565E-3</v>
      </c>
      <c r="H44" s="2">
        <f>STDEV(H40:H42)</f>
        <v>3.6606855646401431E-3</v>
      </c>
      <c r="I44" s="2">
        <f>STDEV(I40:I42)</f>
        <v>9.1517139116003565E-3</v>
      </c>
    </row>
    <row r="45" spans="1:15" ht="15" thickBot="1" x14ac:dyDescent="0.4">
      <c r="A45" s="7"/>
      <c r="B45" t="s">
        <v>10</v>
      </c>
      <c r="C45" s="5">
        <v>33800</v>
      </c>
      <c r="D45" s="5">
        <v>501000</v>
      </c>
      <c r="E45" s="4">
        <v>400</v>
      </c>
      <c r="F45" s="1">
        <v>0.4</v>
      </c>
      <c r="G45" s="1">
        <f>(C45-2090.5)/267728</f>
        <v>0.1184392368373872</v>
      </c>
      <c r="H45" s="1">
        <f>E45*G45/1000</f>
        <v>4.7375694734954885E-2</v>
      </c>
      <c r="I45" s="1">
        <f>H45/F45</f>
        <v>0.1184392368373872</v>
      </c>
    </row>
    <row r="46" spans="1:15" ht="15" thickBot="1" x14ac:dyDescent="0.4">
      <c r="A46" s="7"/>
      <c r="B46" t="s">
        <v>11</v>
      </c>
      <c r="C46" s="5">
        <v>33600</v>
      </c>
      <c r="D46" s="5">
        <v>541000</v>
      </c>
      <c r="E46" s="4">
        <v>400</v>
      </c>
      <c r="F46" s="1">
        <v>0.4</v>
      </c>
      <c r="G46" s="1">
        <f>(C46-2090.5)/267728</f>
        <v>0.11769221000418335</v>
      </c>
      <c r="H46" s="1">
        <f>E46*G46/1000</f>
        <v>4.7076884001673341E-2</v>
      </c>
      <c r="I46" s="1">
        <f>H46/F46</f>
        <v>0.11769221000418335</v>
      </c>
    </row>
    <row r="47" spans="1:15" ht="15" thickBot="1" x14ac:dyDescent="0.4">
      <c r="A47" s="7"/>
      <c r="B47" t="s">
        <v>12</v>
      </c>
      <c r="C47" s="5">
        <v>32000</v>
      </c>
      <c r="D47" s="5">
        <v>535000</v>
      </c>
      <c r="E47" s="4">
        <v>400</v>
      </c>
      <c r="F47" s="1">
        <v>0.4</v>
      </c>
      <c r="G47" s="1">
        <f>(C47-2090.5)/267728</f>
        <v>0.11171599533855256</v>
      </c>
      <c r="H47" s="1">
        <f>E47*G47/1000</f>
        <v>4.4686398135421024E-2</v>
      </c>
      <c r="I47" s="1">
        <f>H47/F47</f>
        <v>0.11171599533855256</v>
      </c>
    </row>
    <row r="48" spans="1:15" ht="15" thickBot="1" x14ac:dyDescent="0.4">
      <c r="B48" s="1"/>
      <c r="C48" s="1"/>
      <c r="D48" s="1"/>
      <c r="E48" s="4"/>
      <c r="F48" s="1" t="s">
        <v>1</v>
      </c>
      <c r="G48" s="2">
        <f>AVERAGE(G45:G47)</f>
        <v>0.11594914739337436</v>
      </c>
      <c r="H48" s="2">
        <f>AVERAGE(H45:H47)</f>
        <v>4.6379658957349745E-2</v>
      </c>
      <c r="I48" s="2">
        <f>AVERAGE(I45:I47)</f>
        <v>0.11594914739337436</v>
      </c>
    </row>
    <row r="49" spans="1:9" ht="15" thickBot="1" x14ac:dyDescent="0.4">
      <c r="E49" s="4"/>
      <c r="F49" s="1" t="s">
        <v>0</v>
      </c>
      <c r="G49" s="2">
        <f>STDEV(G45:G47)</f>
        <v>3.6849958632016464E-3</v>
      </c>
      <c r="H49" s="2">
        <f>STDEV(H45:H47)</f>
        <v>1.4739983452806596E-3</v>
      </c>
      <c r="I49" s="2">
        <f>STDEV(I45:I47)</f>
        <v>3.6849958632016464E-3</v>
      </c>
    </row>
    <row r="50" spans="1:9" ht="15" thickBot="1" x14ac:dyDescent="0.4">
      <c r="A50" s="7"/>
      <c r="B50" t="s">
        <v>13</v>
      </c>
      <c r="C50" s="5">
        <v>33600</v>
      </c>
      <c r="D50" s="5">
        <v>494000</v>
      </c>
      <c r="E50" s="4">
        <v>400</v>
      </c>
      <c r="F50" s="1">
        <v>0.4</v>
      </c>
      <c r="G50" s="1">
        <f>(C50-2090.5)/267728</f>
        <v>0.11769221000418335</v>
      </c>
      <c r="H50" s="1">
        <f>E50*G50/1000</f>
        <v>4.7076884001673341E-2</v>
      </c>
      <c r="I50" s="1">
        <f>H50/F50</f>
        <v>0.11769221000418335</v>
      </c>
    </row>
    <row r="51" spans="1:9" ht="15" thickBot="1" x14ac:dyDescent="0.4">
      <c r="A51" s="7"/>
      <c r="B51" t="s">
        <v>14</v>
      </c>
      <c r="C51" s="5">
        <v>28200</v>
      </c>
      <c r="D51" s="5">
        <v>554000</v>
      </c>
      <c r="E51" s="4">
        <v>400</v>
      </c>
      <c r="F51" s="1">
        <v>0.4</v>
      </c>
      <c r="G51" s="1">
        <f>(C51-2090.5)/267728</f>
        <v>9.7522485507679432E-2</v>
      </c>
      <c r="H51" s="1">
        <f>E51*G51/1000</f>
        <v>3.9008994203071773E-2</v>
      </c>
      <c r="I51" s="1">
        <f>H51/F51</f>
        <v>9.7522485507679432E-2</v>
      </c>
    </row>
    <row r="52" spans="1:9" ht="15" thickBot="1" x14ac:dyDescent="0.4">
      <c r="A52" s="7"/>
      <c r="B52" t="s">
        <v>15</v>
      </c>
      <c r="C52" s="5">
        <v>34200</v>
      </c>
      <c r="D52" s="5">
        <v>567000</v>
      </c>
      <c r="E52" s="4">
        <v>400</v>
      </c>
      <c r="F52" s="1">
        <v>0.4</v>
      </c>
      <c r="G52" s="1">
        <f>(C52-2090.5)/267728</f>
        <v>0.11993329050379489</v>
      </c>
      <c r="H52" s="1">
        <f>E52*G52/1000</f>
        <v>4.7973316201517957E-2</v>
      </c>
      <c r="I52" s="1">
        <f>H52/F52</f>
        <v>0.11993329050379489</v>
      </c>
    </row>
    <row r="53" spans="1:9" ht="15" thickBot="1" x14ac:dyDescent="0.4">
      <c r="E53" s="4"/>
      <c r="F53" s="1" t="s">
        <v>1</v>
      </c>
      <c r="G53" s="2">
        <f>AVERAGE(G50:G52)</f>
        <v>0.11171599533855255</v>
      </c>
      <c r="H53" s="2">
        <f>AVERAGE(H50:H52)</f>
        <v>4.4686398135421024E-2</v>
      </c>
      <c r="I53" s="2">
        <f>AVERAGE(I50:I52)</f>
        <v>0.11171599533855255</v>
      </c>
    </row>
    <row r="54" spans="1:9" ht="15" thickBot="1" x14ac:dyDescent="0.4">
      <c r="E54" s="4"/>
      <c r="F54" s="1" t="s">
        <v>0</v>
      </c>
      <c r="G54" s="2">
        <f>STDEV(G50:G52)</f>
        <v>1.2342908953757776E-2</v>
      </c>
      <c r="H54" s="2">
        <f>STDEV(H50:H52)</f>
        <v>4.93716358150311E-3</v>
      </c>
      <c r="I54" s="2">
        <f>STDEV(I50:I52)</f>
        <v>1.2342908953757776E-2</v>
      </c>
    </row>
    <row r="55" spans="1:9" ht="15" thickBot="1" x14ac:dyDescent="0.4">
      <c r="B55" t="s">
        <v>16</v>
      </c>
      <c r="C55" s="5">
        <v>31300</v>
      </c>
      <c r="D55" s="5">
        <v>511000</v>
      </c>
      <c r="E55" s="4">
        <v>400</v>
      </c>
      <c r="F55" s="1">
        <v>0.4</v>
      </c>
      <c r="G55" s="1">
        <f>(C55-2090.5)/267728</f>
        <v>0.10910140142233909</v>
      </c>
      <c r="H55" s="1">
        <f>E55*G55/1000</f>
        <v>4.3640560568935644E-2</v>
      </c>
      <c r="I55" s="1">
        <f>H55/F55</f>
        <v>0.10910140142233911</v>
      </c>
    </row>
    <row r="56" spans="1:9" ht="15" thickBot="1" x14ac:dyDescent="0.4">
      <c r="B56" t="s">
        <v>17</v>
      </c>
      <c r="C56" s="5">
        <v>32500</v>
      </c>
      <c r="D56" s="5">
        <v>512000</v>
      </c>
      <c r="E56" s="4">
        <v>400</v>
      </c>
      <c r="F56" s="1">
        <v>0.4</v>
      </c>
      <c r="G56" s="1">
        <f>(C56-2090.5)/267728</f>
        <v>0.11358356242156219</v>
      </c>
      <c r="H56" s="1">
        <f>E56*G56/1000</f>
        <v>4.5433424968624875E-2</v>
      </c>
      <c r="I56" s="1">
        <f>H56/F56</f>
        <v>0.11358356242156219</v>
      </c>
    </row>
    <row r="57" spans="1:9" ht="15" thickBot="1" x14ac:dyDescent="0.4">
      <c r="B57" t="s">
        <v>18</v>
      </c>
      <c r="C57" s="5">
        <v>29200</v>
      </c>
      <c r="D57" s="5">
        <v>523000</v>
      </c>
      <c r="E57" s="4">
        <v>400</v>
      </c>
      <c r="F57" s="1">
        <v>0.4</v>
      </c>
      <c r="G57" s="1">
        <f>(C57-2090.5)/267728</f>
        <v>0.10125761967369867</v>
      </c>
      <c r="H57" s="1">
        <f>E57*G57/1000</f>
        <v>4.0503047869479468E-2</v>
      </c>
      <c r="I57" s="1">
        <f>H57/F57</f>
        <v>0.10125761967369866</v>
      </c>
    </row>
    <row r="58" spans="1:9" ht="15" thickBot="1" x14ac:dyDescent="0.4">
      <c r="E58" s="4"/>
      <c r="F58" s="1" t="s">
        <v>1</v>
      </c>
      <c r="G58" s="2">
        <f>AVERAGE(G55:G57)</f>
        <v>0.10798086117253332</v>
      </c>
      <c r="H58" s="2">
        <f>AVERAGE(H55:H57)</f>
        <v>4.3192344469013329E-2</v>
      </c>
      <c r="I58" s="2">
        <f>AVERAGE(I55:I57)</f>
        <v>0.10798086117253332</v>
      </c>
    </row>
    <row r="59" spans="1:9" ht="15" thickBot="1" x14ac:dyDescent="0.4">
      <c r="E59" s="4"/>
      <c r="F59" s="1" t="s">
        <v>0</v>
      </c>
      <c r="G59" s="2">
        <f>STDEV(G55:G57)</f>
        <v>6.2389040699852389E-3</v>
      </c>
      <c r="H59" s="2">
        <f>STDEV(H55:H57)</f>
        <v>2.4955616279940967E-3</v>
      </c>
      <c r="I59" s="2">
        <f>STDEV(I55:I57)</f>
        <v>6.2389040699852476E-3</v>
      </c>
    </row>
    <row r="60" spans="1:9" ht="15" thickBot="1" x14ac:dyDescent="0.4">
      <c r="B60" t="s">
        <v>19</v>
      </c>
      <c r="C60" s="5">
        <v>32900</v>
      </c>
      <c r="D60" s="5">
        <v>524000</v>
      </c>
      <c r="E60" s="4">
        <v>400</v>
      </c>
      <c r="F60" s="1">
        <v>0.4</v>
      </c>
      <c r="G60" s="1">
        <f>(C60-2090.5)/267728</f>
        <v>0.11507761608796988</v>
      </c>
      <c r="H60" s="1">
        <f>E60*G60/1000</f>
        <v>4.6031046435187954E-2</v>
      </c>
      <c r="I60" s="1">
        <f>H60/F60</f>
        <v>0.11507761608796988</v>
      </c>
    </row>
    <row r="61" spans="1:9" ht="15" thickBot="1" x14ac:dyDescent="0.4">
      <c r="B61" t="s">
        <v>20</v>
      </c>
      <c r="C61" s="5">
        <v>32900</v>
      </c>
      <c r="D61" s="5">
        <v>522000</v>
      </c>
      <c r="E61" s="4">
        <v>400</v>
      </c>
      <c r="F61" s="1">
        <v>0.4</v>
      </c>
      <c r="G61" s="1">
        <f>(C61-2090.5)/267728</f>
        <v>0.11507761608796988</v>
      </c>
      <c r="H61" s="1">
        <f>E61*G61/1000</f>
        <v>4.6031046435187954E-2</v>
      </c>
      <c r="I61" s="1">
        <f>H61/F61</f>
        <v>0.11507761608796988</v>
      </c>
    </row>
    <row r="62" spans="1:9" ht="15" thickBot="1" x14ac:dyDescent="0.4">
      <c r="B62" t="s">
        <v>21</v>
      </c>
      <c r="C62" s="5">
        <v>36400</v>
      </c>
      <c r="D62" s="5">
        <v>522000</v>
      </c>
      <c r="E62" s="4">
        <v>400</v>
      </c>
      <c r="F62" s="1">
        <v>0.4</v>
      </c>
      <c r="G62" s="1">
        <f>(C62-2090.5)/267728</f>
        <v>0.12815058566903723</v>
      </c>
      <c r="H62" s="1">
        <f>E62*G62/1000</f>
        <v>5.126023426761489E-2</v>
      </c>
      <c r="I62" s="1">
        <f>H62/F62</f>
        <v>0.12815058566903723</v>
      </c>
    </row>
    <row r="63" spans="1:9" ht="15" thickBot="1" x14ac:dyDescent="0.4">
      <c r="E63" s="4"/>
      <c r="F63" s="1" t="s">
        <v>1</v>
      </c>
      <c r="G63" s="2">
        <f>AVERAGE(G60:G62)</f>
        <v>0.11943527261499232</v>
      </c>
      <c r="H63" s="2">
        <f>AVERAGE(H60:H62)</f>
        <v>4.7774109045996938E-2</v>
      </c>
      <c r="I63" s="2">
        <f>AVERAGE(I60:I62)</f>
        <v>0.11943527261499232</v>
      </c>
    </row>
    <row r="64" spans="1:9" ht="15" thickBot="1" x14ac:dyDescent="0.4">
      <c r="E64" s="4"/>
      <c r="F64" s="1" t="s">
        <v>0</v>
      </c>
      <c r="G64" s="2">
        <f>STDEV(G60:G62)</f>
        <v>7.5476825067370247E-3</v>
      </c>
      <c r="H64" s="2">
        <f>STDEV(H60:H62)</f>
        <v>3.0190730026948072E-3</v>
      </c>
      <c r="I64" s="2">
        <f>STDEV(I60:I62)</f>
        <v>7.5476825067370247E-3</v>
      </c>
    </row>
    <row r="65" spans="2:9" ht="15" thickBot="1" x14ac:dyDescent="0.4">
      <c r="B65" t="s">
        <v>22</v>
      </c>
      <c r="C65" s="5">
        <v>30600</v>
      </c>
      <c r="D65" s="5">
        <v>524000</v>
      </c>
      <c r="E65" s="4">
        <v>400</v>
      </c>
      <c r="F65" s="1">
        <v>0.4</v>
      </c>
      <c r="G65" s="1">
        <f>(C65-2090.5)/267728</f>
        <v>0.10648680750612562</v>
      </c>
      <c r="H65" s="1">
        <f>E65*G65/1000</f>
        <v>4.2594723002450242E-2</v>
      </c>
      <c r="I65" s="1">
        <f>H65/F65</f>
        <v>0.1064868075061256</v>
      </c>
    </row>
    <row r="66" spans="2:9" ht="15" thickBot="1" x14ac:dyDescent="0.4">
      <c r="B66" t="s">
        <v>23</v>
      </c>
      <c r="C66" s="5">
        <v>30300</v>
      </c>
      <c r="D66" s="5">
        <v>528000</v>
      </c>
      <c r="E66" s="4">
        <v>400</v>
      </c>
      <c r="F66" s="1">
        <v>0.4</v>
      </c>
      <c r="G66" s="1">
        <f>(C66-2090.5)/267728</f>
        <v>0.10536626725631985</v>
      </c>
      <c r="H66" s="1">
        <f>E66*G66/1000</f>
        <v>4.2146506902527942E-2</v>
      </c>
      <c r="I66" s="1">
        <f>H66/F66</f>
        <v>0.10536626725631985</v>
      </c>
    </row>
    <row r="67" spans="2:9" ht="15" thickBot="1" x14ac:dyDescent="0.4">
      <c r="B67" t="s">
        <v>24</v>
      </c>
      <c r="C67" s="5">
        <v>30500</v>
      </c>
      <c r="D67" s="5">
        <v>530000</v>
      </c>
      <c r="E67" s="4">
        <v>400</v>
      </c>
      <c r="F67" s="1">
        <v>0.4</v>
      </c>
      <c r="G67" s="1">
        <f>(C67-2090.5)/267728</f>
        <v>0.10611329408952369</v>
      </c>
      <c r="H67" s="1">
        <f>E67*G67/1000</f>
        <v>4.2445317635809471E-2</v>
      </c>
      <c r="I67" s="1">
        <f>H67/F67</f>
        <v>0.10611329408952368</v>
      </c>
    </row>
    <row r="68" spans="2:9" x14ac:dyDescent="0.35">
      <c r="F68" s="1" t="s">
        <v>1</v>
      </c>
      <c r="G68" s="2">
        <f>AVERAGE(G65:G67)</f>
        <v>0.10598878961732305</v>
      </c>
      <c r="H68" s="2">
        <f>AVERAGE(H65:H67)</f>
        <v>4.2395515846929216E-2</v>
      </c>
      <c r="I68" s="2">
        <f>AVERAGE(I65:I67)</f>
        <v>0.10598878961732305</v>
      </c>
    </row>
    <row r="69" spans="2:9" x14ac:dyDescent="0.35">
      <c r="F69" s="1" t="s">
        <v>0</v>
      </c>
      <c r="G69" s="2">
        <f>STDEV(G65:G67)</f>
        <v>5.7055116821995878E-4</v>
      </c>
      <c r="H69" s="2">
        <f>STDEV(H65:H67)</f>
        <v>2.2822046728798108E-4</v>
      </c>
      <c r="I69" s="2">
        <f>STDEV(I65:I67)</f>
        <v>5.7055116821995119E-4</v>
      </c>
    </row>
    <row r="71" spans="2:9" x14ac:dyDescent="0.35">
      <c r="C71" s="3"/>
      <c r="D71" s="3"/>
      <c r="E71" s="3"/>
      <c r="F71" s="3"/>
      <c r="G71" s="2"/>
    </row>
    <row r="72" spans="2:9" x14ac:dyDescent="0.35">
      <c r="C72" s="1"/>
      <c r="D72" s="1"/>
    </row>
    <row r="73" spans="2:9" x14ac:dyDescent="0.35">
      <c r="C73" s="1"/>
      <c r="D73" s="1"/>
    </row>
    <row r="74" spans="2:9" x14ac:dyDescent="0.35">
      <c r="C74" s="1"/>
      <c r="D74" s="1"/>
    </row>
    <row r="75" spans="2:9" x14ac:dyDescent="0.35">
      <c r="C75" s="1"/>
      <c r="D75" s="1"/>
    </row>
    <row r="76" spans="2:9" x14ac:dyDescent="0.35">
      <c r="C76" s="1"/>
      <c r="D76" s="1"/>
    </row>
    <row r="77" spans="2:9" x14ac:dyDescent="0.35">
      <c r="C77" s="1"/>
      <c r="D77" s="1"/>
    </row>
  </sheetData>
  <mergeCells count="4">
    <mergeCell ref="A50:A52"/>
    <mergeCell ref="A35:A37"/>
    <mergeCell ref="A40:A42"/>
    <mergeCell ref="A45:A47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D2A9-A474-453D-94B9-D21DEF53C520}">
  <dimension ref="A1:O78"/>
  <sheetViews>
    <sheetView topLeftCell="A31" zoomScaleNormal="100" workbookViewId="0">
      <selection activeCell="B35" sqref="B35:I35"/>
    </sheetView>
  </sheetViews>
  <sheetFormatPr defaultRowHeight="14.5" x14ac:dyDescent="0.35"/>
  <cols>
    <col min="1" max="1" width="29.6328125" bestFit="1" customWidth="1"/>
    <col min="2" max="2" width="25" bestFit="1" customWidth="1"/>
    <col min="3" max="3" width="20.08984375" bestFit="1" customWidth="1"/>
    <col min="4" max="4" width="22.08984375" bestFit="1" customWidth="1"/>
    <col min="5" max="6" width="21.1796875" bestFit="1" customWidth="1"/>
    <col min="7" max="7" width="24" bestFit="1" customWidth="1"/>
    <col min="8" max="8" width="25.1796875" bestFit="1" customWidth="1"/>
  </cols>
  <sheetData>
    <row r="1" spans="1:7" x14ac:dyDescent="0.35">
      <c r="A1" t="s">
        <v>72</v>
      </c>
      <c r="B1" s="1" t="s">
        <v>80</v>
      </c>
      <c r="C1" s="5" t="s">
        <v>25</v>
      </c>
      <c r="D1" s="5" t="s">
        <v>76</v>
      </c>
      <c r="F1" s="5"/>
    </row>
    <row r="2" spans="1:7" x14ac:dyDescent="0.35">
      <c r="B2" s="1">
        <f t="shared" ref="B2:B8" si="0">B3/2</f>
        <v>1.953125E-2</v>
      </c>
      <c r="C2" s="5">
        <v>14247.5</v>
      </c>
      <c r="D2" s="5">
        <v>1112050</v>
      </c>
      <c r="E2" s="5"/>
      <c r="F2" s="5"/>
    </row>
    <row r="3" spans="1:7" x14ac:dyDescent="0.35">
      <c r="B3" s="1">
        <f t="shared" si="0"/>
        <v>3.90625E-2</v>
      </c>
      <c r="C3" s="5">
        <v>21138.9</v>
      </c>
      <c r="D3" s="5">
        <v>1087570</v>
      </c>
      <c r="E3" s="5"/>
      <c r="F3" s="5"/>
    </row>
    <row r="4" spans="1:7" x14ac:dyDescent="0.35">
      <c r="B4" s="1">
        <f t="shared" si="0"/>
        <v>7.8125E-2</v>
      </c>
      <c r="C4" s="5">
        <v>38968.9</v>
      </c>
      <c r="D4" s="5">
        <v>1097470</v>
      </c>
      <c r="E4" s="5"/>
      <c r="F4" s="5"/>
    </row>
    <row r="5" spans="1:7" x14ac:dyDescent="0.35">
      <c r="B5" s="1">
        <f t="shared" si="0"/>
        <v>0.15625</v>
      </c>
      <c r="C5" s="5">
        <v>73634.100000000006</v>
      </c>
      <c r="D5" s="5">
        <v>1095650</v>
      </c>
      <c r="E5" s="5"/>
      <c r="F5" s="5"/>
      <c r="G5" s="5"/>
    </row>
    <row r="6" spans="1:7" x14ac:dyDescent="0.35">
      <c r="B6" s="1">
        <f t="shared" si="0"/>
        <v>0.3125</v>
      </c>
      <c r="C6" s="5">
        <v>143737</v>
      </c>
      <c r="D6" s="5">
        <v>1094650</v>
      </c>
      <c r="E6" s="5"/>
      <c r="F6" s="5"/>
      <c r="G6" s="5"/>
    </row>
    <row r="7" spans="1:7" x14ac:dyDescent="0.35">
      <c r="B7" s="1">
        <f t="shared" si="0"/>
        <v>0.625</v>
      </c>
      <c r="C7" s="5">
        <v>277102</v>
      </c>
      <c r="D7" s="5">
        <v>1115460</v>
      </c>
      <c r="E7" s="5"/>
      <c r="F7" s="5"/>
      <c r="G7" s="5"/>
    </row>
    <row r="8" spans="1:7" x14ac:dyDescent="0.35">
      <c r="B8" s="1">
        <f t="shared" si="0"/>
        <v>1.25</v>
      </c>
      <c r="C8" s="5">
        <v>551108</v>
      </c>
      <c r="D8" s="5">
        <v>1116800</v>
      </c>
      <c r="E8" s="5"/>
      <c r="F8" s="5"/>
      <c r="G8" s="5"/>
    </row>
    <row r="9" spans="1:7" x14ac:dyDescent="0.35">
      <c r="B9" s="1">
        <f>B10/2</f>
        <v>2.5</v>
      </c>
      <c r="C9" s="5">
        <v>1047220</v>
      </c>
      <c r="D9" s="5">
        <v>1114700</v>
      </c>
      <c r="E9" s="5"/>
      <c r="F9" s="5"/>
      <c r="G9" s="5"/>
    </row>
    <row r="10" spans="1:7" x14ac:dyDescent="0.35">
      <c r="B10" s="1">
        <v>5</v>
      </c>
      <c r="C10" s="5">
        <v>2205060</v>
      </c>
      <c r="D10" s="5">
        <v>1121110</v>
      </c>
      <c r="E10" s="5"/>
      <c r="F10" s="5"/>
      <c r="G10" s="5"/>
    </row>
    <row r="13" spans="1:7" x14ac:dyDescent="0.35">
      <c r="B13" s="1"/>
      <c r="C13" s="5"/>
    </row>
    <row r="14" spans="1:7" x14ac:dyDescent="0.35">
      <c r="B14" s="1"/>
      <c r="C14" s="5"/>
    </row>
    <row r="15" spans="1:7" x14ac:dyDescent="0.35">
      <c r="B15" s="1"/>
      <c r="C15" s="5"/>
    </row>
    <row r="16" spans="1:7" x14ac:dyDescent="0.35">
      <c r="B16" s="1"/>
      <c r="C16" s="5"/>
    </row>
    <row r="17" spans="2:10" x14ac:dyDescent="0.35">
      <c r="B17" s="1"/>
      <c r="C17" s="5"/>
    </row>
    <row r="18" spans="2:10" x14ac:dyDescent="0.35">
      <c r="B18" s="1"/>
      <c r="C18" s="5"/>
    </row>
    <row r="19" spans="2:10" x14ac:dyDescent="0.35">
      <c r="B19" s="1"/>
      <c r="C19" s="5"/>
    </row>
    <row r="20" spans="2:10" x14ac:dyDescent="0.35">
      <c r="B20" s="1"/>
      <c r="C20" s="5"/>
    </row>
    <row r="21" spans="2:10" x14ac:dyDescent="0.35">
      <c r="B21" s="1"/>
      <c r="C21" s="5"/>
    </row>
    <row r="27" spans="2:10" x14ac:dyDescent="0.35">
      <c r="D27" s="5"/>
      <c r="E27" s="5"/>
      <c r="F27" s="6"/>
      <c r="G27" s="1"/>
      <c r="H27" s="1"/>
      <c r="I27" s="1"/>
      <c r="J27" s="1"/>
    </row>
    <row r="28" spans="2:10" x14ac:dyDescent="0.35">
      <c r="D28" s="5"/>
      <c r="E28" s="5"/>
      <c r="F28" s="6"/>
      <c r="G28" s="1"/>
      <c r="H28" s="1"/>
      <c r="I28" s="1"/>
      <c r="J28" s="1"/>
    </row>
    <row r="29" spans="2:10" x14ac:dyDescent="0.35">
      <c r="D29" s="5"/>
      <c r="E29" s="5"/>
      <c r="F29" s="6"/>
      <c r="G29" s="1"/>
      <c r="H29" s="1"/>
      <c r="I29" s="1"/>
      <c r="J29" s="1"/>
    </row>
    <row r="30" spans="2:10" x14ac:dyDescent="0.35">
      <c r="G30" s="1"/>
      <c r="H30" s="1"/>
      <c r="I30" s="2"/>
      <c r="J30" s="2"/>
    </row>
    <row r="31" spans="2:10" x14ac:dyDescent="0.35">
      <c r="G31" s="1"/>
      <c r="H31" s="1"/>
      <c r="I31" s="2"/>
      <c r="J31" s="2"/>
    </row>
    <row r="35" spans="1:15" x14ac:dyDescent="0.35">
      <c r="A35" t="s">
        <v>73</v>
      </c>
      <c r="B35" t="s">
        <v>3</v>
      </c>
      <c r="C35" t="s">
        <v>25</v>
      </c>
      <c r="D35" s="5" t="s">
        <v>76</v>
      </c>
      <c r="E35" t="s">
        <v>79</v>
      </c>
      <c r="F35" s="1" t="s">
        <v>2</v>
      </c>
      <c r="G35" s="1" t="s">
        <v>80</v>
      </c>
      <c r="H35" s="1" t="s">
        <v>77</v>
      </c>
      <c r="I35" s="1"/>
      <c r="K35" s="1"/>
    </row>
    <row r="36" spans="1:15" ht="15" thickBot="1" x14ac:dyDescent="0.4">
      <c r="A36" s="7"/>
      <c r="B36" t="s">
        <v>26</v>
      </c>
      <c r="C36" s="5">
        <v>32917.300000000003</v>
      </c>
      <c r="D36" s="5">
        <v>1111010</v>
      </c>
      <c r="E36" s="4">
        <v>400</v>
      </c>
      <c r="F36" s="1">
        <v>0.4</v>
      </c>
      <c r="G36" s="1">
        <f>(C36-1819.1)/436437</f>
        <v>7.1254728632082071E-2</v>
      </c>
      <c r="H36" s="1">
        <f>E36*G36/1000</f>
        <v>2.8501891452832828E-2</v>
      </c>
      <c r="I36" s="1"/>
      <c r="J36" s="5"/>
      <c r="K36" s="5"/>
      <c r="L36" s="5"/>
      <c r="M36" s="5"/>
      <c r="O36" s="1"/>
    </row>
    <row r="37" spans="1:15" ht="15" thickBot="1" x14ac:dyDescent="0.4">
      <c r="A37" s="7"/>
      <c r="B37" t="s">
        <v>27</v>
      </c>
      <c r="C37" s="5">
        <v>37261.300000000003</v>
      </c>
      <c r="D37" s="5">
        <v>1078420</v>
      </c>
      <c r="E37" s="4">
        <v>400</v>
      </c>
      <c r="F37" s="1">
        <v>0.4</v>
      </c>
      <c r="G37" s="1">
        <f>(C37-1819.1)/436437</f>
        <v>8.1208055229047962E-2</v>
      </c>
      <c r="H37" s="1">
        <f>E37*G37/1000</f>
        <v>3.2483222091619184E-2</v>
      </c>
      <c r="I37" s="1"/>
      <c r="J37" s="5"/>
      <c r="K37" s="5"/>
      <c r="L37" s="5"/>
      <c r="M37" s="5"/>
    </row>
    <row r="38" spans="1:15" ht="15" thickBot="1" x14ac:dyDescent="0.4">
      <c r="A38" s="7"/>
      <c r="B38" t="s">
        <v>28</v>
      </c>
      <c r="C38" s="5">
        <v>38082.199999999997</v>
      </c>
      <c r="D38" s="5">
        <v>1105810</v>
      </c>
      <c r="E38" s="4">
        <v>400</v>
      </c>
      <c r="F38" s="1">
        <v>0.4</v>
      </c>
      <c r="G38" s="1">
        <f>(C38-1819.1)/436437</f>
        <v>8.3088968167226884E-2</v>
      </c>
      <c r="H38" s="1">
        <f>E38*G38/1000</f>
        <v>3.3235587266890756E-2</v>
      </c>
      <c r="I38" s="1"/>
      <c r="J38" s="5"/>
      <c r="K38" s="5"/>
      <c r="L38" s="5"/>
      <c r="M38" s="5"/>
    </row>
    <row r="39" spans="1:15" ht="15" thickBot="1" x14ac:dyDescent="0.4">
      <c r="C39" s="5"/>
      <c r="D39" s="5"/>
      <c r="E39" s="4"/>
      <c r="F39" s="1" t="s">
        <v>1</v>
      </c>
      <c r="G39" s="2">
        <f>AVERAGE(G36:G38)</f>
        <v>7.8517250676118977E-2</v>
      </c>
      <c r="H39" s="2">
        <f>AVERAGE(H36:H38)</f>
        <v>3.1406900270447589E-2</v>
      </c>
      <c r="I39" s="2"/>
      <c r="J39" s="5"/>
      <c r="K39" s="5"/>
      <c r="L39" s="5"/>
      <c r="M39" s="5"/>
    </row>
    <row r="40" spans="1:15" ht="15" thickBot="1" x14ac:dyDescent="0.4">
      <c r="E40" s="4"/>
      <c r="F40" s="1" t="s">
        <v>0</v>
      </c>
      <c r="G40" s="2">
        <f>STDEV(G36:G38)</f>
        <v>6.3594518789235029E-3</v>
      </c>
      <c r="H40" s="2">
        <f>STDEV(H36:H38)</f>
        <v>2.5437807515694016E-3</v>
      </c>
      <c r="I40" s="2"/>
      <c r="J40" s="5"/>
      <c r="K40" s="5"/>
      <c r="L40" s="5"/>
      <c r="M40" s="5"/>
    </row>
    <row r="41" spans="1:15" ht="15" thickBot="1" x14ac:dyDescent="0.4">
      <c r="A41" s="7"/>
      <c r="B41" t="s">
        <v>29</v>
      </c>
      <c r="C41" s="5">
        <v>35302.6</v>
      </c>
      <c r="D41" s="5">
        <v>1118350</v>
      </c>
      <c r="E41" s="4">
        <v>400</v>
      </c>
      <c r="F41" s="1">
        <v>0.4</v>
      </c>
      <c r="G41" s="1">
        <f>(C41-1819.1)/436437</f>
        <v>7.6720122262777898E-2</v>
      </c>
      <c r="H41" s="1">
        <f>E41*G41/1000</f>
        <v>3.0688048905111159E-2</v>
      </c>
      <c r="I41" s="1"/>
      <c r="J41" s="5"/>
      <c r="K41" s="5"/>
      <c r="L41" s="5"/>
      <c r="M41" s="5"/>
    </row>
    <row r="42" spans="1:15" ht="15" thickBot="1" x14ac:dyDescent="0.4">
      <c r="A42" s="7"/>
      <c r="B42" t="s">
        <v>30</v>
      </c>
      <c r="C42" s="5">
        <v>36995.699999999997</v>
      </c>
      <c r="D42" s="5">
        <v>1107790</v>
      </c>
      <c r="E42" s="4">
        <v>400</v>
      </c>
      <c r="F42" s="1">
        <v>0.4</v>
      </c>
      <c r="G42" s="1">
        <f>(C42-1819.1)/436437</f>
        <v>8.0599490877262925E-2</v>
      </c>
      <c r="H42" s="1">
        <f>E42*G42/1000</f>
        <v>3.2239796350905167E-2</v>
      </c>
      <c r="I42" s="1"/>
      <c r="J42" s="5"/>
      <c r="K42" s="5"/>
      <c r="L42" s="5"/>
      <c r="M42" s="5"/>
    </row>
    <row r="43" spans="1:15" ht="15" thickBot="1" x14ac:dyDescent="0.4">
      <c r="A43" s="7"/>
      <c r="B43" t="s">
        <v>31</v>
      </c>
      <c r="C43" s="5">
        <v>35115.599999999999</v>
      </c>
      <c r="D43" s="5">
        <v>1108880</v>
      </c>
      <c r="E43" s="4">
        <v>400</v>
      </c>
      <c r="F43" s="1">
        <v>0.4</v>
      </c>
      <c r="G43" s="1">
        <f>(C43-1819.1)/436437</f>
        <v>7.6291652632567819E-2</v>
      </c>
      <c r="H43" s="1">
        <f>E43*G43/1000</f>
        <v>3.0516661053027128E-2</v>
      </c>
      <c r="I43" s="1"/>
      <c r="J43" s="5"/>
      <c r="K43" s="5"/>
      <c r="L43" s="5"/>
      <c r="M43" s="5"/>
    </row>
    <row r="44" spans="1:15" ht="15" thickBot="1" x14ac:dyDescent="0.4">
      <c r="E44" s="4"/>
      <c r="F44" s="1" t="s">
        <v>1</v>
      </c>
      <c r="G44" s="2">
        <f>AVERAGE(G41:G43)</f>
        <v>7.787042192420289E-2</v>
      </c>
      <c r="H44" s="2">
        <f>AVERAGE(H41:H43)</f>
        <v>3.1148168769681153E-2</v>
      </c>
      <c r="I44" s="2"/>
    </row>
    <row r="45" spans="1:15" ht="15" thickBot="1" x14ac:dyDescent="0.4">
      <c r="E45" s="4"/>
      <c r="F45" s="1" t="s">
        <v>0</v>
      </c>
      <c r="G45" s="2">
        <f>STDEV(G41:G43)</f>
        <v>2.3731328595171983E-3</v>
      </c>
      <c r="H45" s="2">
        <f>STDEV(H41:H43)</f>
        <v>9.492531438068777E-4</v>
      </c>
      <c r="I45" s="2"/>
    </row>
    <row r="46" spans="1:15" ht="15" thickBot="1" x14ac:dyDescent="0.4">
      <c r="A46" s="7"/>
      <c r="B46" t="s">
        <v>32</v>
      </c>
      <c r="C46" s="5">
        <v>30093.3</v>
      </c>
      <c r="D46" s="5">
        <v>1111090</v>
      </c>
      <c r="E46" s="4">
        <v>400</v>
      </c>
      <c r="F46" s="1">
        <v>0.4</v>
      </c>
      <c r="G46" s="1">
        <f>(C46-1819.1)/436437</f>
        <v>6.4784149831476248E-2</v>
      </c>
      <c r="H46" s="1">
        <f>E46*G46/1000</f>
        <v>2.5913659932590496E-2</v>
      </c>
      <c r="I46" s="1"/>
    </row>
    <row r="47" spans="1:15" ht="15" thickBot="1" x14ac:dyDescent="0.4">
      <c r="A47" s="7"/>
      <c r="B47" t="s">
        <v>33</v>
      </c>
      <c r="C47" s="5">
        <v>34119.5</v>
      </c>
      <c r="D47" s="5">
        <v>1114720</v>
      </c>
      <c r="E47" s="4">
        <v>400</v>
      </c>
      <c r="F47" s="1">
        <v>0.4</v>
      </c>
      <c r="G47" s="1">
        <f>(C47-1819.1)/436437</f>
        <v>7.4009307185229481E-2</v>
      </c>
      <c r="H47" s="1">
        <f>E47*G47/1000</f>
        <v>2.9603722874091794E-2</v>
      </c>
      <c r="I47" s="1"/>
    </row>
    <row r="48" spans="1:15" ht="15" thickBot="1" x14ac:dyDescent="0.4">
      <c r="A48" s="7"/>
      <c r="B48" t="s">
        <v>34</v>
      </c>
      <c r="C48" s="5">
        <v>33209.1</v>
      </c>
      <c r="D48" s="5">
        <v>1111740</v>
      </c>
      <c r="E48" s="4">
        <v>400</v>
      </c>
      <c r="F48" s="1">
        <v>0.4</v>
      </c>
      <c r="G48" s="1">
        <f>(C48-1819.1)/436437</f>
        <v>7.1923324557725404E-2</v>
      </c>
      <c r="H48" s="1">
        <f>E48*G48/1000</f>
        <v>2.8769329823090162E-2</v>
      </c>
      <c r="I48" s="1"/>
    </row>
    <row r="49" spans="1:9" ht="15" thickBot="1" x14ac:dyDescent="0.4">
      <c r="B49" s="1"/>
      <c r="C49" s="1"/>
      <c r="D49" s="1"/>
      <c r="E49" s="4"/>
      <c r="F49" s="1" t="s">
        <v>1</v>
      </c>
      <c r="G49" s="2">
        <f>AVERAGE(G46:G48)</f>
        <v>7.0238927191477049E-2</v>
      </c>
      <c r="H49" s="2">
        <f>AVERAGE(H46:H48)</f>
        <v>2.8095570876590818E-2</v>
      </c>
      <c r="I49" s="2"/>
    </row>
    <row r="50" spans="1:9" ht="15" thickBot="1" x14ac:dyDescent="0.4">
      <c r="E50" s="4"/>
      <c r="F50" s="1" t="s">
        <v>0</v>
      </c>
      <c r="G50" s="2">
        <f>STDEV(G46:G48)</f>
        <v>4.8377451272204434E-3</v>
      </c>
      <c r="H50" s="2">
        <f>STDEV(H46:H48)</f>
        <v>1.9350980508881799E-3</v>
      </c>
      <c r="I50" s="2"/>
    </row>
    <row r="51" spans="1:9" ht="15" thickBot="1" x14ac:dyDescent="0.4">
      <c r="A51" s="7"/>
      <c r="B51" t="s">
        <v>35</v>
      </c>
      <c r="C51" s="5">
        <v>31759.599999999999</v>
      </c>
      <c r="D51" s="5">
        <v>1111740</v>
      </c>
      <c r="E51" s="4">
        <v>400</v>
      </c>
      <c r="F51" s="1">
        <v>0.4</v>
      </c>
      <c r="G51" s="1">
        <f>(C51-1819.1)/436437</f>
        <v>6.8602112103235982E-2</v>
      </c>
      <c r="H51" s="1">
        <f>E51*G51/1000</f>
        <v>2.7440844841294394E-2</v>
      </c>
      <c r="I51" s="1"/>
    </row>
    <row r="52" spans="1:9" ht="15" thickBot="1" x14ac:dyDescent="0.4">
      <c r="A52" s="7"/>
      <c r="B52" t="s">
        <v>36</v>
      </c>
      <c r="C52" s="5">
        <v>30894.3</v>
      </c>
      <c r="D52" s="5">
        <v>1122450</v>
      </c>
      <c r="E52" s="4">
        <v>400</v>
      </c>
      <c r="F52" s="1">
        <v>0.4</v>
      </c>
      <c r="G52" s="1">
        <f>(C52-1819.1)/436437</f>
        <v>6.661946626890021E-2</v>
      </c>
      <c r="H52" s="1">
        <f>E52*G52/1000</f>
        <v>2.6647786507560084E-2</v>
      </c>
      <c r="I52" s="1"/>
    </row>
    <row r="53" spans="1:9" ht="15" thickBot="1" x14ac:dyDescent="0.4">
      <c r="A53" s="7"/>
      <c r="B53" t="s">
        <v>37</v>
      </c>
      <c r="C53" s="5">
        <v>28029.8</v>
      </c>
      <c r="D53" s="5">
        <v>1125710</v>
      </c>
      <c r="E53" s="4">
        <v>400</v>
      </c>
      <c r="F53" s="1">
        <v>0.4</v>
      </c>
      <c r="G53" s="1">
        <f>(C53-1819.1)/436437</f>
        <v>6.0056090569772957E-2</v>
      </c>
      <c r="H53" s="1">
        <f>E53*G53/1000</f>
        <v>2.4022436227909182E-2</v>
      </c>
      <c r="I53" s="1"/>
    </row>
    <row r="54" spans="1:9" ht="15" thickBot="1" x14ac:dyDescent="0.4">
      <c r="E54" s="4"/>
      <c r="F54" s="1" t="s">
        <v>1</v>
      </c>
      <c r="G54" s="2">
        <f>AVERAGE(G51:G53)</f>
        <v>6.5092556313969721E-2</v>
      </c>
      <c r="H54" s="2">
        <f>AVERAGE(H51:H53)</f>
        <v>2.6037022525587886E-2</v>
      </c>
      <c r="I54" s="2"/>
    </row>
    <row r="55" spans="1:9" ht="15" thickBot="1" x14ac:dyDescent="0.4">
      <c r="E55" s="4"/>
      <c r="F55" s="1" t="s">
        <v>0</v>
      </c>
      <c r="G55" s="2">
        <f>STDEV(G51:G53)</f>
        <v>4.4729421548297277E-3</v>
      </c>
      <c r="H55" s="2">
        <f>STDEV(H51:H53)</f>
        <v>1.7891768619318921E-3</v>
      </c>
      <c r="I55" s="2"/>
    </row>
    <row r="56" spans="1:9" ht="15" thickBot="1" x14ac:dyDescent="0.4">
      <c r="B56" t="s">
        <v>38</v>
      </c>
      <c r="C56" s="5">
        <v>31863.200000000001</v>
      </c>
      <c r="D56" s="5">
        <v>1135220</v>
      </c>
      <c r="E56" s="4">
        <v>400</v>
      </c>
      <c r="F56" s="1">
        <v>0.4</v>
      </c>
      <c r="G56" s="1">
        <f>(C56-1819.1)/436437</f>
        <v>6.8839488860935258E-2</v>
      </c>
      <c r="H56" s="1">
        <f>E56*G56/1000</f>
        <v>2.7535795544374103E-2</v>
      </c>
      <c r="I56" s="1"/>
    </row>
    <row r="57" spans="1:9" ht="15" thickBot="1" x14ac:dyDescent="0.4">
      <c r="B57" t="s">
        <v>39</v>
      </c>
      <c r="C57" s="5">
        <v>33458.9</v>
      </c>
      <c r="D57" s="5">
        <v>1136560</v>
      </c>
      <c r="E57" s="4">
        <v>400</v>
      </c>
      <c r="F57" s="1">
        <v>0.4</v>
      </c>
      <c r="G57" s="1">
        <f>(C57-1819.1)/436437</f>
        <v>7.2495686662679845E-2</v>
      </c>
      <c r="H57" s="1">
        <f>E57*G57/1000</f>
        <v>2.8998274665071939E-2</v>
      </c>
      <c r="I57" s="1"/>
    </row>
    <row r="58" spans="1:9" ht="15" thickBot="1" x14ac:dyDescent="0.4">
      <c r="B58" t="s">
        <v>40</v>
      </c>
      <c r="C58" s="5">
        <v>34008.9</v>
      </c>
      <c r="D58" s="5">
        <v>1133140</v>
      </c>
      <c r="E58" s="4">
        <v>400</v>
      </c>
      <c r="F58" s="1">
        <v>0.4</v>
      </c>
      <c r="G58" s="1">
        <f>(C58-1819.1)/436437</f>
        <v>7.3755891457415401E-2</v>
      </c>
      <c r="H58" s="1">
        <f>E58*G58/1000</f>
        <v>2.9502356582966162E-2</v>
      </c>
      <c r="I58" s="1"/>
    </row>
    <row r="59" spans="1:9" ht="15" thickBot="1" x14ac:dyDescent="0.4">
      <c r="E59" s="4"/>
      <c r="F59" s="1" t="s">
        <v>1</v>
      </c>
      <c r="G59" s="2">
        <f>AVERAGE(G56:G58)</f>
        <v>7.1697022327010168E-2</v>
      </c>
      <c r="H59" s="2">
        <f>AVERAGE(H56:H58)</f>
        <v>2.8678808930804069E-2</v>
      </c>
      <c r="I59" s="2"/>
    </row>
    <row r="60" spans="1:9" ht="15" thickBot="1" x14ac:dyDescent="0.4">
      <c r="E60" s="4"/>
      <c r="F60" s="1" t="s">
        <v>0</v>
      </c>
      <c r="G60" s="2">
        <f>STDEV(G56:G58)</f>
        <v>2.553654668014489E-3</v>
      </c>
      <c r="H60" s="2">
        <f>STDEV(H56:H58)</f>
        <v>1.0214618672057963E-3</v>
      </c>
      <c r="I60" s="2"/>
    </row>
    <row r="61" spans="1:9" ht="15" thickBot="1" x14ac:dyDescent="0.4">
      <c r="B61" t="s">
        <v>41</v>
      </c>
      <c r="C61" s="5">
        <v>27937.4</v>
      </c>
      <c r="D61" s="5">
        <v>1128110</v>
      </c>
      <c r="E61" s="4">
        <v>400</v>
      </c>
      <c r="F61" s="1">
        <v>0.4</v>
      </c>
      <c r="G61" s="1">
        <f>(C61-1819.1)/436437</f>
        <v>5.984437616425739E-2</v>
      </c>
      <c r="H61" s="1">
        <f>E61*G61/1000</f>
        <v>2.3937750465702956E-2</v>
      </c>
      <c r="I61" s="1"/>
    </row>
    <row r="62" spans="1:9" ht="15" thickBot="1" x14ac:dyDescent="0.4">
      <c r="B62" t="s">
        <v>42</v>
      </c>
      <c r="C62" s="5">
        <v>32506.5</v>
      </c>
      <c r="D62" s="5">
        <v>1128110</v>
      </c>
      <c r="E62" s="4">
        <v>400</v>
      </c>
      <c r="F62" s="1">
        <v>0.4</v>
      </c>
      <c r="G62" s="1">
        <f>(C62-1819.1)/436437</f>
        <v>7.0313470214486862E-2</v>
      </c>
      <c r="H62" s="1">
        <f>E62*G62/1000</f>
        <v>2.8125388085794747E-2</v>
      </c>
      <c r="I62" s="1"/>
    </row>
    <row r="63" spans="1:9" ht="15" thickBot="1" x14ac:dyDescent="0.4">
      <c r="B63" t="s">
        <v>43</v>
      </c>
      <c r="C63" s="5">
        <v>30326.3</v>
      </c>
      <c r="D63" s="5">
        <v>1136810</v>
      </c>
      <c r="E63" s="4">
        <v>400</v>
      </c>
      <c r="F63" s="1">
        <v>0.4</v>
      </c>
      <c r="G63" s="1">
        <f>(C63-1819.1)/436437</f>
        <v>6.5318018408155126E-2</v>
      </c>
      <c r="H63" s="1">
        <f>E63*G63/1000</f>
        <v>2.6127207363262052E-2</v>
      </c>
      <c r="I63" s="1"/>
    </row>
    <row r="64" spans="1:9" ht="15" thickBot="1" x14ac:dyDescent="0.4">
      <c r="E64" s="4"/>
      <c r="F64" s="1" t="s">
        <v>1</v>
      </c>
      <c r="G64" s="2">
        <f>AVERAGE(G61:G63)</f>
        <v>6.5158621595633126E-2</v>
      </c>
      <c r="H64" s="2">
        <f>AVERAGE(H61:H63)</f>
        <v>2.6063448638253255E-2</v>
      </c>
      <c r="I64" s="2"/>
    </row>
    <row r="65" spans="2:9" ht="15" thickBot="1" x14ac:dyDescent="0.4">
      <c r="E65" s="4"/>
      <c r="F65" s="1" t="s">
        <v>0</v>
      </c>
      <c r="G65" s="2">
        <f>STDEV(G61:G63)</f>
        <v>5.2363668765680622E-3</v>
      </c>
      <c r="H65" s="2">
        <f>STDEV(H61:H63)</f>
        <v>2.0945467506272263E-3</v>
      </c>
      <c r="I65" s="2"/>
    </row>
    <row r="66" spans="2:9" ht="15" thickBot="1" x14ac:dyDescent="0.4">
      <c r="B66" t="s">
        <v>44</v>
      </c>
      <c r="C66" s="5">
        <v>26740.1</v>
      </c>
      <c r="D66" s="5">
        <v>1125950</v>
      </c>
      <c r="E66" s="4">
        <v>400</v>
      </c>
      <c r="F66" s="1">
        <v>0.4</v>
      </c>
      <c r="G66" s="1">
        <f>(C66-1819.1)/436437</f>
        <v>5.7101024890190338E-2</v>
      </c>
      <c r="H66" s="1">
        <f>E66*G66/1000</f>
        <v>2.2840409956076137E-2</v>
      </c>
      <c r="I66" s="1"/>
    </row>
    <row r="67" spans="2:9" ht="15" thickBot="1" x14ac:dyDescent="0.4">
      <c r="B67" t="s">
        <v>45</v>
      </c>
      <c r="C67" s="5">
        <v>27938.3</v>
      </c>
      <c r="D67" s="5">
        <v>1124910</v>
      </c>
      <c r="E67" s="4">
        <v>400</v>
      </c>
      <c r="F67" s="1">
        <v>0.4</v>
      </c>
      <c r="G67" s="1">
        <f>(C67-1819.1)/436437</f>
        <v>5.9846438317557864E-2</v>
      </c>
      <c r="H67" s="1">
        <f>E67*G67/1000</f>
        <v>2.3938575327023145E-2</v>
      </c>
      <c r="I67" s="1"/>
    </row>
    <row r="68" spans="2:9" ht="15" thickBot="1" x14ac:dyDescent="0.4">
      <c r="B68" t="s">
        <v>46</v>
      </c>
      <c r="C68" s="5">
        <v>28692.6</v>
      </c>
      <c r="D68" s="5">
        <v>1143570</v>
      </c>
      <c r="E68" s="4">
        <v>400</v>
      </c>
      <c r="F68" s="1">
        <v>0.4</v>
      </c>
      <c r="G68" s="1">
        <f>(C68-1819.1)/436437</f>
        <v>6.1574751911501545E-2</v>
      </c>
      <c r="H68" s="1">
        <f>E68*G68/1000</f>
        <v>2.4629900764600615E-2</v>
      </c>
      <c r="I68" s="1"/>
    </row>
    <row r="69" spans="2:9" x14ac:dyDescent="0.35">
      <c r="F69" s="1" t="s">
        <v>1</v>
      </c>
      <c r="G69" s="2">
        <f>AVERAGE(G66:G68)</f>
        <v>5.9507405039749918E-2</v>
      </c>
      <c r="H69" s="2">
        <f>AVERAGE(H66:H68)</f>
        <v>2.3802962015899969E-2</v>
      </c>
      <c r="I69" s="2"/>
    </row>
    <row r="70" spans="2:9" x14ac:dyDescent="0.35">
      <c r="F70" s="1" t="s">
        <v>0</v>
      </c>
      <c r="G70" s="2">
        <f>STDEV(G66:G68)</f>
        <v>2.2560509830006968E-3</v>
      </c>
      <c r="H70" s="2">
        <f>STDEV(H66:H68)</f>
        <v>9.024203932002764E-4</v>
      </c>
      <c r="I70" s="2"/>
    </row>
    <row r="72" spans="2:9" x14ac:dyDescent="0.35">
      <c r="C72" s="3"/>
      <c r="D72" s="3"/>
      <c r="E72" s="3"/>
      <c r="F72" s="3"/>
      <c r="G72" s="2"/>
      <c r="H72" s="1"/>
    </row>
    <row r="73" spans="2:9" x14ac:dyDescent="0.35">
      <c r="C73" s="1"/>
      <c r="D73" s="1"/>
      <c r="E73" s="1"/>
      <c r="F73" s="1"/>
      <c r="G73" s="1"/>
      <c r="H73" s="1"/>
    </row>
    <row r="74" spans="2:9" x14ac:dyDescent="0.35">
      <c r="C74" s="1"/>
      <c r="D74" s="1"/>
      <c r="E74" s="1"/>
      <c r="F74" s="1"/>
    </row>
    <row r="75" spans="2:9" x14ac:dyDescent="0.35">
      <c r="C75" s="1"/>
      <c r="D75" s="1"/>
      <c r="E75" s="1"/>
      <c r="F75" s="1"/>
    </row>
    <row r="76" spans="2:9" x14ac:dyDescent="0.35">
      <c r="C76" s="1"/>
      <c r="D76" s="1"/>
      <c r="E76" s="1"/>
      <c r="F76" s="1"/>
    </row>
    <row r="77" spans="2:9" x14ac:dyDescent="0.35">
      <c r="C77" s="1"/>
      <c r="D77" s="1"/>
      <c r="E77" s="1"/>
      <c r="F77" s="1"/>
    </row>
    <row r="78" spans="2:9" x14ac:dyDescent="0.35">
      <c r="C78" s="1"/>
      <c r="D78" s="1"/>
      <c r="E78" s="1"/>
      <c r="F78" s="1"/>
    </row>
  </sheetData>
  <mergeCells count="4">
    <mergeCell ref="A36:A38"/>
    <mergeCell ref="A41:A43"/>
    <mergeCell ref="A46:A48"/>
    <mergeCell ref="A51:A5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91E2-DC3A-418F-AFE2-C1C6A7627E0D}">
  <dimension ref="A1:O78"/>
  <sheetViews>
    <sheetView topLeftCell="A31" zoomScaleNormal="100" workbookViewId="0">
      <selection activeCell="B35" sqref="B35:H35"/>
    </sheetView>
  </sheetViews>
  <sheetFormatPr defaultRowHeight="14.5" x14ac:dyDescent="0.35"/>
  <cols>
    <col min="1" max="1" width="30.36328125" bestFit="1" customWidth="1"/>
    <col min="2" max="2" width="25.81640625" bestFit="1" customWidth="1"/>
    <col min="3" max="3" width="24.7265625" bestFit="1" customWidth="1"/>
    <col min="4" max="6" width="21.1796875" bestFit="1" customWidth="1"/>
    <col min="7" max="7" width="24.7265625" bestFit="1" customWidth="1"/>
    <col min="8" max="8" width="25.1796875" bestFit="1" customWidth="1"/>
  </cols>
  <sheetData>
    <row r="1" spans="1:11" x14ac:dyDescent="0.35">
      <c r="A1" t="s">
        <v>74</v>
      </c>
      <c r="B1" s="1"/>
      <c r="C1" s="1" t="s">
        <v>78</v>
      </c>
      <c r="D1" s="5" t="s">
        <v>69</v>
      </c>
      <c r="E1" s="5" t="s">
        <v>76</v>
      </c>
      <c r="G1" s="5"/>
      <c r="H1" s="5"/>
    </row>
    <row r="2" spans="1:11" x14ac:dyDescent="0.35">
      <c r="B2" s="1"/>
      <c r="C2" s="1">
        <f t="shared" ref="C2:C9" si="0">C3/2</f>
        <v>1.953125E-2</v>
      </c>
      <c r="D2" s="5">
        <v>11320.2</v>
      </c>
      <c r="E2" s="5">
        <v>1108940</v>
      </c>
      <c r="F2" s="5"/>
      <c r="G2" s="5"/>
      <c r="H2" s="5"/>
      <c r="K2" s="5"/>
    </row>
    <row r="3" spans="1:11" x14ac:dyDescent="0.35">
      <c r="B3" s="1"/>
      <c r="C3" s="1">
        <f t="shared" si="0"/>
        <v>3.90625E-2</v>
      </c>
      <c r="D3" s="5">
        <v>18372.3</v>
      </c>
      <c r="E3" s="5">
        <v>1104060</v>
      </c>
      <c r="F3" s="5"/>
      <c r="G3" s="5"/>
      <c r="H3" s="5"/>
      <c r="I3" s="5"/>
      <c r="K3" s="5"/>
    </row>
    <row r="4" spans="1:11" x14ac:dyDescent="0.35">
      <c r="B4" s="1"/>
      <c r="C4" s="1">
        <f t="shared" si="0"/>
        <v>7.8125E-2</v>
      </c>
      <c r="D4" s="5">
        <v>35447.699999999997</v>
      </c>
      <c r="E4" s="5">
        <v>1106690</v>
      </c>
      <c r="F4" s="5"/>
      <c r="G4" s="5"/>
      <c r="H4" s="5"/>
      <c r="I4" s="5"/>
      <c r="K4" s="5"/>
    </row>
    <row r="5" spans="1:11" x14ac:dyDescent="0.35">
      <c r="B5" s="1"/>
      <c r="C5" s="1">
        <f t="shared" si="0"/>
        <v>0.15625</v>
      </c>
      <c r="D5" s="5">
        <v>67207</v>
      </c>
      <c r="E5" s="5">
        <v>1117120</v>
      </c>
      <c r="F5" s="5"/>
      <c r="G5" s="5"/>
      <c r="H5" s="5"/>
      <c r="I5" s="5"/>
      <c r="K5" s="5"/>
    </row>
    <row r="6" spans="1:11" x14ac:dyDescent="0.35">
      <c r="B6" s="1"/>
      <c r="C6" s="1">
        <f t="shared" si="0"/>
        <v>0.3125</v>
      </c>
      <c r="D6" s="5">
        <v>135690</v>
      </c>
      <c r="E6" s="5">
        <v>1117200</v>
      </c>
      <c r="F6" s="5"/>
      <c r="G6" s="5"/>
      <c r="H6" s="5"/>
      <c r="I6" s="5"/>
      <c r="K6" s="5"/>
    </row>
    <row r="7" spans="1:11" x14ac:dyDescent="0.35">
      <c r="B7" s="1"/>
      <c r="C7" s="1">
        <f t="shared" si="0"/>
        <v>0.625</v>
      </c>
      <c r="D7" s="5">
        <v>266708</v>
      </c>
      <c r="E7" s="5">
        <v>1121160</v>
      </c>
      <c r="F7" s="5"/>
      <c r="G7" s="5"/>
      <c r="H7" s="5"/>
      <c r="I7" s="5"/>
      <c r="K7" s="5"/>
    </row>
    <row r="8" spans="1:11" x14ac:dyDescent="0.35">
      <c r="B8" s="1"/>
      <c r="C8" s="1">
        <f t="shared" si="0"/>
        <v>1.25</v>
      </c>
      <c r="D8" s="5">
        <v>515804</v>
      </c>
      <c r="E8" s="5">
        <v>1114330</v>
      </c>
      <c r="F8" s="5"/>
      <c r="G8" s="5"/>
      <c r="H8" s="5"/>
      <c r="I8" s="5"/>
      <c r="K8" s="5"/>
    </row>
    <row r="9" spans="1:11" x14ac:dyDescent="0.35">
      <c r="B9" s="1"/>
      <c r="C9" s="1">
        <f t="shared" si="0"/>
        <v>2.5</v>
      </c>
      <c r="D9" s="5">
        <v>1011720</v>
      </c>
      <c r="E9" s="5">
        <v>1118030</v>
      </c>
      <c r="F9" s="5"/>
      <c r="G9" s="5"/>
      <c r="H9" s="5"/>
      <c r="I9" s="5"/>
      <c r="K9" s="5"/>
    </row>
    <row r="10" spans="1:11" x14ac:dyDescent="0.35">
      <c r="B10" s="1"/>
      <c r="C10" s="1">
        <v>5</v>
      </c>
      <c r="D10" s="5">
        <v>1976120</v>
      </c>
      <c r="E10" s="5">
        <v>1133140</v>
      </c>
      <c r="F10" s="5"/>
      <c r="G10" s="5"/>
      <c r="H10" s="5"/>
      <c r="I10" s="5"/>
      <c r="K10" s="5"/>
    </row>
    <row r="11" spans="1:11" x14ac:dyDescent="0.35">
      <c r="F11" s="1"/>
      <c r="G11" s="5"/>
      <c r="H11" s="5"/>
      <c r="I11" s="5"/>
    </row>
    <row r="13" spans="1:11" x14ac:dyDescent="0.35">
      <c r="B13" s="1"/>
      <c r="C13" s="5"/>
    </row>
    <row r="14" spans="1:11" x14ac:dyDescent="0.35">
      <c r="B14" s="1"/>
      <c r="C14" s="5"/>
    </row>
    <row r="15" spans="1:11" x14ac:dyDescent="0.35">
      <c r="B15" s="1"/>
      <c r="C15" s="5"/>
    </row>
    <row r="16" spans="1:11" x14ac:dyDescent="0.35">
      <c r="B16" s="1"/>
      <c r="C16" s="5"/>
    </row>
    <row r="17" spans="2:10" x14ac:dyDescent="0.35">
      <c r="B17" s="1"/>
      <c r="C17" s="5"/>
    </row>
    <row r="18" spans="2:10" x14ac:dyDescent="0.35">
      <c r="B18" s="1"/>
      <c r="C18" s="5"/>
    </row>
    <row r="19" spans="2:10" x14ac:dyDescent="0.35">
      <c r="B19" s="1"/>
      <c r="C19" s="5"/>
    </row>
    <row r="20" spans="2:10" x14ac:dyDescent="0.35">
      <c r="B20" s="1"/>
      <c r="C20" s="5"/>
    </row>
    <row r="21" spans="2:10" x14ac:dyDescent="0.35">
      <c r="B21" s="1"/>
      <c r="C21" s="5"/>
    </row>
    <row r="27" spans="2:10" x14ac:dyDescent="0.35">
      <c r="D27" s="5"/>
      <c r="E27" s="5"/>
      <c r="F27" s="6"/>
      <c r="G27" s="1"/>
      <c r="H27" s="1"/>
      <c r="I27" s="1"/>
      <c r="J27" s="1"/>
    </row>
    <row r="28" spans="2:10" x14ac:dyDescent="0.35">
      <c r="D28" s="5"/>
      <c r="E28" s="5"/>
      <c r="F28" s="6"/>
      <c r="G28" s="1"/>
      <c r="H28" s="1"/>
      <c r="I28" s="1"/>
      <c r="J28" s="1"/>
    </row>
    <row r="29" spans="2:10" x14ac:dyDescent="0.35">
      <c r="D29" s="5"/>
      <c r="E29" s="5"/>
      <c r="F29" s="6"/>
      <c r="G29" s="1"/>
      <c r="H29" s="1"/>
      <c r="I29" s="1"/>
      <c r="J29" s="1"/>
    </row>
    <row r="30" spans="2:10" x14ac:dyDescent="0.35">
      <c r="G30" s="1"/>
      <c r="H30" s="1"/>
      <c r="I30" s="2"/>
      <c r="J30" s="2"/>
    </row>
    <row r="31" spans="2:10" x14ac:dyDescent="0.35">
      <c r="G31" s="1"/>
      <c r="H31" s="1"/>
      <c r="I31" s="2"/>
      <c r="J31" s="2"/>
    </row>
    <row r="35" spans="1:15" x14ac:dyDescent="0.35">
      <c r="A35" t="s">
        <v>75</v>
      </c>
      <c r="B35" t="s">
        <v>3</v>
      </c>
      <c r="C35" t="s">
        <v>69</v>
      </c>
      <c r="D35" s="5" t="s">
        <v>76</v>
      </c>
      <c r="E35" t="s">
        <v>79</v>
      </c>
      <c r="F35" s="1" t="s">
        <v>2</v>
      </c>
      <c r="G35" s="1" t="s">
        <v>78</v>
      </c>
      <c r="H35" s="1" t="s">
        <v>77</v>
      </c>
      <c r="I35" s="1"/>
      <c r="K35" s="1"/>
    </row>
    <row r="36" spans="1:15" ht="15" thickBot="1" x14ac:dyDescent="0.4">
      <c r="A36" s="7"/>
      <c r="B36" t="s">
        <v>47</v>
      </c>
      <c r="C36" s="5">
        <v>38395</v>
      </c>
      <c r="D36" s="5">
        <v>975161</v>
      </c>
      <c r="E36" s="4">
        <v>400</v>
      </c>
      <c r="F36" s="1">
        <v>0.4</v>
      </c>
      <c r="G36" s="1">
        <f>(C36-10441)/395214</f>
        <v>7.0731300004554493E-2</v>
      </c>
      <c r="H36" s="1">
        <f>E36*G36/1000</f>
        <v>2.8292520001821794E-2</v>
      </c>
      <c r="I36" s="1"/>
      <c r="J36" s="5"/>
      <c r="K36" s="5"/>
      <c r="L36" s="5"/>
      <c r="M36" s="5"/>
      <c r="O36" s="1"/>
    </row>
    <row r="37" spans="1:15" ht="15" thickBot="1" x14ac:dyDescent="0.4">
      <c r="A37" s="7"/>
      <c r="B37" t="s">
        <v>48</v>
      </c>
      <c r="C37" s="5">
        <v>47835.7</v>
      </c>
      <c r="D37" s="5">
        <v>987493</v>
      </c>
      <c r="E37" s="4">
        <v>400</v>
      </c>
      <c r="F37" s="1">
        <v>0.4</v>
      </c>
      <c r="G37" s="1">
        <f>(C37-10441)/395214</f>
        <v>9.4618864716330894E-2</v>
      </c>
      <c r="H37" s="1">
        <f>E37*G37/1000</f>
        <v>3.7847545886532358E-2</v>
      </c>
      <c r="I37" s="1"/>
      <c r="J37" s="5"/>
      <c r="K37" s="5"/>
      <c r="L37" s="5"/>
      <c r="M37" s="5"/>
    </row>
    <row r="38" spans="1:15" ht="15" thickBot="1" x14ac:dyDescent="0.4">
      <c r="A38" s="7"/>
      <c r="B38" t="s">
        <v>49</v>
      </c>
      <c r="C38" s="5">
        <v>41361.4</v>
      </c>
      <c r="D38" s="5">
        <v>974924</v>
      </c>
      <c r="E38" s="4">
        <v>400</v>
      </c>
      <c r="F38" s="1">
        <v>0.4</v>
      </c>
      <c r="G38" s="1">
        <f t="shared" ref="G38" si="1">(C38-10441)/395214</f>
        <v>7.8237106985076438E-2</v>
      </c>
      <c r="H38" s="1">
        <f>E38*G38/1000</f>
        <v>3.1294842794030574E-2</v>
      </c>
      <c r="I38" s="1"/>
      <c r="J38" s="5"/>
      <c r="K38" s="5"/>
      <c r="L38" s="5"/>
      <c r="M38" s="5"/>
    </row>
    <row r="39" spans="1:15" ht="15" thickBot="1" x14ac:dyDescent="0.4">
      <c r="C39" s="5"/>
      <c r="D39" s="5"/>
      <c r="E39" s="4"/>
      <c r="F39" s="1" t="s">
        <v>1</v>
      </c>
      <c r="G39" s="2">
        <f>AVERAGE(G36:G38)</f>
        <v>8.1195757235320604E-2</v>
      </c>
      <c r="H39" s="2">
        <f>AVERAGE(H36:H38)</f>
        <v>3.2478302894128237E-2</v>
      </c>
      <c r="I39" s="2"/>
      <c r="J39" s="5"/>
      <c r="K39" s="5"/>
      <c r="L39" s="5"/>
      <c r="M39" s="5"/>
    </row>
    <row r="40" spans="1:15" ht="15" thickBot="1" x14ac:dyDescent="0.4">
      <c r="E40" s="4"/>
      <c r="F40" s="1" t="s">
        <v>0</v>
      </c>
      <c r="G40" s="2">
        <f>STDEV(G36:G38)</f>
        <v>1.2215528864616567E-2</v>
      </c>
      <c r="H40" s="2">
        <f>STDEV(H36:H38)</f>
        <v>4.8862115458465985E-3</v>
      </c>
      <c r="I40" s="2"/>
      <c r="J40" s="5"/>
      <c r="K40" s="5"/>
      <c r="L40" s="5"/>
      <c r="M40" s="5"/>
    </row>
    <row r="41" spans="1:15" ht="15" thickBot="1" x14ac:dyDescent="0.4">
      <c r="A41" s="7"/>
      <c r="B41" t="s">
        <v>50</v>
      </c>
      <c r="C41" s="5">
        <v>38656.300000000003</v>
      </c>
      <c r="D41" s="5">
        <v>993529</v>
      </c>
      <c r="E41" s="4">
        <v>400</v>
      </c>
      <c r="F41" s="1">
        <v>0.4</v>
      </c>
      <c r="G41" s="1">
        <f>(C41-10441)/395214</f>
        <v>7.1392460793392953E-2</v>
      </c>
      <c r="H41" s="1">
        <f>E41*G41/1000</f>
        <v>2.8556984317357179E-2</v>
      </c>
      <c r="I41" s="1"/>
      <c r="J41" s="5"/>
      <c r="K41" s="5"/>
      <c r="L41" s="5"/>
      <c r="M41" s="5"/>
    </row>
    <row r="42" spans="1:15" ht="15" thickBot="1" x14ac:dyDescent="0.4">
      <c r="A42" s="7"/>
      <c r="B42" t="s">
        <v>51</v>
      </c>
      <c r="C42" s="5">
        <v>39275.199999999997</v>
      </c>
      <c r="D42" s="5">
        <v>979894</v>
      </c>
      <c r="E42" s="4">
        <v>400</v>
      </c>
      <c r="F42" s="1">
        <v>0.4</v>
      </c>
      <c r="G42" s="1">
        <f>(C42-10441)/395214</f>
        <v>7.2958447828265188E-2</v>
      </c>
      <c r="H42" s="1">
        <f>E42*G42/1000</f>
        <v>2.9183379131306076E-2</v>
      </c>
      <c r="I42" s="1"/>
      <c r="J42" s="5"/>
      <c r="K42" s="5"/>
      <c r="L42" s="5"/>
      <c r="M42" s="5"/>
    </row>
    <row r="43" spans="1:15" ht="15" thickBot="1" x14ac:dyDescent="0.4">
      <c r="A43" s="7"/>
      <c r="B43" t="s">
        <v>52</v>
      </c>
      <c r="C43" s="5">
        <v>40848.6</v>
      </c>
      <c r="D43" s="5">
        <v>980139</v>
      </c>
      <c r="E43" s="4">
        <v>400</v>
      </c>
      <c r="F43" s="1">
        <v>0.4</v>
      </c>
      <c r="G43" s="1">
        <f t="shared" ref="G43" si="2">(C43-10441)/395214</f>
        <v>7.6939582099824391E-2</v>
      </c>
      <c r="H43" s="1">
        <f>E43*G43/1000</f>
        <v>3.0775832839929754E-2</v>
      </c>
      <c r="I43" s="1"/>
      <c r="J43" s="5"/>
      <c r="K43" s="5"/>
      <c r="L43" s="5"/>
      <c r="M43" s="5"/>
    </row>
    <row r="44" spans="1:15" ht="15" thickBot="1" x14ac:dyDescent="0.4">
      <c r="E44" s="4"/>
      <c r="F44" s="1" t="s">
        <v>1</v>
      </c>
      <c r="G44" s="2">
        <f>AVERAGE(G41:G43)</f>
        <v>7.3763496907160844E-2</v>
      </c>
      <c r="H44" s="2">
        <f>AVERAGE(H41:H43)</f>
        <v>2.9505398762864333E-2</v>
      </c>
      <c r="I44" s="2"/>
    </row>
    <row r="45" spans="1:15" ht="15" thickBot="1" x14ac:dyDescent="0.4">
      <c r="E45" s="4"/>
      <c r="F45" s="1" t="s">
        <v>0</v>
      </c>
      <c r="G45" s="2">
        <f>STDEV(G41:G43)</f>
        <v>2.8598455747888669E-3</v>
      </c>
      <c r="H45" s="2">
        <f>STDEV(H41:H43)</f>
        <v>1.143938229915546E-3</v>
      </c>
      <c r="I45" s="2"/>
    </row>
    <row r="46" spans="1:15" ht="15" thickBot="1" x14ac:dyDescent="0.4">
      <c r="A46" s="7"/>
      <c r="B46" t="s">
        <v>53</v>
      </c>
      <c r="C46" s="5">
        <v>35593.199999999997</v>
      </c>
      <c r="D46" s="5">
        <v>976451</v>
      </c>
      <c r="E46" s="4">
        <v>400</v>
      </c>
      <c r="F46" s="1">
        <v>0.4</v>
      </c>
      <c r="G46" s="1">
        <f>(C46-10441)/395214</f>
        <v>6.364197624578076E-2</v>
      </c>
      <c r="H46" s="1">
        <f>E46*G46/1000</f>
        <v>2.5456790498312305E-2</v>
      </c>
      <c r="I46" s="1"/>
    </row>
    <row r="47" spans="1:15" ht="15" thickBot="1" x14ac:dyDescent="0.4">
      <c r="A47" s="7"/>
      <c r="B47" t="s">
        <v>54</v>
      </c>
      <c r="C47" s="5">
        <v>37638.6</v>
      </c>
      <c r="D47" s="5">
        <v>975843</v>
      </c>
      <c r="E47" s="4">
        <v>400</v>
      </c>
      <c r="F47" s="1">
        <v>0.4</v>
      </c>
      <c r="G47" s="1">
        <f>(C47-10441)/395214</f>
        <v>6.8817400193312991E-2</v>
      </c>
      <c r="H47" s="1">
        <f>E47*G47/1000</f>
        <v>2.7526960077325194E-2</v>
      </c>
      <c r="I47" s="1"/>
    </row>
    <row r="48" spans="1:15" ht="15" thickBot="1" x14ac:dyDescent="0.4">
      <c r="A48" s="7"/>
      <c r="B48" t="s">
        <v>55</v>
      </c>
      <c r="C48" s="5">
        <v>38777.199999999997</v>
      </c>
      <c r="D48" s="5">
        <v>986763</v>
      </c>
      <c r="E48" s="4">
        <v>400</v>
      </c>
      <c r="F48" s="1">
        <v>0.4</v>
      </c>
      <c r="G48" s="1">
        <f t="shared" ref="G48" si="3">(C48-10441)/395214</f>
        <v>7.1698371009124157E-2</v>
      </c>
      <c r="H48" s="1">
        <f>E48*G48/1000</f>
        <v>2.8679348403649663E-2</v>
      </c>
      <c r="I48" s="1"/>
    </row>
    <row r="49" spans="1:9" ht="15" thickBot="1" x14ac:dyDescent="0.4">
      <c r="B49" s="1"/>
      <c r="C49" s="1"/>
      <c r="D49" s="1"/>
      <c r="E49" s="4"/>
      <c r="F49" s="1" t="s">
        <v>1</v>
      </c>
      <c r="G49" s="2">
        <f>AVERAGE(G46:G48)</f>
        <v>6.8052582482739307E-2</v>
      </c>
      <c r="H49" s="2">
        <f>AVERAGE(H46:H48)</f>
        <v>2.7221032993095723E-2</v>
      </c>
      <c r="I49" s="2"/>
    </row>
    <row r="50" spans="1:9" ht="15" thickBot="1" x14ac:dyDescent="0.4">
      <c r="E50" s="4"/>
      <c r="F50" s="1" t="s">
        <v>0</v>
      </c>
      <c r="G50" s="2">
        <f>STDEV(G46:G48)</f>
        <v>4.0822890323337115E-3</v>
      </c>
      <c r="H50" s="2">
        <f>STDEV(H46:H48)</f>
        <v>1.6329156129334839E-3</v>
      </c>
      <c r="I50" s="2"/>
    </row>
    <row r="51" spans="1:9" ht="15" thickBot="1" x14ac:dyDescent="0.4">
      <c r="A51" s="7"/>
      <c r="B51" t="s">
        <v>56</v>
      </c>
      <c r="C51" s="5">
        <v>28483.4</v>
      </c>
      <c r="D51" s="5">
        <v>971772</v>
      </c>
      <c r="E51" s="4">
        <v>400</v>
      </c>
      <c r="F51" s="1">
        <v>0.4</v>
      </c>
      <c r="G51" s="1">
        <f>(C51-10441)/395214</f>
        <v>4.5652228919016033E-2</v>
      </c>
      <c r="H51" s="1">
        <f>E51*G51/1000</f>
        <v>1.8260891567606415E-2</v>
      </c>
      <c r="I51" s="1"/>
    </row>
    <row r="52" spans="1:9" ht="15" thickBot="1" x14ac:dyDescent="0.4">
      <c r="A52" s="7"/>
      <c r="B52" t="s">
        <v>57</v>
      </c>
      <c r="C52" s="5">
        <v>28969.599999999999</v>
      </c>
      <c r="D52" s="5">
        <v>980087</v>
      </c>
      <c r="E52" s="4">
        <v>400</v>
      </c>
      <c r="F52" s="1">
        <v>0.4</v>
      </c>
      <c r="G52" s="1">
        <f>(C52-10441)/395214</f>
        <v>4.6882448496257723E-2</v>
      </c>
      <c r="H52" s="1">
        <f>E52*G52/1000</f>
        <v>1.8752979398503091E-2</v>
      </c>
      <c r="I52" s="1"/>
    </row>
    <row r="53" spans="1:9" ht="15" thickBot="1" x14ac:dyDescent="0.4">
      <c r="A53" s="7"/>
      <c r="B53" t="s">
        <v>58</v>
      </c>
      <c r="C53" s="5">
        <v>28222.6</v>
      </c>
      <c r="D53" s="5">
        <v>981199</v>
      </c>
      <c r="E53" s="4">
        <v>400</v>
      </c>
      <c r="F53" s="1">
        <v>0.4</v>
      </c>
      <c r="G53" s="1">
        <f t="shared" ref="G53" si="4">(C53-10441)/395214</f>
        <v>4.4992333267546189E-2</v>
      </c>
      <c r="H53" s="1">
        <f>E53*G53/1000</f>
        <v>1.7996933307018476E-2</v>
      </c>
      <c r="I53" s="1"/>
    </row>
    <row r="54" spans="1:9" ht="15" thickBot="1" x14ac:dyDescent="0.4">
      <c r="E54" s="4"/>
      <c r="F54" s="1" t="s">
        <v>1</v>
      </c>
      <c r="G54" s="2">
        <f>AVERAGE(G51:G53)</f>
        <v>4.5842336894273313E-2</v>
      </c>
      <c r="H54" s="2">
        <f>AVERAGE(H51:H53)</f>
        <v>1.8336934757709325E-2</v>
      </c>
      <c r="I54" s="2"/>
    </row>
    <row r="55" spans="1:9" ht="15" thickBot="1" x14ac:dyDescent="0.4">
      <c r="E55" s="4"/>
      <c r="F55" s="1" t="s">
        <v>0</v>
      </c>
      <c r="G55" s="2">
        <f>STDEV(G51:G53)</f>
        <v>9.5929123635324159E-4</v>
      </c>
      <c r="H55" s="2">
        <f>STDEV(H51:H53)</f>
        <v>3.8371649454129727E-4</v>
      </c>
      <c r="I55" s="2"/>
    </row>
    <row r="56" spans="1:9" ht="15" thickBot="1" x14ac:dyDescent="0.4">
      <c r="B56" t="s">
        <v>59</v>
      </c>
      <c r="C56" s="5">
        <v>29741.1</v>
      </c>
      <c r="D56" s="5">
        <v>998675</v>
      </c>
      <c r="E56" s="4">
        <v>400</v>
      </c>
      <c r="F56" s="1">
        <v>0.4</v>
      </c>
      <c r="G56" s="1">
        <f>(C56-10441)/395214</f>
        <v>4.8834555456031409E-2</v>
      </c>
      <c r="H56" s="1">
        <f>E56*G56/1000</f>
        <v>1.9533822182412564E-2</v>
      </c>
      <c r="I56" s="1"/>
    </row>
    <row r="57" spans="1:9" ht="15" thickBot="1" x14ac:dyDescent="0.4">
      <c r="B57" t="s">
        <v>60</v>
      </c>
      <c r="C57" s="5">
        <v>28335.3</v>
      </c>
      <c r="D57" s="5">
        <v>1005170</v>
      </c>
      <c r="E57" s="4">
        <v>400</v>
      </c>
      <c r="F57" s="1">
        <v>0.4</v>
      </c>
      <c r="G57" s="1">
        <f>(C57-10441)/395214</f>
        <v>4.5277495230432119E-2</v>
      </c>
      <c r="H57" s="1">
        <f>E57*G57/1000</f>
        <v>1.8110998092172849E-2</v>
      </c>
      <c r="I57" s="1"/>
    </row>
    <row r="58" spans="1:9" ht="15" thickBot="1" x14ac:dyDescent="0.4">
      <c r="B58" t="s">
        <v>61</v>
      </c>
      <c r="C58" s="5">
        <v>28932.6</v>
      </c>
      <c r="D58" s="5">
        <v>996358</v>
      </c>
      <c r="E58" s="4">
        <v>400</v>
      </c>
      <c r="F58" s="1">
        <v>0.4</v>
      </c>
      <c r="G58" s="1">
        <f t="shared" ref="G58" si="5">(C58-10441)/395214</f>
        <v>4.6788828330980171E-2</v>
      </c>
      <c r="H58" s="1">
        <f>E58*G58/1000</f>
        <v>1.8715531332392069E-2</v>
      </c>
      <c r="I58" s="1"/>
    </row>
    <row r="59" spans="1:9" ht="15" thickBot="1" x14ac:dyDescent="0.4">
      <c r="E59" s="4"/>
      <c r="F59" s="1" t="s">
        <v>1</v>
      </c>
      <c r="G59" s="2">
        <f>AVERAGE(G56:G58)</f>
        <v>4.6966959672481233E-2</v>
      </c>
      <c r="H59" s="2">
        <f>AVERAGE(H56:H58)</f>
        <v>1.8786783868992494E-2</v>
      </c>
      <c r="I59" s="2"/>
    </row>
    <row r="60" spans="1:9" ht="15" thickBot="1" x14ac:dyDescent="0.4">
      <c r="E60" s="4"/>
      <c r="F60" s="1" t="s">
        <v>0</v>
      </c>
      <c r="G60" s="2">
        <f>STDEV(G56:G58)</f>
        <v>1.7852079551844496E-3</v>
      </c>
      <c r="H60" s="2">
        <f>STDEV(H56:H58)</f>
        <v>7.1408318207377914E-4</v>
      </c>
      <c r="I60" s="2"/>
    </row>
    <row r="61" spans="1:9" ht="15" thickBot="1" x14ac:dyDescent="0.4">
      <c r="B61" t="s">
        <v>62</v>
      </c>
      <c r="C61" s="5">
        <v>26801.7</v>
      </c>
      <c r="D61" s="5">
        <v>998887</v>
      </c>
      <c r="E61" s="4">
        <v>400</v>
      </c>
      <c r="F61" s="1">
        <v>0.4</v>
      </c>
      <c r="G61" s="1">
        <f>(C61-10441)/395214</f>
        <v>4.1397065893414707E-2</v>
      </c>
      <c r="H61" s="1">
        <f>E61*G61/1000</f>
        <v>1.6558826357365886E-2</v>
      </c>
      <c r="I61" s="1"/>
    </row>
    <row r="62" spans="1:9" ht="15" thickBot="1" x14ac:dyDescent="0.4">
      <c r="B62" t="s">
        <v>63</v>
      </c>
      <c r="C62" s="5">
        <v>27152.1</v>
      </c>
      <c r="D62" s="5">
        <v>999526</v>
      </c>
      <c r="E62" s="4">
        <v>400</v>
      </c>
      <c r="F62" s="1">
        <v>0.4</v>
      </c>
      <c r="G62" s="1">
        <f>(C62-10441)/395214</f>
        <v>4.2283674161340434E-2</v>
      </c>
      <c r="H62" s="1">
        <f>E62*G62/1000</f>
        <v>1.6913469664536173E-2</v>
      </c>
      <c r="I62" s="1"/>
    </row>
    <row r="63" spans="1:9" ht="15" thickBot="1" x14ac:dyDescent="0.4">
      <c r="B63" t="s">
        <v>64</v>
      </c>
      <c r="C63" s="5">
        <v>30122</v>
      </c>
      <c r="D63" s="5">
        <v>988860</v>
      </c>
      <c r="E63" s="4">
        <v>400</v>
      </c>
      <c r="F63" s="1">
        <v>0.4</v>
      </c>
      <c r="G63" s="1">
        <f t="shared" ref="G63" si="6">(C63-10441)/395214</f>
        <v>4.979833710344269E-2</v>
      </c>
      <c r="H63" s="1">
        <f>E63*G63/1000</f>
        <v>1.9919334841377076E-2</v>
      </c>
      <c r="I63" s="1"/>
    </row>
    <row r="64" spans="1:9" ht="15" thickBot="1" x14ac:dyDescent="0.4">
      <c r="E64" s="4"/>
      <c r="F64" s="1" t="s">
        <v>1</v>
      </c>
      <c r="G64" s="2">
        <f>AVERAGE(G61:G63)</f>
        <v>4.4493025719399282E-2</v>
      </c>
      <c r="H64" s="2">
        <f>AVERAGE(H61:H63)</f>
        <v>1.7797210287759713E-2</v>
      </c>
      <c r="I64" s="2"/>
    </row>
    <row r="65" spans="2:9" ht="15" thickBot="1" x14ac:dyDescent="0.4">
      <c r="E65" s="4"/>
      <c r="F65" s="1" t="s">
        <v>0</v>
      </c>
      <c r="G65" s="2">
        <f>STDEV(G61:G63)</f>
        <v>4.6158710138427868E-3</v>
      </c>
      <c r="H65" s="2">
        <f>STDEV(H61:H63)</f>
        <v>1.8463484055371141E-3</v>
      </c>
      <c r="I65" s="2"/>
    </row>
    <row r="66" spans="2:9" ht="15" thickBot="1" x14ac:dyDescent="0.4">
      <c r="B66" t="s">
        <v>65</v>
      </c>
      <c r="C66" s="5">
        <v>26320.400000000001</v>
      </c>
      <c r="D66" s="5">
        <v>990537</v>
      </c>
      <c r="E66" s="4">
        <v>400</v>
      </c>
      <c r="F66" s="1">
        <v>0.4</v>
      </c>
      <c r="G66" s="1">
        <f>(C66-10441)/395214</f>
        <v>4.0179244662385448E-2</v>
      </c>
      <c r="H66" s="1">
        <f>E66*G66/1000</f>
        <v>1.6071697864954177E-2</v>
      </c>
      <c r="I66" s="1"/>
    </row>
    <row r="67" spans="2:9" ht="15" thickBot="1" x14ac:dyDescent="0.4">
      <c r="B67" t="s">
        <v>66</v>
      </c>
      <c r="C67" s="5">
        <v>26572</v>
      </c>
      <c r="D67" s="5">
        <v>993055</v>
      </c>
      <c r="E67" s="4">
        <v>400</v>
      </c>
      <c r="F67" s="1">
        <v>0.4</v>
      </c>
      <c r="G67" s="1">
        <f>(C67-10441)/395214</f>
        <v>4.081586178627275E-2</v>
      </c>
      <c r="H67" s="1">
        <f>E67*G67/1000</f>
        <v>1.6326344714509101E-2</v>
      </c>
      <c r="I67" s="1"/>
    </row>
    <row r="68" spans="2:9" ht="15" thickBot="1" x14ac:dyDescent="0.4">
      <c r="B68" t="s">
        <v>67</v>
      </c>
      <c r="C68" s="5">
        <v>25741</v>
      </c>
      <c r="D68" s="5">
        <v>996287</v>
      </c>
      <c r="E68" s="4">
        <v>400</v>
      </c>
      <c r="F68" s="1">
        <v>0.4</v>
      </c>
      <c r="G68" s="1">
        <f t="shared" ref="G68" si="7">(C68-10441)/395214</f>
        <v>3.871320347963382E-2</v>
      </c>
      <c r="H68" s="1">
        <f>E68*G68/1000</f>
        <v>1.5485281391853527E-2</v>
      </c>
      <c r="I68" s="1"/>
    </row>
    <row r="69" spans="2:9" x14ac:dyDescent="0.35">
      <c r="F69" s="1" t="s">
        <v>1</v>
      </c>
      <c r="G69" s="2">
        <f>AVERAGE(G66:G68)</f>
        <v>3.9902769976097339E-2</v>
      </c>
      <c r="H69" s="2">
        <f>AVERAGE(H66:H68)</f>
        <v>1.5961107990438934E-2</v>
      </c>
      <c r="I69" s="2"/>
    </row>
    <row r="70" spans="2:9" x14ac:dyDescent="0.35">
      <c r="F70" s="1" t="s">
        <v>0</v>
      </c>
      <c r="G70" s="2">
        <f>STDEV(G66:G68)</f>
        <v>1.0782493578657972E-3</v>
      </c>
      <c r="H70" s="2">
        <f>STDEV(H66:H68)</f>
        <v>4.3129974314631944E-4</v>
      </c>
      <c r="I70" s="2"/>
    </row>
    <row r="72" spans="2:9" x14ac:dyDescent="0.35">
      <c r="C72" s="3"/>
      <c r="D72" s="3"/>
      <c r="E72" s="1"/>
      <c r="F72" s="3"/>
      <c r="G72" s="2"/>
    </row>
    <row r="73" spans="2:9" x14ac:dyDescent="0.35">
      <c r="C73" s="1"/>
      <c r="D73" s="1"/>
      <c r="E73" s="1"/>
      <c r="F73" s="1"/>
    </row>
    <row r="74" spans="2:9" x14ac:dyDescent="0.35">
      <c r="C74" s="1"/>
      <c r="D74" s="1"/>
      <c r="E74" s="1"/>
      <c r="F74" s="1"/>
    </row>
    <row r="75" spans="2:9" x14ac:dyDescent="0.35">
      <c r="C75" s="1"/>
      <c r="D75" s="1"/>
      <c r="E75" s="1"/>
      <c r="F75" s="1"/>
    </row>
    <row r="76" spans="2:9" x14ac:dyDescent="0.35">
      <c r="C76" s="1"/>
      <c r="D76" s="1"/>
      <c r="E76" s="1"/>
      <c r="F76" s="1"/>
    </row>
    <row r="77" spans="2:9" x14ac:dyDescent="0.35">
      <c r="C77" s="1"/>
      <c r="D77" s="1"/>
      <c r="E77" s="1"/>
      <c r="F77" s="1"/>
    </row>
    <row r="78" spans="2:9" x14ac:dyDescent="0.35">
      <c r="C78" s="1"/>
      <c r="D78" s="1"/>
      <c r="E78" s="1"/>
      <c r="F78" s="1"/>
    </row>
  </sheetData>
  <mergeCells count="4">
    <mergeCell ref="A51:A53"/>
    <mergeCell ref="A36:A38"/>
    <mergeCell ref="A41:A43"/>
    <mergeCell ref="A46:A48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E065-3C15-424A-845A-BBE3EC2C1F63}">
  <dimension ref="A1:I14"/>
  <sheetViews>
    <sheetView tabSelected="1" workbookViewId="0">
      <selection activeCell="D19" sqref="D19"/>
    </sheetView>
  </sheetViews>
  <sheetFormatPr defaultRowHeight="14.5" x14ac:dyDescent="0.35"/>
  <cols>
    <col min="1" max="1" width="13.08984375" bestFit="1" customWidth="1"/>
    <col min="2" max="2" width="10.6328125" bestFit="1" customWidth="1"/>
    <col min="3" max="3" width="9.81640625" bestFit="1" customWidth="1"/>
    <col min="9" max="9" width="7.7265625" bestFit="1" customWidth="1"/>
  </cols>
  <sheetData>
    <row r="1" spans="1:9" ht="15" customHeight="1" thickBot="1" x14ac:dyDescent="0.4">
      <c r="A1" s="9" t="s">
        <v>82</v>
      </c>
      <c r="B1" s="9" t="s">
        <v>83</v>
      </c>
      <c r="C1" s="12" t="s">
        <v>84</v>
      </c>
      <c r="D1" s="11"/>
      <c r="E1" s="11"/>
      <c r="F1" s="11"/>
      <c r="G1" s="11"/>
      <c r="H1" s="11"/>
      <c r="I1" s="13"/>
    </row>
    <row r="2" spans="1:9" ht="15" thickBot="1" x14ac:dyDescent="0.4">
      <c r="A2" s="10"/>
      <c r="B2" s="10"/>
      <c r="C2" s="8" t="s">
        <v>85</v>
      </c>
      <c r="D2" s="8" t="s">
        <v>86</v>
      </c>
      <c r="E2" s="8" t="s">
        <v>87</v>
      </c>
      <c r="F2" s="8" t="s">
        <v>88</v>
      </c>
      <c r="G2" s="8" t="s">
        <v>89</v>
      </c>
      <c r="H2" s="8" t="s">
        <v>90</v>
      </c>
      <c r="I2" s="8" t="s">
        <v>91</v>
      </c>
    </row>
    <row r="3" spans="1:9" ht="15" thickBot="1" x14ac:dyDescent="0.4">
      <c r="A3" s="15" t="s">
        <v>92</v>
      </c>
      <c r="B3" s="8" t="s">
        <v>93</v>
      </c>
      <c r="C3" s="8">
        <v>6.0699999999999997E-2</v>
      </c>
      <c r="D3" s="8">
        <v>4.87E-2</v>
      </c>
      <c r="E3" s="8">
        <v>4.7399999999999998E-2</v>
      </c>
      <c r="F3" s="8">
        <v>4.7100000000000003E-2</v>
      </c>
      <c r="G3" s="8">
        <v>4.36E-2</v>
      </c>
      <c r="H3" s="8">
        <v>4.5999999999999999E-2</v>
      </c>
      <c r="I3" s="8">
        <v>4.2599999999999999E-2</v>
      </c>
    </row>
    <row r="4" spans="1:9" ht="15" thickBot="1" x14ac:dyDescent="0.4">
      <c r="A4" s="14"/>
      <c r="B4" s="8" t="s">
        <v>94</v>
      </c>
      <c r="C4" s="8">
        <v>5.0700000000000002E-2</v>
      </c>
      <c r="D4" s="8">
        <v>4.1399999999999999E-2</v>
      </c>
      <c r="E4" s="8">
        <v>4.7100000000000003E-2</v>
      </c>
      <c r="F4" s="8">
        <v>3.9E-2</v>
      </c>
      <c r="G4" s="8">
        <v>4.5400000000000003E-2</v>
      </c>
      <c r="H4" s="8">
        <v>4.5999999999999999E-2</v>
      </c>
      <c r="I4" s="8">
        <v>4.2099999999999999E-2</v>
      </c>
    </row>
    <row r="5" spans="1:9" ht="15" customHeight="1" thickBot="1" x14ac:dyDescent="0.4">
      <c r="A5" s="14"/>
      <c r="B5" s="8" t="s">
        <v>95</v>
      </c>
      <c r="C5" s="8">
        <v>4.5100000000000001E-2</v>
      </c>
      <c r="D5" s="8">
        <v>4.5100000000000001E-2</v>
      </c>
      <c r="E5" s="8">
        <v>4.4699999999999997E-2</v>
      </c>
      <c r="F5" s="8">
        <v>4.8000000000000001E-2</v>
      </c>
      <c r="G5" s="8">
        <v>4.0500000000000001E-2</v>
      </c>
      <c r="H5" s="8">
        <v>5.1299999999999998E-2</v>
      </c>
      <c r="I5" s="8">
        <v>4.24E-2</v>
      </c>
    </row>
    <row r="6" spans="1:9" ht="15" thickBot="1" x14ac:dyDescent="0.4">
      <c r="A6" s="16"/>
      <c r="B6" s="8" t="s">
        <v>96</v>
      </c>
      <c r="C6" s="8">
        <v>5.2200000000000003E-2</v>
      </c>
      <c r="D6" s="8">
        <v>4.5100000000000001E-2</v>
      </c>
      <c r="E6" s="8">
        <v>4.6399999999999997E-2</v>
      </c>
      <c r="F6" s="8">
        <v>4.4699999999999997E-2</v>
      </c>
      <c r="G6" s="8">
        <v>4.3200000000000002E-2</v>
      </c>
      <c r="H6" s="8">
        <v>4.7800000000000002E-2</v>
      </c>
      <c r="I6" s="8">
        <v>4.24E-2</v>
      </c>
    </row>
    <row r="7" spans="1:9" ht="15" thickBot="1" x14ac:dyDescent="0.4">
      <c r="A7" s="15" t="s">
        <v>97</v>
      </c>
      <c r="B7" s="8" t="s">
        <v>93</v>
      </c>
      <c r="C7" s="8">
        <v>2.8299999999999999E-2</v>
      </c>
      <c r="D7" s="8">
        <v>2.86E-2</v>
      </c>
      <c r="E7" s="8">
        <v>2.5499999999999998E-2</v>
      </c>
      <c r="F7" s="8">
        <v>1.83E-2</v>
      </c>
      <c r="G7" s="8">
        <v>1.95E-2</v>
      </c>
      <c r="H7" s="8">
        <v>1.66E-2</v>
      </c>
      <c r="I7" s="8">
        <v>1.61E-2</v>
      </c>
    </row>
    <row r="8" spans="1:9" ht="15" thickBot="1" x14ac:dyDescent="0.4">
      <c r="A8" s="14"/>
      <c r="B8" s="8" t="s">
        <v>94</v>
      </c>
      <c r="C8" s="8">
        <v>3.78E-2</v>
      </c>
      <c r="D8" s="8">
        <v>2.92E-2</v>
      </c>
      <c r="E8" s="8">
        <v>2.75E-2</v>
      </c>
      <c r="F8" s="8">
        <v>1.8800000000000001E-2</v>
      </c>
      <c r="G8" s="8">
        <v>1.8100000000000002E-2</v>
      </c>
      <c r="H8" s="8">
        <v>1.6899999999999998E-2</v>
      </c>
      <c r="I8" s="8">
        <v>1.6299999999999999E-2</v>
      </c>
    </row>
    <row r="9" spans="1:9" ht="15" thickBot="1" x14ac:dyDescent="0.4">
      <c r="A9" s="14"/>
      <c r="B9" s="8" t="s">
        <v>95</v>
      </c>
      <c r="C9" s="8">
        <v>3.1300000000000001E-2</v>
      </c>
      <c r="D9" s="8">
        <v>3.0800000000000001E-2</v>
      </c>
      <c r="E9" s="8">
        <v>2.87E-2</v>
      </c>
      <c r="F9" s="8">
        <v>1.7999999999999999E-2</v>
      </c>
      <c r="G9" s="8">
        <v>1.8700000000000001E-2</v>
      </c>
      <c r="H9" s="8">
        <v>1.9900000000000001E-2</v>
      </c>
      <c r="I9" s="8">
        <v>1.55E-2</v>
      </c>
    </row>
    <row r="10" spans="1:9" ht="15" thickBot="1" x14ac:dyDescent="0.4">
      <c r="A10" s="16"/>
      <c r="B10" s="8" t="s">
        <v>96</v>
      </c>
      <c r="C10" s="8">
        <v>3.2500000000000001E-2</v>
      </c>
      <c r="D10" s="8">
        <v>2.9499999999999998E-2</v>
      </c>
      <c r="E10" s="8">
        <v>2.7199999999999998E-2</v>
      </c>
      <c r="F10" s="8">
        <v>1.83E-2</v>
      </c>
      <c r="G10" s="8">
        <v>1.8800000000000001E-2</v>
      </c>
      <c r="H10" s="8">
        <v>1.78E-2</v>
      </c>
      <c r="I10" s="8">
        <v>1.6E-2</v>
      </c>
    </row>
    <row r="11" spans="1:9" ht="15" thickBot="1" x14ac:dyDescent="0.4">
      <c r="A11" s="15" t="s">
        <v>98</v>
      </c>
      <c r="B11" s="8" t="s">
        <v>93</v>
      </c>
      <c r="C11" s="8">
        <v>2.8500000000000001E-2</v>
      </c>
      <c r="D11" s="8">
        <v>3.0700000000000002E-2</v>
      </c>
      <c r="E11" s="8">
        <v>2.5899999999999999E-2</v>
      </c>
      <c r="F11" s="8">
        <v>2.7400000000000001E-2</v>
      </c>
      <c r="G11" s="8">
        <v>2.75E-2</v>
      </c>
      <c r="H11" s="8">
        <v>2.3900000000000001E-2</v>
      </c>
      <c r="I11" s="8">
        <v>2.2800000000000001E-2</v>
      </c>
    </row>
    <row r="12" spans="1:9" ht="15" thickBot="1" x14ac:dyDescent="0.4">
      <c r="A12" s="14"/>
      <c r="B12" s="8" t="s">
        <v>94</v>
      </c>
      <c r="C12" s="8">
        <v>3.2500000000000001E-2</v>
      </c>
      <c r="D12" s="8">
        <v>3.2199999999999999E-2</v>
      </c>
      <c r="E12" s="8">
        <v>2.9600000000000001E-2</v>
      </c>
      <c r="F12" s="8">
        <v>2.6599999999999999E-2</v>
      </c>
      <c r="G12" s="8">
        <v>2.9000000000000001E-2</v>
      </c>
      <c r="H12" s="8">
        <v>2.81E-2</v>
      </c>
      <c r="I12" s="8">
        <v>2.3900000000000001E-2</v>
      </c>
    </row>
    <row r="13" spans="1:9" ht="15" thickBot="1" x14ac:dyDescent="0.4">
      <c r="A13" s="14"/>
      <c r="B13" s="8" t="s">
        <v>95</v>
      </c>
      <c r="C13" s="8">
        <v>3.32E-2</v>
      </c>
      <c r="D13" s="8">
        <v>3.0499999999999999E-2</v>
      </c>
      <c r="E13" s="8">
        <v>2.8799999999999999E-2</v>
      </c>
      <c r="F13" s="8">
        <v>2.4E-2</v>
      </c>
      <c r="G13" s="8">
        <v>2.9499999999999998E-2</v>
      </c>
      <c r="H13" s="8">
        <v>2.6100000000000002E-2</v>
      </c>
      <c r="I13" s="8">
        <v>2.46E-2</v>
      </c>
    </row>
    <row r="14" spans="1:9" ht="15" thickBot="1" x14ac:dyDescent="0.4">
      <c r="A14" s="16"/>
      <c r="B14" s="8" t="s">
        <v>96</v>
      </c>
      <c r="C14" s="8">
        <v>3.1399999999999997E-2</v>
      </c>
      <c r="D14" s="8">
        <v>3.1099999999999999E-2</v>
      </c>
      <c r="E14" s="8">
        <v>2.81E-2</v>
      </c>
      <c r="F14" s="8">
        <v>2.5999999999999999E-2</v>
      </c>
      <c r="G14" s="8">
        <v>2.87E-2</v>
      </c>
      <c r="H14" s="8">
        <v>2.6100000000000002E-2</v>
      </c>
      <c r="I14" s="8">
        <v>2.3800000000000002E-2</v>
      </c>
    </row>
  </sheetData>
  <mergeCells count="6">
    <mergeCell ref="A1:A2"/>
    <mergeCell ref="B1:B2"/>
    <mergeCell ref="C1:I1"/>
    <mergeCell ref="A3:A6"/>
    <mergeCell ref="A7:A10"/>
    <mergeCell ref="A11:A14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8.Document" shapeId="5121" r:id="rId4">
          <objectPr defaultSize="0" r:id="rId5">
            <anchor moveWithCells="1">
              <from>
                <xdr:col>9</xdr:col>
                <xdr:colOff>412750</xdr:colOff>
                <xdr:row>0</xdr:row>
                <xdr:rowOff>114300</xdr:rowOff>
              </from>
              <to>
                <xdr:col>16</xdr:col>
                <xdr:colOff>50800</xdr:colOff>
                <xdr:row>15</xdr:row>
                <xdr:rowOff>31750</xdr:rowOff>
              </to>
            </anchor>
          </objectPr>
        </oleObject>
      </mc:Choice>
      <mc:Fallback>
        <oleObject progId="Prism8.Document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RC-1</vt:lpstr>
      <vt:lpstr>IRC-1</vt:lpstr>
      <vt:lpstr>RNC-1</vt:lpstr>
      <vt:lpstr>comparison of three compounds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wenhao guo</dc:creator>
  <cp:lastModifiedBy>wenhao guo</cp:lastModifiedBy>
  <dcterms:created xsi:type="dcterms:W3CDTF">2019-03-21T16:27:36Z</dcterms:created>
  <dcterms:modified xsi:type="dcterms:W3CDTF">2020-07-12T22:14:50Z</dcterms:modified>
</cp:coreProperties>
</file>