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alice\Desktop\NC Revision round3\"/>
    </mc:Choice>
  </mc:AlternateContent>
  <xr:revisionPtr revIDLastSave="0" documentId="13_ncr:1_{FCB0C44A-9F3C-4FFE-B98F-D295DF6B6F49}" xr6:coauthVersionLast="45" xr6:coauthVersionMax="45" xr10:uidLastSave="{00000000-0000-0000-0000-000000000000}"/>
  <bookViews>
    <workbookView xWindow="-103" yWindow="-103" windowWidth="18720" windowHeight="11949" tabRatio="500" xr2:uid="{00000000-000D-0000-FFFF-FFFF00000000}"/>
  </bookViews>
  <sheets>
    <sheet name="Fig1" sheetId="5" r:id="rId1"/>
    <sheet name="Fig2" sheetId="9" r:id="rId2"/>
    <sheet name="Fig3" sheetId="8" r:id="rId3"/>
    <sheet name="Fig4" sheetId="7" r:id="rId4"/>
    <sheet name="Supplementary Figs" sheetId="6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3" i="6" l="1"/>
  <c r="C72" i="6"/>
  <c r="C71" i="6"/>
  <c r="B73" i="6"/>
  <c r="B72" i="6"/>
  <c r="B71" i="6"/>
  <c r="C40" i="6"/>
  <c r="C59" i="6"/>
  <c r="D59" i="6"/>
  <c r="B59" i="6"/>
  <c r="C58" i="6"/>
  <c r="D58" i="6"/>
  <c r="B58" i="6"/>
  <c r="C41" i="6"/>
  <c r="B41" i="6"/>
  <c r="B40" i="6"/>
  <c r="B75" i="6" l="1"/>
  <c r="C75" i="6"/>
  <c r="B74" i="6"/>
  <c r="C74" i="6"/>
  <c r="C65" i="6"/>
  <c r="C63" i="6"/>
  <c r="C64" i="6"/>
  <c r="B65" i="6"/>
  <c r="B64" i="6"/>
  <c r="B63" i="6"/>
  <c r="C67" i="6" l="1"/>
  <c r="B67" i="6"/>
  <c r="B66" i="6"/>
  <c r="C66" i="6"/>
  <c r="C50" i="6"/>
  <c r="D50" i="6"/>
  <c r="B50" i="6"/>
  <c r="C49" i="6"/>
  <c r="D49" i="6"/>
  <c r="B49" i="6"/>
  <c r="L4" i="7" l="1"/>
  <c r="L3" i="7"/>
  <c r="F4" i="7"/>
  <c r="F3" i="7"/>
  <c r="K4" i="7"/>
  <c r="K3" i="7"/>
  <c r="E4" i="7"/>
  <c r="E3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2" i="7"/>
  <c r="E41" i="7"/>
  <c r="E40" i="7"/>
  <c r="E39" i="7"/>
  <c r="E38" i="7"/>
  <c r="E37" i="7"/>
  <c r="E36" i="7"/>
  <c r="E35" i="7"/>
  <c r="E34" i="7"/>
  <c r="E33" i="7"/>
  <c r="E32" i="7"/>
</calcChain>
</file>

<file path=xl/sharedStrings.xml><?xml version="1.0" encoding="utf-8"?>
<sst xmlns="http://schemas.openxmlformats.org/spreadsheetml/2006/main" count="651" uniqueCount="184">
  <si>
    <t>WT</t>
  </si>
  <si>
    <t>HET</t>
  </si>
  <si>
    <t>KO</t>
  </si>
  <si>
    <t>SD</t>
  </si>
  <si>
    <t>Esr1</t>
  </si>
  <si>
    <t>Gata3</t>
  </si>
  <si>
    <t>Foxa1</t>
  </si>
  <si>
    <t>Fig. 3D</t>
  </si>
  <si>
    <t>ESR1</t>
  </si>
  <si>
    <t>MCF7-WT</t>
  </si>
  <si>
    <t>Fig. 4D</t>
  </si>
  <si>
    <t>Control</t>
  </si>
  <si>
    <t>Corn oil</t>
  </si>
  <si>
    <t>Mean</t>
  </si>
  <si>
    <t>Rep#1</t>
  </si>
  <si>
    <t>Rep#2</t>
  </si>
  <si>
    <t>Rep#3</t>
  </si>
  <si>
    <t>FOXP1-TET2</t>
  </si>
  <si>
    <t>FOXP1-IgG</t>
  </si>
  <si>
    <t>anti-FOXP1</t>
  </si>
  <si>
    <t>anti-IgG</t>
  </si>
  <si>
    <t>Fig. 3I</t>
  </si>
  <si>
    <t>Fig. 3G</t>
  </si>
  <si>
    <t>shFoxp1</t>
  </si>
  <si>
    <t>Fig. 1J</t>
  </si>
  <si>
    <t>MCF7-KO</t>
  </si>
  <si>
    <t>Mock</t>
  </si>
  <si>
    <t xml:space="preserve">Tamoxifen </t>
  </si>
  <si>
    <t>Animal</t>
  </si>
  <si>
    <t>Fig. 3H</t>
  </si>
  <si>
    <t>Fig. 3F</t>
  </si>
  <si>
    <t>Fig. 3B</t>
  </si>
  <si>
    <t>Fig. 3A</t>
  </si>
  <si>
    <t>GREB1</t>
  </si>
  <si>
    <t>Pgr-Mock</t>
  </si>
  <si>
    <t>Esr1-Mock</t>
  </si>
  <si>
    <t>Greb1-E2</t>
  </si>
  <si>
    <t>Greb1-Mock</t>
  </si>
  <si>
    <t>Pgr-E2</t>
  </si>
  <si>
    <t>Esr1-E2</t>
  </si>
  <si>
    <t>Pgr-Tam</t>
  </si>
  <si>
    <t>Esr1-Tam</t>
  </si>
  <si>
    <t>Greb1-Tam</t>
  </si>
  <si>
    <t>Fig. 3C</t>
  </si>
  <si>
    <t>LogEC50</t>
  </si>
  <si>
    <t>logEC50</t>
  </si>
  <si>
    <t>log[E2]%</t>
  </si>
  <si>
    <t>log[Tamoxifen]%</t>
  </si>
  <si>
    <t>P value</t>
  </si>
  <si>
    <t>&lt;0.0001</t>
  </si>
  <si>
    <t>F (DFn, DFd)</t>
  </si>
  <si>
    <t>374.9 (3, 30)</t>
  </si>
  <si>
    <t>5.790 (3, 30)</t>
  </si>
  <si>
    <t>18.32 (3, 24)</t>
  </si>
  <si>
    <t>58.73 (3, 24)</t>
  </si>
  <si>
    <t xml:space="preserve">Tumor size </t>
  </si>
  <si>
    <t>PyMT-WT#1</t>
  </si>
  <si>
    <t>PyMT-WT#2</t>
  </si>
  <si>
    <t>PyMT-WT#3</t>
  </si>
  <si>
    <t>Tumor#</t>
  </si>
  <si>
    <t>PyMT-MUT#1</t>
  </si>
  <si>
    <t>PyMT-MUT#2</t>
  </si>
  <si>
    <t>PyMT-MUT#3</t>
  </si>
  <si>
    <t>Fig. 4E</t>
  </si>
  <si>
    <t>Primer1</t>
  </si>
  <si>
    <t>Primer2</t>
  </si>
  <si>
    <t>Primer3</t>
  </si>
  <si>
    <t>Primer4</t>
  </si>
  <si>
    <t>Primer5</t>
  </si>
  <si>
    <t>ChIP</t>
  </si>
  <si>
    <t>Re-ChIP</t>
  </si>
  <si>
    <t>IgG</t>
  </si>
  <si>
    <t>Primer 2</t>
  </si>
  <si>
    <t>Branch point#</t>
  </si>
  <si>
    <t>#1</t>
  </si>
  <si>
    <t>#2</t>
  </si>
  <si>
    <t>#3</t>
  </si>
  <si>
    <t>#4</t>
  </si>
  <si>
    <t>#5</t>
  </si>
  <si>
    <t>#6</t>
  </si>
  <si>
    <t>WT-PyMT</t>
  </si>
  <si>
    <t>MUT-PyMT</t>
  </si>
  <si>
    <t xml:space="preserve">WT </t>
  </si>
  <si>
    <t xml:space="preserve">TEB size                                                                  </t>
  </si>
  <si>
    <t>#7</t>
  </si>
  <si>
    <t>#8</t>
  </si>
  <si>
    <t>Tumor size</t>
  </si>
  <si>
    <t xml:space="preserve">CK14-/CK8+(%) </t>
  </si>
  <si>
    <t>CK14+/CK8-(%)</t>
  </si>
  <si>
    <t xml:space="preserve">CK14+/CK8+(%) </t>
  </si>
  <si>
    <t xml:space="preserve">CK14+/CK8-(%) </t>
  </si>
  <si>
    <t>Methylation(%)</t>
  </si>
  <si>
    <t xml:space="preserve">TEB#                                                                      </t>
  </si>
  <si>
    <t>Primary sphere#</t>
  </si>
  <si>
    <t>Secondary sphere#</t>
  </si>
  <si>
    <t xml:space="preserve">Meta foci </t>
  </si>
  <si>
    <t>Fig. 1I</t>
  </si>
  <si>
    <t>Lum</t>
  </si>
  <si>
    <t>ML</t>
  </si>
  <si>
    <t>Fig. 4H</t>
  </si>
  <si>
    <t>Fig. 4G</t>
  </si>
  <si>
    <t>Lesion area</t>
  </si>
  <si>
    <t>Krt15</t>
  </si>
  <si>
    <t>Krt5</t>
  </si>
  <si>
    <t>Prom1</t>
  </si>
  <si>
    <t>Nrdg2</t>
  </si>
  <si>
    <t>Krt8</t>
  </si>
  <si>
    <t>Krt18</t>
  </si>
  <si>
    <t>Fig. 2J</t>
  </si>
  <si>
    <t>Fig. 2K</t>
  </si>
  <si>
    <t>Fig. 2M</t>
  </si>
  <si>
    <t>Fig. 2D</t>
  </si>
  <si>
    <t>Fig. 2F</t>
  </si>
  <si>
    <t>Fig. 2A</t>
  </si>
  <si>
    <t>Fig. 2C</t>
  </si>
  <si>
    <t>Normalized Mean</t>
  </si>
  <si>
    <t>Fig. 1H</t>
  </si>
  <si>
    <t>Fig. 2B</t>
  </si>
  <si>
    <t>Fig. 2I</t>
  </si>
  <si>
    <t>Fig. 2L</t>
  </si>
  <si>
    <t>Fig. 3E</t>
  </si>
  <si>
    <t>ERa+ cells</t>
  </si>
  <si>
    <t>Ki67+ cells</t>
  </si>
  <si>
    <t xml:space="preserve">Normalized Mean </t>
  </si>
  <si>
    <t>Fig. 4B</t>
  </si>
  <si>
    <t>Masc-e</t>
  </si>
  <si>
    <t>position</t>
  </si>
  <si>
    <t>chr10</t>
  </si>
  <si>
    <t>Fig. 2H</t>
  </si>
  <si>
    <t>average p-value</t>
  </si>
  <si>
    <t>meth diff (WTstem vs. KOlum)</t>
  </si>
  <si>
    <t>wt1</t>
  </si>
  <si>
    <t>wt2</t>
  </si>
  <si>
    <t>wt3</t>
  </si>
  <si>
    <t>wt4</t>
  </si>
  <si>
    <t>wt5</t>
  </si>
  <si>
    <t>mut1</t>
  </si>
  <si>
    <t>mut2</t>
  </si>
  <si>
    <t>mut3</t>
  </si>
  <si>
    <t>mut4</t>
  </si>
  <si>
    <t>mut5</t>
  </si>
  <si>
    <t>Time (weeks)</t>
  </si>
  <si>
    <t>Tumor (neg vs pos)</t>
  </si>
  <si>
    <t>trichrome blue intensity</t>
  </si>
  <si>
    <t>CK8+CK14- acini</t>
  </si>
  <si>
    <t>Polarized acini</t>
  </si>
  <si>
    <t>Fig. 1G</t>
  </si>
  <si>
    <t>chromosome</t>
  </si>
  <si>
    <t>lipid droplet+ alveoli%</t>
  </si>
  <si>
    <t>lobuloalveoli#</t>
  </si>
  <si>
    <t>WT1</t>
  </si>
  <si>
    <t>WT2</t>
  </si>
  <si>
    <t>WT3</t>
  </si>
  <si>
    <t>KO1</t>
  </si>
  <si>
    <t>KO2</t>
  </si>
  <si>
    <t>Total methylated#</t>
  </si>
  <si>
    <t>Mean methylated#</t>
  </si>
  <si>
    <t>Total unmethylated#</t>
  </si>
  <si>
    <t>Fig. 1A</t>
  </si>
  <si>
    <t>Fig. 1F</t>
  </si>
  <si>
    <t xml:space="preserve">L </t>
  </si>
  <si>
    <t xml:space="preserve">W </t>
  </si>
  <si>
    <t>L</t>
  </si>
  <si>
    <t>Supplementary Fig. 3B</t>
  </si>
  <si>
    <t>Supplementary Fig. 1E</t>
  </si>
  <si>
    <t>Supplementary Fig. 1F</t>
  </si>
  <si>
    <t>Supplementary Fig. 1G</t>
  </si>
  <si>
    <t>Supplementary Fig. 1H</t>
  </si>
  <si>
    <t>Supplementary Fig. 1I</t>
  </si>
  <si>
    <t>Supplementary Fig. 1J</t>
  </si>
  <si>
    <t>Supplementary Fig. 1L</t>
  </si>
  <si>
    <t>Supplementary Fig. 1M</t>
  </si>
  <si>
    <t>Supplementary Fig. 1N</t>
  </si>
  <si>
    <t>Supplementary Fig. 2A</t>
  </si>
  <si>
    <t>Supplementary Fig. 2B</t>
  </si>
  <si>
    <t>Supplementary Fig. 2G</t>
  </si>
  <si>
    <t>Supplementary Fig. 2I</t>
  </si>
  <si>
    <t>Supplementary Fig. 3A</t>
  </si>
  <si>
    <t>Supplementary Fig. 1B</t>
  </si>
  <si>
    <t>Supplementary Fig. 2E</t>
  </si>
  <si>
    <t>Supplementary Fig. 2H</t>
  </si>
  <si>
    <t>Supplementary Fig. 3E</t>
  </si>
  <si>
    <t>Supplementary Fig. 3C</t>
  </si>
  <si>
    <t>Supplementary Fig.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</si>
</sst>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9" fontId="0" fillId="0" borderId="0" xfId="1" applyFont="1" applyAlignment="1">
      <alignment horizontal="left"/>
    </xf>
    <xf numFmtId="2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1" fontId="0" fillId="0" borderId="0" xfId="0" applyNumberFormat="1" applyFon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165" fontId="0" fillId="0" borderId="0" xfId="0" applyNumberFormat="1" applyFont="1" applyFill="1" applyAlignment="1">
      <alignment horizontal="left"/>
    </xf>
    <xf numFmtId="1" fontId="0" fillId="0" borderId="0" xfId="0" applyNumberFormat="1" applyFont="1" applyAlignment="1">
      <alignment horizontal="left"/>
    </xf>
    <xf numFmtId="165" fontId="0" fillId="0" borderId="0" xfId="0" applyNumberFormat="1" applyFont="1" applyAlignment="1">
      <alignment horizontal="left"/>
    </xf>
    <xf numFmtId="166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/>
    </xf>
    <xf numFmtId="0" fontId="1" fillId="0" borderId="0" xfId="0" applyFont="1"/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/>
    <xf numFmtId="165" fontId="0" fillId="0" borderId="0" xfId="0" applyNumberFormat="1"/>
    <xf numFmtId="2" fontId="2" fillId="0" borderId="0" xfId="0" applyNumberFormat="1" applyFont="1" applyAlignment="1">
      <alignment horizontal="left"/>
    </xf>
    <xf numFmtId="1" fontId="0" fillId="0" borderId="0" xfId="0" applyNumberFormat="1"/>
    <xf numFmtId="165" fontId="0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167" fontId="0" fillId="0" borderId="0" xfId="0" applyNumberFormat="1" applyAlignment="1">
      <alignment horizontal="left"/>
    </xf>
    <xf numFmtId="167" fontId="0" fillId="0" borderId="0" xfId="0" applyNumberFormat="1"/>
    <xf numFmtId="9" fontId="2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8" fillId="0" borderId="0" xfId="0" applyNumberFormat="1" applyFont="1"/>
    <xf numFmtId="0" fontId="0" fillId="0" borderId="0" xfId="0" applyFont="1"/>
    <xf numFmtId="2" fontId="0" fillId="0" borderId="0" xfId="0" applyNumberFormat="1" applyFont="1"/>
    <xf numFmtId="49" fontId="0" fillId="0" borderId="0" xfId="0" applyNumberFormat="1"/>
    <xf numFmtId="0" fontId="2" fillId="0" borderId="0" xfId="0" applyFont="1"/>
    <xf numFmtId="166" fontId="0" fillId="0" borderId="0" xfId="0" applyNumberFormat="1"/>
    <xf numFmtId="166" fontId="5" fillId="0" borderId="0" xfId="0" applyNumberFormat="1" applyFont="1"/>
    <xf numFmtId="0" fontId="1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1034143</xdr:colOff>
      <xdr:row>53</xdr:row>
      <xdr:rowOff>21772</xdr:rowOff>
    </xdr:from>
    <xdr:to>
      <xdr:col>11</xdr:col>
      <xdr:colOff>694824</xdr:colOff>
      <xdr:row>80</xdr:row>
      <xdr:rowOff>52305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401E75-0CD7-407C-8DFC-F7401613F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4143" y="8545286"/>
          <a:ext cx="8663167" cy="5614903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34</xdr:row>
      <xdr:rowOff>65314</xdr:rowOff>
    </xdr:from>
    <xdr:to>
      <xdr:col>5</xdr:col>
      <xdr:colOff>661232</xdr:colOff>
      <xdr:row>49</xdr:row>
      <xdr:rowOff>187948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ABC1F2E-7314-43A3-898F-7478A53D8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4262" r="1"/>
        <a:stretch/>
      </xdr:blipFill>
      <xdr:spPr>
        <a:xfrm>
          <a:off x="533400" y="7739742"/>
          <a:ext cx="4427690" cy="3225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379446</xdr:colOff>
      <xdr:row>47</xdr:row>
      <xdr:rowOff>17106</xdr:rowOff>
    </xdr:from>
    <xdr:to>
      <xdr:col>12</xdr:col>
      <xdr:colOff>903726</xdr:colOff>
      <xdr:row>75</xdr:row>
      <xdr:rowOff>183384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B335883-E9A1-45B1-B033-E8852FCA0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446" y="8312020"/>
          <a:ext cx="10332308" cy="5957478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489857</xdr:colOff>
      <xdr:row>81</xdr:row>
      <xdr:rowOff>152400</xdr:rowOff>
    </xdr:from>
    <xdr:to>
      <xdr:col>11</xdr:col>
      <xdr:colOff>202062</xdr:colOff>
      <xdr:row>96</xdr:row>
      <xdr:rowOff>114778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EEB3BE6-1B13-404E-BA59-D58EC0612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9857" y="15479486"/>
          <a:ext cx="8845319" cy="3064806"/>
        </a:xfrm>
        <a:prstGeom prst="rect">
          <a:avLst/>
        </a:prstGeom>
      </xdr:spPr>
    </xdr:pic>
    <xdr:clientData/>
  </xdr:twoCellAnchor>
  <xdr:twoCellAnchor editAs="oneCell">
    <xdr:from>
      <xdr:col>0</xdr:col>
      <xdr:colOff>348343</xdr:colOff>
      <xdr:row>101</xdr:row>
      <xdr:rowOff>108856</xdr:rowOff>
    </xdr:from>
    <xdr:to>
      <xdr:col>12</xdr:col>
      <xdr:colOff>770290</xdr:colOff>
      <xdr:row>129</xdr:row>
      <xdr:rowOff>103261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DB15BE9-6E57-45C9-9BA3-D6D0DC34D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8343" y="19343914"/>
          <a:ext cx="10229975" cy="57856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878633</xdr:colOff>
      <xdr:row>60</xdr:row>
      <xdr:rowOff>124408</xdr:rowOff>
    </xdr:from>
    <xdr:to>
      <xdr:col>4</xdr:col>
      <xdr:colOff>692750</xdr:colOff>
      <xdr:row>79</xdr:row>
      <xdr:rowOff>35286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D6C6AA-49F4-4030-886B-FCCEE1F6B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633" y="12254204"/>
          <a:ext cx="3407959" cy="37737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516947</xdr:colOff>
      <xdr:row>163</xdr:row>
      <xdr:rowOff>194238</xdr:rowOff>
    </xdr:from>
    <xdr:to>
      <xdr:col>8</xdr:col>
      <xdr:colOff>108770</xdr:colOff>
      <xdr:row>183</xdr:row>
      <xdr:rowOff>117757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69B601-0AAC-4A39-9D28-68CF0D27D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947" y="32908675"/>
          <a:ext cx="5951372" cy="3962691"/>
        </a:xfrm>
        <a:prstGeom prst="rect">
          <a:avLst/>
        </a:prstGeom>
      </xdr:spPr>
    </xdr:pic>
    <xdr:clientData/>
  </xdr:twoCellAnchor>
  <xdr:twoCellAnchor editAs="oneCell">
    <xdr:from>
      <xdr:col>9</xdr:col>
      <xdr:colOff>185392</xdr:colOff>
      <xdr:row>163</xdr:row>
      <xdr:rowOff>32318</xdr:rowOff>
    </xdr:from>
    <xdr:to>
      <xdr:col>16</xdr:col>
      <xdr:colOff>57419</xdr:colOff>
      <xdr:row>188</xdr:row>
      <xdr:rowOff>5425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74AEA1-AABE-40E2-A030-6E7DB46D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75692" y="32746755"/>
          <a:ext cx="4904283" cy="5043558"/>
        </a:xfrm>
        <a:prstGeom prst="rect">
          <a:avLst/>
        </a:prstGeom>
      </xdr:spPr>
    </xdr:pic>
    <xdr:clientData/>
  </xdr:twoCellAnchor>
  <xdr:twoCellAnchor editAs="oneCell">
    <xdr:from>
      <xdr:col>0</xdr:col>
      <xdr:colOff>478971</xdr:colOff>
      <xdr:row>187</xdr:row>
      <xdr:rowOff>54429</xdr:rowOff>
    </xdr:from>
    <xdr:to>
      <xdr:col>7</xdr:col>
      <xdr:colOff>191202</xdr:colOff>
      <xdr:row>207</xdr:row>
      <xdr:rowOff>173236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BE1A95-B80F-44A9-BBF0-F71D1A6A4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971" y="26778857"/>
          <a:ext cx="5590517" cy="4255377"/>
        </a:xfrm>
        <a:prstGeom prst="rect">
          <a:avLst/>
        </a:prstGeom>
      </xdr:spPr>
    </xdr:pic>
    <xdr:clientData/>
  </xdr:twoCellAnchor>
  <xdr:twoCellAnchor editAs="oneCell">
    <xdr:from>
      <xdr:col>1</xdr:col>
      <xdr:colOff>654670</xdr:colOff>
      <xdr:row>149</xdr:row>
      <xdr:rowOff>25780</xdr:rowOff>
    </xdr:from>
    <xdr:to>
      <xdr:col>6</xdr:col>
      <xdr:colOff>322856</xdr:colOff>
      <xdr:row>163</xdr:row>
      <xdr:rowOff>126647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2AA438-8E2D-4EBE-A34B-220E7E7874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56423"/>
        <a:stretch/>
      </xdr:blipFill>
      <xdr:spPr>
        <a:xfrm>
          <a:off x="2254870" y="30843238"/>
          <a:ext cx="3238700" cy="3018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8E9F-54BD-4CE5-907C-F78C96E4DC32}">
  <dimension ref="A1:M60"/>
  <sheetViews>
    <sheetView tabSelected="1" topLeftCell="A16" zoomScale="50" zoomScaleNormal="50" workbookViewId="0">
      <selection activeCell="O21" sqref="O21"/>
    </sheetView>
  </sheetViews>
  <sheetFormatPr defaultRowHeight="15.9" x14ac:dyDescent="0.45"/>
  <cols>
    <col min="1" max="1" width="16.5" style="3" customWidth="1"/>
    <col min="2" max="2" width="10.640625" style="3" customWidth="1"/>
    <col min="3" max="5" width="9.7109375" style="3" customWidth="1"/>
    <col min="6" max="6" width="10.85546875" style="3" customWidth="1"/>
    <col min="7" max="7" width="10.2109375" style="3" customWidth="1"/>
    <col min="8" max="11" width="10.140625" style="3" customWidth="1"/>
    <col min="12" max="12" width="11.0703125" style="3" customWidth="1"/>
    <col min="13" max="13" width="9.92578125" style="3" customWidth="1"/>
    <col min="14" max="14" width="10.640625" style="3" customWidth="1"/>
    <col min="15" max="15" width="13.140625" style="3" customWidth="1"/>
    <col min="16" max="16384" width="9.140625" style="3"/>
  </cols>
  <sheetData>
    <row r="1" spans="1:13" x14ac:dyDescent="0.45">
      <c r="A1" s="4" t="s">
        <v>146</v>
      </c>
    </row>
    <row r="2" spans="1:13" x14ac:dyDescent="0.45">
      <c r="A2" s="3" t="s">
        <v>125</v>
      </c>
      <c r="B2" s="3" t="s">
        <v>74</v>
      </c>
      <c r="C2" s="3" t="s">
        <v>75</v>
      </c>
      <c r="D2" s="3" t="s">
        <v>76</v>
      </c>
      <c r="E2" s="3" t="s">
        <v>13</v>
      </c>
      <c r="F2" s="3" t="s">
        <v>3</v>
      </c>
      <c r="G2" s="3" t="s">
        <v>97</v>
      </c>
      <c r="H2" s="3" t="s">
        <v>74</v>
      </c>
      <c r="I2" s="3" t="s">
        <v>75</v>
      </c>
      <c r="J2" s="3" t="s">
        <v>76</v>
      </c>
      <c r="K2" s="14" t="s">
        <v>13</v>
      </c>
      <c r="L2" s="14" t="s">
        <v>3</v>
      </c>
    </row>
    <row r="3" spans="1:13" x14ac:dyDescent="0.45">
      <c r="A3" s="3" t="s">
        <v>0</v>
      </c>
      <c r="B3" s="3">
        <v>7</v>
      </c>
      <c r="C3" s="3">
        <v>9</v>
      </c>
      <c r="D3" s="3">
        <v>11</v>
      </c>
      <c r="E3" s="14">
        <v>9</v>
      </c>
      <c r="F3" s="3">
        <v>2</v>
      </c>
      <c r="G3" s="3" t="s">
        <v>0</v>
      </c>
      <c r="H3" s="3">
        <v>15</v>
      </c>
      <c r="I3" s="3">
        <v>17</v>
      </c>
      <c r="J3" s="3">
        <v>15</v>
      </c>
      <c r="K3" s="14">
        <v>15.666666666666666</v>
      </c>
      <c r="L3" s="14">
        <v>1.1547005383792517</v>
      </c>
      <c r="M3" s="16"/>
    </row>
    <row r="4" spans="1:13" x14ac:dyDescent="0.45">
      <c r="A4" s="3" t="s">
        <v>1</v>
      </c>
      <c r="B4" s="3">
        <v>15</v>
      </c>
      <c r="C4" s="3">
        <v>17</v>
      </c>
      <c r="D4" s="3">
        <v>16</v>
      </c>
      <c r="E4" s="3">
        <v>16</v>
      </c>
      <c r="F4" s="3">
        <v>1</v>
      </c>
      <c r="G4" s="3" t="s">
        <v>1</v>
      </c>
      <c r="H4" s="3">
        <v>20</v>
      </c>
      <c r="I4" s="3">
        <v>18</v>
      </c>
      <c r="J4" s="3">
        <v>15</v>
      </c>
      <c r="K4" s="14">
        <v>17.666666666666668</v>
      </c>
      <c r="L4" s="14">
        <v>2.5166114784235796</v>
      </c>
      <c r="M4" s="16"/>
    </row>
    <row r="5" spans="1:13" x14ac:dyDescent="0.45">
      <c r="A5" s="3" t="s">
        <v>2</v>
      </c>
      <c r="B5" s="3">
        <v>22</v>
      </c>
      <c r="C5" s="3">
        <v>18</v>
      </c>
      <c r="D5" s="3">
        <v>20</v>
      </c>
      <c r="E5" s="3">
        <v>20</v>
      </c>
      <c r="F5" s="3">
        <v>2</v>
      </c>
      <c r="G5" s="3" t="s">
        <v>2</v>
      </c>
      <c r="H5" s="3">
        <v>8</v>
      </c>
      <c r="I5" s="3">
        <v>11</v>
      </c>
      <c r="J5" s="3">
        <v>12</v>
      </c>
      <c r="K5" s="14">
        <v>10.333333333333334</v>
      </c>
      <c r="L5" s="14">
        <v>2.0816659994661348</v>
      </c>
    </row>
    <row r="7" spans="1:13" x14ac:dyDescent="0.45">
      <c r="A7" s="4" t="s">
        <v>116</v>
      </c>
      <c r="E7" s="14"/>
      <c r="F7" s="14"/>
    </row>
    <row r="8" spans="1:13" x14ac:dyDescent="0.45">
      <c r="A8" s="3" t="s">
        <v>125</v>
      </c>
      <c r="B8" s="3" t="s">
        <v>74</v>
      </c>
      <c r="C8" s="3" t="s">
        <v>75</v>
      </c>
      <c r="D8" s="3" t="s">
        <v>76</v>
      </c>
      <c r="E8" s="14" t="s">
        <v>13</v>
      </c>
      <c r="F8" s="14" t="s">
        <v>3</v>
      </c>
      <c r="G8" s="3" t="s">
        <v>98</v>
      </c>
      <c r="H8" s="3" t="s">
        <v>74</v>
      </c>
      <c r="I8" s="3" t="s">
        <v>75</v>
      </c>
      <c r="J8" s="3" t="s">
        <v>76</v>
      </c>
      <c r="K8" s="14" t="s">
        <v>13</v>
      </c>
      <c r="L8" s="14" t="s">
        <v>3</v>
      </c>
    </row>
    <row r="9" spans="1:13" x14ac:dyDescent="0.45">
      <c r="A9" s="3" t="s">
        <v>0</v>
      </c>
      <c r="B9" s="3">
        <v>22</v>
      </c>
      <c r="C9" s="3">
        <v>21</v>
      </c>
      <c r="D9" s="3">
        <v>23</v>
      </c>
      <c r="E9" s="14">
        <v>22</v>
      </c>
      <c r="F9" s="14">
        <v>1</v>
      </c>
      <c r="G9" s="3" t="s">
        <v>0</v>
      </c>
      <c r="H9" s="3">
        <v>37</v>
      </c>
      <c r="I9" s="3">
        <v>42</v>
      </c>
      <c r="J9" s="3">
        <v>38</v>
      </c>
      <c r="K9" s="14">
        <v>39</v>
      </c>
      <c r="L9" s="14">
        <v>2.6457513110645907</v>
      </c>
    </row>
    <row r="10" spans="1:13" x14ac:dyDescent="0.45">
      <c r="A10" s="3" t="s">
        <v>1</v>
      </c>
      <c r="B10" s="3">
        <v>32</v>
      </c>
      <c r="C10" s="3">
        <v>31</v>
      </c>
      <c r="D10" s="3">
        <v>28</v>
      </c>
      <c r="E10" s="14">
        <v>30.333333333333332</v>
      </c>
      <c r="F10" s="14">
        <v>2.0816659994661331</v>
      </c>
      <c r="G10" s="3" t="s">
        <v>1</v>
      </c>
      <c r="H10" s="3">
        <v>35</v>
      </c>
      <c r="I10" s="3">
        <v>36</v>
      </c>
      <c r="J10" s="3">
        <v>39</v>
      </c>
      <c r="K10" s="14">
        <v>36.666666666666664</v>
      </c>
      <c r="L10" s="14">
        <v>2.0816659994661326</v>
      </c>
    </row>
    <row r="11" spans="1:13" x14ac:dyDescent="0.45">
      <c r="A11" s="3" t="s">
        <v>2</v>
      </c>
      <c r="B11" s="3">
        <v>40</v>
      </c>
      <c r="C11" s="3">
        <v>44</v>
      </c>
      <c r="D11" s="3">
        <v>46</v>
      </c>
      <c r="E11" s="14">
        <v>43.333333333333336</v>
      </c>
      <c r="F11" s="14">
        <v>3.0550504633038931</v>
      </c>
      <c r="G11" s="3" t="s">
        <v>2</v>
      </c>
      <c r="H11" s="3">
        <v>25</v>
      </c>
      <c r="I11" s="3">
        <v>21</v>
      </c>
      <c r="J11" s="3">
        <v>20</v>
      </c>
      <c r="K11" s="14">
        <v>22</v>
      </c>
      <c r="L11" s="14">
        <v>2.6457513110645907</v>
      </c>
    </row>
    <row r="13" spans="1:13" x14ac:dyDescent="0.45">
      <c r="A13" s="4" t="s">
        <v>96</v>
      </c>
      <c r="B13" s="3" t="s">
        <v>74</v>
      </c>
      <c r="C13" s="3" t="s">
        <v>75</v>
      </c>
      <c r="D13" s="3" t="s">
        <v>76</v>
      </c>
      <c r="E13" s="14" t="s">
        <v>13</v>
      </c>
      <c r="F13" s="14" t="s">
        <v>3</v>
      </c>
      <c r="M13" s="16"/>
    </row>
    <row r="14" spans="1:13" x14ac:dyDescent="0.45">
      <c r="A14" s="3" t="s">
        <v>0</v>
      </c>
      <c r="B14" s="3">
        <v>7</v>
      </c>
      <c r="C14" s="3">
        <v>12</v>
      </c>
      <c r="D14" s="3">
        <v>14</v>
      </c>
      <c r="E14" s="14">
        <v>11</v>
      </c>
      <c r="F14" s="14">
        <v>3.6055512754639891</v>
      </c>
      <c r="M14" s="16"/>
    </row>
    <row r="15" spans="1:13" x14ac:dyDescent="0.45">
      <c r="A15" s="3" t="s">
        <v>1</v>
      </c>
      <c r="B15" s="3">
        <v>24</v>
      </c>
      <c r="C15" s="3">
        <v>28</v>
      </c>
      <c r="D15" s="3">
        <v>27</v>
      </c>
      <c r="E15" s="14">
        <v>26.333333333333332</v>
      </c>
      <c r="F15" s="14">
        <v>2.0816659994661331</v>
      </c>
    </row>
    <row r="16" spans="1:13" x14ac:dyDescent="0.45">
      <c r="A16" s="3" t="s">
        <v>2</v>
      </c>
      <c r="B16" s="3">
        <v>22</v>
      </c>
      <c r="C16" s="3">
        <v>24</v>
      </c>
      <c r="D16" s="3">
        <v>21</v>
      </c>
      <c r="E16" s="14">
        <v>22.333333333333332</v>
      </c>
      <c r="F16" s="14">
        <v>1.5275252316519465</v>
      </c>
    </row>
    <row r="17" spans="1:12" x14ac:dyDescent="0.45">
      <c r="E17" s="14"/>
      <c r="F17" s="14"/>
      <c r="K17" s="14"/>
      <c r="L17" s="14"/>
    </row>
    <row r="18" spans="1:12" x14ac:dyDescent="0.45">
      <c r="A18" s="4" t="s">
        <v>24</v>
      </c>
      <c r="E18" s="14"/>
      <c r="F18" s="14"/>
      <c r="K18" s="14"/>
      <c r="L18" s="14"/>
    </row>
    <row r="19" spans="1:12" x14ac:dyDescent="0.45">
      <c r="A19" s="3" t="s">
        <v>93</v>
      </c>
      <c r="B19" s="3" t="s">
        <v>0</v>
      </c>
      <c r="C19" s="3" t="s">
        <v>2</v>
      </c>
      <c r="E19" s="14"/>
      <c r="F19" s="14"/>
      <c r="K19" s="14"/>
      <c r="L19" s="14"/>
    </row>
    <row r="20" spans="1:12" x14ac:dyDescent="0.45">
      <c r="A20" s="3" t="s">
        <v>74</v>
      </c>
      <c r="B20" s="3">
        <v>3</v>
      </c>
      <c r="C20" s="3">
        <v>6</v>
      </c>
      <c r="E20" s="14"/>
      <c r="F20" s="14"/>
      <c r="K20" s="14"/>
      <c r="L20" s="14"/>
    </row>
    <row r="21" spans="1:12" x14ac:dyDescent="0.45">
      <c r="A21" s="3" t="s">
        <v>75</v>
      </c>
      <c r="B21" s="3">
        <v>4</v>
      </c>
      <c r="C21" s="3">
        <v>5</v>
      </c>
      <c r="E21" s="14"/>
      <c r="F21" s="14"/>
      <c r="K21" s="14"/>
      <c r="L21" s="14"/>
    </row>
    <row r="22" spans="1:12" x14ac:dyDescent="0.45">
      <c r="A22" s="3" t="s">
        <v>76</v>
      </c>
      <c r="B22" s="3">
        <v>2</v>
      </c>
      <c r="C22" s="3">
        <v>8</v>
      </c>
      <c r="E22" s="14"/>
      <c r="F22" s="14"/>
      <c r="K22" s="14"/>
      <c r="L22" s="14"/>
    </row>
    <row r="23" spans="1:12" x14ac:dyDescent="0.45">
      <c r="A23" s="3" t="s">
        <v>13</v>
      </c>
      <c r="B23" s="3">
        <v>3</v>
      </c>
      <c r="C23" s="9">
        <v>6.333333333333333</v>
      </c>
      <c r="E23" s="14"/>
      <c r="F23" s="14"/>
      <c r="K23" s="14"/>
      <c r="L23" s="14"/>
    </row>
    <row r="24" spans="1:12" x14ac:dyDescent="0.45">
      <c r="A24" s="3" t="s">
        <v>3</v>
      </c>
      <c r="B24" s="3">
        <v>1</v>
      </c>
      <c r="C24" s="9">
        <v>1.5275252316519474</v>
      </c>
      <c r="E24" s="14"/>
      <c r="F24" s="14"/>
      <c r="K24" s="14"/>
      <c r="L24" s="14"/>
    </row>
    <row r="25" spans="1:12" x14ac:dyDescent="0.45">
      <c r="A25"/>
      <c r="E25" s="14"/>
      <c r="F25" s="14"/>
      <c r="K25" s="14"/>
      <c r="L25" s="14"/>
    </row>
    <row r="26" spans="1:12" x14ac:dyDescent="0.45">
      <c r="A26" s="3" t="s">
        <v>94</v>
      </c>
      <c r="B26" s="3" t="s">
        <v>0</v>
      </c>
      <c r="C26" s="3" t="s">
        <v>2</v>
      </c>
      <c r="E26" s="14"/>
      <c r="F26" s="14"/>
      <c r="K26" s="14"/>
      <c r="L26" s="14"/>
    </row>
    <row r="27" spans="1:12" x14ac:dyDescent="0.45">
      <c r="A27" s="3" t="s">
        <v>74</v>
      </c>
      <c r="B27" s="3">
        <v>0</v>
      </c>
      <c r="C27" s="3">
        <v>12</v>
      </c>
      <c r="E27" s="14"/>
      <c r="F27" s="14"/>
      <c r="K27" s="14"/>
      <c r="L27" s="14"/>
    </row>
    <row r="28" spans="1:12" x14ac:dyDescent="0.45">
      <c r="A28" s="3" t="s">
        <v>75</v>
      </c>
      <c r="B28" s="3">
        <v>5</v>
      </c>
      <c r="C28" s="3">
        <v>18</v>
      </c>
      <c r="E28" s="14"/>
      <c r="F28" s="14"/>
      <c r="K28" s="14"/>
      <c r="L28" s="14"/>
    </row>
    <row r="29" spans="1:12" x14ac:dyDescent="0.45">
      <c r="A29" s="3" t="s">
        <v>76</v>
      </c>
      <c r="B29" s="3">
        <v>1</v>
      </c>
      <c r="C29" s="3">
        <v>15</v>
      </c>
      <c r="E29" s="14"/>
      <c r="F29" s="14"/>
      <c r="K29" s="14"/>
      <c r="L29" s="14"/>
    </row>
    <row r="30" spans="1:12" x14ac:dyDescent="0.45">
      <c r="A30" s="3" t="s">
        <v>13</v>
      </c>
      <c r="B30" s="14">
        <v>2</v>
      </c>
      <c r="C30" s="14">
        <v>15</v>
      </c>
      <c r="G30" s="14"/>
      <c r="H30" s="14"/>
    </row>
    <row r="31" spans="1:12" x14ac:dyDescent="0.45">
      <c r="A31" s="3" t="s">
        <v>3</v>
      </c>
      <c r="B31" s="9">
        <v>2.6457513110645907</v>
      </c>
      <c r="C31" s="14">
        <v>3</v>
      </c>
    </row>
    <row r="32" spans="1:12" x14ac:dyDescent="0.45">
      <c r="B32" s="9"/>
      <c r="C32" s="14"/>
    </row>
    <row r="34" spans="1:1" ht="18" x14ac:dyDescent="0.45">
      <c r="A34" s="33" t="s">
        <v>158</v>
      </c>
    </row>
    <row r="45" spans="1:1" s="2" customFormat="1" x14ac:dyDescent="0.45"/>
    <row r="46" spans="1:1" s="6" customFormat="1" x14ac:dyDescent="0.45"/>
    <row r="47" spans="1:1" s="2" customFormat="1" x14ac:dyDescent="0.45"/>
    <row r="48" spans="1:1" s="2" customFormat="1" x14ac:dyDescent="0.45"/>
    <row r="49" spans="1:1" s="2" customFormat="1" x14ac:dyDescent="0.45"/>
    <row r="50" spans="1:1" s="2" customFormat="1" x14ac:dyDescent="0.45"/>
    <row r="51" spans="1:1" s="2" customFormat="1" x14ac:dyDescent="0.45"/>
    <row r="52" spans="1:1" s="2" customFormat="1" x14ac:dyDescent="0.45"/>
    <row r="53" spans="1:1" s="2" customFormat="1" ht="18" x14ac:dyDescent="0.45">
      <c r="A53" s="33" t="s">
        <v>159</v>
      </c>
    </row>
    <row r="54" spans="1:1" s="2" customFormat="1" x14ac:dyDescent="0.45"/>
    <row r="55" spans="1:1" s="2" customFormat="1" x14ac:dyDescent="0.45"/>
    <row r="56" spans="1:1" s="2" customFormat="1" x14ac:dyDescent="0.45"/>
    <row r="57" spans="1:1" s="2" customFormat="1" x14ac:dyDescent="0.45"/>
    <row r="58" spans="1:1" s="2" customFormat="1" x14ac:dyDescent="0.45"/>
    <row r="59" spans="1:1" s="2" customFormat="1" x14ac:dyDescent="0.45"/>
    <row r="60" spans="1:1" s="2" customFormat="1" x14ac:dyDescent="0.45"/>
  </sheetData>
  <phoneticPr fontId="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B0C7-F7C3-44DA-B468-036EF7F89226}">
  <dimension ref="A1:Q101"/>
  <sheetViews>
    <sheetView topLeftCell="A10" zoomScale="50" zoomScaleNormal="50" workbookViewId="0">
      <selection activeCell="H21" sqref="H21"/>
    </sheetView>
  </sheetViews>
  <sheetFormatPr defaultRowHeight="15.9" x14ac:dyDescent="0.45"/>
  <cols>
    <col min="1" max="1" width="16.140625" style="18" customWidth="1"/>
    <col min="2" max="2" width="10.28515625" customWidth="1"/>
    <col min="3" max="3" width="13.92578125" customWidth="1"/>
    <col min="4" max="4" width="10" customWidth="1"/>
    <col min="5" max="5" width="10.5703125" customWidth="1"/>
    <col min="6" max="6" width="9.92578125" customWidth="1"/>
    <col min="8" max="8" width="9.78515625" customWidth="1"/>
    <col min="9" max="9" width="10.0703125" customWidth="1"/>
    <col min="10" max="10" width="10" customWidth="1"/>
    <col min="11" max="11" width="9.7109375" customWidth="1"/>
    <col min="12" max="12" width="8.78515625" customWidth="1"/>
    <col min="13" max="13" width="13.5" customWidth="1"/>
    <col min="14" max="14" width="25.85546875" customWidth="1"/>
    <col min="15" max="15" width="9.5" bestFit="1" customWidth="1"/>
    <col min="19" max="19" width="10" customWidth="1"/>
  </cols>
  <sheetData>
    <row r="1" spans="1:14" x14ac:dyDescent="0.45">
      <c r="A1" s="4" t="s">
        <v>113</v>
      </c>
      <c r="F1" s="2"/>
      <c r="G1" s="2"/>
      <c r="H1" s="3"/>
      <c r="I1" s="3"/>
      <c r="J1" s="3"/>
      <c r="N1" s="3"/>
    </row>
    <row r="2" spans="1:14" x14ac:dyDescent="0.45">
      <c r="A2" s="2" t="s">
        <v>123</v>
      </c>
      <c r="B2" s="2" t="s">
        <v>4</v>
      </c>
      <c r="C2" s="2" t="s">
        <v>5</v>
      </c>
      <c r="D2" s="2" t="s">
        <v>6</v>
      </c>
      <c r="E2" s="2" t="s">
        <v>3</v>
      </c>
      <c r="F2" s="2" t="s">
        <v>4</v>
      </c>
      <c r="G2" s="2" t="s">
        <v>5</v>
      </c>
      <c r="H2" s="2" t="s">
        <v>6</v>
      </c>
      <c r="J2" s="3"/>
      <c r="N2" s="3"/>
    </row>
    <row r="3" spans="1:14" x14ac:dyDescent="0.45">
      <c r="A3" s="3" t="s">
        <v>0</v>
      </c>
      <c r="B3" s="10">
        <v>1</v>
      </c>
      <c r="C3" s="10">
        <v>1</v>
      </c>
      <c r="D3" s="10">
        <v>1</v>
      </c>
      <c r="E3" s="3" t="s">
        <v>0</v>
      </c>
      <c r="F3" s="2">
        <v>0.05</v>
      </c>
      <c r="G3" s="11">
        <v>0.05</v>
      </c>
      <c r="H3" s="11">
        <v>0.05</v>
      </c>
      <c r="J3" s="3"/>
      <c r="N3" s="3"/>
    </row>
    <row r="4" spans="1:14" x14ac:dyDescent="0.45">
      <c r="A4" s="3" t="s">
        <v>2</v>
      </c>
      <c r="B4" s="11">
        <v>0.05</v>
      </c>
      <c r="C4" s="11">
        <v>0.8</v>
      </c>
      <c r="D4" s="11">
        <v>0.6</v>
      </c>
      <c r="E4" s="3" t="s">
        <v>2</v>
      </c>
      <c r="F4" s="11">
        <v>1.2713762313372456E-2</v>
      </c>
      <c r="G4" s="11">
        <v>9.6143815411716724E-2</v>
      </c>
      <c r="H4" s="11">
        <v>0.11255546427376804</v>
      </c>
      <c r="J4" s="3"/>
      <c r="K4" s="26"/>
      <c r="L4" s="27"/>
      <c r="M4" s="28"/>
      <c r="N4" s="3"/>
    </row>
    <row r="5" spans="1:14" x14ac:dyDescent="0.45">
      <c r="A5" s="3"/>
      <c r="B5" s="11"/>
      <c r="C5" s="11"/>
      <c r="D5" s="11"/>
      <c r="E5" s="3"/>
      <c r="F5" s="11"/>
      <c r="G5" s="11"/>
      <c r="H5" s="11"/>
      <c r="J5" s="3"/>
      <c r="K5" s="26"/>
      <c r="L5" s="27"/>
      <c r="M5" s="28"/>
      <c r="N5" s="3"/>
    </row>
    <row r="6" spans="1:14" x14ac:dyDescent="0.45">
      <c r="A6" s="4" t="s">
        <v>114</v>
      </c>
      <c r="B6" s="12" t="s">
        <v>13</v>
      </c>
      <c r="C6" s="12" t="s">
        <v>3</v>
      </c>
      <c r="D6" s="2" t="s">
        <v>123</v>
      </c>
      <c r="H6" s="2"/>
      <c r="I6" s="2"/>
      <c r="J6" s="3"/>
      <c r="K6" s="3"/>
      <c r="L6" s="3"/>
      <c r="M6" s="3"/>
      <c r="N6" s="3"/>
    </row>
    <row r="7" spans="1:14" x14ac:dyDescent="0.45">
      <c r="A7" s="2" t="s">
        <v>0</v>
      </c>
      <c r="B7" s="25">
        <v>36.987333333333332</v>
      </c>
      <c r="C7" s="25">
        <v>9.2302275342124567</v>
      </c>
      <c r="D7" s="31">
        <v>1</v>
      </c>
    </row>
    <row r="8" spans="1:14" x14ac:dyDescent="0.45">
      <c r="A8" s="2" t="s">
        <v>2</v>
      </c>
      <c r="B8" s="25">
        <v>18.936666666666667</v>
      </c>
      <c r="C8" s="25">
        <v>11.712754002937707</v>
      </c>
      <c r="D8" s="25">
        <v>0.51</v>
      </c>
    </row>
    <row r="10" spans="1:14" x14ac:dyDescent="0.45">
      <c r="A10" s="4" t="s">
        <v>111</v>
      </c>
      <c r="B10" s="12"/>
      <c r="C10" s="12"/>
      <c r="D10" s="12"/>
      <c r="E10" s="2"/>
      <c r="F10" s="11"/>
      <c r="G10" s="11"/>
      <c r="H10" s="2"/>
    </row>
    <row r="11" spans="1:14" x14ac:dyDescent="0.45">
      <c r="A11" s="2" t="s">
        <v>123</v>
      </c>
      <c r="B11" s="2" t="s">
        <v>4</v>
      </c>
      <c r="C11" s="2" t="s">
        <v>5</v>
      </c>
      <c r="D11" s="2" t="s">
        <v>6</v>
      </c>
      <c r="E11" s="2" t="s">
        <v>3</v>
      </c>
      <c r="F11" s="2" t="s">
        <v>4</v>
      </c>
      <c r="G11" s="2" t="s">
        <v>5</v>
      </c>
      <c r="H11" s="2" t="s">
        <v>6</v>
      </c>
    </row>
    <row r="12" spans="1:14" x14ac:dyDescent="0.45">
      <c r="A12" s="2" t="s">
        <v>0</v>
      </c>
      <c r="B12" s="2">
        <v>1</v>
      </c>
      <c r="C12" s="2">
        <v>1</v>
      </c>
      <c r="D12" s="2">
        <v>1</v>
      </c>
      <c r="E12" s="2" t="s">
        <v>0</v>
      </c>
      <c r="F12" s="11">
        <v>0.1</v>
      </c>
      <c r="G12" s="11">
        <v>0.2</v>
      </c>
      <c r="H12" s="11">
        <v>0.1</v>
      </c>
    </row>
    <row r="13" spans="1:14" x14ac:dyDescent="0.45">
      <c r="A13" s="2" t="s">
        <v>2</v>
      </c>
      <c r="B13" s="11">
        <v>0.14499999999999999</v>
      </c>
      <c r="C13" s="11">
        <v>0.438</v>
      </c>
      <c r="D13" s="11">
        <v>0.9</v>
      </c>
      <c r="E13" s="2" t="s">
        <v>2</v>
      </c>
      <c r="F13" s="2">
        <v>0.03</v>
      </c>
      <c r="G13" s="2">
        <v>0.05</v>
      </c>
      <c r="H13" s="2">
        <v>7.0000000000000007E-2</v>
      </c>
    </row>
    <row r="15" spans="1:14" x14ac:dyDescent="0.45">
      <c r="A15" s="4" t="s">
        <v>112</v>
      </c>
    </row>
    <row r="16" spans="1:14" x14ac:dyDescent="0.45">
      <c r="A16" s="1" t="s">
        <v>91</v>
      </c>
      <c r="B16" s="1" t="s">
        <v>13</v>
      </c>
      <c r="C16" s="1" t="s">
        <v>3</v>
      </c>
    </row>
    <row r="17" spans="1:17" x14ac:dyDescent="0.45">
      <c r="A17" s="1" t="s">
        <v>0</v>
      </c>
      <c r="B17" s="30">
        <v>43.897666666666673</v>
      </c>
      <c r="C17" s="30">
        <v>4.4918755919251971</v>
      </c>
      <c r="I17" s="2"/>
      <c r="J17" s="3"/>
      <c r="K17" s="3"/>
      <c r="L17" s="3"/>
      <c r="M17" s="3"/>
      <c r="N17" s="3"/>
    </row>
    <row r="18" spans="1:17" x14ac:dyDescent="0.45">
      <c r="A18" s="1" t="s">
        <v>2</v>
      </c>
      <c r="B18" s="30">
        <v>71.06</v>
      </c>
      <c r="C18" s="30">
        <v>4.8790367901871816</v>
      </c>
      <c r="I18" s="3"/>
      <c r="J18" s="3"/>
      <c r="K18" s="3"/>
      <c r="L18" s="3"/>
      <c r="M18" s="3"/>
      <c r="N18" s="3"/>
    </row>
    <row r="19" spans="1:17" x14ac:dyDescent="0.45">
      <c r="A19" s="1"/>
      <c r="B19" s="30"/>
      <c r="C19" s="30"/>
      <c r="I19" s="3"/>
      <c r="J19" s="3"/>
      <c r="K19" s="3"/>
      <c r="L19" s="3"/>
      <c r="M19" s="3"/>
      <c r="N19" s="3"/>
    </row>
    <row r="20" spans="1:17" x14ac:dyDescent="0.45">
      <c r="A20" s="4" t="s">
        <v>128</v>
      </c>
      <c r="B20" s="30"/>
      <c r="C20" s="30"/>
      <c r="I20" s="3"/>
      <c r="J20" s="3"/>
      <c r="K20" s="3"/>
      <c r="L20" s="3"/>
      <c r="M20" s="3"/>
      <c r="N20" s="3"/>
    </row>
    <row r="21" spans="1:17" x14ac:dyDescent="0.45">
      <c r="A21" s="18" t="s">
        <v>147</v>
      </c>
      <c r="B21" s="18" t="s">
        <v>126</v>
      </c>
      <c r="C21" s="18" t="s">
        <v>130</v>
      </c>
      <c r="I21" s="3"/>
      <c r="J21" s="3"/>
      <c r="K21" s="3"/>
      <c r="L21" s="3"/>
      <c r="M21" s="3"/>
      <c r="N21" s="3"/>
    </row>
    <row r="22" spans="1:17" x14ac:dyDescent="0.45">
      <c r="A22" s="3" t="s">
        <v>127</v>
      </c>
      <c r="B22" s="18">
        <v>4609801</v>
      </c>
      <c r="C22" s="23">
        <v>-3.6666666666666597E-2</v>
      </c>
      <c r="I22" s="3"/>
      <c r="J22" s="3"/>
      <c r="K22" s="3"/>
      <c r="L22" s="3"/>
      <c r="M22" s="3"/>
      <c r="N22" s="3"/>
    </row>
    <row r="23" spans="1:17" x14ac:dyDescent="0.45">
      <c r="A23" s="8" t="s">
        <v>127</v>
      </c>
      <c r="B23" s="18">
        <v>4609805</v>
      </c>
      <c r="C23" s="23">
        <v>-0.04</v>
      </c>
      <c r="I23" s="3"/>
      <c r="J23" s="3"/>
      <c r="K23" s="3"/>
      <c r="L23" s="3"/>
      <c r="M23" s="3"/>
      <c r="N23" s="3"/>
    </row>
    <row r="24" spans="1:17" x14ac:dyDescent="0.45">
      <c r="A24" s="8" t="s">
        <v>127</v>
      </c>
      <c r="B24" s="18">
        <v>4609823</v>
      </c>
      <c r="C24" s="23">
        <v>-8.0000000000000099E-2</v>
      </c>
      <c r="I24" s="3"/>
      <c r="J24" s="3"/>
      <c r="K24" s="3"/>
      <c r="L24" s="3"/>
      <c r="M24" s="3"/>
      <c r="N24" s="3"/>
    </row>
    <row r="25" spans="1:17" x14ac:dyDescent="0.45">
      <c r="A25" s="18" t="s">
        <v>127</v>
      </c>
      <c r="B25" s="18">
        <v>4609910</v>
      </c>
      <c r="C25" s="23">
        <v>-4.6666666666666697E-2</v>
      </c>
      <c r="I25" s="3"/>
      <c r="J25" s="3"/>
      <c r="K25" s="3"/>
      <c r="L25" s="3"/>
      <c r="M25" s="3"/>
      <c r="N25" s="3"/>
      <c r="O25" s="3"/>
      <c r="P25" s="3"/>
    </row>
    <row r="26" spans="1:17" x14ac:dyDescent="0.45">
      <c r="A26" s="8"/>
      <c r="C26" s="18" t="s">
        <v>129</v>
      </c>
      <c r="D26" s="35">
        <v>0.17395880755439255</v>
      </c>
      <c r="I26" s="3"/>
      <c r="J26" s="3"/>
      <c r="K26" s="3"/>
      <c r="L26" s="3"/>
      <c r="M26" s="3"/>
      <c r="N26" s="3"/>
      <c r="O26" s="8"/>
      <c r="P26" s="8"/>
    </row>
    <row r="27" spans="1:17" x14ac:dyDescent="0.45">
      <c r="A27" s="8"/>
      <c r="C27" s="18"/>
      <c r="D27" s="35"/>
      <c r="I27" s="3"/>
      <c r="J27" s="3"/>
      <c r="K27" s="3"/>
      <c r="L27" s="3"/>
      <c r="M27" s="3"/>
      <c r="N27" s="3"/>
      <c r="O27" s="8"/>
      <c r="P27" s="8"/>
    </row>
    <row r="28" spans="1:17" x14ac:dyDescent="0.45">
      <c r="A28" s="4" t="s">
        <v>108</v>
      </c>
      <c r="B28" s="3"/>
      <c r="C28" s="3"/>
      <c r="D28" s="3"/>
      <c r="E28" s="3"/>
      <c r="F28" s="3"/>
      <c r="G28" s="3"/>
      <c r="H28" s="3"/>
      <c r="I28" s="3"/>
      <c r="J28" s="3"/>
      <c r="N28" s="3"/>
      <c r="O28" s="8"/>
      <c r="P28" s="8"/>
    </row>
    <row r="29" spans="1:17" x14ac:dyDescent="0.45">
      <c r="A29" s="2" t="s">
        <v>123</v>
      </c>
      <c r="B29" s="3" t="s">
        <v>4</v>
      </c>
      <c r="C29" s="3" t="s">
        <v>5</v>
      </c>
      <c r="D29" s="3" t="s">
        <v>6</v>
      </c>
      <c r="E29" s="3" t="s">
        <v>3</v>
      </c>
      <c r="F29" s="3" t="s">
        <v>4</v>
      </c>
      <c r="G29" s="3" t="s">
        <v>5</v>
      </c>
      <c r="H29" s="3" t="s">
        <v>6</v>
      </c>
      <c r="I29" s="3"/>
      <c r="J29" s="3"/>
      <c r="K29" s="3"/>
      <c r="L29" s="3"/>
      <c r="M29" s="3"/>
      <c r="N29" s="3"/>
    </row>
    <row r="30" spans="1:17" x14ac:dyDescent="0.45">
      <c r="A30" s="3" t="s">
        <v>17</v>
      </c>
      <c r="B30" s="8">
        <v>8.9</v>
      </c>
      <c r="C30" s="8">
        <v>3.61</v>
      </c>
      <c r="D30" s="8">
        <v>1.67</v>
      </c>
      <c r="E30" s="3" t="s">
        <v>17</v>
      </c>
      <c r="F30" s="8">
        <v>7.0736536727103311E-2</v>
      </c>
      <c r="G30" s="8">
        <v>3.92664041452888E-2</v>
      </c>
      <c r="H30" s="8">
        <v>3.5049484698073473E-2</v>
      </c>
      <c r="I30" s="3"/>
      <c r="J30" s="3"/>
      <c r="K30" s="25"/>
      <c r="L30" s="25"/>
      <c r="M30" s="25"/>
      <c r="N30" s="3"/>
      <c r="O30" s="8"/>
      <c r="P30" s="8"/>
    </row>
    <row r="31" spans="1:17" x14ac:dyDescent="0.45">
      <c r="A31" s="3" t="s">
        <v>18</v>
      </c>
      <c r="B31" s="5">
        <v>1</v>
      </c>
      <c r="C31" s="5">
        <v>1</v>
      </c>
      <c r="D31" s="5">
        <v>1</v>
      </c>
      <c r="E31" s="3" t="s">
        <v>18</v>
      </c>
      <c r="F31" s="8">
        <v>1.6803462442777581</v>
      </c>
      <c r="G31" s="8">
        <v>0.74040354892017657</v>
      </c>
      <c r="H31" s="8">
        <v>0.41092564912462676</v>
      </c>
      <c r="I31" s="3"/>
      <c r="J31" s="3"/>
      <c r="N31" s="3"/>
      <c r="O31" s="5"/>
      <c r="P31" s="5"/>
      <c r="Q31" s="5"/>
    </row>
    <row r="32" spans="1:17" x14ac:dyDescent="0.45">
      <c r="I32" s="3"/>
      <c r="J32" s="3"/>
      <c r="N32" s="3"/>
    </row>
    <row r="33" spans="1:17" x14ac:dyDescent="0.45">
      <c r="A33" s="3"/>
      <c r="B33" s="3"/>
      <c r="C33" s="3"/>
      <c r="D33" s="3"/>
      <c r="E33" s="3"/>
      <c r="F33" s="3"/>
      <c r="G33" s="3"/>
      <c r="H33" s="3"/>
      <c r="I33" s="3"/>
      <c r="J33" s="3"/>
      <c r="N33" s="3"/>
      <c r="O33" s="29"/>
      <c r="P33" s="29"/>
      <c r="Q33" s="29"/>
    </row>
    <row r="34" spans="1:17" x14ac:dyDescent="0.45">
      <c r="A34" s="4" t="s">
        <v>109</v>
      </c>
      <c r="B34" s="3"/>
      <c r="C34" s="3"/>
      <c r="D34" s="3"/>
      <c r="E34" s="3"/>
      <c r="F34" s="3"/>
      <c r="G34" s="3"/>
      <c r="H34" s="3"/>
      <c r="I34" s="3"/>
      <c r="J34" s="3"/>
      <c r="K34" s="3"/>
      <c r="N34" s="3"/>
      <c r="O34" s="29"/>
      <c r="P34" s="29"/>
      <c r="Q34" s="29"/>
    </row>
    <row r="35" spans="1:17" x14ac:dyDescent="0.45">
      <c r="A35" s="2" t="s">
        <v>123</v>
      </c>
      <c r="B35" s="3" t="s">
        <v>4</v>
      </c>
      <c r="C35" s="3" t="s">
        <v>5</v>
      </c>
      <c r="D35" s="3" t="s">
        <v>6</v>
      </c>
      <c r="E35" s="3" t="s">
        <v>3</v>
      </c>
      <c r="F35" s="3" t="s">
        <v>4</v>
      </c>
      <c r="G35" s="3" t="s">
        <v>5</v>
      </c>
      <c r="H35" s="3" t="s">
        <v>6</v>
      </c>
      <c r="I35" s="3"/>
      <c r="J35" s="3"/>
      <c r="K35" s="3"/>
      <c r="N35" s="3"/>
    </row>
    <row r="36" spans="1:17" x14ac:dyDescent="0.45">
      <c r="A36" s="2" t="s">
        <v>11</v>
      </c>
      <c r="B36" s="2">
        <v>1</v>
      </c>
      <c r="C36" s="2">
        <v>1</v>
      </c>
      <c r="D36" s="2">
        <v>1</v>
      </c>
      <c r="E36" s="2" t="s">
        <v>11</v>
      </c>
      <c r="F36" s="2">
        <v>0.1</v>
      </c>
      <c r="G36" s="2">
        <v>0.05</v>
      </c>
      <c r="H36" s="2">
        <v>0.1</v>
      </c>
      <c r="I36" s="3"/>
      <c r="J36" s="3"/>
      <c r="K36" s="15"/>
      <c r="L36" s="15"/>
      <c r="M36" s="15"/>
      <c r="N36" s="15"/>
    </row>
    <row r="37" spans="1:17" x14ac:dyDescent="0.45">
      <c r="A37" s="2" t="s">
        <v>23</v>
      </c>
      <c r="B37" s="13">
        <v>0.32300000000000001</v>
      </c>
      <c r="C37" s="13">
        <v>0.86699999999999999</v>
      </c>
      <c r="D37" s="13">
        <v>1.1200000000000001</v>
      </c>
      <c r="E37" s="2" t="s">
        <v>23</v>
      </c>
      <c r="F37" s="13">
        <v>4.6134475000000001E-2</v>
      </c>
      <c r="G37" s="13">
        <v>4.2452779000000003E-2</v>
      </c>
      <c r="H37" s="13">
        <v>4.6134475000000001E-2</v>
      </c>
      <c r="I37" s="7"/>
      <c r="J37" s="7"/>
      <c r="K37" s="32"/>
      <c r="L37" s="32"/>
      <c r="M37" s="32"/>
      <c r="N37" s="32"/>
    </row>
    <row r="38" spans="1:17" x14ac:dyDescent="0.45">
      <c r="A38" s="2"/>
      <c r="B38" s="13"/>
      <c r="C38" s="13"/>
      <c r="D38" s="13"/>
      <c r="E38" s="13"/>
      <c r="F38" s="13"/>
      <c r="G38" s="13"/>
      <c r="H38" s="3"/>
      <c r="I38" s="7"/>
      <c r="J38" s="7"/>
      <c r="K38" s="7"/>
      <c r="L38" s="7"/>
      <c r="M38" s="7"/>
      <c r="N38" s="7"/>
    </row>
    <row r="39" spans="1:17" x14ac:dyDescent="0.45">
      <c r="A39" s="4" t="s">
        <v>110</v>
      </c>
      <c r="B39" s="2"/>
      <c r="C39" s="2"/>
      <c r="D39" s="2"/>
      <c r="E39" s="2"/>
      <c r="F39" s="2"/>
      <c r="G39" s="2"/>
      <c r="H39" s="3"/>
      <c r="I39" s="3"/>
      <c r="J39" s="3"/>
      <c r="K39" s="3"/>
      <c r="L39" s="3"/>
      <c r="M39" s="3"/>
      <c r="N39" s="3"/>
    </row>
    <row r="40" spans="1:17" x14ac:dyDescent="0.45">
      <c r="B40" s="3" t="s">
        <v>4</v>
      </c>
      <c r="C40" s="3"/>
      <c r="D40" s="3" t="s">
        <v>5</v>
      </c>
      <c r="E40" s="3"/>
      <c r="F40" s="3" t="s">
        <v>6</v>
      </c>
      <c r="G40" s="3"/>
      <c r="I40" s="3" t="s">
        <v>4</v>
      </c>
      <c r="J40" s="3"/>
      <c r="K40" s="3" t="s">
        <v>5</v>
      </c>
      <c r="L40" s="3"/>
      <c r="M40" s="3" t="s">
        <v>6</v>
      </c>
      <c r="N40" s="3"/>
    </row>
    <row r="41" spans="1:17" x14ac:dyDescent="0.45">
      <c r="A41" s="2" t="s">
        <v>123</v>
      </c>
      <c r="B41" s="3" t="s">
        <v>19</v>
      </c>
      <c r="C41" s="3" t="s">
        <v>20</v>
      </c>
      <c r="D41" s="3" t="s">
        <v>19</v>
      </c>
      <c r="E41" s="3" t="s">
        <v>20</v>
      </c>
      <c r="F41" s="3" t="s">
        <v>19</v>
      </c>
      <c r="G41" s="3" t="s">
        <v>20</v>
      </c>
      <c r="H41" s="3" t="s">
        <v>3</v>
      </c>
      <c r="I41" s="3" t="s">
        <v>19</v>
      </c>
      <c r="J41" s="3" t="s">
        <v>20</v>
      </c>
      <c r="K41" s="3" t="s">
        <v>19</v>
      </c>
      <c r="L41" s="3" t="s">
        <v>20</v>
      </c>
      <c r="M41" s="3" t="s">
        <v>19</v>
      </c>
      <c r="N41" s="3" t="s">
        <v>20</v>
      </c>
    </row>
    <row r="42" spans="1:17" x14ac:dyDescent="0.45">
      <c r="A42" s="3" t="s">
        <v>0</v>
      </c>
      <c r="B42" s="14">
        <v>1</v>
      </c>
      <c r="C42" s="15">
        <v>1.46E-2</v>
      </c>
      <c r="D42" s="14">
        <v>1</v>
      </c>
      <c r="E42" s="15">
        <v>4.0899999999999999E-2</v>
      </c>
      <c r="F42" s="14">
        <v>1</v>
      </c>
      <c r="G42" s="15">
        <v>1.4500000000000001E-2</v>
      </c>
      <c r="H42" s="15" t="s">
        <v>0</v>
      </c>
      <c r="I42" s="15">
        <v>7.0000000000000007E-2</v>
      </c>
      <c r="J42" s="15">
        <v>4.7000000000000002E-3</v>
      </c>
      <c r="K42" s="15">
        <v>0.03</v>
      </c>
      <c r="L42" s="15">
        <v>2.4399999999999999E-3</v>
      </c>
      <c r="M42" s="15">
        <v>0.04</v>
      </c>
      <c r="N42" s="15">
        <v>6.4799999999999996E-3</v>
      </c>
    </row>
    <row r="43" spans="1:17" x14ac:dyDescent="0.45">
      <c r="A43" s="3" t="s">
        <v>2</v>
      </c>
      <c r="B43" s="15">
        <v>0.25540000000000002</v>
      </c>
      <c r="C43" s="15">
        <v>4.1099999999999998E-2</v>
      </c>
      <c r="D43" s="15">
        <v>0.43070000000000003</v>
      </c>
      <c r="E43" s="15">
        <v>5.79E-2</v>
      </c>
      <c r="F43" s="15">
        <v>0.46250000000000002</v>
      </c>
      <c r="G43" s="15">
        <v>7.8700000000000006E-2</v>
      </c>
      <c r="H43" s="15" t="s">
        <v>2</v>
      </c>
      <c r="I43" s="15">
        <v>6.59E-2</v>
      </c>
      <c r="J43" s="15">
        <v>2.7699999999999999E-2</v>
      </c>
      <c r="K43" s="15">
        <v>0.11600000000000001</v>
      </c>
      <c r="L43" s="14">
        <v>2.9999999999999997E-4</v>
      </c>
      <c r="M43" s="15">
        <v>0.16600000000000001</v>
      </c>
      <c r="N43" s="15">
        <v>2.505017E-3</v>
      </c>
    </row>
    <row r="47" spans="1:17" ht="18" x14ac:dyDescent="0.45">
      <c r="A47" s="33" t="s">
        <v>117</v>
      </c>
    </row>
    <row r="81" spans="1:1" ht="18" x14ac:dyDescent="0.45">
      <c r="A81" s="33" t="s">
        <v>118</v>
      </c>
    </row>
    <row r="101" spans="1:1" ht="18" x14ac:dyDescent="0.45">
      <c r="A101" s="33" t="s">
        <v>119</v>
      </c>
    </row>
  </sheetData>
  <phoneticPr fontId="3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5510C-F3AE-4ACE-B067-EB93571B9A68}">
  <dimension ref="A1:Q62"/>
  <sheetViews>
    <sheetView topLeftCell="A34" zoomScale="50" zoomScaleNormal="50" workbookViewId="0">
      <selection activeCell="A62" sqref="A62"/>
    </sheetView>
  </sheetViews>
  <sheetFormatPr defaultRowHeight="15.9" x14ac:dyDescent="0.45"/>
  <cols>
    <col min="1" max="1" width="15.78515625" customWidth="1"/>
    <col min="2" max="2" width="10.78515625" customWidth="1"/>
    <col min="3" max="3" width="9.92578125" customWidth="1"/>
    <col min="4" max="4" width="10.5703125" customWidth="1"/>
    <col min="5" max="5" width="10.85546875" customWidth="1"/>
    <col min="6" max="6" width="11.42578125" customWidth="1"/>
    <col min="7" max="7" width="11.0703125" customWidth="1"/>
    <col min="8" max="8" width="9.5703125" customWidth="1"/>
    <col min="10" max="10" width="11.35546875" customWidth="1"/>
    <col min="11" max="11" width="10.35546875" customWidth="1"/>
    <col min="12" max="12" width="11.2109375" customWidth="1"/>
    <col min="13" max="14" width="11.0703125" customWidth="1"/>
    <col min="15" max="15" width="12.2109375" customWidth="1"/>
  </cols>
  <sheetData>
    <row r="1" spans="1:17" x14ac:dyDescent="0.45">
      <c r="A1" s="4" t="s">
        <v>32</v>
      </c>
      <c r="B1" s="3" t="s">
        <v>0</v>
      </c>
      <c r="C1" s="3"/>
      <c r="D1" s="3"/>
      <c r="E1" s="3"/>
      <c r="F1" s="3"/>
      <c r="G1" s="3" t="s">
        <v>2</v>
      </c>
      <c r="H1" s="3"/>
      <c r="I1" s="3"/>
      <c r="J1" s="3"/>
      <c r="K1" s="3"/>
      <c r="L1" s="3"/>
      <c r="M1" s="3" t="s">
        <v>0</v>
      </c>
      <c r="N1" s="3" t="s">
        <v>2</v>
      </c>
      <c r="O1" s="3"/>
      <c r="P1" s="3"/>
      <c r="Q1" s="3"/>
    </row>
    <row r="2" spans="1:17" x14ac:dyDescent="0.45">
      <c r="A2" s="3" t="s">
        <v>46</v>
      </c>
      <c r="B2" s="3" t="s">
        <v>74</v>
      </c>
      <c r="C2" s="3" t="s">
        <v>75</v>
      </c>
      <c r="D2" s="3" t="s">
        <v>76</v>
      </c>
      <c r="E2" s="3" t="s">
        <v>13</v>
      </c>
      <c r="F2" s="3" t="s">
        <v>3</v>
      </c>
      <c r="G2" s="3" t="s">
        <v>74</v>
      </c>
      <c r="H2" s="3" t="s">
        <v>75</v>
      </c>
      <c r="I2" s="3" t="s">
        <v>76</v>
      </c>
      <c r="J2" s="3" t="s">
        <v>13</v>
      </c>
      <c r="K2" s="3" t="s">
        <v>3</v>
      </c>
      <c r="L2" s="3" t="s">
        <v>44</v>
      </c>
      <c r="M2" s="8">
        <v>-8.0109999999999992</v>
      </c>
      <c r="N2" s="8">
        <v>-7.1449999999999996</v>
      </c>
      <c r="O2" s="3"/>
      <c r="P2" s="3"/>
      <c r="Q2" s="3"/>
    </row>
    <row r="3" spans="1:17" x14ac:dyDescent="0.45">
      <c r="A3" s="3">
        <v>-12</v>
      </c>
      <c r="B3" s="3">
        <v>100</v>
      </c>
      <c r="C3" s="3">
        <v>100</v>
      </c>
      <c r="D3" s="3">
        <v>100</v>
      </c>
      <c r="E3" s="3">
        <v>100</v>
      </c>
      <c r="F3" s="3">
        <v>0</v>
      </c>
      <c r="G3" s="3">
        <v>100</v>
      </c>
      <c r="H3" s="3">
        <v>100</v>
      </c>
      <c r="I3" s="3">
        <v>100</v>
      </c>
      <c r="J3" s="3">
        <v>100</v>
      </c>
      <c r="K3" s="3">
        <v>0</v>
      </c>
      <c r="L3" s="3" t="s">
        <v>48</v>
      </c>
      <c r="M3" s="3" t="s">
        <v>49</v>
      </c>
      <c r="N3" s="2" t="s">
        <v>50</v>
      </c>
      <c r="O3" s="2" t="s">
        <v>51</v>
      </c>
      <c r="P3" s="3"/>
      <c r="Q3" s="3"/>
    </row>
    <row r="4" spans="1:17" x14ac:dyDescent="0.45">
      <c r="A4" s="3">
        <v>-10</v>
      </c>
      <c r="B4" s="3">
        <v>108</v>
      </c>
      <c r="C4" s="3">
        <v>103</v>
      </c>
      <c r="D4" s="3">
        <v>107</v>
      </c>
      <c r="E4" s="3">
        <v>106</v>
      </c>
      <c r="F4" s="8">
        <v>2.6457513110645907</v>
      </c>
      <c r="G4" s="3">
        <v>103</v>
      </c>
      <c r="H4" s="3">
        <v>101</v>
      </c>
      <c r="I4" s="3">
        <v>100</v>
      </c>
      <c r="J4" s="8">
        <v>101.33333333333333</v>
      </c>
      <c r="K4" s="8">
        <v>1.5275252316519468</v>
      </c>
      <c r="L4" s="3"/>
      <c r="M4" s="3"/>
      <c r="N4" s="3"/>
      <c r="P4" s="3"/>
      <c r="Q4" s="3"/>
    </row>
    <row r="5" spans="1:17" x14ac:dyDescent="0.45">
      <c r="A5" s="3">
        <v>-8</v>
      </c>
      <c r="B5" s="3">
        <v>250</v>
      </c>
      <c r="C5" s="3">
        <v>224</v>
      </c>
      <c r="D5" s="3">
        <v>231</v>
      </c>
      <c r="E5" s="3">
        <v>235</v>
      </c>
      <c r="F5" s="8">
        <v>13.45362404707371</v>
      </c>
      <c r="G5" s="3">
        <v>107</v>
      </c>
      <c r="H5" s="3">
        <v>105</v>
      </c>
      <c r="I5" s="3">
        <v>103</v>
      </c>
      <c r="J5" s="14">
        <v>105</v>
      </c>
      <c r="K5" s="14">
        <v>2</v>
      </c>
      <c r="L5" s="3"/>
      <c r="M5" s="3"/>
      <c r="N5" s="3"/>
      <c r="O5" s="3"/>
      <c r="P5" s="3"/>
      <c r="Q5" s="3"/>
    </row>
    <row r="6" spans="1:17" x14ac:dyDescent="0.45">
      <c r="A6" s="3">
        <v>-7</v>
      </c>
      <c r="B6" s="3">
        <v>345</v>
      </c>
      <c r="C6" s="3">
        <v>320</v>
      </c>
      <c r="D6" s="3">
        <v>315</v>
      </c>
      <c r="E6" s="8">
        <v>326.66666666666669</v>
      </c>
      <c r="F6" s="8">
        <v>16.072751268321593</v>
      </c>
      <c r="G6" s="3">
        <v>126</v>
      </c>
      <c r="H6" s="3">
        <v>148</v>
      </c>
      <c r="I6" s="3">
        <v>117</v>
      </c>
      <c r="J6" s="8">
        <v>130.33333333333334</v>
      </c>
      <c r="K6" s="8">
        <v>15.947831618540915</v>
      </c>
      <c r="L6" s="3"/>
      <c r="M6" s="3"/>
      <c r="N6" s="3"/>
      <c r="O6" s="3"/>
      <c r="P6" s="3"/>
      <c r="Q6" s="3"/>
    </row>
    <row r="7" spans="1:17" x14ac:dyDescent="0.45">
      <c r="A7" s="3">
        <v>-6</v>
      </c>
      <c r="B7" s="3">
        <v>374</v>
      </c>
      <c r="C7" s="3">
        <v>377</v>
      </c>
      <c r="D7" s="3">
        <v>381</v>
      </c>
      <c r="E7" s="8">
        <v>377.33333333333331</v>
      </c>
      <c r="F7" s="8">
        <v>3.5118845842842461</v>
      </c>
      <c r="G7" s="3">
        <v>150</v>
      </c>
      <c r="H7" s="3">
        <v>157</v>
      </c>
      <c r="I7" s="3">
        <v>164</v>
      </c>
      <c r="J7" s="14">
        <v>157</v>
      </c>
      <c r="K7" s="14">
        <v>7</v>
      </c>
      <c r="L7" s="3"/>
      <c r="M7" s="3"/>
      <c r="N7" s="3"/>
      <c r="O7" s="3"/>
      <c r="P7" s="3"/>
      <c r="Q7" s="3"/>
    </row>
    <row r="8" spans="1:17" x14ac:dyDescent="0.45">
      <c r="A8" s="3">
        <v>-5</v>
      </c>
      <c r="B8" s="3">
        <v>366</v>
      </c>
      <c r="C8" s="3">
        <v>321</v>
      </c>
      <c r="D8" s="3">
        <v>335</v>
      </c>
      <c r="E8" s="8">
        <v>340.66666666666669</v>
      </c>
      <c r="F8" s="8">
        <v>23.028967265887832</v>
      </c>
      <c r="G8" s="3">
        <v>146</v>
      </c>
      <c r="H8" s="3">
        <v>151</v>
      </c>
      <c r="I8" s="3">
        <v>139</v>
      </c>
      <c r="J8" s="8">
        <v>145.33333333333334</v>
      </c>
      <c r="K8" s="8">
        <v>6.0277137733417074</v>
      </c>
      <c r="L8" s="3"/>
      <c r="M8" s="3"/>
      <c r="N8" s="3"/>
      <c r="O8" s="3"/>
      <c r="P8" s="3"/>
      <c r="Q8" s="3"/>
    </row>
    <row r="9" spans="1:17" x14ac:dyDescent="0.45">
      <c r="A9" s="3"/>
      <c r="B9" s="3"/>
      <c r="C9" s="3"/>
      <c r="D9" s="3"/>
      <c r="E9" s="8"/>
      <c r="F9" s="8"/>
      <c r="G9" s="3"/>
      <c r="H9" s="3"/>
      <c r="I9" s="3"/>
      <c r="J9" s="8"/>
      <c r="K9" s="8"/>
      <c r="L9" s="3"/>
      <c r="M9" s="3"/>
      <c r="N9" s="3"/>
      <c r="O9" s="3"/>
      <c r="P9" s="3"/>
      <c r="Q9" s="3"/>
    </row>
    <row r="10" spans="1:17" x14ac:dyDescent="0.45">
      <c r="A10" s="6" t="s">
        <v>31</v>
      </c>
      <c r="C10" s="2"/>
      <c r="D10" s="2"/>
      <c r="E10" s="2"/>
      <c r="F10" s="2"/>
      <c r="G10" s="2"/>
      <c r="J10" s="2"/>
      <c r="K10" s="2"/>
      <c r="L10" s="2"/>
      <c r="M10" s="2"/>
      <c r="N10" s="2"/>
      <c r="O10" s="3"/>
      <c r="P10" s="3"/>
      <c r="Q10" s="3"/>
    </row>
    <row r="11" spans="1:17" x14ac:dyDescent="0.45">
      <c r="A11" s="2" t="s">
        <v>123</v>
      </c>
      <c r="B11" s="2" t="s">
        <v>34</v>
      </c>
      <c r="C11" s="2" t="s">
        <v>38</v>
      </c>
      <c r="D11" s="2" t="s">
        <v>35</v>
      </c>
      <c r="E11" s="2" t="s">
        <v>39</v>
      </c>
      <c r="F11" s="2" t="s">
        <v>37</v>
      </c>
      <c r="G11" s="2" t="s">
        <v>36</v>
      </c>
      <c r="H11" s="2" t="s">
        <v>3</v>
      </c>
      <c r="I11" s="2" t="s">
        <v>34</v>
      </c>
      <c r="J11" s="2" t="s">
        <v>38</v>
      </c>
      <c r="K11" s="2" t="s">
        <v>35</v>
      </c>
      <c r="L11" s="2" t="s">
        <v>39</v>
      </c>
      <c r="M11" s="2" t="s">
        <v>37</v>
      </c>
      <c r="N11" s="2" t="s">
        <v>36</v>
      </c>
      <c r="O11" s="3"/>
      <c r="P11" s="3"/>
      <c r="Q11" s="3"/>
    </row>
    <row r="12" spans="1:17" x14ac:dyDescent="0.45">
      <c r="A12" s="2" t="s">
        <v>0</v>
      </c>
      <c r="B12" s="10">
        <v>1</v>
      </c>
      <c r="C12" s="11">
        <v>2.8827379999999998</v>
      </c>
      <c r="D12" s="10">
        <v>1</v>
      </c>
      <c r="E12" s="11">
        <v>2.612944003</v>
      </c>
      <c r="F12" s="10">
        <v>1</v>
      </c>
      <c r="G12" s="11">
        <v>1.305574</v>
      </c>
      <c r="H12" s="2" t="s">
        <v>0</v>
      </c>
      <c r="I12" s="10">
        <v>0.1</v>
      </c>
      <c r="J12" s="11">
        <v>0.12</v>
      </c>
      <c r="K12" s="10">
        <v>0.1</v>
      </c>
      <c r="L12" s="11">
        <v>0.35</v>
      </c>
      <c r="M12" s="11">
        <v>0.05</v>
      </c>
      <c r="N12" s="11">
        <v>0.09</v>
      </c>
      <c r="O12" s="3"/>
      <c r="P12" s="3"/>
      <c r="Q12" s="3"/>
    </row>
    <row r="13" spans="1:17" x14ac:dyDescent="0.45">
      <c r="A13" s="2" t="s">
        <v>2</v>
      </c>
      <c r="B13" s="10">
        <v>1</v>
      </c>
      <c r="C13" s="11">
        <v>0.4</v>
      </c>
      <c r="D13" s="10">
        <v>1</v>
      </c>
      <c r="E13" s="11">
        <v>0.5</v>
      </c>
      <c r="F13" s="10">
        <v>1</v>
      </c>
      <c r="G13" s="11">
        <v>0.5</v>
      </c>
      <c r="H13" s="2" t="s">
        <v>2</v>
      </c>
      <c r="I13" s="11">
        <v>0.253</v>
      </c>
      <c r="J13" s="11">
        <v>0.311</v>
      </c>
      <c r="K13" s="11">
        <v>0.2</v>
      </c>
      <c r="L13" s="11">
        <v>0.249</v>
      </c>
      <c r="M13" s="11">
        <v>0.2</v>
      </c>
      <c r="N13" s="11">
        <v>0.377</v>
      </c>
      <c r="O13" s="3"/>
      <c r="P13" s="3"/>
      <c r="Q13" s="3"/>
    </row>
    <row r="14" spans="1:17" x14ac:dyDescent="0.45">
      <c r="A14" s="3"/>
      <c r="B14" s="3"/>
      <c r="C14" s="3"/>
      <c r="D14" s="3"/>
      <c r="E14" s="8"/>
      <c r="F14" s="8"/>
      <c r="G14" s="3"/>
      <c r="H14" s="3"/>
      <c r="I14" s="3"/>
      <c r="J14" s="8"/>
      <c r="K14" s="8"/>
      <c r="L14" s="3"/>
      <c r="M14" s="3"/>
      <c r="N14" s="3"/>
      <c r="O14" s="3"/>
      <c r="P14" s="3"/>
      <c r="Q14" s="3"/>
    </row>
    <row r="15" spans="1:17" x14ac:dyDescent="0.45">
      <c r="A15" s="4" t="s">
        <v>43</v>
      </c>
      <c r="B15" s="3" t="s">
        <v>0</v>
      </c>
      <c r="C15" s="3"/>
      <c r="D15" s="3"/>
      <c r="E15" s="3"/>
      <c r="F15" s="3"/>
      <c r="G15" s="3" t="s">
        <v>2</v>
      </c>
      <c r="H15" s="3"/>
      <c r="I15" s="3"/>
      <c r="J15" s="3"/>
      <c r="K15" s="3"/>
      <c r="L15" s="3"/>
      <c r="M15" s="3" t="s">
        <v>0</v>
      </c>
      <c r="N15" s="3" t="s">
        <v>2</v>
      </c>
      <c r="O15" s="3"/>
      <c r="P15" s="3"/>
      <c r="Q15" s="3"/>
    </row>
    <row r="16" spans="1:17" x14ac:dyDescent="0.45">
      <c r="A16" s="3" t="s">
        <v>47</v>
      </c>
      <c r="B16" s="3" t="s">
        <v>74</v>
      </c>
      <c r="C16" s="3" t="s">
        <v>75</v>
      </c>
      <c r="D16" s="3" t="s">
        <v>76</v>
      </c>
      <c r="E16" s="3" t="s">
        <v>13</v>
      </c>
      <c r="F16" s="3" t="s">
        <v>3</v>
      </c>
      <c r="G16" s="3" t="s">
        <v>74</v>
      </c>
      <c r="H16" s="3" t="s">
        <v>75</v>
      </c>
      <c r="I16" s="3" t="s">
        <v>76</v>
      </c>
      <c r="J16" s="3" t="s">
        <v>13</v>
      </c>
      <c r="K16" s="3" t="s">
        <v>3</v>
      </c>
      <c r="L16" s="3" t="s">
        <v>44</v>
      </c>
      <c r="M16" s="8">
        <v>-6.7389999999999999</v>
      </c>
      <c r="N16" s="8">
        <v>-5.9610000000000003</v>
      </c>
      <c r="O16" s="3"/>
      <c r="P16" s="3"/>
      <c r="Q16" s="3"/>
    </row>
    <row r="17" spans="1:17" x14ac:dyDescent="0.45">
      <c r="A17" s="1">
        <v>-10</v>
      </c>
      <c r="B17" s="1">
        <v>100</v>
      </c>
      <c r="C17" s="1">
        <v>100</v>
      </c>
      <c r="D17" s="1">
        <v>100</v>
      </c>
      <c r="E17" s="3">
        <v>100</v>
      </c>
      <c r="F17" s="3">
        <v>0</v>
      </c>
      <c r="G17" s="1">
        <v>100</v>
      </c>
      <c r="H17" s="1">
        <v>100</v>
      </c>
      <c r="I17" s="1">
        <v>100</v>
      </c>
      <c r="J17" s="3">
        <v>100</v>
      </c>
      <c r="K17" s="3">
        <v>0</v>
      </c>
      <c r="L17" s="3" t="s">
        <v>48</v>
      </c>
      <c r="M17" s="3">
        <v>3.0000000000000001E-3</v>
      </c>
      <c r="N17" s="3" t="s">
        <v>50</v>
      </c>
      <c r="O17" s="3" t="s">
        <v>52</v>
      </c>
      <c r="P17" s="3"/>
      <c r="Q17" s="3"/>
    </row>
    <row r="18" spans="1:17" x14ac:dyDescent="0.45">
      <c r="A18" s="1">
        <v>-8</v>
      </c>
      <c r="B18" s="1">
        <v>85</v>
      </c>
      <c r="C18" s="1">
        <v>88</v>
      </c>
      <c r="D18" s="1">
        <v>89</v>
      </c>
      <c r="E18" s="8">
        <v>87.333333333333329</v>
      </c>
      <c r="F18" s="8">
        <v>2.0816659994661331</v>
      </c>
      <c r="G18" s="1">
        <v>96</v>
      </c>
      <c r="H18" s="1">
        <v>99</v>
      </c>
      <c r="I18" s="1">
        <v>97</v>
      </c>
      <c r="J18" s="8">
        <v>97.333333333333329</v>
      </c>
      <c r="K18" s="8">
        <v>1.5275252316519468</v>
      </c>
      <c r="L18" s="3"/>
      <c r="M18" s="3"/>
      <c r="N18" s="3"/>
      <c r="P18" s="3"/>
      <c r="Q18" s="3"/>
    </row>
    <row r="19" spans="1:17" x14ac:dyDescent="0.45">
      <c r="A19" s="1">
        <v>-7</v>
      </c>
      <c r="B19" s="1">
        <v>70</v>
      </c>
      <c r="C19" s="1">
        <v>65</v>
      </c>
      <c r="D19" s="1">
        <v>60</v>
      </c>
      <c r="E19" s="3">
        <v>65</v>
      </c>
      <c r="F19" s="3">
        <v>5</v>
      </c>
      <c r="G19" s="1">
        <v>77</v>
      </c>
      <c r="H19" s="1">
        <v>75</v>
      </c>
      <c r="I19" s="1">
        <v>70</v>
      </c>
      <c r="J19" s="3">
        <v>74</v>
      </c>
      <c r="K19" s="8">
        <v>3.6055512754639891</v>
      </c>
      <c r="L19" s="3"/>
      <c r="M19" s="3"/>
      <c r="N19" s="3"/>
      <c r="O19" s="3"/>
      <c r="P19" s="3"/>
      <c r="Q19" s="3"/>
    </row>
    <row r="20" spans="1:17" x14ac:dyDescent="0.45">
      <c r="A20" s="1">
        <v>-6</v>
      </c>
      <c r="B20" s="1">
        <v>31</v>
      </c>
      <c r="C20" s="1">
        <v>27</v>
      </c>
      <c r="D20" s="1">
        <v>35</v>
      </c>
      <c r="E20" s="3">
        <v>31</v>
      </c>
      <c r="F20" s="3">
        <v>4</v>
      </c>
      <c r="G20" s="1">
        <v>58</v>
      </c>
      <c r="H20" s="1">
        <v>55</v>
      </c>
      <c r="I20" s="1">
        <v>59</v>
      </c>
      <c r="J20" s="8">
        <v>57.333333333333336</v>
      </c>
      <c r="K20" s="8">
        <v>2.0816659994661326</v>
      </c>
      <c r="L20" s="3"/>
      <c r="M20" s="3"/>
      <c r="N20" s="3"/>
      <c r="O20" s="3"/>
      <c r="P20" s="3"/>
      <c r="Q20" s="3"/>
    </row>
    <row r="21" spans="1:17" x14ac:dyDescent="0.45">
      <c r="A21" s="1">
        <v>-5</v>
      </c>
      <c r="B21" s="1">
        <v>25</v>
      </c>
      <c r="C21" s="1">
        <v>19</v>
      </c>
      <c r="D21" s="1">
        <v>28</v>
      </c>
      <c r="E21" s="3">
        <v>24</v>
      </c>
      <c r="F21" s="8">
        <v>4.5825756949558398</v>
      </c>
      <c r="G21" s="1">
        <v>43</v>
      </c>
      <c r="H21" s="1">
        <v>50</v>
      </c>
      <c r="I21" s="1">
        <v>57</v>
      </c>
      <c r="J21" s="3">
        <v>50</v>
      </c>
      <c r="K21" s="3">
        <v>7</v>
      </c>
      <c r="L21" s="3"/>
      <c r="M21" s="3"/>
      <c r="N21" s="3"/>
      <c r="O21" s="3"/>
      <c r="P21" s="3"/>
      <c r="Q21" s="3"/>
    </row>
    <row r="22" spans="1:17" x14ac:dyDescent="0.45">
      <c r="A22" s="1">
        <v>-4</v>
      </c>
      <c r="B22" s="1">
        <v>1</v>
      </c>
      <c r="C22" s="1">
        <v>9</v>
      </c>
      <c r="D22" s="1">
        <v>3</v>
      </c>
      <c r="E22" s="8">
        <v>4.333333333333333</v>
      </c>
      <c r="F22" s="8">
        <v>4.1633319989322652</v>
      </c>
      <c r="G22" s="1">
        <v>6</v>
      </c>
      <c r="H22" s="1">
        <v>8</v>
      </c>
      <c r="I22" s="1">
        <v>11</v>
      </c>
      <c r="J22" s="8">
        <v>8.3333333333333339</v>
      </c>
      <c r="K22" s="8">
        <v>2.5166114784235822</v>
      </c>
      <c r="L22" s="3"/>
      <c r="M22" s="3"/>
      <c r="N22" s="3"/>
      <c r="O22" s="3"/>
      <c r="P22" s="3"/>
      <c r="Q22" s="3"/>
    </row>
    <row r="23" spans="1:17" x14ac:dyDescent="0.45">
      <c r="B23" s="1"/>
      <c r="C23" s="1"/>
      <c r="D23" s="1"/>
      <c r="E23" s="1"/>
      <c r="F23" s="1"/>
      <c r="G23" s="1"/>
      <c r="H23" s="3"/>
      <c r="I23" s="3"/>
      <c r="J23" s="8"/>
      <c r="K23" s="8"/>
      <c r="L23" s="2"/>
      <c r="M23" s="2"/>
      <c r="N23" s="2"/>
      <c r="O23" s="2"/>
      <c r="P23" s="3"/>
      <c r="Q23" s="3"/>
    </row>
    <row r="24" spans="1:17" x14ac:dyDescent="0.45">
      <c r="A24" s="6" t="s">
        <v>7</v>
      </c>
      <c r="B24" s="11"/>
      <c r="C24" s="11"/>
      <c r="D24" s="11"/>
      <c r="E24" s="11"/>
      <c r="F24" s="11"/>
      <c r="G24" s="11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45">
      <c r="A25" s="2" t="s">
        <v>123</v>
      </c>
      <c r="B25" s="2" t="s">
        <v>34</v>
      </c>
      <c r="C25" s="2" t="s">
        <v>40</v>
      </c>
      <c r="D25" s="2" t="s">
        <v>35</v>
      </c>
      <c r="E25" s="2" t="s">
        <v>41</v>
      </c>
      <c r="F25" s="2" t="s">
        <v>37</v>
      </c>
      <c r="G25" s="2" t="s">
        <v>42</v>
      </c>
      <c r="H25" s="2" t="s">
        <v>3</v>
      </c>
      <c r="I25" s="2" t="s">
        <v>34</v>
      </c>
      <c r="J25" s="2" t="s">
        <v>40</v>
      </c>
      <c r="K25" s="2" t="s">
        <v>35</v>
      </c>
      <c r="L25" s="2" t="s">
        <v>41</v>
      </c>
      <c r="M25" s="2" t="s">
        <v>37</v>
      </c>
      <c r="N25" s="2" t="s">
        <v>42</v>
      </c>
      <c r="O25" s="2"/>
      <c r="P25" s="2"/>
      <c r="Q25" s="2"/>
    </row>
    <row r="26" spans="1:17" x14ac:dyDescent="0.45">
      <c r="A26" s="2" t="s">
        <v>0</v>
      </c>
      <c r="B26" s="10">
        <v>1</v>
      </c>
      <c r="C26" s="11">
        <v>0.24065</v>
      </c>
      <c r="D26" s="10">
        <v>1</v>
      </c>
      <c r="E26" s="11">
        <v>2.9680000000000002E-2</v>
      </c>
      <c r="F26" s="10">
        <v>1</v>
      </c>
      <c r="G26" s="11">
        <v>0.21590000000000001</v>
      </c>
      <c r="H26" s="2" t="s">
        <v>0</v>
      </c>
      <c r="I26" s="10">
        <v>0</v>
      </c>
      <c r="J26" s="11">
        <v>1.34E-2</v>
      </c>
      <c r="K26" s="10">
        <v>0.1</v>
      </c>
      <c r="L26" s="11">
        <v>2.3E-2</v>
      </c>
      <c r="M26" s="11">
        <v>0.1</v>
      </c>
      <c r="N26" s="11">
        <v>5.0999999999999997E-2</v>
      </c>
      <c r="O26" s="2"/>
      <c r="P26" s="2"/>
      <c r="Q26" s="2"/>
    </row>
    <row r="27" spans="1:17" x14ac:dyDescent="0.45">
      <c r="A27" s="2" t="s">
        <v>2</v>
      </c>
      <c r="B27" s="10">
        <v>1</v>
      </c>
      <c r="C27" s="11">
        <v>1.2835235918192345</v>
      </c>
      <c r="D27" s="10">
        <v>1</v>
      </c>
      <c r="E27" s="11">
        <v>0.81749678713600604</v>
      </c>
      <c r="F27" s="10">
        <v>1</v>
      </c>
      <c r="G27" s="11">
        <v>1.3882121175571907</v>
      </c>
      <c r="H27" s="2" t="s">
        <v>2</v>
      </c>
      <c r="I27" s="11">
        <v>0.19700000000000001</v>
      </c>
      <c r="J27" s="11">
        <v>2.5000000000000001E-2</v>
      </c>
      <c r="K27" s="11">
        <v>0.23100000000000001</v>
      </c>
      <c r="L27" s="11">
        <v>0.26300000000000001</v>
      </c>
      <c r="M27" s="11">
        <v>0.187</v>
      </c>
      <c r="N27" s="11">
        <v>0.13600000000000001</v>
      </c>
      <c r="O27" s="2"/>
      <c r="P27" s="2"/>
      <c r="Q27" s="2"/>
    </row>
    <row r="28" spans="1:17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45">
      <c r="A29" s="6" t="s">
        <v>30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45">
      <c r="A30" s="2" t="s">
        <v>13</v>
      </c>
      <c r="B30" s="2" t="s">
        <v>8</v>
      </c>
      <c r="C30" s="2" t="s">
        <v>33</v>
      </c>
      <c r="D30" s="2" t="s">
        <v>3</v>
      </c>
      <c r="E30" s="2" t="s">
        <v>8</v>
      </c>
      <c r="F30" s="2" t="s">
        <v>33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45">
      <c r="A31" s="2" t="s">
        <v>9</v>
      </c>
      <c r="B31" s="10">
        <v>1</v>
      </c>
      <c r="C31" s="10">
        <v>1</v>
      </c>
      <c r="D31" s="2" t="s">
        <v>9</v>
      </c>
      <c r="E31" s="10">
        <v>0</v>
      </c>
      <c r="F31" s="10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45">
      <c r="A32" s="2" t="s">
        <v>25</v>
      </c>
      <c r="B32" s="11">
        <v>0.55526662099191082</v>
      </c>
      <c r="C32" s="11">
        <v>0.69039459813479931</v>
      </c>
      <c r="D32" s="2" t="s">
        <v>25</v>
      </c>
      <c r="E32" s="11">
        <v>8.6983743651438711E-2</v>
      </c>
      <c r="F32" s="11">
        <v>0.15099824394562814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45">
      <c r="A33" s="2"/>
      <c r="B33" s="13"/>
      <c r="C33" s="13"/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45">
      <c r="A34" s="4" t="s">
        <v>22</v>
      </c>
      <c r="B34" s="3" t="s">
        <v>9</v>
      </c>
      <c r="C34" s="3"/>
      <c r="D34" s="3"/>
      <c r="E34" s="3"/>
      <c r="F34" s="3"/>
      <c r="G34" s="3" t="s">
        <v>25</v>
      </c>
      <c r="H34" s="3"/>
      <c r="I34" s="3"/>
      <c r="J34" s="3"/>
      <c r="K34" s="3"/>
      <c r="L34" s="3"/>
      <c r="M34" s="3" t="s">
        <v>0</v>
      </c>
      <c r="N34" s="3" t="s">
        <v>2</v>
      </c>
      <c r="O34" s="3"/>
      <c r="P34" s="3"/>
      <c r="Q34" s="3"/>
    </row>
    <row r="35" spans="1:17" x14ac:dyDescent="0.45">
      <c r="A35" s="1" t="s">
        <v>46</v>
      </c>
      <c r="B35" s="3" t="s">
        <v>14</v>
      </c>
      <c r="C35" s="3" t="s">
        <v>15</v>
      </c>
      <c r="D35" s="3" t="s">
        <v>16</v>
      </c>
      <c r="E35" s="3" t="s">
        <v>13</v>
      </c>
      <c r="F35" s="3" t="s">
        <v>3</v>
      </c>
      <c r="G35" s="3" t="s">
        <v>14</v>
      </c>
      <c r="H35" s="3" t="s">
        <v>15</v>
      </c>
      <c r="I35" s="3" t="s">
        <v>16</v>
      </c>
      <c r="J35" s="3" t="s">
        <v>13</v>
      </c>
      <c r="K35" s="3" t="s">
        <v>3</v>
      </c>
      <c r="L35" s="2" t="s">
        <v>45</v>
      </c>
      <c r="M35" s="8">
        <v>-9.7539999999999996</v>
      </c>
      <c r="N35" s="8">
        <v>-9.1300000000000008</v>
      </c>
      <c r="O35" s="3"/>
      <c r="P35" s="3"/>
      <c r="Q35" s="3"/>
    </row>
    <row r="36" spans="1:17" x14ac:dyDescent="0.45">
      <c r="A36" s="1">
        <v>-14</v>
      </c>
      <c r="B36" s="1">
        <v>100</v>
      </c>
      <c r="C36" s="1">
        <v>100</v>
      </c>
      <c r="D36" s="1">
        <v>100</v>
      </c>
      <c r="E36" s="3">
        <v>100</v>
      </c>
      <c r="F36" s="3">
        <v>0</v>
      </c>
      <c r="G36" s="5">
        <v>100</v>
      </c>
      <c r="H36" s="5">
        <v>100</v>
      </c>
      <c r="I36" s="5">
        <v>100</v>
      </c>
      <c r="J36" s="3">
        <v>100</v>
      </c>
      <c r="K36" s="3">
        <v>0</v>
      </c>
      <c r="L36" s="3" t="s">
        <v>48</v>
      </c>
      <c r="M36" s="3" t="s">
        <v>49</v>
      </c>
      <c r="N36" s="1" t="s">
        <v>50</v>
      </c>
      <c r="O36" s="1" t="s">
        <v>53</v>
      </c>
      <c r="P36" s="3"/>
      <c r="Q36" s="3"/>
    </row>
    <row r="37" spans="1:17" x14ac:dyDescent="0.45">
      <c r="A37" s="1">
        <v>-10</v>
      </c>
      <c r="B37" s="1">
        <v>110</v>
      </c>
      <c r="C37" s="1">
        <v>115</v>
      </c>
      <c r="D37" s="1">
        <v>111</v>
      </c>
      <c r="E37" s="3">
        <v>112</v>
      </c>
      <c r="F37" s="8">
        <v>2.6457513110645907</v>
      </c>
      <c r="G37" s="5">
        <v>109</v>
      </c>
      <c r="H37" s="5">
        <v>107</v>
      </c>
      <c r="I37" s="5">
        <v>104</v>
      </c>
      <c r="J37" s="8">
        <v>106.66666666666667</v>
      </c>
      <c r="K37" s="8">
        <v>2.5166114784235836</v>
      </c>
      <c r="L37" s="3"/>
      <c r="M37" s="3"/>
      <c r="N37" s="3"/>
      <c r="P37" s="3"/>
      <c r="Q37" s="3"/>
    </row>
    <row r="38" spans="1:17" x14ac:dyDescent="0.45">
      <c r="A38" s="1">
        <v>-9</v>
      </c>
      <c r="B38" s="1">
        <v>130</v>
      </c>
      <c r="C38" s="1">
        <v>135</v>
      </c>
      <c r="D38" s="1">
        <v>129</v>
      </c>
      <c r="E38" s="8">
        <v>131.33333333333334</v>
      </c>
      <c r="F38" s="8">
        <v>3.2145502536643185</v>
      </c>
      <c r="G38" s="5">
        <v>111</v>
      </c>
      <c r="H38" s="5">
        <v>109</v>
      </c>
      <c r="I38" s="5">
        <v>115</v>
      </c>
      <c r="J38" s="8">
        <v>111.66666666666667</v>
      </c>
      <c r="K38" s="8">
        <v>3.0550504633038931</v>
      </c>
      <c r="L38" s="3"/>
      <c r="M38" s="3"/>
      <c r="N38" s="3"/>
      <c r="O38" s="3"/>
      <c r="P38" s="3"/>
      <c r="Q38" s="3"/>
    </row>
    <row r="39" spans="1:17" x14ac:dyDescent="0.45">
      <c r="A39" s="1">
        <v>-8</v>
      </c>
      <c r="B39" s="1">
        <v>143</v>
      </c>
      <c r="C39" s="1">
        <v>150</v>
      </c>
      <c r="D39" s="1">
        <v>147</v>
      </c>
      <c r="E39" s="8">
        <v>146.66666666666666</v>
      </c>
      <c r="F39" s="8">
        <v>3.5118845842842465</v>
      </c>
      <c r="G39" s="5">
        <v>118</v>
      </c>
      <c r="H39" s="5">
        <v>113</v>
      </c>
      <c r="I39" s="5">
        <v>116</v>
      </c>
      <c r="J39" s="8">
        <v>115.66666666666667</v>
      </c>
      <c r="K39" s="8">
        <v>2.5166114784235831</v>
      </c>
      <c r="L39" s="3"/>
      <c r="M39" s="3"/>
      <c r="N39" s="3"/>
      <c r="O39" s="3"/>
      <c r="P39" s="3"/>
      <c r="Q39" s="3"/>
    </row>
    <row r="40" spans="1:17" x14ac:dyDescent="0.45">
      <c r="A40" s="1">
        <v>-7</v>
      </c>
      <c r="B40" s="1">
        <v>131</v>
      </c>
      <c r="C40" s="1">
        <v>135</v>
      </c>
      <c r="D40" s="1">
        <v>136</v>
      </c>
      <c r="E40" s="8">
        <v>134</v>
      </c>
      <c r="F40" s="8">
        <v>2.6457513110645907</v>
      </c>
      <c r="G40" s="5">
        <v>121</v>
      </c>
      <c r="H40" s="5">
        <v>125</v>
      </c>
      <c r="I40" s="5">
        <v>123</v>
      </c>
      <c r="J40" s="3">
        <v>123</v>
      </c>
      <c r="K40" s="3">
        <v>2</v>
      </c>
      <c r="L40" s="3"/>
      <c r="M40" s="3"/>
      <c r="N40" s="3"/>
      <c r="O40" s="3"/>
      <c r="P40" s="3"/>
      <c r="Q40" s="3"/>
    </row>
    <row r="41" spans="1:17" x14ac:dyDescent="0.4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45">
      <c r="A42" s="4" t="s">
        <v>29</v>
      </c>
      <c r="B42" s="3" t="s">
        <v>9</v>
      </c>
      <c r="C42" s="3"/>
      <c r="D42" s="3"/>
      <c r="E42" s="3"/>
      <c r="F42" s="3"/>
      <c r="G42" s="3" t="s">
        <v>25</v>
      </c>
      <c r="H42" s="3"/>
      <c r="I42" s="3"/>
      <c r="J42" s="3"/>
      <c r="K42" s="3"/>
      <c r="L42" s="3"/>
      <c r="M42" s="3" t="s">
        <v>0</v>
      </c>
      <c r="N42" s="3" t="s">
        <v>2</v>
      </c>
      <c r="O42" s="3"/>
      <c r="P42" s="3"/>
      <c r="Q42" s="3"/>
    </row>
    <row r="43" spans="1:17" x14ac:dyDescent="0.45">
      <c r="A43" s="3" t="s">
        <v>47</v>
      </c>
      <c r="B43" s="3" t="s">
        <v>74</v>
      </c>
      <c r="C43" s="3" t="s">
        <v>75</v>
      </c>
      <c r="D43" s="3" t="s">
        <v>76</v>
      </c>
      <c r="E43" s="3" t="s">
        <v>13</v>
      </c>
      <c r="F43" s="3" t="s">
        <v>3</v>
      </c>
      <c r="G43" s="3" t="s">
        <v>74</v>
      </c>
      <c r="H43" s="3" t="s">
        <v>75</v>
      </c>
      <c r="I43" s="3" t="s">
        <v>76</v>
      </c>
      <c r="J43" s="3" t="s">
        <v>13</v>
      </c>
      <c r="K43" s="3" t="s">
        <v>3</v>
      </c>
      <c r="L43" s="2" t="s">
        <v>45</v>
      </c>
      <c r="M43" s="11">
        <v>-5.1890000000000001</v>
      </c>
      <c r="N43" s="11">
        <v>-4.7270000000000003</v>
      </c>
      <c r="O43" s="3"/>
      <c r="P43" s="3"/>
      <c r="Q43" s="3"/>
    </row>
    <row r="44" spans="1:17" x14ac:dyDescent="0.45">
      <c r="A44" s="3">
        <v>-8</v>
      </c>
      <c r="B44" s="8">
        <v>92.715940000000003</v>
      </c>
      <c r="C44" s="8">
        <v>91.623329999999996</v>
      </c>
      <c r="D44" s="8">
        <v>94.901169999999993</v>
      </c>
      <c r="E44" s="8">
        <v>93.080146666666664</v>
      </c>
      <c r="F44" s="8">
        <v>1.6689947988035572</v>
      </c>
      <c r="G44" s="8">
        <v>101.81870000000001</v>
      </c>
      <c r="H44" s="8">
        <v>105.5072</v>
      </c>
      <c r="I44" s="8">
        <v>103.2787</v>
      </c>
      <c r="J44" s="8">
        <v>103.53486666666667</v>
      </c>
      <c r="K44" s="8">
        <v>1.857545176660131</v>
      </c>
      <c r="L44" s="3" t="s">
        <v>48</v>
      </c>
      <c r="M44" s="3" t="s">
        <v>49</v>
      </c>
      <c r="N44" s="3" t="s">
        <v>50</v>
      </c>
      <c r="O44" s="3" t="s">
        <v>54</v>
      </c>
      <c r="P44" s="3"/>
      <c r="Q44" s="3"/>
    </row>
    <row r="45" spans="1:17" x14ac:dyDescent="0.45">
      <c r="A45" s="3">
        <v>-7</v>
      </c>
      <c r="B45" s="8">
        <v>87.487009999999998</v>
      </c>
      <c r="C45" s="8">
        <v>88.735720000000001</v>
      </c>
      <c r="D45" s="8">
        <v>89.672240000000002</v>
      </c>
      <c r="E45" s="8">
        <v>88.631656666666672</v>
      </c>
      <c r="F45" s="8">
        <v>1.0963254175806278</v>
      </c>
      <c r="G45" s="8">
        <v>96.746949999999998</v>
      </c>
      <c r="H45" s="8">
        <v>96.593260000000001</v>
      </c>
      <c r="I45" s="8">
        <v>99.590190000000007</v>
      </c>
      <c r="J45" s="8">
        <v>97.643466666666669</v>
      </c>
      <c r="K45" s="8">
        <v>1.6876622755851798</v>
      </c>
      <c r="L45" s="3"/>
      <c r="M45" s="3"/>
      <c r="N45" s="3"/>
      <c r="P45" s="3"/>
      <c r="Q45" s="3"/>
    </row>
    <row r="46" spans="1:17" x14ac:dyDescent="0.45">
      <c r="A46" s="3">
        <v>-6</v>
      </c>
      <c r="B46" s="8">
        <v>86.160269999999997</v>
      </c>
      <c r="C46" s="8">
        <v>86.940709999999996</v>
      </c>
      <c r="D46" s="8">
        <v>84.989620000000002</v>
      </c>
      <c r="E46" s="8">
        <v>86.030199999999994</v>
      </c>
      <c r="F46" s="8">
        <v>0.98202683298369886</v>
      </c>
      <c r="G46" s="8">
        <v>93.596339999999998</v>
      </c>
      <c r="H46" s="8">
        <v>93.596339999999998</v>
      </c>
      <c r="I46" s="8">
        <v>97.054329999999993</v>
      </c>
      <c r="J46" s="8">
        <v>94.749003333333334</v>
      </c>
      <c r="K46" s="8">
        <v>1.9964714573550313</v>
      </c>
      <c r="L46" s="3"/>
      <c r="M46" s="3"/>
      <c r="N46" s="3"/>
      <c r="O46" s="3"/>
      <c r="P46" s="3"/>
      <c r="Q46" s="3"/>
    </row>
    <row r="47" spans="1:17" x14ac:dyDescent="0.45">
      <c r="A47" s="3">
        <v>-5</v>
      </c>
      <c r="B47" s="8">
        <v>45.031230000000001</v>
      </c>
      <c r="C47" s="8">
        <v>48.074930000000002</v>
      </c>
      <c r="D47" s="8">
        <v>47.840800000000002</v>
      </c>
      <c r="E47" s="8">
        <v>46.982319999999994</v>
      </c>
      <c r="F47" s="8">
        <v>1.6937438871624015</v>
      </c>
      <c r="G47" s="8">
        <v>74.231579999999994</v>
      </c>
      <c r="H47" s="8">
        <v>71.388339999999999</v>
      </c>
      <c r="I47" s="8">
        <v>71.234650000000002</v>
      </c>
      <c r="J47" s="8">
        <v>72.284856666666656</v>
      </c>
      <c r="K47" s="8">
        <v>1.6876622755851716</v>
      </c>
      <c r="L47" s="3"/>
      <c r="M47" s="3"/>
      <c r="N47" s="3"/>
      <c r="O47" s="3"/>
      <c r="P47" s="3"/>
      <c r="Q47" s="3"/>
    </row>
    <row r="48" spans="1:17" x14ac:dyDescent="0.45">
      <c r="A48" s="3">
        <v>-4</v>
      </c>
      <c r="B48" s="8">
        <v>11.86265</v>
      </c>
      <c r="C48" s="8">
        <v>11.86265</v>
      </c>
      <c r="D48" s="8">
        <v>12.408950000000001</v>
      </c>
      <c r="E48" s="8">
        <v>12.044750000000001</v>
      </c>
      <c r="F48" s="8">
        <v>0.31540645205829282</v>
      </c>
      <c r="G48" s="8">
        <v>3.4579930000000001</v>
      </c>
      <c r="H48" s="8">
        <v>11.21927</v>
      </c>
      <c r="I48" s="8">
        <v>11.91086</v>
      </c>
      <c r="J48" s="8">
        <v>8.8627076666666671</v>
      </c>
      <c r="K48" s="8">
        <v>4.6933761465587143</v>
      </c>
      <c r="L48" s="3"/>
      <c r="M48" s="3"/>
      <c r="N48" s="3"/>
      <c r="O48" s="3"/>
      <c r="P48" s="3"/>
      <c r="Q48" s="3"/>
    </row>
    <row r="49" spans="1:17" x14ac:dyDescent="0.45">
      <c r="A49" s="3"/>
      <c r="B49" s="8"/>
      <c r="C49" s="8"/>
      <c r="D49" s="8"/>
      <c r="E49" s="8"/>
      <c r="F49" s="8"/>
      <c r="G49" s="8"/>
      <c r="H49" s="8"/>
      <c r="I49" s="8"/>
      <c r="J49" s="8"/>
      <c r="K49" s="8"/>
      <c r="L49" s="3"/>
      <c r="M49" s="3"/>
      <c r="N49" s="3"/>
      <c r="O49" s="3"/>
      <c r="P49" s="3"/>
      <c r="Q49" s="3"/>
    </row>
    <row r="50" spans="1:17" x14ac:dyDescent="0.45">
      <c r="A50" s="4" t="s">
        <v>21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45">
      <c r="A51" s="3" t="s">
        <v>9</v>
      </c>
      <c r="B51" s="3" t="s">
        <v>74</v>
      </c>
      <c r="C51" s="3" t="s">
        <v>75</v>
      </c>
      <c r="D51" s="3" t="s">
        <v>76</v>
      </c>
      <c r="E51" s="3" t="s">
        <v>77</v>
      </c>
      <c r="F51" s="3" t="s">
        <v>13</v>
      </c>
      <c r="G51" s="3" t="s">
        <v>3</v>
      </c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45">
      <c r="A52" s="3" t="s">
        <v>26</v>
      </c>
      <c r="B52" s="3">
        <v>100</v>
      </c>
      <c r="C52" s="3">
        <v>120</v>
      </c>
      <c r="D52" s="3">
        <v>100</v>
      </c>
      <c r="E52" s="3">
        <v>80</v>
      </c>
      <c r="F52" s="3">
        <v>100</v>
      </c>
      <c r="G52" s="8">
        <v>14.142135623730951</v>
      </c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45">
      <c r="A53" s="3" t="s">
        <v>27</v>
      </c>
      <c r="B53" s="8">
        <v>18.181818181818183</v>
      </c>
      <c r="C53" s="3">
        <v>18</v>
      </c>
      <c r="D53" s="3">
        <v>31.25</v>
      </c>
      <c r="E53" s="3">
        <v>57.999999999999993</v>
      </c>
      <c r="F53" s="8">
        <v>22.47727272727273</v>
      </c>
      <c r="G53" s="8">
        <v>7.5979485595816891</v>
      </c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45">
      <c r="A55" s="3" t="s">
        <v>25</v>
      </c>
      <c r="B55" s="3" t="s">
        <v>74</v>
      </c>
      <c r="C55" s="3" t="s">
        <v>75</v>
      </c>
      <c r="D55" s="3" t="s">
        <v>76</v>
      </c>
      <c r="E55" s="3" t="s">
        <v>77</v>
      </c>
      <c r="F55" s="3" t="s">
        <v>13</v>
      </c>
      <c r="G55" s="3" t="s">
        <v>3</v>
      </c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45">
      <c r="A56" s="3" t="s">
        <v>26</v>
      </c>
      <c r="B56" s="3">
        <v>100</v>
      </c>
      <c r="C56" s="3">
        <v>130</v>
      </c>
      <c r="D56" s="3">
        <v>100</v>
      </c>
      <c r="E56" s="3">
        <v>70</v>
      </c>
      <c r="F56" s="3">
        <v>100</v>
      </c>
      <c r="G56" s="8">
        <v>21.213203435596427</v>
      </c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45">
      <c r="A57" s="3" t="s">
        <v>27</v>
      </c>
      <c r="B57" s="8">
        <v>52.836879432624116</v>
      </c>
      <c r="C57" s="8">
        <v>68.384879725085909</v>
      </c>
      <c r="D57" s="8">
        <v>60.714285714285708</v>
      </c>
      <c r="E57" s="8">
        <v>86.04651162790698</v>
      </c>
      <c r="F57" s="8">
        <v>71.715225689092861</v>
      </c>
      <c r="G57" s="8">
        <v>12.476089202276476</v>
      </c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45">
      <c r="A58" s="3"/>
      <c r="B58" s="8"/>
      <c r="C58" s="8"/>
      <c r="D58" s="8"/>
      <c r="E58" s="8"/>
      <c r="F58" s="8"/>
      <c r="G58" s="8"/>
      <c r="H58" s="3"/>
      <c r="I58" s="3"/>
      <c r="J58" s="3"/>
      <c r="K58" s="3"/>
      <c r="L58" s="3"/>
      <c r="M58" s="3"/>
      <c r="N58" s="3"/>
      <c r="O58" s="3"/>
      <c r="P58" s="3"/>
      <c r="Q58" s="3"/>
    </row>
    <row r="62" spans="1:17" ht="18" x14ac:dyDescent="0.45">
      <c r="A62" s="33" t="s">
        <v>120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58C3-FF38-46CF-A4FF-C087746CB6B2}">
  <dimension ref="A1:L119"/>
  <sheetViews>
    <sheetView topLeftCell="A2" zoomScale="55" zoomScaleNormal="55" workbookViewId="0">
      <selection activeCell="J96" sqref="J96"/>
    </sheetView>
  </sheetViews>
  <sheetFormatPr defaultRowHeight="15.9" x14ac:dyDescent="0.45"/>
  <cols>
    <col min="1" max="1" width="12.35546875" customWidth="1"/>
    <col min="2" max="2" width="14.0703125" customWidth="1"/>
    <col min="3" max="3" width="13.5703125" customWidth="1"/>
    <col min="4" max="4" width="13.92578125" customWidth="1"/>
    <col min="5" max="5" width="10.140625" customWidth="1"/>
    <col min="6" max="6" width="9.5703125" bestFit="1" customWidth="1"/>
    <col min="7" max="7" width="10" customWidth="1"/>
  </cols>
  <sheetData>
    <row r="1" spans="1:12" x14ac:dyDescent="0.45">
      <c r="A1" s="4" t="s">
        <v>124</v>
      </c>
      <c r="B1" s="3"/>
      <c r="C1" s="3"/>
      <c r="D1" s="3"/>
      <c r="E1" s="3"/>
      <c r="F1" s="3"/>
      <c r="G1" s="3"/>
      <c r="H1" s="3"/>
    </row>
    <row r="2" spans="1:12" x14ac:dyDescent="0.45">
      <c r="A2" s="3" t="s">
        <v>125</v>
      </c>
      <c r="B2" s="3" t="s">
        <v>74</v>
      </c>
      <c r="C2" s="3" t="s">
        <v>75</v>
      </c>
      <c r="D2" s="3" t="s">
        <v>76</v>
      </c>
      <c r="E2" s="3" t="s">
        <v>13</v>
      </c>
      <c r="F2" s="3" t="s">
        <v>3</v>
      </c>
      <c r="G2" s="3" t="s">
        <v>97</v>
      </c>
      <c r="H2" s="3" t="s">
        <v>74</v>
      </c>
      <c r="I2" s="3" t="s">
        <v>75</v>
      </c>
      <c r="J2" s="3" t="s">
        <v>76</v>
      </c>
      <c r="K2" s="14" t="s">
        <v>13</v>
      </c>
      <c r="L2" s="14" t="s">
        <v>3</v>
      </c>
    </row>
    <row r="3" spans="1:12" x14ac:dyDescent="0.45">
      <c r="A3" t="s">
        <v>80</v>
      </c>
      <c r="B3" s="3">
        <v>9</v>
      </c>
      <c r="C3" s="3">
        <v>10</v>
      </c>
      <c r="D3" s="3">
        <v>10</v>
      </c>
      <c r="E3" s="24">
        <f>AVERAGE(B3:D3)</f>
        <v>9.6666666666666661</v>
      </c>
      <c r="F3" s="24">
        <f>STDEV(B3:D3)</f>
        <v>0.57735026918962573</v>
      </c>
      <c r="G3" t="s">
        <v>80</v>
      </c>
      <c r="H3" s="3">
        <v>37</v>
      </c>
      <c r="I3" s="3">
        <v>36</v>
      </c>
      <c r="J3" s="3">
        <v>28</v>
      </c>
      <c r="K3" s="14">
        <f>AVERAGE(H3:J3)</f>
        <v>33.666666666666664</v>
      </c>
      <c r="L3" s="14">
        <f>STDEV(H3:J3)</f>
        <v>4.93288286231624</v>
      </c>
    </row>
    <row r="4" spans="1:12" x14ac:dyDescent="0.45">
      <c r="A4" s="3" t="s">
        <v>81</v>
      </c>
      <c r="B4" s="3">
        <v>17</v>
      </c>
      <c r="C4" s="3">
        <v>23</v>
      </c>
      <c r="D4" s="3">
        <v>15</v>
      </c>
      <c r="E4" s="24">
        <f>AVERAGE(B4:D4)</f>
        <v>18.333333333333332</v>
      </c>
      <c r="F4" s="24">
        <f>STDEV(B4:D4)</f>
        <v>4.1633319989322635</v>
      </c>
      <c r="G4" s="3" t="s">
        <v>81</v>
      </c>
      <c r="H4" s="3">
        <v>23</v>
      </c>
      <c r="I4" s="3">
        <v>25</v>
      </c>
      <c r="J4" s="3">
        <v>32</v>
      </c>
      <c r="K4" s="14">
        <f>AVERAGE(H4:J4)</f>
        <v>26.666666666666668</v>
      </c>
      <c r="L4" s="14">
        <f>STDEV(H4:J4)</f>
        <v>4.7258156262526008</v>
      </c>
    </row>
    <row r="5" spans="1:12" x14ac:dyDescent="0.45">
      <c r="E5" s="3"/>
      <c r="G5" s="3"/>
      <c r="H5" s="3"/>
    </row>
    <row r="6" spans="1:12" x14ac:dyDescent="0.45">
      <c r="A6" s="4" t="s">
        <v>10</v>
      </c>
      <c r="E6" s="3"/>
      <c r="G6" s="3"/>
      <c r="H6" s="3"/>
    </row>
    <row r="7" spans="1:12" x14ac:dyDescent="0.45">
      <c r="A7" t="s">
        <v>80</v>
      </c>
      <c r="B7" t="s">
        <v>88</v>
      </c>
      <c r="C7" t="s">
        <v>87</v>
      </c>
      <c r="D7" t="s">
        <v>89</v>
      </c>
      <c r="E7" s="3"/>
      <c r="G7" s="3"/>
      <c r="H7" s="3"/>
    </row>
    <row r="8" spans="1:12" x14ac:dyDescent="0.45">
      <c r="A8" s="3" t="s">
        <v>74</v>
      </c>
      <c r="B8" s="23">
        <v>19.696969696969695</v>
      </c>
      <c r="C8" s="23">
        <v>80.303030303030297</v>
      </c>
      <c r="D8" s="24">
        <v>0</v>
      </c>
      <c r="E8" s="3"/>
      <c r="G8" s="3"/>
      <c r="H8" s="3"/>
    </row>
    <row r="9" spans="1:12" x14ac:dyDescent="0.45">
      <c r="A9" s="3" t="s">
        <v>75</v>
      </c>
      <c r="B9" s="23">
        <v>27.868852459016392</v>
      </c>
      <c r="C9" s="23">
        <v>72.131147540983605</v>
      </c>
      <c r="D9" s="24">
        <v>0</v>
      </c>
      <c r="E9" s="3"/>
      <c r="G9" s="3"/>
      <c r="H9" s="3"/>
    </row>
    <row r="10" spans="1:12" x14ac:dyDescent="0.45">
      <c r="A10" s="3" t="s">
        <v>76</v>
      </c>
      <c r="B10" s="8">
        <v>31.944444444444443</v>
      </c>
      <c r="C10" s="8">
        <v>68.055555555555557</v>
      </c>
      <c r="D10" s="14">
        <v>0</v>
      </c>
      <c r="E10" s="3"/>
      <c r="G10" s="3"/>
      <c r="H10" s="3"/>
    </row>
    <row r="11" spans="1:12" x14ac:dyDescent="0.45">
      <c r="A11" s="3" t="s">
        <v>77</v>
      </c>
      <c r="B11" s="8">
        <v>52.72727272727272</v>
      </c>
      <c r="C11" s="8">
        <v>97.468354430379748</v>
      </c>
      <c r="D11" s="14">
        <v>0</v>
      </c>
      <c r="E11" s="3"/>
      <c r="G11" s="3"/>
      <c r="H11" s="3"/>
    </row>
    <row r="12" spans="1:12" x14ac:dyDescent="0.45">
      <c r="A12" s="3" t="s">
        <v>78</v>
      </c>
      <c r="B12" s="8">
        <v>34.615384615384613</v>
      </c>
      <c r="C12" s="8">
        <v>65.384615384615387</v>
      </c>
      <c r="D12" s="8">
        <v>1.4925373134328357</v>
      </c>
      <c r="E12" s="3"/>
      <c r="G12" s="3"/>
      <c r="H12" s="3"/>
    </row>
    <row r="13" spans="1:12" x14ac:dyDescent="0.45">
      <c r="A13" s="3" t="s">
        <v>79</v>
      </c>
      <c r="B13" s="8">
        <v>5.9701492537313428</v>
      </c>
      <c r="C13" s="8">
        <v>91.044776119402982</v>
      </c>
      <c r="D13" s="8">
        <v>16.393442622950818</v>
      </c>
      <c r="E13" s="3"/>
      <c r="G13" s="3"/>
      <c r="H13" s="3"/>
    </row>
    <row r="14" spans="1:12" x14ac:dyDescent="0.45">
      <c r="A14" s="3" t="s">
        <v>84</v>
      </c>
      <c r="B14" s="8">
        <v>26.229508196721312</v>
      </c>
      <c r="C14" s="8">
        <v>63.934426229508205</v>
      </c>
      <c r="D14" s="8">
        <v>11.475409836065573</v>
      </c>
      <c r="E14" s="3"/>
      <c r="G14" s="3"/>
      <c r="H14" s="3"/>
    </row>
    <row r="15" spans="1:12" x14ac:dyDescent="0.45">
      <c r="A15" s="3" t="s">
        <v>85</v>
      </c>
      <c r="B15" s="8">
        <v>21.875</v>
      </c>
      <c r="C15" s="8">
        <v>78.125</v>
      </c>
      <c r="D15" s="14">
        <v>0</v>
      </c>
      <c r="E15" s="3"/>
      <c r="G15" s="3"/>
      <c r="H15" s="3"/>
    </row>
    <row r="16" spans="1:12" x14ac:dyDescent="0.45">
      <c r="A16" s="3" t="s">
        <v>13</v>
      </c>
      <c r="B16" s="8">
        <v>27.615947674192562</v>
      </c>
      <c r="C16" s="8">
        <v>77.055863195434469</v>
      </c>
      <c r="D16" s="8">
        <v>3.6701737215561536</v>
      </c>
      <c r="E16" s="3"/>
      <c r="G16" s="3"/>
      <c r="H16" s="3"/>
    </row>
    <row r="17" spans="1:8" x14ac:dyDescent="0.45">
      <c r="A17" s="3" t="s">
        <v>3</v>
      </c>
      <c r="B17" s="8">
        <v>13.440355568324474</v>
      </c>
      <c r="C17" s="8">
        <v>12.175473744638147</v>
      </c>
      <c r="D17" s="8">
        <v>6.4906114437748768</v>
      </c>
      <c r="E17" s="3"/>
      <c r="G17" s="3"/>
      <c r="H17" s="3"/>
    </row>
    <row r="18" spans="1:8" x14ac:dyDescent="0.45">
      <c r="E18" s="3"/>
      <c r="G18" s="3"/>
      <c r="H18" s="3"/>
    </row>
    <row r="19" spans="1:8" x14ac:dyDescent="0.45">
      <c r="A19" t="s">
        <v>81</v>
      </c>
      <c r="B19" t="s">
        <v>90</v>
      </c>
      <c r="C19" t="s">
        <v>87</v>
      </c>
      <c r="D19" t="s">
        <v>89</v>
      </c>
      <c r="E19" s="3"/>
      <c r="G19" s="3"/>
      <c r="H19" s="3"/>
    </row>
    <row r="20" spans="1:8" x14ac:dyDescent="0.45">
      <c r="A20" s="3" t="s">
        <v>74</v>
      </c>
      <c r="B20" s="8">
        <v>10.95890410958904</v>
      </c>
      <c r="C20" s="8">
        <v>83.561643835616437</v>
      </c>
      <c r="D20" s="8">
        <v>51.515151515151516</v>
      </c>
      <c r="E20" s="3"/>
      <c r="G20" s="3"/>
      <c r="H20" s="3"/>
    </row>
    <row r="21" spans="1:8" x14ac:dyDescent="0.45">
      <c r="A21" s="3" t="s">
        <v>75</v>
      </c>
      <c r="B21" s="8">
        <v>48.484848484848484</v>
      </c>
      <c r="C21" s="8">
        <v>84</v>
      </c>
      <c r="D21" s="8">
        <v>63.333333333333329</v>
      </c>
      <c r="E21" s="3"/>
      <c r="G21" s="3"/>
      <c r="H21" s="3"/>
    </row>
    <row r="22" spans="1:8" x14ac:dyDescent="0.45">
      <c r="A22" s="3" t="s">
        <v>76</v>
      </c>
      <c r="B22" s="8">
        <v>36.666666666666664</v>
      </c>
      <c r="C22" s="8">
        <v>96.36363636363636</v>
      </c>
      <c r="D22" s="8">
        <v>3.0303030303030303</v>
      </c>
      <c r="E22" s="3"/>
      <c r="G22" s="3"/>
      <c r="H22" s="3"/>
    </row>
    <row r="23" spans="1:8" x14ac:dyDescent="0.45">
      <c r="A23" s="3" t="s">
        <v>77</v>
      </c>
      <c r="B23" s="14">
        <v>12</v>
      </c>
      <c r="C23" s="8">
        <v>81.818181818181827</v>
      </c>
      <c r="D23" s="8">
        <v>4.918032786885246</v>
      </c>
      <c r="E23" s="3"/>
      <c r="G23" s="3"/>
      <c r="H23" s="3"/>
    </row>
    <row r="24" spans="1:8" x14ac:dyDescent="0.45">
      <c r="A24" s="3" t="s">
        <v>78</v>
      </c>
      <c r="B24" s="8">
        <v>12.121212121212121</v>
      </c>
      <c r="C24" s="8">
        <v>32.758620689655174</v>
      </c>
      <c r="D24" s="8">
        <v>20.689655172413794</v>
      </c>
      <c r="G24" s="3"/>
      <c r="H24" s="3"/>
    </row>
    <row r="25" spans="1:8" x14ac:dyDescent="0.45">
      <c r="A25" s="3" t="s">
        <v>79</v>
      </c>
      <c r="B25" s="8">
        <v>8.6206896551724146</v>
      </c>
      <c r="C25" s="8">
        <v>80.327868852459019</v>
      </c>
      <c r="D25" s="8">
        <v>2.7397260273972601</v>
      </c>
      <c r="G25" s="3"/>
      <c r="H25" s="3"/>
    </row>
    <row r="26" spans="1:8" x14ac:dyDescent="0.45">
      <c r="A26" s="3" t="s">
        <v>84</v>
      </c>
      <c r="B26" s="8">
        <v>9.8360655737704921</v>
      </c>
      <c r="C26" s="8">
        <v>60.869565217391312</v>
      </c>
      <c r="D26" s="8">
        <v>15.217391304347828</v>
      </c>
    </row>
    <row r="27" spans="1:8" x14ac:dyDescent="0.45">
      <c r="A27" s="3" t="s">
        <v>85</v>
      </c>
      <c r="B27" s="8">
        <v>8.695652173913043</v>
      </c>
      <c r="C27" s="8">
        <v>38.775510204081634</v>
      </c>
      <c r="D27" s="8">
        <v>30.612244897959183</v>
      </c>
    </row>
    <row r="28" spans="1:8" x14ac:dyDescent="0.45">
      <c r="A28" s="3" t="s">
        <v>13</v>
      </c>
      <c r="B28" s="8">
        <v>18.423004848146533</v>
      </c>
      <c r="C28" s="8">
        <v>69.80937837262772</v>
      </c>
      <c r="D28" s="8">
        <v>24.0069797584739</v>
      </c>
    </row>
    <row r="29" spans="1:8" x14ac:dyDescent="0.45">
      <c r="A29" s="3" t="s">
        <v>3</v>
      </c>
      <c r="B29" s="8">
        <v>15.295509711616528</v>
      </c>
      <c r="C29" s="8">
        <v>23.195618566545342</v>
      </c>
      <c r="D29" s="8">
        <v>22.965370135921489</v>
      </c>
    </row>
    <row r="31" spans="1:8" x14ac:dyDescent="0.45">
      <c r="A31" s="4" t="s">
        <v>63</v>
      </c>
      <c r="B31" s="18" t="s">
        <v>59</v>
      </c>
      <c r="C31" s="18" t="s">
        <v>162</v>
      </c>
      <c r="D31" s="18" t="s">
        <v>161</v>
      </c>
      <c r="E31" s="18" t="s">
        <v>55</v>
      </c>
      <c r="F31" s="3"/>
      <c r="G31" s="3"/>
      <c r="H31" s="3"/>
    </row>
    <row r="32" spans="1:8" x14ac:dyDescent="0.45">
      <c r="A32" s="3" t="s">
        <v>56</v>
      </c>
      <c r="B32" s="18">
        <v>1</v>
      </c>
      <c r="C32" s="18">
        <v>0.8</v>
      </c>
      <c r="D32" s="18">
        <v>0.5</v>
      </c>
      <c r="E32" s="21">
        <f t="shared" ref="E32:E42" si="0">C32*D32*D32/2</f>
        <v>0.1</v>
      </c>
      <c r="F32" s="3"/>
      <c r="G32" s="3"/>
      <c r="H32" s="3"/>
    </row>
    <row r="33" spans="1:8" x14ac:dyDescent="0.45">
      <c r="A33" s="3" t="s">
        <v>57</v>
      </c>
      <c r="B33" s="18">
        <v>4</v>
      </c>
      <c r="C33" s="18">
        <v>0.6</v>
      </c>
      <c r="D33" s="18">
        <v>0.5</v>
      </c>
      <c r="E33" s="21">
        <f t="shared" si="0"/>
        <v>7.4999999999999997E-2</v>
      </c>
      <c r="F33" s="3"/>
      <c r="G33" s="3"/>
      <c r="H33" s="3"/>
    </row>
    <row r="34" spans="1:8" x14ac:dyDescent="0.45">
      <c r="A34" s="19"/>
      <c r="B34" s="18"/>
      <c r="C34" s="18">
        <v>0.5</v>
      </c>
      <c r="D34" s="18">
        <v>0.4</v>
      </c>
      <c r="E34" s="21">
        <f t="shared" si="0"/>
        <v>4.0000000000000008E-2</v>
      </c>
      <c r="F34" s="3"/>
      <c r="G34" s="3"/>
      <c r="H34" s="3"/>
    </row>
    <row r="35" spans="1:8" x14ac:dyDescent="0.45">
      <c r="A35" s="19"/>
      <c r="B35" s="18"/>
      <c r="C35" s="18">
        <v>0.7</v>
      </c>
      <c r="D35" s="18">
        <v>0.5</v>
      </c>
      <c r="E35" s="21">
        <f t="shared" si="0"/>
        <v>8.7499999999999994E-2</v>
      </c>
      <c r="F35" s="3"/>
    </row>
    <row r="36" spans="1:8" x14ac:dyDescent="0.45">
      <c r="A36" s="19"/>
      <c r="B36" s="18"/>
      <c r="C36" s="18">
        <v>0.6</v>
      </c>
      <c r="D36" s="18">
        <v>0.5</v>
      </c>
      <c r="E36" s="21">
        <f t="shared" si="0"/>
        <v>7.4999999999999997E-2</v>
      </c>
      <c r="F36" s="3"/>
    </row>
    <row r="37" spans="1:8" x14ac:dyDescent="0.45">
      <c r="A37" s="3" t="s">
        <v>58</v>
      </c>
      <c r="B37" s="18">
        <v>6</v>
      </c>
      <c r="C37" s="18">
        <v>0.8</v>
      </c>
      <c r="D37" s="18">
        <v>0.6</v>
      </c>
      <c r="E37" s="21">
        <f t="shared" si="0"/>
        <v>0.14399999999999999</v>
      </c>
      <c r="F37" s="3"/>
    </row>
    <row r="38" spans="1:8" x14ac:dyDescent="0.45">
      <c r="A38" s="19"/>
      <c r="B38" s="18"/>
      <c r="C38" s="18">
        <v>0.8</v>
      </c>
      <c r="D38" s="18">
        <v>0.7</v>
      </c>
      <c r="E38" s="21">
        <f t="shared" si="0"/>
        <v>0.19599999999999998</v>
      </c>
      <c r="F38" s="3"/>
    </row>
    <row r="39" spans="1:8" x14ac:dyDescent="0.45">
      <c r="A39" s="19"/>
      <c r="B39" s="18"/>
      <c r="C39" s="18">
        <v>0.5</v>
      </c>
      <c r="D39" s="18">
        <v>0.5</v>
      </c>
      <c r="E39" s="21">
        <f t="shared" si="0"/>
        <v>6.25E-2</v>
      </c>
      <c r="F39" s="3"/>
    </row>
    <row r="40" spans="1:8" x14ac:dyDescent="0.45">
      <c r="A40" s="19"/>
      <c r="B40" s="18"/>
      <c r="C40" s="18">
        <v>0.8</v>
      </c>
      <c r="D40" s="18">
        <v>0.5</v>
      </c>
      <c r="E40" s="21">
        <f t="shared" si="0"/>
        <v>0.1</v>
      </c>
      <c r="F40" s="3"/>
    </row>
    <row r="41" spans="1:8" x14ac:dyDescent="0.45">
      <c r="A41" s="19"/>
      <c r="B41" s="18"/>
      <c r="C41" s="18">
        <v>0.9</v>
      </c>
      <c r="D41" s="18">
        <v>0.7</v>
      </c>
      <c r="E41" s="21">
        <f t="shared" si="0"/>
        <v>0.22049999999999997</v>
      </c>
      <c r="F41" s="3"/>
    </row>
    <row r="42" spans="1:8" x14ac:dyDescent="0.45">
      <c r="A42" s="19"/>
      <c r="B42" s="18"/>
      <c r="C42" s="18">
        <v>0.5</v>
      </c>
      <c r="D42" s="18">
        <v>0.4</v>
      </c>
      <c r="E42" s="21">
        <f t="shared" si="0"/>
        <v>4.0000000000000008E-2</v>
      </c>
      <c r="F42" s="3"/>
    </row>
    <row r="43" spans="1:8" x14ac:dyDescent="0.45">
      <c r="A43" s="18" t="s">
        <v>13</v>
      </c>
      <c r="B43" s="18"/>
      <c r="C43" s="3"/>
      <c r="D43" s="3"/>
      <c r="E43" s="15">
        <v>0.10368181818181817</v>
      </c>
      <c r="F43" s="3"/>
    </row>
    <row r="44" spans="1:8" x14ac:dyDescent="0.45">
      <c r="A44" s="18" t="s">
        <v>3</v>
      </c>
      <c r="B44" s="18"/>
      <c r="C44" s="3"/>
      <c r="D44" s="18"/>
      <c r="E44" s="15">
        <v>5.9611774309809275E-2</v>
      </c>
      <c r="F44" s="3"/>
    </row>
    <row r="45" spans="1:8" x14ac:dyDescent="0.45">
      <c r="A45" s="18"/>
      <c r="B45" s="18"/>
      <c r="C45" s="3"/>
      <c r="D45" s="18"/>
      <c r="E45" s="21"/>
      <c r="F45" s="3"/>
      <c r="G45" s="3"/>
      <c r="H45" s="3"/>
    </row>
    <row r="46" spans="1:8" x14ac:dyDescent="0.45">
      <c r="A46" s="3" t="s">
        <v>60</v>
      </c>
      <c r="B46" s="18">
        <v>4</v>
      </c>
      <c r="C46" s="18">
        <v>1</v>
      </c>
      <c r="D46" s="18">
        <v>0.6</v>
      </c>
      <c r="E46" s="21">
        <f t="shared" ref="E46:E64" si="1">C46*D46*D46/2</f>
        <v>0.18</v>
      </c>
      <c r="F46" s="3"/>
      <c r="G46" s="3"/>
      <c r="H46" s="3"/>
    </row>
    <row r="47" spans="1:8" x14ac:dyDescent="0.45">
      <c r="A47" s="18"/>
      <c r="B47" s="18"/>
      <c r="C47" s="18">
        <v>0.9</v>
      </c>
      <c r="D47" s="18">
        <v>0.5</v>
      </c>
      <c r="E47" s="21">
        <f t="shared" si="1"/>
        <v>0.1125</v>
      </c>
      <c r="F47" s="3"/>
      <c r="G47" s="15"/>
      <c r="H47" s="3"/>
    </row>
    <row r="48" spans="1:8" x14ac:dyDescent="0.45">
      <c r="A48" s="18"/>
      <c r="B48" s="18"/>
      <c r="C48" s="18">
        <v>0.8</v>
      </c>
      <c r="D48" s="18">
        <v>0.4</v>
      </c>
      <c r="E48" s="21">
        <f t="shared" si="1"/>
        <v>6.4000000000000015E-2</v>
      </c>
      <c r="F48" s="3"/>
      <c r="G48" s="15"/>
      <c r="H48" s="3"/>
    </row>
    <row r="49" spans="1:8" x14ac:dyDescent="0.45">
      <c r="A49" s="18"/>
      <c r="B49" s="18"/>
      <c r="C49" s="18">
        <v>0.6</v>
      </c>
      <c r="D49" s="18">
        <v>0.5</v>
      </c>
      <c r="E49" s="21">
        <f t="shared" si="1"/>
        <v>7.4999999999999997E-2</v>
      </c>
      <c r="F49" s="3"/>
      <c r="G49" s="15"/>
      <c r="H49" s="3"/>
    </row>
    <row r="50" spans="1:8" x14ac:dyDescent="0.45">
      <c r="A50" s="3" t="s">
        <v>61</v>
      </c>
      <c r="B50" s="18">
        <v>6</v>
      </c>
      <c r="C50" s="18">
        <v>1.9</v>
      </c>
      <c r="D50" s="18">
        <v>1.8</v>
      </c>
      <c r="E50" s="21">
        <f t="shared" si="1"/>
        <v>3.0779999999999998</v>
      </c>
      <c r="F50" s="3"/>
      <c r="G50" s="15"/>
      <c r="H50" s="3"/>
    </row>
    <row r="51" spans="1:8" x14ac:dyDescent="0.45">
      <c r="A51" s="18"/>
      <c r="B51" s="18"/>
      <c r="C51" s="18">
        <v>1.3</v>
      </c>
      <c r="D51" s="18">
        <v>1.1000000000000001</v>
      </c>
      <c r="E51" s="21">
        <f t="shared" si="1"/>
        <v>0.7865000000000002</v>
      </c>
      <c r="F51" s="3"/>
      <c r="G51" s="15"/>
      <c r="H51" s="3"/>
    </row>
    <row r="52" spans="1:8" x14ac:dyDescent="0.45">
      <c r="A52" s="18"/>
      <c r="B52" s="18"/>
      <c r="C52" s="18">
        <v>0.9</v>
      </c>
      <c r="D52" s="18">
        <v>0.8</v>
      </c>
      <c r="E52" s="21">
        <f t="shared" si="1"/>
        <v>0.28800000000000003</v>
      </c>
      <c r="F52" s="3"/>
      <c r="G52" s="15"/>
      <c r="H52" s="3"/>
    </row>
    <row r="53" spans="1:8" x14ac:dyDescent="0.45">
      <c r="A53" s="18"/>
      <c r="B53" s="18"/>
      <c r="C53" s="18">
        <v>1</v>
      </c>
      <c r="D53" s="18">
        <v>0.9</v>
      </c>
      <c r="E53" s="21">
        <f t="shared" si="1"/>
        <v>0.40500000000000003</v>
      </c>
      <c r="F53" s="3"/>
      <c r="G53" s="15"/>
      <c r="H53" s="3"/>
    </row>
    <row r="54" spans="1:8" x14ac:dyDescent="0.45">
      <c r="A54" s="18"/>
      <c r="B54" s="18"/>
      <c r="C54" s="18">
        <v>1</v>
      </c>
      <c r="D54" s="18">
        <v>0.9</v>
      </c>
      <c r="E54" s="21">
        <f t="shared" si="1"/>
        <v>0.40500000000000003</v>
      </c>
      <c r="F54" s="3"/>
      <c r="G54" s="15"/>
      <c r="H54" s="3"/>
    </row>
    <row r="55" spans="1:8" x14ac:dyDescent="0.45">
      <c r="A55" s="18"/>
      <c r="B55" s="18"/>
      <c r="C55" s="18">
        <v>1.2</v>
      </c>
      <c r="D55" s="18">
        <v>0.9</v>
      </c>
      <c r="E55" s="21">
        <f t="shared" si="1"/>
        <v>0.48600000000000004</v>
      </c>
      <c r="F55" s="3"/>
      <c r="G55" s="15"/>
      <c r="H55" s="3"/>
    </row>
    <row r="56" spans="1:8" x14ac:dyDescent="0.45">
      <c r="A56" s="3" t="s">
        <v>62</v>
      </c>
      <c r="B56" s="18">
        <v>9</v>
      </c>
      <c r="C56" s="18">
        <v>1.5</v>
      </c>
      <c r="D56" s="18">
        <v>0.8</v>
      </c>
      <c r="E56" s="21">
        <f t="shared" si="1"/>
        <v>0.48000000000000009</v>
      </c>
      <c r="F56" s="3"/>
      <c r="G56" s="3"/>
      <c r="H56" s="3"/>
    </row>
    <row r="57" spans="1:8" x14ac:dyDescent="0.45">
      <c r="A57" s="18"/>
      <c r="C57" s="18">
        <v>0.6</v>
      </c>
      <c r="D57" s="18">
        <v>0.6</v>
      </c>
      <c r="E57" s="21">
        <f t="shared" si="1"/>
        <v>0.108</v>
      </c>
      <c r="F57" s="3"/>
      <c r="G57" s="15"/>
    </row>
    <row r="58" spans="1:8" x14ac:dyDescent="0.45">
      <c r="A58" s="18"/>
      <c r="C58" s="18">
        <v>1</v>
      </c>
      <c r="D58" s="18">
        <v>0.9</v>
      </c>
      <c r="E58" s="21">
        <f t="shared" si="1"/>
        <v>0.40500000000000003</v>
      </c>
      <c r="F58" s="3"/>
      <c r="G58" s="15"/>
    </row>
    <row r="59" spans="1:8" x14ac:dyDescent="0.45">
      <c r="A59" s="18"/>
      <c r="C59" s="18">
        <v>1.2</v>
      </c>
      <c r="D59" s="18">
        <v>0.9</v>
      </c>
      <c r="E59" s="21">
        <f t="shared" si="1"/>
        <v>0.48600000000000004</v>
      </c>
      <c r="F59" s="3"/>
      <c r="G59" s="15"/>
    </row>
    <row r="60" spans="1:8" x14ac:dyDescent="0.45">
      <c r="A60" s="18"/>
      <c r="C60" s="18">
        <v>0.9</v>
      </c>
      <c r="D60" s="18">
        <v>0.9</v>
      </c>
      <c r="E60" s="21">
        <f t="shared" si="1"/>
        <v>0.36450000000000005</v>
      </c>
      <c r="F60" s="3"/>
      <c r="G60" s="15"/>
    </row>
    <row r="61" spans="1:8" x14ac:dyDescent="0.45">
      <c r="A61" s="18"/>
      <c r="C61" s="18">
        <v>0.8</v>
      </c>
      <c r="D61" s="18">
        <v>0.7</v>
      </c>
      <c r="E61" s="21">
        <f t="shared" si="1"/>
        <v>0.19599999999999998</v>
      </c>
      <c r="F61" s="3"/>
      <c r="G61" s="15"/>
    </row>
    <row r="62" spans="1:8" x14ac:dyDescent="0.45">
      <c r="A62" s="18"/>
      <c r="C62" s="18">
        <v>1.3</v>
      </c>
      <c r="D62" s="18">
        <v>0.8</v>
      </c>
      <c r="E62" s="21">
        <f t="shared" si="1"/>
        <v>0.41600000000000004</v>
      </c>
      <c r="F62" s="3"/>
      <c r="G62" s="15"/>
    </row>
    <row r="63" spans="1:8" x14ac:dyDescent="0.45">
      <c r="A63" s="18"/>
      <c r="C63" s="18">
        <v>1.2</v>
      </c>
      <c r="D63" s="18">
        <v>0.9</v>
      </c>
      <c r="E63" s="21">
        <f t="shared" si="1"/>
        <v>0.48600000000000004</v>
      </c>
      <c r="F63" s="3"/>
      <c r="G63" s="15"/>
    </row>
    <row r="64" spans="1:8" x14ac:dyDescent="0.45">
      <c r="A64" s="18"/>
      <c r="C64" s="18">
        <v>0.9</v>
      </c>
      <c r="D64" s="18">
        <v>0.8</v>
      </c>
      <c r="E64" s="21">
        <f t="shared" si="1"/>
        <v>0.28800000000000003</v>
      </c>
      <c r="F64" s="3"/>
      <c r="G64" s="15"/>
    </row>
    <row r="65" spans="1:8" x14ac:dyDescent="0.45">
      <c r="A65" s="3" t="s">
        <v>13</v>
      </c>
      <c r="C65" s="3"/>
      <c r="D65" s="3"/>
      <c r="E65" s="15">
        <v>0.47944736842105273</v>
      </c>
      <c r="F65" s="3"/>
      <c r="G65" s="3"/>
    </row>
    <row r="66" spans="1:8" x14ac:dyDescent="0.45">
      <c r="A66" s="3" t="s">
        <v>3</v>
      </c>
      <c r="C66" s="3"/>
      <c r="D66" s="3"/>
      <c r="E66" s="15">
        <v>0.65544153681860473</v>
      </c>
      <c r="F66" s="3"/>
      <c r="G66" s="3"/>
    </row>
    <row r="67" spans="1:8" x14ac:dyDescent="0.45">
      <c r="A67" s="3"/>
      <c r="B67" s="3"/>
      <c r="C67" s="3"/>
      <c r="D67" s="3"/>
      <c r="E67" s="3"/>
      <c r="F67" s="3"/>
      <c r="G67" s="3"/>
      <c r="H67" s="3"/>
    </row>
    <row r="68" spans="1:8" x14ac:dyDescent="0.45">
      <c r="A68" s="4" t="s">
        <v>100</v>
      </c>
      <c r="B68" s="3"/>
      <c r="C68" s="3"/>
      <c r="D68" s="3"/>
      <c r="E68" s="3"/>
      <c r="G68" s="15"/>
      <c r="H68" s="3"/>
    </row>
    <row r="69" spans="1:8" x14ac:dyDescent="0.45">
      <c r="A69" s="3" t="s">
        <v>95</v>
      </c>
      <c r="B69" s="3" t="s">
        <v>80</v>
      </c>
      <c r="C69" s="3" t="s">
        <v>81</v>
      </c>
      <c r="D69" s="3"/>
      <c r="E69" s="3"/>
      <c r="G69" s="15"/>
      <c r="H69" s="3"/>
    </row>
    <row r="70" spans="1:8" x14ac:dyDescent="0.45">
      <c r="A70" s="3" t="s">
        <v>74</v>
      </c>
      <c r="B70" s="3">
        <v>2</v>
      </c>
      <c r="C70" s="3">
        <v>1</v>
      </c>
      <c r="E70" s="3"/>
      <c r="G70" s="3"/>
      <c r="H70" s="3"/>
    </row>
    <row r="71" spans="1:8" x14ac:dyDescent="0.45">
      <c r="A71" s="3" t="s">
        <v>75</v>
      </c>
      <c r="B71" s="3">
        <v>0</v>
      </c>
      <c r="C71" s="3">
        <v>2</v>
      </c>
      <c r="E71" s="3"/>
      <c r="G71" s="3"/>
      <c r="H71" s="8"/>
    </row>
    <row r="72" spans="1:8" x14ac:dyDescent="0.45">
      <c r="A72" s="3" t="s">
        <v>76</v>
      </c>
      <c r="B72" s="3">
        <v>1</v>
      </c>
      <c r="C72" s="3">
        <v>2</v>
      </c>
      <c r="E72" s="3"/>
      <c r="G72" s="9"/>
      <c r="H72" s="8"/>
    </row>
    <row r="73" spans="1:8" x14ac:dyDescent="0.45">
      <c r="A73" s="3" t="s">
        <v>77</v>
      </c>
      <c r="B73" s="3">
        <v>0</v>
      </c>
      <c r="C73" s="3">
        <v>3</v>
      </c>
      <c r="E73" s="3"/>
      <c r="G73" s="9"/>
      <c r="H73" s="8"/>
    </row>
    <row r="74" spans="1:8" x14ac:dyDescent="0.45">
      <c r="A74" s="3" t="s">
        <v>78</v>
      </c>
      <c r="B74" s="3">
        <v>1</v>
      </c>
      <c r="C74" s="3">
        <v>4</v>
      </c>
      <c r="E74" s="3"/>
      <c r="G74" s="15"/>
      <c r="H74" s="3"/>
    </row>
    <row r="75" spans="1:8" x14ac:dyDescent="0.45">
      <c r="A75" s="3" t="s">
        <v>13</v>
      </c>
      <c r="B75" s="3">
        <v>0.8</v>
      </c>
      <c r="C75" s="3">
        <v>2.4</v>
      </c>
      <c r="D75" s="3"/>
      <c r="E75" s="3"/>
      <c r="G75" s="15"/>
      <c r="H75" s="3"/>
    </row>
    <row r="76" spans="1:8" x14ac:dyDescent="0.45">
      <c r="A76" s="3" t="s">
        <v>3</v>
      </c>
      <c r="B76" s="8">
        <v>0.83666002653407556</v>
      </c>
      <c r="C76" s="8">
        <v>1.1401754250991378</v>
      </c>
      <c r="D76" s="3"/>
      <c r="E76" s="3"/>
      <c r="G76" s="15"/>
      <c r="H76" s="3"/>
    </row>
    <row r="77" spans="1:8" x14ac:dyDescent="0.45">
      <c r="G77" s="15"/>
      <c r="H77" s="3"/>
    </row>
    <row r="78" spans="1:8" x14ac:dyDescent="0.45">
      <c r="A78" s="3"/>
      <c r="B78" s="3"/>
      <c r="C78" s="3"/>
      <c r="D78" s="3"/>
      <c r="E78" s="3"/>
      <c r="F78" s="3"/>
      <c r="G78" s="15"/>
      <c r="H78" s="3"/>
    </row>
    <row r="79" spans="1:8" x14ac:dyDescent="0.45">
      <c r="A79" s="4" t="s">
        <v>99</v>
      </c>
      <c r="B79" s="3"/>
      <c r="C79" s="3"/>
      <c r="D79" s="3"/>
      <c r="E79" s="3"/>
      <c r="F79" s="3"/>
      <c r="G79" s="15"/>
      <c r="H79" s="3"/>
    </row>
    <row r="80" spans="1:8" x14ac:dyDescent="0.45">
      <c r="A80" s="4" t="s">
        <v>12</v>
      </c>
      <c r="B80" s="3" t="s">
        <v>28</v>
      </c>
      <c r="C80" s="3" t="s">
        <v>160</v>
      </c>
      <c r="D80" s="3" t="s">
        <v>161</v>
      </c>
      <c r="E80" s="3" t="s">
        <v>86</v>
      </c>
      <c r="F80" s="3"/>
      <c r="G80" s="15"/>
      <c r="H80" s="3"/>
    </row>
    <row r="81" spans="1:8" x14ac:dyDescent="0.45">
      <c r="A81" s="3" t="s">
        <v>80</v>
      </c>
      <c r="B81" s="3" t="s">
        <v>74</v>
      </c>
      <c r="C81" s="3">
        <v>0.9</v>
      </c>
      <c r="D81" s="3">
        <v>0.7</v>
      </c>
      <c r="E81" s="20">
        <v>0.22049999999999997</v>
      </c>
      <c r="F81" s="3"/>
      <c r="G81" s="15"/>
      <c r="H81" s="3"/>
    </row>
    <row r="82" spans="1:8" x14ac:dyDescent="0.45">
      <c r="A82" s="3"/>
      <c r="B82" s="3" t="s">
        <v>75</v>
      </c>
      <c r="C82" s="3">
        <v>0.7</v>
      </c>
      <c r="D82" s="3">
        <v>0.5</v>
      </c>
      <c r="E82" s="20">
        <v>8.7499999999999994E-2</v>
      </c>
      <c r="F82" s="3"/>
      <c r="G82" s="15"/>
      <c r="H82" s="3"/>
    </row>
    <row r="83" spans="1:8" x14ac:dyDescent="0.45">
      <c r="A83" s="3"/>
      <c r="B83" s="3" t="s">
        <v>76</v>
      </c>
      <c r="C83" s="3">
        <v>1.1000000000000001</v>
      </c>
      <c r="D83" s="3">
        <v>0.8</v>
      </c>
      <c r="E83" s="17">
        <v>0.35200000000000009</v>
      </c>
      <c r="F83" s="3"/>
      <c r="G83" s="15"/>
      <c r="H83" s="3"/>
    </row>
    <row r="84" spans="1:8" x14ac:dyDescent="0.45">
      <c r="A84" s="3"/>
      <c r="B84" s="3" t="s">
        <v>77</v>
      </c>
      <c r="C84" s="3">
        <v>0.9</v>
      </c>
      <c r="D84" s="3">
        <v>0.6</v>
      </c>
      <c r="E84" s="17">
        <v>0.16200000000000001</v>
      </c>
      <c r="F84" s="3"/>
      <c r="G84" s="15"/>
      <c r="H84" s="3"/>
    </row>
    <row r="85" spans="1:8" x14ac:dyDescent="0.45">
      <c r="A85" s="3"/>
      <c r="B85" s="3" t="s">
        <v>78</v>
      </c>
      <c r="C85" s="3">
        <v>0.6</v>
      </c>
      <c r="D85" s="3">
        <v>0.5</v>
      </c>
      <c r="E85" s="17">
        <v>7.4999999999999997E-2</v>
      </c>
      <c r="F85" s="3"/>
      <c r="G85" s="15"/>
      <c r="H85" s="3"/>
    </row>
    <row r="86" spans="1:8" x14ac:dyDescent="0.45">
      <c r="A86" s="3"/>
      <c r="B86" s="3" t="s">
        <v>79</v>
      </c>
      <c r="C86" s="3">
        <v>1</v>
      </c>
      <c r="D86" s="3">
        <v>0.9</v>
      </c>
      <c r="E86" s="17">
        <v>0.40500000000000003</v>
      </c>
      <c r="F86" s="3"/>
      <c r="G86" s="3"/>
      <c r="H86" s="3"/>
    </row>
    <row r="87" spans="1:8" x14ac:dyDescent="0.45">
      <c r="A87" s="3" t="s">
        <v>13</v>
      </c>
      <c r="C87" s="3"/>
      <c r="D87" s="3"/>
      <c r="E87" s="3">
        <v>0.217</v>
      </c>
      <c r="F87" s="3"/>
      <c r="G87" s="3"/>
      <c r="H87" s="3"/>
    </row>
    <row r="88" spans="1:8" x14ac:dyDescent="0.45">
      <c r="A88" s="3" t="s">
        <v>3</v>
      </c>
      <c r="C88" s="3"/>
      <c r="D88" s="3"/>
      <c r="E88" s="15">
        <v>0.1367775566385071</v>
      </c>
      <c r="F88" s="3"/>
      <c r="G88" s="3"/>
      <c r="H88" s="3"/>
    </row>
    <row r="89" spans="1:8" x14ac:dyDescent="0.45">
      <c r="A89" s="3"/>
      <c r="B89" s="3"/>
      <c r="C89" s="3"/>
      <c r="D89" s="3"/>
      <c r="E89" s="15"/>
      <c r="F89" s="3"/>
      <c r="G89" s="3"/>
      <c r="H89" s="3"/>
    </row>
    <row r="90" spans="1:8" x14ac:dyDescent="0.45">
      <c r="A90" s="4" t="s">
        <v>12</v>
      </c>
      <c r="B90" s="3"/>
      <c r="C90" s="3"/>
      <c r="D90" s="3"/>
      <c r="E90" s="17"/>
      <c r="F90" s="3"/>
      <c r="G90" s="3"/>
      <c r="H90" s="3"/>
    </row>
    <row r="91" spans="1:8" x14ac:dyDescent="0.45">
      <c r="A91" s="3" t="s">
        <v>81</v>
      </c>
      <c r="B91" s="3" t="s">
        <v>74</v>
      </c>
      <c r="C91" s="3">
        <v>0.9</v>
      </c>
      <c r="D91" s="3">
        <v>0.6</v>
      </c>
      <c r="E91" s="17">
        <v>0.16200000000000001</v>
      </c>
      <c r="F91" s="3"/>
      <c r="G91" s="3"/>
      <c r="H91" s="3"/>
    </row>
    <row r="92" spans="1:8" x14ac:dyDescent="0.45">
      <c r="A92" s="3"/>
      <c r="B92" s="3" t="s">
        <v>75</v>
      </c>
      <c r="C92" s="3">
        <v>1.6</v>
      </c>
      <c r="D92" s="3">
        <v>1.2</v>
      </c>
      <c r="E92" s="17">
        <v>1.1519999999999999</v>
      </c>
      <c r="F92" s="3"/>
      <c r="G92" s="3"/>
      <c r="H92" s="3"/>
    </row>
    <row r="93" spans="1:8" x14ac:dyDescent="0.45">
      <c r="A93" s="3"/>
      <c r="B93" s="3" t="s">
        <v>76</v>
      </c>
      <c r="C93" s="3">
        <v>0.8</v>
      </c>
      <c r="D93" s="3">
        <v>0.6</v>
      </c>
      <c r="E93" s="17">
        <v>0.14399999999999999</v>
      </c>
      <c r="F93" s="3"/>
      <c r="G93" s="3"/>
      <c r="H93" s="3"/>
    </row>
    <row r="94" spans="1:8" x14ac:dyDescent="0.45">
      <c r="A94" s="3"/>
      <c r="B94" s="3" t="s">
        <v>77</v>
      </c>
      <c r="C94" s="3">
        <v>1.4</v>
      </c>
      <c r="D94" s="3">
        <v>0.6</v>
      </c>
      <c r="E94" s="17">
        <v>0.252</v>
      </c>
      <c r="F94" s="3"/>
      <c r="G94" s="3"/>
      <c r="H94" s="3"/>
    </row>
    <row r="95" spans="1:8" x14ac:dyDescent="0.45">
      <c r="A95" s="3"/>
      <c r="B95" s="3" t="s">
        <v>78</v>
      </c>
      <c r="C95" s="3">
        <v>0.8</v>
      </c>
      <c r="D95" s="3">
        <v>0.6</v>
      </c>
      <c r="E95" s="17">
        <v>0.14399999999999999</v>
      </c>
    </row>
    <row r="96" spans="1:8" x14ac:dyDescent="0.45">
      <c r="A96" s="3"/>
      <c r="B96" s="3" t="s">
        <v>79</v>
      </c>
      <c r="C96" s="3">
        <v>0.8</v>
      </c>
      <c r="D96" s="3">
        <v>0.6</v>
      </c>
      <c r="E96" s="17">
        <v>0.14399999999999999</v>
      </c>
    </row>
    <row r="97" spans="1:5" x14ac:dyDescent="0.45">
      <c r="A97" s="3" t="s">
        <v>13</v>
      </c>
      <c r="C97" s="3"/>
      <c r="D97" s="3"/>
      <c r="E97" s="3">
        <v>0.33299999999999991</v>
      </c>
    </row>
    <row r="98" spans="1:5" x14ac:dyDescent="0.45">
      <c r="A98" s="3" t="s">
        <v>3</v>
      </c>
      <c r="C98" s="3"/>
      <c r="D98" s="3"/>
      <c r="E98" s="15">
        <v>0.40341690594222757</v>
      </c>
    </row>
    <row r="99" spans="1:5" x14ac:dyDescent="0.45">
      <c r="A99" s="3"/>
      <c r="B99" s="3"/>
      <c r="C99" s="3"/>
      <c r="D99" s="3"/>
      <c r="E99" s="15"/>
    </row>
    <row r="100" spans="1:5" x14ac:dyDescent="0.45">
      <c r="A100" s="4" t="s">
        <v>27</v>
      </c>
      <c r="B100" s="3"/>
      <c r="C100" s="3"/>
      <c r="D100" s="3"/>
      <c r="E100" s="3"/>
    </row>
    <row r="101" spans="1:5" x14ac:dyDescent="0.45">
      <c r="A101" s="3" t="s">
        <v>80</v>
      </c>
      <c r="B101" s="3" t="s">
        <v>74</v>
      </c>
      <c r="C101" s="3">
        <v>0.6</v>
      </c>
      <c r="D101" s="3">
        <v>0.4</v>
      </c>
      <c r="E101" s="17">
        <v>4.8000000000000001E-2</v>
      </c>
    </row>
    <row r="102" spans="1:5" x14ac:dyDescent="0.45">
      <c r="A102" s="3"/>
      <c r="B102" s="3" t="s">
        <v>75</v>
      </c>
      <c r="C102" s="3">
        <v>0.6</v>
      </c>
      <c r="D102" s="3">
        <v>0.3</v>
      </c>
      <c r="E102" s="17">
        <v>2.7E-2</v>
      </c>
    </row>
    <row r="103" spans="1:5" x14ac:dyDescent="0.45">
      <c r="A103" s="3"/>
      <c r="B103" s="3" t="s">
        <v>76</v>
      </c>
      <c r="C103" s="3">
        <v>0.9</v>
      </c>
      <c r="D103" s="3">
        <v>0.6</v>
      </c>
      <c r="E103" s="17">
        <v>0.16200000000000001</v>
      </c>
    </row>
    <row r="104" spans="1:5" x14ac:dyDescent="0.45">
      <c r="A104" s="3"/>
      <c r="B104" s="3" t="s">
        <v>77</v>
      </c>
      <c r="C104" s="3">
        <v>0.8</v>
      </c>
      <c r="D104" s="3">
        <v>0.3</v>
      </c>
      <c r="E104" s="17">
        <v>3.5999999999999997E-2</v>
      </c>
    </row>
    <row r="105" spans="1:5" x14ac:dyDescent="0.45">
      <c r="A105" s="3"/>
      <c r="B105" s="3" t="s">
        <v>78</v>
      </c>
      <c r="C105" s="3">
        <v>1</v>
      </c>
      <c r="D105" s="3">
        <v>0.5</v>
      </c>
      <c r="E105" s="17">
        <v>0.125</v>
      </c>
    </row>
    <row r="106" spans="1:5" x14ac:dyDescent="0.45">
      <c r="A106" s="3"/>
      <c r="B106" s="3" t="s">
        <v>79</v>
      </c>
      <c r="C106" s="3">
        <v>0.8</v>
      </c>
      <c r="D106" s="3">
        <v>0.6</v>
      </c>
      <c r="E106" s="17">
        <v>0.14399999999999999</v>
      </c>
    </row>
    <row r="107" spans="1:5" x14ac:dyDescent="0.45">
      <c r="A107" s="3" t="s">
        <v>13</v>
      </c>
      <c r="C107" s="3"/>
      <c r="D107" s="3"/>
      <c r="E107" s="15">
        <v>9.0333333333333321E-2</v>
      </c>
    </row>
    <row r="108" spans="1:5" x14ac:dyDescent="0.45">
      <c r="A108" s="3" t="s">
        <v>3</v>
      </c>
      <c r="C108" s="3"/>
      <c r="D108" s="3"/>
      <c r="E108" s="15">
        <v>5.9955539082445657E-2</v>
      </c>
    </row>
    <row r="109" spans="1:5" x14ac:dyDescent="0.45">
      <c r="A109" s="3"/>
      <c r="C109" s="3"/>
      <c r="D109" s="3"/>
      <c r="E109" s="15"/>
    </row>
    <row r="110" spans="1:5" x14ac:dyDescent="0.45">
      <c r="A110" s="4" t="s">
        <v>27</v>
      </c>
      <c r="B110" s="3"/>
      <c r="C110" s="3"/>
      <c r="D110" s="3"/>
      <c r="E110" s="17"/>
    </row>
    <row r="111" spans="1:5" x14ac:dyDescent="0.45">
      <c r="A111" s="3" t="s">
        <v>81</v>
      </c>
      <c r="B111" s="3" t="s">
        <v>74</v>
      </c>
      <c r="C111" s="3">
        <v>0.9</v>
      </c>
      <c r="D111" s="3">
        <v>0.5</v>
      </c>
      <c r="E111" s="20">
        <v>0.1125</v>
      </c>
    </row>
    <row r="112" spans="1:5" x14ac:dyDescent="0.45">
      <c r="A112" s="3"/>
      <c r="B112" s="3" t="s">
        <v>75</v>
      </c>
      <c r="C112" s="3">
        <v>0.9</v>
      </c>
      <c r="D112" s="3">
        <v>0.8</v>
      </c>
      <c r="E112" s="17">
        <v>0.28800000000000003</v>
      </c>
    </row>
    <row r="113" spans="1:5" x14ac:dyDescent="0.45">
      <c r="A113" s="3"/>
      <c r="B113" s="3" t="s">
        <v>76</v>
      </c>
      <c r="C113" s="3">
        <v>1</v>
      </c>
      <c r="D113" s="3">
        <v>0.7</v>
      </c>
      <c r="E113" s="17">
        <v>0.24499999999999997</v>
      </c>
    </row>
    <row r="114" spans="1:5" x14ac:dyDescent="0.45">
      <c r="A114" s="3"/>
      <c r="B114" s="3" t="s">
        <v>77</v>
      </c>
      <c r="C114" s="3">
        <v>2</v>
      </c>
      <c r="D114" s="3">
        <v>1.1000000000000001</v>
      </c>
      <c r="E114" s="20">
        <v>1.2100000000000002</v>
      </c>
    </row>
    <row r="115" spans="1:5" x14ac:dyDescent="0.45">
      <c r="A115" s="3"/>
      <c r="B115" s="3" t="s">
        <v>78</v>
      </c>
      <c r="C115" s="3">
        <v>0.6</v>
      </c>
      <c r="D115" s="3">
        <v>0.6</v>
      </c>
      <c r="E115" s="17">
        <v>0.108</v>
      </c>
    </row>
    <row r="116" spans="1:5" x14ac:dyDescent="0.45">
      <c r="A116" s="3"/>
      <c r="B116" s="3" t="s">
        <v>79</v>
      </c>
      <c r="C116" s="3">
        <v>1</v>
      </c>
      <c r="D116" s="3">
        <v>0.6</v>
      </c>
      <c r="E116" s="20">
        <v>0.18</v>
      </c>
    </row>
    <row r="117" spans="1:5" x14ac:dyDescent="0.45">
      <c r="A117" s="3" t="s">
        <v>13</v>
      </c>
      <c r="C117" s="3"/>
      <c r="D117" s="3"/>
      <c r="E117" s="15">
        <v>0.35725000000000007</v>
      </c>
    </row>
    <row r="118" spans="1:5" x14ac:dyDescent="0.45">
      <c r="A118" s="3" t="s">
        <v>3</v>
      </c>
      <c r="C118" s="3"/>
      <c r="D118" s="3"/>
      <c r="E118" s="15">
        <v>0.42379803562546159</v>
      </c>
    </row>
    <row r="119" spans="1:5" x14ac:dyDescent="0.45">
      <c r="A119" s="3"/>
      <c r="B119" s="3"/>
      <c r="C119" s="3"/>
      <c r="D119" s="3"/>
      <c r="E119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2901-8F5D-492F-B511-7478C2E2F006}">
  <dimension ref="A1:N187"/>
  <sheetViews>
    <sheetView topLeftCell="A172" zoomScale="50" zoomScaleNormal="50" workbookViewId="0">
      <selection activeCell="J151" sqref="J151"/>
    </sheetView>
  </sheetViews>
  <sheetFormatPr defaultRowHeight="15.9" x14ac:dyDescent="0.45"/>
  <cols>
    <col min="1" max="1" width="20.92578125" customWidth="1"/>
    <col min="2" max="2" width="9.5" customWidth="1"/>
    <col min="3" max="3" width="9.2109375" customWidth="1"/>
    <col min="5" max="6" width="9.42578125" customWidth="1"/>
    <col min="7" max="7" width="9.28515625" customWidth="1"/>
    <col min="8" max="8" width="6.5703125" customWidth="1"/>
    <col min="9" max="9" width="10.85546875" customWidth="1"/>
    <col min="15" max="15" width="11.140625" customWidth="1"/>
  </cols>
  <sheetData>
    <row r="1" spans="1:4" x14ac:dyDescent="0.45">
      <c r="A1" s="4" t="s">
        <v>164</v>
      </c>
    </row>
    <row r="2" spans="1:4" x14ac:dyDescent="0.45">
      <c r="A2" s="3" t="s">
        <v>92</v>
      </c>
      <c r="B2" s="3" t="s">
        <v>82</v>
      </c>
      <c r="C2" s="3" t="s">
        <v>1</v>
      </c>
      <c r="D2" s="3" t="s">
        <v>2</v>
      </c>
    </row>
    <row r="3" spans="1:4" x14ac:dyDescent="0.45">
      <c r="A3" s="3" t="s">
        <v>74</v>
      </c>
      <c r="B3" s="3">
        <v>10</v>
      </c>
      <c r="C3" s="3">
        <v>29</v>
      </c>
      <c r="D3" s="3">
        <v>20</v>
      </c>
    </row>
    <row r="4" spans="1:4" x14ac:dyDescent="0.45">
      <c r="A4" s="3" t="s">
        <v>75</v>
      </c>
      <c r="B4" s="3">
        <v>5</v>
      </c>
      <c r="C4" s="3">
        <v>24</v>
      </c>
      <c r="D4" s="3">
        <v>29</v>
      </c>
    </row>
    <row r="5" spans="1:4" x14ac:dyDescent="0.45">
      <c r="A5" s="3" t="s">
        <v>76</v>
      </c>
      <c r="B5" s="3">
        <v>9</v>
      </c>
      <c r="C5" s="3">
        <v>21</v>
      </c>
      <c r="D5" s="3">
        <v>36</v>
      </c>
    </row>
    <row r="6" spans="1:4" x14ac:dyDescent="0.45">
      <c r="A6" s="3" t="s">
        <v>77</v>
      </c>
      <c r="B6" s="3">
        <v>13</v>
      </c>
      <c r="C6" s="3">
        <v>18</v>
      </c>
      <c r="D6" s="3">
        <v>28</v>
      </c>
    </row>
    <row r="7" spans="1:4" x14ac:dyDescent="0.45">
      <c r="A7" s="3" t="s">
        <v>13</v>
      </c>
      <c r="B7" s="3">
        <v>9.25</v>
      </c>
      <c r="C7" s="3">
        <v>23</v>
      </c>
      <c r="D7" s="3">
        <v>28.25</v>
      </c>
    </row>
    <row r="8" spans="1:4" x14ac:dyDescent="0.45">
      <c r="A8" s="3" t="s">
        <v>3</v>
      </c>
      <c r="B8" s="3">
        <v>7</v>
      </c>
      <c r="C8" s="8">
        <v>2.1213203435596424</v>
      </c>
      <c r="D8" s="8">
        <v>4.9497474683058327</v>
      </c>
    </row>
    <row r="9" spans="1:4" x14ac:dyDescent="0.45">
      <c r="A9" s="3"/>
      <c r="B9" s="3"/>
      <c r="C9" s="8"/>
      <c r="D9" s="8"/>
    </row>
    <row r="10" spans="1:4" x14ac:dyDescent="0.45">
      <c r="A10" s="4" t="s">
        <v>165</v>
      </c>
      <c r="B10" s="3"/>
      <c r="C10" s="8"/>
      <c r="D10" s="8"/>
    </row>
    <row r="11" spans="1:4" x14ac:dyDescent="0.45">
      <c r="A11" s="3" t="s">
        <v>83</v>
      </c>
      <c r="B11" s="3" t="s">
        <v>82</v>
      </c>
      <c r="C11" s="3" t="s">
        <v>1</v>
      </c>
      <c r="D11" s="3" t="s">
        <v>2</v>
      </c>
    </row>
    <row r="12" spans="1:4" x14ac:dyDescent="0.45">
      <c r="A12" s="3" t="s">
        <v>74</v>
      </c>
      <c r="B12" s="3">
        <v>54</v>
      </c>
      <c r="C12" s="3">
        <v>80</v>
      </c>
      <c r="D12" s="3">
        <v>217</v>
      </c>
    </row>
    <row r="13" spans="1:4" x14ac:dyDescent="0.45">
      <c r="A13" s="3" t="s">
        <v>75</v>
      </c>
      <c r="B13" s="3">
        <v>64</v>
      </c>
      <c r="C13" s="3">
        <v>102</v>
      </c>
      <c r="D13" s="3">
        <v>229</v>
      </c>
    </row>
    <row r="14" spans="1:4" x14ac:dyDescent="0.45">
      <c r="A14" s="3" t="s">
        <v>76</v>
      </c>
      <c r="B14" s="3">
        <v>102</v>
      </c>
      <c r="C14" s="3">
        <v>170</v>
      </c>
      <c r="D14" s="3">
        <v>316</v>
      </c>
    </row>
    <row r="15" spans="1:4" x14ac:dyDescent="0.45">
      <c r="A15" s="3" t="s">
        <v>77</v>
      </c>
      <c r="B15" s="3">
        <v>37</v>
      </c>
      <c r="C15" s="3">
        <v>73</v>
      </c>
      <c r="D15" s="3">
        <v>79</v>
      </c>
    </row>
    <row r="16" spans="1:4" x14ac:dyDescent="0.45">
      <c r="A16" s="3" t="s">
        <v>78</v>
      </c>
      <c r="B16" s="8">
        <v>80</v>
      </c>
      <c r="C16" s="3">
        <v>92</v>
      </c>
      <c r="D16" s="3">
        <v>60</v>
      </c>
    </row>
    <row r="17" spans="1:4" x14ac:dyDescent="0.45">
      <c r="A17" s="3" t="s">
        <v>79</v>
      </c>
      <c r="B17" s="3">
        <v>48</v>
      </c>
      <c r="C17" s="3">
        <v>44</v>
      </c>
      <c r="D17" s="3">
        <v>166</v>
      </c>
    </row>
    <row r="18" spans="1:4" x14ac:dyDescent="0.45">
      <c r="A18" s="3" t="s">
        <v>84</v>
      </c>
      <c r="B18" s="3">
        <v>36</v>
      </c>
      <c r="C18" s="3">
        <v>126</v>
      </c>
      <c r="D18" s="3">
        <v>88</v>
      </c>
    </row>
    <row r="19" spans="1:4" x14ac:dyDescent="0.45">
      <c r="A19" s="3" t="s">
        <v>85</v>
      </c>
      <c r="B19" s="3">
        <v>32</v>
      </c>
      <c r="C19" s="3">
        <v>51</v>
      </c>
      <c r="D19" s="3">
        <v>186</v>
      </c>
    </row>
    <row r="20" spans="1:4" x14ac:dyDescent="0.45">
      <c r="A20" s="3" t="s">
        <v>13</v>
      </c>
      <c r="B20" s="23">
        <v>56.625</v>
      </c>
      <c r="C20" s="3">
        <v>92.25</v>
      </c>
      <c r="D20" s="8">
        <v>167.625</v>
      </c>
    </row>
    <row r="21" spans="1:4" x14ac:dyDescent="0.45">
      <c r="A21" s="3" t="s">
        <v>3</v>
      </c>
      <c r="B21" s="23">
        <v>24.371748867431382</v>
      </c>
      <c r="C21" s="8">
        <v>41.108740815410187</v>
      </c>
      <c r="D21" s="8">
        <v>88.105354953195501</v>
      </c>
    </row>
    <row r="22" spans="1:4" x14ac:dyDescent="0.45">
      <c r="A22" s="3"/>
      <c r="B22" s="23"/>
      <c r="C22" s="8"/>
      <c r="D22" s="8"/>
    </row>
    <row r="23" spans="1:4" x14ac:dyDescent="0.45">
      <c r="A23" s="4" t="s">
        <v>166</v>
      </c>
    </row>
    <row r="24" spans="1:4" x14ac:dyDescent="0.45">
      <c r="A24" s="3" t="s">
        <v>73</v>
      </c>
      <c r="B24" s="3" t="s">
        <v>82</v>
      </c>
      <c r="C24" s="3" t="s">
        <v>1</v>
      </c>
      <c r="D24" s="3" t="s">
        <v>2</v>
      </c>
    </row>
    <row r="25" spans="1:4" x14ac:dyDescent="0.45">
      <c r="A25" s="3" t="s">
        <v>74</v>
      </c>
      <c r="B25" s="3">
        <v>3</v>
      </c>
      <c r="C25" s="3">
        <v>4</v>
      </c>
      <c r="D25" s="3">
        <v>10</v>
      </c>
    </row>
    <row r="26" spans="1:4" x14ac:dyDescent="0.45">
      <c r="A26" s="3" t="s">
        <v>75</v>
      </c>
      <c r="B26" s="3">
        <v>1</v>
      </c>
      <c r="C26" s="3">
        <v>8</v>
      </c>
      <c r="D26" s="3">
        <v>6</v>
      </c>
    </row>
    <row r="27" spans="1:4" x14ac:dyDescent="0.45">
      <c r="A27" s="3" t="s">
        <v>76</v>
      </c>
      <c r="B27" s="3">
        <v>0</v>
      </c>
      <c r="C27" s="3">
        <v>5</v>
      </c>
      <c r="D27" s="3">
        <v>7</v>
      </c>
    </row>
    <row r="28" spans="1:4" x14ac:dyDescent="0.45">
      <c r="A28" s="3" t="s">
        <v>77</v>
      </c>
      <c r="B28" s="3">
        <v>3</v>
      </c>
      <c r="C28" s="3">
        <v>7</v>
      </c>
      <c r="D28" s="3">
        <v>9</v>
      </c>
    </row>
    <row r="29" spans="1:4" x14ac:dyDescent="0.45">
      <c r="A29" s="3" t="s">
        <v>78</v>
      </c>
      <c r="B29" s="3">
        <v>4</v>
      </c>
      <c r="C29" s="3">
        <v>8</v>
      </c>
      <c r="D29" s="3">
        <v>7</v>
      </c>
    </row>
    <row r="30" spans="1:4" x14ac:dyDescent="0.45">
      <c r="A30" s="3" t="s">
        <v>79</v>
      </c>
      <c r="B30" s="3">
        <v>4</v>
      </c>
      <c r="C30" s="14">
        <v>10</v>
      </c>
      <c r="D30" s="14">
        <v>6</v>
      </c>
    </row>
    <row r="31" spans="1:4" x14ac:dyDescent="0.45">
      <c r="A31" s="3" t="s">
        <v>13</v>
      </c>
      <c r="B31" s="3">
        <v>2.5</v>
      </c>
      <c r="C31" s="3">
        <v>7</v>
      </c>
      <c r="D31" s="9">
        <v>7.5</v>
      </c>
    </row>
    <row r="32" spans="1:4" x14ac:dyDescent="0.45">
      <c r="A32" s="3" t="s">
        <v>3</v>
      </c>
      <c r="B32" s="8">
        <v>1.6431676725154984</v>
      </c>
      <c r="C32" s="8">
        <v>2.1908902300206643</v>
      </c>
      <c r="D32" s="8">
        <v>1.6431676725154984</v>
      </c>
    </row>
    <row r="33" spans="1:7" x14ac:dyDescent="0.45">
      <c r="A33" s="3"/>
      <c r="B33" s="8"/>
      <c r="C33" s="8"/>
      <c r="D33" s="8"/>
    </row>
    <row r="34" spans="1:7" x14ac:dyDescent="0.45">
      <c r="A34" s="38" t="s">
        <v>167</v>
      </c>
      <c r="B34" s="45"/>
      <c r="C34" s="45"/>
      <c r="D34" s="45"/>
      <c r="E34" s="28"/>
    </row>
    <row r="35" spans="1:7" x14ac:dyDescent="0.45">
      <c r="A35" s="1" t="s">
        <v>143</v>
      </c>
      <c r="B35" s="1" t="s">
        <v>82</v>
      </c>
      <c r="C35" s="1" t="s">
        <v>1</v>
      </c>
      <c r="D35" s="1" t="s">
        <v>2</v>
      </c>
      <c r="E35" s="28"/>
    </row>
    <row r="36" spans="1:7" x14ac:dyDescent="0.45">
      <c r="A36" s="1" t="s">
        <v>74</v>
      </c>
      <c r="B36" s="1">
        <v>177.3</v>
      </c>
      <c r="C36" s="1">
        <v>158.9</v>
      </c>
      <c r="D36" s="1">
        <v>92.9</v>
      </c>
      <c r="E36" s="28"/>
      <c r="G36" s="36"/>
    </row>
    <row r="37" spans="1:7" x14ac:dyDescent="0.45">
      <c r="A37" s="1" t="s">
        <v>75</v>
      </c>
      <c r="B37" s="1">
        <v>154.19999999999999</v>
      </c>
      <c r="C37" s="1">
        <v>113.2</v>
      </c>
      <c r="D37" s="1">
        <v>89.3</v>
      </c>
      <c r="E37" s="28"/>
    </row>
    <row r="38" spans="1:7" x14ac:dyDescent="0.45">
      <c r="A38" s="1" t="s">
        <v>76</v>
      </c>
      <c r="B38" s="1">
        <v>136.30000000000001</v>
      </c>
      <c r="C38" s="1">
        <v>125.4</v>
      </c>
      <c r="D38" s="1">
        <v>55.7</v>
      </c>
      <c r="E38" s="28"/>
    </row>
    <row r="39" spans="1:7" x14ac:dyDescent="0.45">
      <c r="A39" s="1" t="s">
        <v>77</v>
      </c>
      <c r="B39" s="1">
        <v>183.2</v>
      </c>
      <c r="C39" s="1">
        <v>120</v>
      </c>
      <c r="D39" s="1">
        <v>64.3</v>
      </c>
      <c r="E39" s="28"/>
    </row>
    <row r="40" spans="1:7" x14ac:dyDescent="0.45">
      <c r="A40" s="1" t="s">
        <v>13</v>
      </c>
      <c r="B40" s="1">
        <f>AVERAGE(B36:B39)</f>
        <v>162.75</v>
      </c>
      <c r="C40" s="30">
        <f t="shared" ref="C40" si="0">AVERAGE(C36:C39)</f>
        <v>129.375</v>
      </c>
      <c r="D40" s="1">
        <v>32.1</v>
      </c>
      <c r="E40" s="28"/>
    </row>
    <row r="41" spans="1:7" x14ac:dyDescent="0.45">
      <c r="A41" s="1" t="s">
        <v>3</v>
      </c>
      <c r="B41" s="5">
        <f>STDEV(B36:B39)</f>
        <v>21.622596205512927</v>
      </c>
      <c r="C41" s="30">
        <f t="shared" ref="C41" si="1">STDEV(C36:C39)</f>
        <v>20.306382412105602</v>
      </c>
      <c r="D41" s="23">
        <v>18.354563465253044</v>
      </c>
      <c r="E41" s="47"/>
      <c r="F41" s="46"/>
    </row>
    <row r="42" spans="1:7" x14ac:dyDescent="0.45">
      <c r="A42" s="3"/>
      <c r="B42" s="14"/>
      <c r="C42" s="8"/>
      <c r="D42" s="8"/>
    </row>
    <row r="43" spans="1:7" x14ac:dyDescent="0.45">
      <c r="A43" s="4" t="s">
        <v>168</v>
      </c>
    </row>
    <row r="44" spans="1:7" x14ac:dyDescent="0.45">
      <c r="A44" s="3" t="s">
        <v>149</v>
      </c>
      <c r="B44" s="3" t="s">
        <v>82</v>
      </c>
      <c r="C44" s="3" t="s">
        <v>1</v>
      </c>
      <c r="D44" s="3" t="s">
        <v>2</v>
      </c>
    </row>
    <row r="45" spans="1:7" x14ac:dyDescent="0.45">
      <c r="A45" s="3" t="s">
        <v>74</v>
      </c>
      <c r="B45" s="3">
        <v>98</v>
      </c>
      <c r="C45" s="3">
        <v>49</v>
      </c>
      <c r="D45" s="3">
        <v>41</v>
      </c>
    </row>
    <row r="46" spans="1:7" x14ac:dyDescent="0.45">
      <c r="A46" s="3" t="s">
        <v>75</v>
      </c>
      <c r="B46" s="3">
        <v>84</v>
      </c>
      <c r="C46" s="3">
        <v>67</v>
      </c>
      <c r="D46" s="3">
        <v>32</v>
      </c>
    </row>
    <row r="47" spans="1:7" x14ac:dyDescent="0.45">
      <c r="A47" s="3" t="s">
        <v>76</v>
      </c>
      <c r="B47" s="3">
        <v>72</v>
      </c>
      <c r="C47" s="3">
        <v>60</v>
      </c>
      <c r="D47" s="3">
        <v>47</v>
      </c>
    </row>
    <row r="48" spans="1:7" x14ac:dyDescent="0.45">
      <c r="A48" s="3" t="s">
        <v>77</v>
      </c>
      <c r="B48" s="3">
        <v>79</v>
      </c>
      <c r="C48" s="3">
        <v>51</v>
      </c>
      <c r="D48" s="3">
        <v>36</v>
      </c>
    </row>
    <row r="49" spans="1:12" x14ac:dyDescent="0.45">
      <c r="A49" s="3" t="s">
        <v>13</v>
      </c>
      <c r="B49" s="3">
        <f>AVERAGE(B45:B48)</f>
        <v>83.25</v>
      </c>
      <c r="C49" s="3">
        <f t="shared" ref="C49:D49" si="2">AVERAGE(C45:C48)</f>
        <v>56.75</v>
      </c>
      <c r="D49" s="3">
        <f t="shared" si="2"/>
        <v>39</v>
      </c>
      <c r="H49" s="41"/>
      <c r="I49" s="43"/>
      <c r="J49" s="43"/>
      <c r="L49" s="44"/>
    </row>
    <row r="50" spans="1:12" x14ac:dyDescent="0.45">
      <c r="A50" s="3" t="s">
        <v>3</v>
      </c>
      <c r="B50" s="14">
        <f>STDEV(B45:B48)</f>
        <v>10.996211468804457</v>
      </c>
      <c r="C50" s="8">
        <f t="shared" ref="C50:D50" si="3">STDEV(C45:C48)</f>
        <v>8.3416625041614658</v>
      </c>
      <c r="D50" s="8">
        <f t="shared" si="3"/>
        <v>6.4807406984078604</v>
      </c>
      <c r="H50" s="43"/>
      <c r="I50" s="43"/>
      <c r="J50" s="43"/>
    </row>
    <row r="51" spans="1:12" x14ac:dyDescent="0.45">
      <c r="A51" s="26"/>
      <c r="B51" s="39"/>
      <c r="C51" s="40"/>
      <c r="D51" s="40"/>
      <c r="E51" s="28"/>
      <c r="H51" s="43"/>
      <c r="I51" s="43"/>
      <c r="J51" s="43"/>
    </row>
    <row r="52" spans="1:12" x14ac:dyDescent="0.45">
      <c r="A52" s="38" t="s">
        <v>169</v>
      </c>
      <c r="B52" s="45"/>
      <c r="C52" s="45"/>
      <c r="D52" s="45"/>
      <c r="E52" s="28"/>
      <c r="H52" s="25"/>
      <c r="I52" s="25"/>
      <c r="J52" s="25"/>
    </row>
    <row r="53" spans="1:12" x14ac:dyDescent="0.45">
      <c r="A53" s="1" t="s">
        <v>148</v>
      </c>
      <c r="B53" s="1" t="s">
        <v>82</v>
      </c>
      <c r="C53" s="1" t="s">
        <v>1</v>
      </c>
      <c r="D53" s="1" t="s">
        <v>2</v>
      </c>
      <c r="E53" s="28"/>
    </row>
    <row r="54" spans="1:12" x14ac:dyDescent="0.45">
      <c r="A54" s="1" t="s">
        <v>74</v>
      </c>
      <c r="B54" s="37">
        <v>1</v>
      </c>
      <c r="C54" s="37">
        <v>0.5</v>
      </c>
      <c r="D54" s="37">
        <v>0.16666666666666666</v>
      </c>
      <c r="E54" s="28"/>
    </row>
    <row r="55" spans="1:12" x14ac:dyDescent="0.45">
      <c r="A55" s="1" t="s">
        <v>75</v>
      </c>
      <c r="B55" s="37">
        <v>0.83333333333333337</v>
      </c>
      <c r="C55" s="37">
        <v>0.33333333333333331</v>
      </c>
      <c r="D55" s="37">
        <v>0</v>
      </c>
      <c r="E55" s="28"/>
    </row>
    <row r="56" spans="1:12" x14ac:dyDescent="0.45">
      <c r="A56" s="1" t="s">
        <v>76</v>
      </c>
      <c r="B56" s="37">
        <v>0.66666666666666663</v>
      </c>
      <c r="C56" s="37">
        <v>0.16666666666666666</v>
      </c>
      <c r="D56" s="37">
        <v>0.16666666666666666</v>
      </c>
      <c r="E56" s="28"/>
    </row>
    <row r="57" spans="1:12" x14ac:dyDescent="0.45">
      <c r="A57" s="1" t="s">
        <v>77</v>
      </c>
      <c r="B57" s="37">
        <v>0.83333333333333337</v>
      </c>
      <c r="C57" s="37">
        <v>0.16666666666666666</v>
      </c>
      <c r="D57" s="37">
        <v>0.16666666666666666</v>
      </c>
      <c r="E57" s="28"/>
      <c r="G57" s="42"/>
      <c r="H57" s="42"/>
      <c r="I57" s="42"/>
    </row>
    <row r="58" spans="1:12" x14ac:dyDescent="0.45">
      <c r="A58" s="1" t="s">
        <v>13</v>
      </c>
      <c r="B58" s="37">
        <f>AVERAGE(B54:B57)</f>
        <v>0.83333333333333337</v>
      </c>
      <c r="C58" s="37">
        <f t="shared" ref="C58:D58" si="4">AVERAGE(C54:C57)</f>
        <v>0.29166666666666663</v>
      </c>
      <c r="D58" s="37">
        <f t="shared" si="4"/>
        <v>0.125</v>
      </c>
      <c r="E58" s="47"/>
      <c r="F58" s="46"/>
      <c r="G58" s="46"/>
    </row>
    <row r="59" spans="1:12" x14ac:dyDescent="0.45">
      <c r="A59" s="1" t="s">
        <v>3</v>
      </c>
      <c r="B59" s="37">
        <f>STDEV(B54:B57)</f>
        <v>0.13608276348795464</v>
      </c>
      <c r="C59" s="37">
        <f t="shared" ref="C59:D59" si="5">STDEV(C54:C57)</f>
        <v>0.15957118462605649</v>
      </c>
      <c r="D59" s="37">
        <f t="shared" si="5"/>
        <v>8.3333333333333329E-2</v>
      </c>
      <c r="E59" s="28"/>
    </row>
    <row r="61" spans="1:12" x14ac:dyDescent="0.45">
      <c r="A61" s="38" t="s">
        <v>170</v>
      </c>
    </row>
    <row r="62" spans="1:12" x14ac:dyDescent="0.45">
      <c r="A62" s="1" t="s">
        <v>145</v>
      </c>
      <c r="B62" s="1" t="s">
        <v>0</v>
      </c>
      <c r="C62" s="1" t="s">
        <v>2</v>
      </c>
    </row>
    <row r="63" spans="1:12" x14ac:dyDescent="0.45">
      <c r="A63" s="1" t="s">
        <v>74</v>
      </c>
      <c r="B63" s="37">
        <f>18/22</f>
        <v>0.81818181818181823</v>
      </c>
      <c r="C63" s="37">
        <f>3/13</f>
        <v>0.23076923076923078</v>
      </c>
    </row>
    <row r="64" spans="1:12" x14ac:dyDescent="0.45">
      <c r="A64" s="1" t="s">
        <v>75</v>
      </c>
      <c r="B64" s="37">
        <f>15/24</f>
        <v>0.625</v>
      </c>
      <c r="C64" s="37">
        <f>2/19</f>
        <v>0.10526315789473684</v>
      </c>
    </row>
    <row r="65" spans="1:7" x14ac:dyDescent="0.45">
      <c r="A65" s="1" t="s">
        <v>76</v>
      </c>
      <c r="B65" s="37">
        <f>24/29</f>
        <v>0.82758620689655171</v>
      </c>
      <c r="C65" s="37">
        <f>4/21</f>
        <v>0.19047619047619047</v>
      </c>
    </row>
    <row r="66" spans="1:7" x14ac:dyDescent="0.45">
      <c r="A66" s="1" t="s">
        <v>13</v>
      </c>
      <c r="B66" s="37">
        <f>AVERAGE(B63:B65)</f>
        <v>0.75692267502612331</v>
      </c>
      <c r="C66" s="37">
        <f>AVERAGE(C63:C65)</f>
        <v>0.175502859713386</v>
      </c>
    </row>
    <row r="67" spans="1:7" x14ac:dyDescent="0.45">
      <c r="A67" s="1" t="s">
        <v>3</v>
      </c>
      <c r="B67" s="37">
        <f>STDEV(B63:B65)</f>
        <v>0.11434511258165178</v>
      </c>
      <c r="C67" s="37">
        <f>STDEV(C63:C65)</f>
        <v>6.4078811300567279E-2</v>
      </c>
    </row>
    <row r="68" spans="1:7" x14ac:dyDescent="0.45">
      <c r="A68" s="1"/>
      <c r="B68" s="37"/>
      <c r="C68" s="37"/>
    </row>
    <row r="69" spans="1:7" x14ac:dyDescent="0.45">
      <c r="A69" s="38" t="s">
        <v>171</v>
      </c>
      <c r="B69" s="45"/>
      <c r="C69" s="45"/>
    </row>
    <row r="70" spans="1:7" x14ac:dyDescent="0.45">
      <c r="A70" s="1" t="s">
        <v>144</v>
      </c>
      <c r="B70" s="1" t="s">
        <v>0</v>
      </c>
      <c r="C70" s="1" t="s">
        <v>2</v>
      </c>
    </row>
    <row r="71" spans="1:7" x14ac:dyDescent="0.45">
      <c r="A71" s="1" t="s">
        <v>74</v>
      </c>
      <c r="B71" s="37">
        <f>6/17</f>
        <v>0.35294117647058826</v>
      </c>
      <c r="C71" s="37">
        <f>2/10</f>
        <v>0.2</v>
      </c>
    </row>
    <row r="72" spans="1:7" x14ac:dyDescent="0.45">
      <c r="A72" s="1" t="s">
        <v>75</v>
      </c>
      <c r="B72" s="37">
        <f>8/20</f>
        <v>0.4</v>
      </c>
      <c r="C72" s="37">
        <f>1/12</f>
        <v>8.3333333333333329E-2</v>
      </c>
    </row>
    <row r="73" spans="1:7" x14ac:dyDescent="0.45">
      <c r="A73" s="1" t="s">
        <v>76</v>
      </c>
      <c r="B73" s="37">
        <f>14/24</f>
        <v>0.58333333333333337</v>
      </c>
      <c r="C73" s="37">
        <f>4/19</f>
        <v>0.21052631578947367</v>
      </c>
    </row>
    <row r="74" spans="1:7" x14ac:dyDescent="0.45">
      <c r="A74" s="1" t="s">
        <v>13</v>
      </c>
      <c r="B74" s="37">
        <f>AVERAGE(B71:B73)</f>
        <v>0.44542483660130722</v>
      </c>
      <c r="C74" s="37">
        <f>AVERAGE(C71:C73)</f>
        <v>0.16461988304093567</v>
      </c>
    </row>
    <row r="75" spans="1:7" x14ac:dyDescent="0.45">
      <c r="A75" s="1" t="s">
        <v>3</v>
      </c>
      <c r="B75" s="37">
        <f>STDEV(B71:B73)</f>
        <v>0.12172796852473383</v>
      </c>
      <c r="C75" s="37">
        <f>STDEV(C71:C73)</f>
        <v>7.0592692281494812E-2</v>
      </c>
    </row>
    <row r="76" spans="1:7" x14ac:dyDescent="0.45">
      <c r="A76" s="1"/>
      <c r="B76" s="37"/>
      <c r="C76" s="37"/>
    </row>
    <row r="77" spans="1:7" x14ac:dyDescent="0.45">
      <c r="A77" s="4" t="s">
        <v>172</v>
      </c>
      <c r="B77" t="s">
        <v>103</v>
      </c>
      <c r="C77" t="s">
        <v>102</v>
      </c>
      <c r="D77" t="s">
        <v>104</v>
      </c>
      <c r="E77" t="s">
        <v>105</v>
      </c>
      <c r="F77" t="s">
        <v>106</v>
      </c>
      <c r="G77" t="s">
        <v>107</v>
      </c>
    </row>
    <row r="78" spans="1:7" x14ac:dyDescent="0.45">
      <c r="A78" t="s">
        <v>115</v>
      </c>
      <c r="B78" s="23">
        <v>9.8719137924395479</v>
      </c>
      <c r="C78" s="8">
        <v>6.3601462849248618</v>
      </c>
      <c r="D78" s="8">
        <v>7.9944144327363516</v>
      </c>
      <c r="E78" s="8">
        <v>14.927586951048063</v>
      </c>
      <c r="F78" s="8">
        <v>1.1923707657810592</v>
      </c>
      <c r="G78" s="8">
        <v>0.44077627694576255</v>
      </c>
    </row>
    <row r="79" spans="1:7" x14ac:dyDescent="0.45">
      <c r="A79" t="s">
        <v>3</v>
      </c>
      <c r="B79" s="23">
        <v>3.1658615657174316</v>
      </c>
      <c r="C79" s="8">
        <v>0.93327764795639423</v>
      </c>
      <c r="D79" s="8">
        <v>0.13636448079931202</v>
      </c>
      <c r="E79" s="8">
        <v>5.5197595729391562</v>
      </c>
      <c r="F79" s="8">
        <v>0.1217459613882019</v>
      </c>
      <c r="G79" s="8">
        <v>0.12991148933367166</v>
      </c>
    </row>
    <row r="80" spans="1:7" x14ac:dyDescent="0.45">
      <c r="B80" s="23"/>
      <c r="C80" s="8"/>
      <c r="D80" s="8"/>
      <c r="E80" s="8"/>
      <c r="F80" s="8"/>
      <c r="G80" s="8"/>
    </row>
    <row r="82" spans="1:12" x14ac:dyDescent="0.45">
      <c r="A82" s="22" t="s">
        <v>173</v>
      </c>
    </row>
    <row r="83" spans="1:12" x14ac:dyDescent="0.45">
      <c r="A83" t="s">
        <v>115</v>
      </c>
      <c r="B83" s="3" t="s">
        <v>0</v>
      </c>
      <c r="C83" s="3" t="s">
        <v>1</v>
      </c>
      <c r="D83" s="3" t="s">
        <v>2</v>
      </c>
      <c r="E83" s="3" t="s">
        <v>3</v>
      </c>
      <c r="F83" s="3" t="s">
        <v>0</v>
      </c>
      <c r="G83" s="3" t="s">
        <v>1</v>
      </c>
      <c r="H83" s="3" t="s">
        <v>2</v>
      </c>
    </row>
    <row r="84" spans="1:12" x14ac:dyDescent="0.45">
      <c r="A84" s="3" t="s">
        <v>4</v>
      </c>
      <c r="B84" s="3">
        <v>1</v>
      </c>
      <c r="C84" s="3">
        <v>0.5</v>
      </c>
      <c r="D84" s="3">
        <v>0.25</v>
      </c>
      <c r="E84" s="3" t="s">
        <v>4</v>
      </c>
      <c r="F84" s="23">
        <v>0.11704390841564598</v>
      </c>
      <c r="G84" s="23">
        <v>0.1260585032844532</v>
      </c>
      <c r="H84" s="23">
        <v>4.0861210789445837E-2</v>
      </c>
    </row>
    <row r="85" spans="1:12" x14ac:dyDescent="0.45">
      <c r="A85" s="3" t="s">
        <v>5</v>
      </c>
      <c r="B85" s="3">
        <v>1</v>
      </c>
      <c r="C85" s="3">
        <v>1</v>
      </c>
      <c r="D85" s="3">
        <v>0.5</v>
      </c>
      <c r="E85" s="3" t="s">
        <v>5</v>
      </c>
      <c r="F85" s="23">
        <v>3.9340463254596857E-2</v>
      </c>
      <c r="G85" s="23">
        <v>2.1576710783480359E-2</v>
      </c>
      <c r="H85" s="23">
        <v>0.11453378792604778</v>
      </c>
    </row>
    <row r="86" spans="1:12" x14ac:dyDescent="0.45">
      <c r="A86" s="3"/>
      <c r="B86" s="3"/>
      <c r="C86" s="3"/>
      <c r="D86" s="3"/>
      <c r="E86" s="3"/>
      <c r="F86" s="25"/>
      <c r="G86" s="25"/>
      <c r="H86" s="25"/>
    </row>
    <row r="87" spans="1:12" x14ac:dyDescent="0.45">
      <c r="A87" s="48" t="s">
        <v>174</v>
      </c>
      <c r="G87" s="25"/>
      <c r="H87" s="25"/>
    </row>
    <row r="88" spans="1:12" x14ac:dyDescent="0.45">
      <c r="B88" s="3" t="s">
        <v>150</v>
      </c>
      <c r="C88" s="3" t="s">
        <v>151</v>
      </c>
      <c r="D88" s="3" t="s">
        <v>152</v>
      </c>
      <c r="E88" s="3" t="s">
        <v>153</v>
      </c>
      <c r="F88" s="23" t="s">
        <v>154</v>
      </c>
      <c r="G88" s="23"/>
      <c r="H88" s="3" t="s">
        <v>150</v>
      </c>
      <c r="I88" s="3" t="s">
        <v>151</v>
      </c>
      <c r="J88" s="3" t="s">
        <v>152</v>
      </c>
      <c r="K88" s="3" t="s">
        <v>153</v>
      </c>
      <c r="L88" s="23" t="s">
        <v>154</v>
      </c>
    </row>
    <row r="89" spans="1:12" x14ac:dyDescent="0.45">
      <c r="A89" s="3" t="s">
        <v>155</v>
      </c>
      <c r="B89" s="3">
        <v>2252156</v>
      </c>
      <c r="C89" s="3">
        <v>877472</v>
      </c>
      <c r="D89" s="18">
        <v>1494138</v>
      </c>
      <c r="E89" s="3">
        <v>3238955</v>
      </c>
      <c r="F89" s="18">
        <v>3922435</v>
      </c>
      <c r="G89" s="3" t="s">
        <v>157</v>
      </c>
      <c r="H89" s="24">
        <v>1060765</v>
      </c>
      <c r="I89" s="18">
        <v>340634</v>
      </c>
      <c r="J89" s="18">
        <v>521419</v>
      </c>
      <c r="K89" s="18">
        <v>1176328</v>
      </c>
      <c r="L89" s="18">
        <v>1409572</v>
      </c>
    </row>
    <row r="90" spans="1:12" x14ac:dyDescent="0.45">
      <c r="B90" s="3" t="s">
        <v>0</v>
      </c>
      <c r="C90" s="3" t="s">
        <v>2</v>
      </c>
      <c r="G90" s="25"/>
      <c r="H90" s="25"/>
    </row>
    <row r="91" spans="1:12" x14ac:dyDescent="0.45">
      <c r="A91" s="3" t="s">
        <v>156</v>
      </c>
      <c r="B91" s="18">
        <v>1541255.3333333333</v>
      </c>
      <c r="C91" s="18">
        <v>3580695</v>
      </c>
      <c r="D91" s="3"/>
      <c r="E91" s="3"/>
      <c r="G91" s="25"/>
      <c r="H91" s="25"/>
    </row>
    <row r="92" spans="1:12" x14ac:dyDescent="0.45">
      <c r="E92" s="3"/>
      <c r="G92" s="25"/>
      <c r="H92" s="25"/>
    </row>
    <row r="93" spans="1:12" x14ac:dyDescent="0.45">
      <c r="A93" s="4" t="s">
        <v>175</v>
      </c>
      <c r="B93" s="18"/>
      <c r="C93" s="18"/>
      <c r="D93" s="18"/>
      <c r="E93" s="18"/>
      <c r="F93" s="18"/>
      <c r="G93" s="18"/>
      <c r="H93" s="18"/>
      <c r="I93" s="3"/>
      <c r="J93" s="3"/>
      <c r="K93" s="3"/>
      <c r="L93" s="3"/>
    </row>
    <row r="94" spans="1:12" x14ac:dyDescent="0.45">
      <c r="A94" s="18" t="s">
        <v>115</v>
      </c>
      <c r="B94" s="18" t="s">
        <v>64</v>
      </c>
      <c r="C94" s="18" t="s">
        <v>65</v>
      </c>
      <c r="D94" s="18" t="s">
        <v>66</v>
      </c>
      <c r="E94" s="18" t="s">
        <v>67</v>
      </c>
      <c r="F94" s="18" t="s">
        <v>68</v>
      </c>
      <c r="G94" s="3" t="s">
        <v>3</v>
      </c>
      <c r="H94" s="18" t="s">
        <v>64</v>
      </c>
      <c r="I94" s="18" t="s">
        <v>65</v>
      </c>
      <c r="J94" s="18" t="s">
        <v>66</v>
      </c>
      <c r="K94" s="18" t="s">
        <v>67</v>
      </c>
      <c r="L94" s="18" t="s">
        <v>68</v>
      </c>
    </row>
    <row r="95" spans="1:12" x14ac:dyDescent="0.45">
      <c r="A95" s="18" t="s">
        <v>69</v>
      </c>
      <c r="B95" s="23">
        <v>2.8758985435462199</v>
      </c>
      <c r="C95" s="23">
        <v>2.7171268267116706</v>
      </c>
      <c r="D95" s="23">
        <v>2.8851655355431719E-2</v>
      </c>
      <c r="E95" s="23">
        <v>5.6269267728884875</v>
      </c>
      <c r="F95" s="23">
        <v>4.1987920758799788</v>
      </c>
      <c r="G95" s="18" t="s">
        <v>69</v>
      </c>
      <c r="H95" s="23">
        <v>0.11789826122551597</v>
      </c>
      <c r="I95" s="23">
        <v>0.2569695182961072</v>
      </c>
      <c r="J95" s="23">
        <v>5.1316014394468899E-3</v>
      </c>
      <c r="K95" s="23">
        <v>0.43012362563957496</v>
      </c>
      <c r="L95" s="23">
        <v>0.40929370057861036</v>
      </c>
    </row>
    <row r="96" spans="1:12" x14ac:dyDescent="0.45">
      <c r="A96" s="18" t="s">
        <v>70</v>
      </c>
      <c r="B96" s="23">
        <v>0.37463115688835902</v>
      </c>
      <c r="C96" s="23">
        <v>0.1427404361747806</v>
      </c>
      <c r="D96" s="23">
        <v>3.8461497702827765E-2</v>
      </c>
      <c r="E96" s="23">
        <v>0.19165999589019639</v>
      </c>
      <c r="F96" s="23">
        <v>3.637239987616784</v>
      </c>
      <c r="G96" s="18" t="s">
        <v>70</v>
      </c>
      <c r="H96" s="23">
        <v>0.17243356208503416</v>
      </c>
      <c r="I96" s="23">
        <v>8.1467785044151017E-2</v>
      </c>
      <c r="J96" s="23">
        <v>3.9501054838236078E-2</v>
      </c>
      <c r="K96" s="23">
        <v>0.20250514396758754</v>
      </c>
      <c r="L96" s="23">
        <v>0.68936782634526406</v>
      </c>
    </row>
    <row r="97" spans="1:14" x14ac:dyDescent="0.45">
      <c r="A97" s="18" t="s">
        <v>71</v>
      </c>
      <c r="B97" s="23">
        <v>4.209640540929533E-2</v>
      </c>
      <c r="C97" s="23">
        <v>8.5293981460484503E-2</v>
      </c>
      <c r="D97" s="23">
        <v>2.907605072654449E-2</v>
      </c>
      <c r="E97" s="23">
        <v>5.3033787051069543E-2</v>
      </c>
      <c r="F97" s="23">
        <v>3.0476852188763122E-2</v>
      </c>
      <c r="G97" s="18" t="s">
        <v>71</v>
      </c>
      <c r="H97" s="23">
        <v>3.0000000000000009E-2</v>
      </c>
      <c r="I97" s="23">
        <v>2.5166114784235825E-2</v>
      </c>
      <c r="J97" s="23">
        <v>1.569500982265808E-2</v>
      </c>
      <c r="K97" s="23">
        <v>1.6370705543744906E-2</v>
      </c>
      <c r="L97" s="23">
        <v>2.3643180835073826E-2</v>
      </c>
    </row>
    <row r="98" spans="1:14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4" x14ac:dyDescent="0.45">
      <c r="A99" s="4" t="s">
        <v>176</v>
      </c>
      <c r="B99" s="18"/>
      <c r="C99" s="18"/>
      <c r="D99" s="18"/>
      <c r="E99" s="18"/>
      <c r="F99" s="18"/>
      <c r="G99" s="18"/>
      <c r="H99" s="3"/>
      <c r="I99" s="3"/>
      <c r="J99" s="3"/>
      <c r="K99" s="3"/>
      <c r="L99" s="3"/>
    </row>
    <row r="100" spans="1:14" x14ac:dyDescent="0.45">
      <c r="A100" s="18" t="s">
        <v>115</v>
      </c>
      <c r="B100" s="18" t="s">
        <v>64</v>
      </c>
      <c r="C100" s="18" t="s">
        <v>72</v>
      </c>
      <c r="D100" s="18" t="s">
        <v>67</v>
      </c>
      <c r="E100" s="18" t="s">
        <v>68</v>
      </c>
      <c r="F100" s="3" t="s">
        <v>3</v>
      </c>
      <c r="G100" s="18" t="s">
        <v>64</v>
      </c>
      <c r="H100" s="18" t="s">
        <v>72</v>
      </c>
      <c r="I100" s="18" t="s">
        <v>67</v>
      </c>
      <c r="J100" s="18" t="s">
        <v>68</v>
      </c>
      <c r="K100" s="3"/>
      <c r="L100" s="3"/>
    </row>
    <row r="101" spans="1:14" x14ac:dyDescent="0.45">
      <c r="A101" s="18" t="s">
        <v>0</v>
      </c>
      <c r="B101" s="24">
        <v>1</v>
      </c>
      <c r="C101" s="24">
        <v>1</v>
      </c>
      <c r="D101" s="24">
        <v>1</v>
      </c>
      <c r="E101" s="24">
        <v>1</v>
      </c>
      <c r="F101" s="18" t="s">
        <v>0</v>
      </c>
      <c r="G101" s="23">
        <v>0.10692676621563629</v>
      </c>
      <c r="H101" s="23">
        <v>0.11856784274554945</v>
      </c>
      <c r="I101" s="23">
        <v>3.785938897200182E-2</v>
      </c>
      <c r="J101" s="23">
        <v>4.932882862316252E-2</v>
      </c>
      <c r="K101" s="3"/>
      <c r="L101" s="3"/>
    </row>
    <row r="102" spans="1:14" x14ac:dyDescent="0.45">
      <c r="A102" s="18" t="s">
        <v>2</v>
      </c>
      <c r="B102" s="23">
        <v>0.5464</v>
      </c>
      <c r="C102" s="23">
        <v>0.66949999999999998</v>
      </c>
      <c r="D102" s="23">
        <v>0.39419999999999999</v>
      </c>
      <c r="E102" s="23">
        <v>0.24540000000000001</v>
      </c>
      <c r="F102" s="18" t="s">
        <v>2</v>
      </c>
      <c r="G102" s="23">
        <v>0.14928607883300277</v>
      </c>
      <c r="H102" s="23">
        <v>3.6755951898978192E-2</v>
      </c>
      <c r="I102" s="23">
        <v>7.1077422575667445E-2</v>
      </c>
      <c r="J102" s="23">
        <v>5.1247764178872501E-2</v>
      </c>
      <c r="K102" s="3"/>
      <c r="L102" s="3"/>
    </row>
    <row r="103" spans="1:14" x14ac:dyDescent="0.45">
      <c r="A103" s="18"/>
      <c r="B103" s="23"/>
      <c r="C103" s="23"/>
      <c r="D103" s="23"/>
      <c r="E103" s="23"/>
      <c r="F103" s="18"/>
      <c r="G103" s="23"/>
      <c r="H103" s="23"/>
      <c r="I103" s="23"/>
      <c r="J103" s="23"/>
      <c r="K103" s="3"/>
      <c r="L103" s="3"/>
    </row>
    <row r="104" spans="1:14" x14ac:dyDescent="0.45">
      <c r="A104" s="18"/>
      <c r="B104" s="18"/>
      <c r="C104" s="3"/>
      <c r="D104" s="3"/>
      <c r="E104" s="3"/>
      <c r="F104" s="3"/>
      <c r="G104" s="3"/>
      <c r="H104" s="3"/>
      <c r="I104" s="18"/>
      <c r="J104" s="18"/>
      <c r="K104" s="18"/>
    </row>
    <row r="105" spans="1:14" x14ac:dyDescent="0.45">
      <c r="A105" s="4" t="s">
        <v>177</v>
      </c>
      <c r="B105" s="18" t="s">
        <v>141</v>
      </c>
      <c r="C105" s="18" t="s">
        <v>142</v>
      </c>
      <c r="D105" s="18"/>
      <c r="E105" s="8"/>
      <c r="F105" s="8"/>
      <c r="G105" s="18"/>
      <c r="H105" s="18"/>
      <c r="I105" s="3"/>
      <c r="J105" s="3"/>
      <c r="K105" s="3"/>
      <c r="L105" s="3"/>
      <c r="M105" s="3"/>
      <c r="N105" s="3"/>
    </row>
    <row r="106" spans="1:14" x14ac:dyDescent="0.45">
      <c r="A106" s="18" t="s">
        <v>131</v>
      </c>
      <c r="B106" s="18">
        <v>5</v>
      </c>
      <c r="C106" s="18">
        <v>0</v>
      </c>
      <c r="D106" s="18"/>
      <c r="E106" s="3"/>
      <c r="F106" s="3"/>
      <c r="G106" s="3"/>
      <c r="H106" s="18"/>
      <c r="I106" s="18"/>
      <c r="J106" s="18"/>
      <c r="K106" s="18"/>
    </row>
    <row r="107" spans="1:14" x14ac:dyDescent="0.45">
      <c r="A107" s="18" t="s">
        <v>132</v>
      </c>
      <c r="B107" s="18">
        <v>5</v>
      </c>
      <c r="C107" s="18">
        <v>0</v>
      </c>
      <c r="D107" s="18"/>
      <c r="E107" s="3"/>
      <c r="F107" s="3"/>
      <c r="G107" s="3"/>
      <c r="H107" s="18"/>
      <c r="I107" s="18"/>
      <c r="J107" s="18"/>
      <c r="K107" s="18"/>
    </row>
    <row r="108" spans="1:14" x14ac:dyDescent="0.45">
      <c r="A108" s="18" t="s">
        <v>133</v>
      </c>
      <c r="B108" s="18">
        <v>5</v>
      </c>
      <c r="C108" s="18">
        <v>0</v>
      </c>
      <c r="D108" s="18"/>
      <c r="E108" s="3"/>
      <c r="F108" s="3"/>
      <c r="G108" s="3"/>
      <c r="H108" s="18"/>
      <c r="I108" s="18"/>
      <c r="J108" s="18"/>
      <c r="K108" s="18"/>
    </row>
    <row r="109" spans="1:14" x14ac:dyDescent="0.45">
      <c r="A109" s="18" t="s">
        <v>134</v>
      </c>
      <c r="B109" s="18">
        <v>8</v>
      </c>
      <c r="C109" s="18">
        <v>1</v>
      </c>
      <c r="D109" s="18"/>
      <c r="E109" s="8"/>
      <c r="F109" s="3"/>
      <c r="G109" s="3"/>
      <c r="H109" s="18"/>
      <c r="I109" s="18"/>
      <c r="J109" s="18"/>
      <c r="K109" s="18"/>
    </row>
    <row r="110" spans="1:14" x14ac:dyDescent="0.45">
      <c r="A110" s="18" t="s">
        <v>135</v>
      </c>
      <c r="B110" s="18">
        <v>8</v>
      </c>
      <c r="C110" s="18">
        <v>1</v>
      </c>
      <c r="D110" s="18"/>
      <c r="E110" s="3"/>
      <c r="F110" s="3"/>
      <c r="G110" s="3"/>
      <c r="H110" s="18"/>
      <c r="I110" s="18"/>
      <c r="J110" s="18"/>
      <c r="K110" s="18"/>
    </row>
    <row r="111" spans="1:14" x14ac:dyDescent="0.45">
      <c r="A111" s="18" t="s">
        <v>136</v>
      </c>
      <c r="B111" s="18">
        <v>5</v>
      </c>
      <c r="C111" s="18">
        <v>1</v>
      </c>
      <c r="D111" s="18"/>
      <c r="E111" s="3"/>
      <c r="F111" s="3"/>
      <c r="G111" s="3"/>
      <c r="H111" s="3"/>
      <c r="I111" s="3"/>
      <c r="J111" s="3"/>
      <c r="K111" s="3"/>
      <c r="L111" s="3"/>
    </row>
    <row r="112" spans="1:14" x14ac:dyDescent="0.45">
      <c r="A112" s="18" t="s">
        <v>137</v>
      </c>
      <c r="B112" s="18">
        <v>5</v>
      </c>
      <c r="C112" s="18">
        <v>1</v>
      </c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8" t="s">
        <v>138</v>
      </c>
      <c r="B113" s="18">
        <v>5</v>
      </c>
      <c r="C113" s="18">
        <v>1</v>
      </c>
      <c r="E113" s="3"/>
      <c r="F113" s="3"/>
      <c r="G113" s="3"/>
      <c r="H113" s="3"/>
      <c r="I113" s="3"/>
      <c r="J113" s="3"/>
      <c r="K113" s="3"/>
    </row>
    <row r="114" spans="1:12" x14ac:dyDescent="0.45">
      <c r="A114" s="18" t="s">
        <v>139</v>
      </c>
      <c r="B114" s="18">
        <v>8</v>
      </c>
      <c r="C114" s="18">
        <v>1</v>
      </c>
      <c r="E114" s="3"/>
      <c r="F114" s="3"/>
      <c r="G114" s="3"/>
      <c r="H114" s="3"/>
      <c r="I114" s="18"/>
      <c r="J114" s="18"/>
      <c r="K114" s="18"/>
    </row>
    <row r="115" spans="1:12" x14ac:dyDescent="0.45">
      <c r="A115" s="18" t="s">
        <v>140</v>
      </c>
      <c r="B115" s="18">
        <v>8</v>
      </c>
      <c r="C115" s="18">
        <v>1</v>
      </c>
      <c r="E115" s="3"/>
      <c r="F115" s="3"/>
      <c r="G115" s="3"/>
      <c r="H115" s="3"/>
      <c r="I115" s="18"/>
      <c r="J115" s="18"/>
      <c r="K115" s="18"/>
    </row>
    <row r="116" spans="1:12" x14ac:dyDescent="0.45">
      <c r="D116" s="3"/>
      <c r="E116" s="3"/>
      <c r="F116" s="3"/>
      <c r="G116" s="3"/>
      <c r="H116" s="3"/>
      <c r="I116" s="18"/>
      <c r="J116" s="18"/>
      <c r="K116" s="18"/>
    </row>
    <row r="117" spans="1:12" x14ac:dyDescent="0.45">
      <c r="A117" s="4" t="s">
        <v>163</v>
      </c>
      <c r="B117" s="18"/>
      <c r="C117" s="18"/>
      <c r="D117" s="3"/>
      <c r="E117" s="3"/>
      <c r="F117" s="3"/>
      <c r="G117" s="3"/>
      <c r="H117" s="3"/>
      <c r="I117" s="18"/>
      <c r="J117" s="18"/>
      <c r="K117" s="18"/>
      <c r="L117" s="3"/>
    </row>
    <row r="118" spans="1:12" x14ac:dyDescent="0.45">
      <c r="A118" s="18" t="s">
        <v>101</v>
      </c>
      <c r="B118" s="18" t="s">
        <v>80</v>
      </c>
      <c r="C118" s="18" t="s">
        <v>81</v>
      </c>
      <c r="D118" s="3"/>
      <c r="E118" s="3"/>
      <c r="F118" s="3"/>
      <c r="G118" s="3"/>
      <c r="H118" s="3"/>
      <c r="I118" s="18"/>
      <c r="J118" s="18"/>
      <c r="K118" s="18"/>
      <c r="L118" s="3"/>
    </row>
    <row r="119" spans="1:12" x14ac:dyDescent="0.45">
      <c r="A119" s="18" t="s">
        <v>74</v>
      </c>
      <c r="B119" s="23">
        <v>0.12500324683758018</v>
      </c>
      <c r="C119" s="23">
        <v>0.52514467592592595</v>
      </c>
      <c r="D119" s="3"/>
      <c r="E119" s="3"/>
      <c r="F119" s="3"/>
      <c r="G119" s="3"/>
      <c r="H119" s="3"/>
      <c r="I119" s="18"/>
      <c r="J119" s="18"/>
      <c r="K119" s="18"/>
      <c r="L119" s="3"/>
    </row>
    <row r="120" spans="1:12" x14ac:dyDescent="0.45">
      <c r="A120" s="18" t="s">
        <v>75</v>
      </c>
      <c r="B120" s="23">
        <v>0.10897921787815032</v>
      </c>
      <c r="C120" s="23">
        <v>0.60609085648148153</v>
      </c>
      <c r="D120" s="3"/>
      <c r="E120" s="3"/>
      <c r="F120" s="3"/>
      <c r="G120" s="3"/>
      <c r="L120" s="3"/>
    </row>
    <row r="121" spans="1:12" x14ac:dyDescent="0.45">
      <c r="A121" s="18" t="s">
        <v>76</v>
      </c>
      <c r="B121" s="23">
        <v>0.14691999083801469</v>
      </c>
      <c r="C121" s="23">
        <v>0.57359085648148145</v>
      </c>
      <c r="D121" s="18"/>
      <c r="E121" s="18"/>
      <c r="F121" s="18"/>
      <c r="G121" s="18"/>
      <c r="L121" s="3"/>
    </row>
    <row r="122" spans="1:12" x14ac:dyDescent="0.45">
      <c r="A122" s="18" t="s">
        <v>77</v>
      </c>
      <c r="B122" s="23">
        <v>6.815879515170406E-2</v>
      </c>
      <c r="C122" s="23">
        <v>0.43680844907407407</v>
      </c>
      <c r="D122" s="18"/>
      <c r="E122" s="18"/>
      <c r="F122" s="18"/>
      <c r="G122" s="18"/>
      <c r="L122" s="3"/>
    </row>
    <row r="123" spans="1:12" x14ac:dyDescent="0.45">
      <c r="A123" s="18" t="s">
        <v>78</v>
      </c>
      <c r="B123" s="23">
        <v>0.1333777264580662</v>
      </c>
      <c r="C123" s="23">
        <v>0.33245081018518519</v>
      </c>
      <c r="D123" s="18"/>
      <c r="E123" s="18"/>
      <c r="F123" s="18"/>
      <c r="G123" s="18"/>
      <c r="L123" s="3"/>
    </row>
    <row r="124" spans="1:12" x14ac:dyDescent="0.45">
      <c r="A124" s="18" t="s">
        <v>79</v>
      </c>
      <c r="B124" s="23">
        <v>9.2795798710238048E-2</v>
      </c>
      <c r="C124" s="23">
        <v>0.68413773148148149</v>
      </c>
      <c r="D124" s="18"/>
      <c r="E124" s="18"/>
      <c r="F124" s="18"/>
      <c r="G124" s="18"/>
      <c r="L124" s="3"/>
    </row>
    <row r="125" spans="1:12" x14ac:dyDescent="0.45">
      <c r="A125" s="18" t="s">
        <v>13</v>
      </c>
      <c r="B125" s="23">
        <v>0.11253912931229225</v>
      </c>
      <c r="C125" s="23">
        <v>0.52637056327160492</v>
      </c>
      <c r="D125" s="18"/>
      <c r="E125" s="18"/>
      <c r="F125" s="18"/>
      <c r="G125" s="18"/>
      <c r="L125" s="3"/>
    </row>
    <row r="126" spans="1:12" x14ac:dyDescent="0.45">
      <c r="A126" s="18" t="s">
        <v>3</v>
      </c>
      <c r="B126" s="23">
        <v>2.8787952788711386E-2</v>
      </c>
      <c r="C126" s="23">
        <v>0.12578021016175245</v>
      </c>
      <c r="D126" s="18"/>
      <c r="E126" s="18"/>
      <c r="F126" s="18"/>
      <c r="G126" s="18"/>
      <c r="L126" s="3"/>
    </row>
    <row r="127" spans="1:12" x14ac:dyDescent="0.45">
      <c r="A127" s="18"/>
      <c r="B127" s="23"/>
      <c r="C127" s="23"/>
      <c r="D127" s="18"/>
      <c r="E127" s="18"/>
      <c r="F127" s="18"/>
      <c r="G127" s="18"/>
      <c r="L127" s="3"/>
    </row>
    <row r="128" spans="1:12" x14ac:dyDescent="0.45">
      <c r="A128" s="4" t="s">
        <v>182</v>
      </c>
      <c r="B128" s="23"/>
      <c r="C128" s="23"/>
      <c r="D128" s="18"/>
      <c r="E128" s="18"/>
      <c r="F128" s="18"/>
      <c r="G128" s="18"/>
      <c r="L128" s="3"/>
    </row>
    <row r="129" spans="1:12" x14ac:dyDescent="0.45">
      <c r="A129" s="18" t="s">
        <v>122</v>
      </c>
      <c r="B129" s="18" t="s">
        <v>80</v>
      </c>
      <c r="C129" s="18" t="s">
        <v>81</v>
      </c>
      <c r="D129" s="18"/>
      <c r="E129" s="18"/>
      <c r="F129" s="18"/>
      <c r="G129" s="18"/>
      <c r="L129" s="3"/>
    </row>
    <row r="130" spans="1:12" x14ac:dyDescent="0.45">
      <c r="A130" s="18" t="s">
        <v>74</v>
      </c>
      <c r="B130" s="18">
        <v>0</v>
      </c>
      <c r="C130" s="18">
        <v>9</v>
      </c>
      <c r="D130" s="3"/>
      <c r="E130" s="3"/>
      <c r="F130" s="3"/>
      <c r="G130" s="3"/>
      <c r="L130" s="3"/>
    </row>
    <row r="131" spans="1:12" x14ac:dyDescent="0.45">
      <c r="A131" s="18" t="s">
        <v>75</v>
      </c>
      <c r="B131" s="18">
        <v>0</v>
      </c>
      <c r="C131" s="18">
        <v>4</v>
      </c>
      <c r="D131" s="3"/>
      <c r="E131" s="3"/>
      <c r="F131" s="3"/>
      <c r="G131" s="3"/>
      <c r="L131" s="3"/>
    </row>
    <row r="132" spans="1:12" x14ac:dyDescent="0.45">
      <c r="A132" s="18" t="s">
        <v>76</v>
      </c>
      <c r="B132" s="18">
        <v>2</v>
      </c>
      <c r="C132" s="18">
        <v>17</v>
      </c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8" t="s">
        <v>77</v>
      </c>
      <c r="B133" s="18">
        <v>4</v>
      </c>
      <c r="C133" s="18">
        <v>10</v>
      </c>
      <c r="D133" s="18"/>
      <c r="E133" s="18"/>
      <c r="F133" s="18"/>
      <c r="G133" s="18"/>
      <c r="H133" s="18"/>
      <c r="I133" s="18"/>
      <c r="J133" s="18"/>
      <c r="K133" s="18"/>
    </row>
    <row r="134" spans="1:12" x14ac:dyDescent="0.45">
      <c r="A134" s="18" t="s">
        <v>78</v>
      </c>
      <c r="B134" s="18">
        <v>5</v>
      </c>
      <c r="C134" s="18">
        <v>20</v>
      </c>
      <c r="D134" s="18"/>
      <c r="E134" s="18"/>
      <c r="F134" s="18"/>
      <c r="G134" s="18"/>
      <c r="H134" s="18"/>
      <c r="I134" s="18"/>
      <c r="J134" s="18"/>
      <c r="K134" s="18"/>
    </row>
    <row r="135" spans="1:12" x14ac:dyDescent="0.45">
      <c r="A135" s="18" t="s">
        <v>79</v>
      </c>
      <c r="B135" s="18">
        <v>11</v>
      </c>
      <c r="C135" s="18">
        <v>10</v>
      </c>
      <c r="D135" s="18"/>
      <c r="E135" s="18"/>
      <c r="F135" s="18"/>
      <c r="G135" s="18"/>
      <c r="H135" s="18"/>
      <c r="I135" s="18"/>
      <c r="J135" s="18"/>
      <c r="K135" s="18"/>
    </row>
    <row r="136" spans="1:12" x14ac:dyDescent="0.45">
      <c r="A136" s="18" t="s">
        <v>13</v>
      </c>
      <c r="B136" s="23">
        <v>3.6666666666666665</v>
      </c>
      <c r="C136" s="23">
        <v>11.666666666666666</v>
      </c>
      <c r="D136" s="18"/>
      <c r="E136" s="18"/>
      <c r="F136" s="18"/>
      <c r="G136" s="18"/>
      <c r="H136" s="18"/>
      <c r="I136" s="18"/>
      <c r="J136" s="18"/>
      <c r="K136" s="18"/>
    </row>
    <row r="137" spans="1:12" x14ac:dyDescent="0.45">
      <c r="A137" s="18" t="s">
        <v>3</v>
      </c>
      <c r="B137" s="23">
        <v>4.1311822359545776</v>
      </c>
      <c r="C137" s="23">
        <v>5.8195074247453862</v>
      </c>
      <c r="D137" s="18"/>
      <c r="E137" s="18"/>
      <c r="F137" s="18"/>
      <c r="G137" s="18"/>
      <c r="H137" s="18"/>
      <c r="I137" s="18"/>
      <c r="J137" s="18"/>
      <c r="K137" s="18"/>
    </row>
    <row r="138" spans="1:12" x14ac:dyDescent="0.45">
      <c r="A138" s="18"/>
      <c r="B138" s="18"/>
      <c r="C138" s="18"/>
      <c r="F138" s="18"/>
      <c r="G138" s="18"/>
      <c r="H138" s="18"/>
      <c r="I138" s="18"/>
      <c r="J138" s="18"/>
      <c r="K138" s="18"/>
    </row>
    <row r="139" spans="1:12" x14ac:dyDescent="0.45">
      <c r="A139" s="4" t="s">
        <v>183</v>
      </c>
      <c r="B139" s="18"/>
      <c r="C139" s="18"/>
      <c r="F139" s="18"/>
      <c r="G139" s="18"/>
      <c r="H139" s="18"/>
      <c r="I139" s="18"/>
      <c r="J139" s="18"/>
      <c r="K139" s="18"/>
    </row>
    <row r="140" spans="1:12" x14ac:dyDescent="0.45">
      <c r="A140" s="18" t="s">
        <v>121</v>
      </c>
      <c r="B140" s="18" t="s">
        <v>80</v>
      </c>
      <c r="C140" s="18" t="s">
        <v>81</v>
      </c>
      <c r="F140" s="18"/>
      <c r="G140" s="18"/>
      <c r="H140" s="18"/>
      <c r="I140" s="18"/>
      <c r="J140" s="18"/>
      <c r="K140" s="18"/>
    </row>
    <row r="141" spans="1:12" x14ac:dyDescent="0.45">
      <c r="A141" s="18" t="s">
        <v>74</v>
      </c>
      <c r="B141" s="18">
        <v>10</v>
      </c>
      <c r="C141" s="18">
        <v>2</v>
      </c>
      <c r="F141" s="18"/>
      <c r="G141" s="18"/>
      <c r="H141" s="18"/>
      <c r="I141" s="18"/>
      <c r="J141" s="18"/>
      <c r="K141" s="18"/>
    </row>
    <row r="142" spans="1:12" x14ac:dyDescent="0.45">
      <c r="A142" s="18" t="s">
        <v>75</v>
      </c>
      <c r="B142" s="18">
        <v>15</v>
      </c>
      <c r="C142" s="18">
        <v>0</v>
      </c>
      <c r="F142" s="18"/>
      <c r="G142" s="18"/>
      <c r="H142" s="18"/>
      <c r="I142" s="18"/>
      <c r="J142" s="18"/>
      <c r="K142" s="18"/>
    </row>
    <row r="143" spans="1:12" x14ac:dyDescent="0.45">
      <c r="A143" s="18" t="s">
        <v>76</v>
      </c>
      <c r="B143" s="3">
        <v>8</v>
      </c>
      <c r="C143" s="3">
        <v>0</v>
      </c>
      <c r="F143" s="18"/>
      <c r="G143" s="18"/>
      <c r="H143" s="18"/>
      <c r="I143" s="18"/>
      <c r="J143" s="18"/>
      <c r="K143" s="18"/>
    </row>
    <row r="144" spans="1:12" x14ac:dyDescent="0.45">
      <c r="A144" s="18" t="s">
        <v>77</v>
      </c>
      <c r="B144" s="3">
        <v>8</v>
      </c>
      <c r="C144" s="3">
        <v>3</v>
      </c>
      <c r="F144" s="18"/>
      <c r="G144" s="18"/>
      <c r="H144" s="18"/>
      <c r="I144" s="18"/>
      <c r="J144" s="18"/>
      <c r="K144" s="18"/>
    </row>
    <row r="145" spans="1:11" x14ac:dyDescent="0.45">
      <c r="A145" s="18" t="s">
        <v>78</v>
      </c>
      <c r="B145" s="18">
        <v>13</v>
      </c>
      <c r="C145" s="18">
        <v>5</v>
      </c>
      <c r="F145" s="18"/>
      <c r="G145" s="18"/>
      <c r="H145" s="18"/>
      <c r="I145" s="18"/>
      <c r="J145" s="18"/>
      <c r="K145" s="18"/>
    </row>
    <row r="146" spans="1:11" x14ac:dyDescent="0.45">
      <c r="A146" s="18" t="s">
        <v>79</v>
      </c>
      <c r="B146" s="18">
        <v>11</v>
      </c>
      <c r="C146" s="18">
        <v>1</v>
      </c>
      <c r="F146" s="18"/>
      <c r="G146" s="18"/>
      <c r="H146" s="18"/>
      <c r="I146" s="18"/>
      <c r="J146" s="18"/>
      <c r="K146" s="18"/>
    </row>
    <row r="147" spans="1:11" x14ac:dyDescent="0.45">
      <c r="A147" s="18" t="s">
        <v>13</v>
      </c>
      <c r="B147" s="23">
        <v>10.833333333333334</v>
      </c>
      <c r="C147" s="23">
        <v>1.8333333333333333</v>
      </c>
      <c r="F147" s="18"/>
      <c r="G147" s="18"/>
      <c r="H147" s="18"/>
      <c r="I147" s="18"/>
      <c r="J147" s="18"/>
      <c r="K147" s="18"/>
    </row>
    <row r="148" spans="1:11" x14ac:dyDescent="0.45">
      <c r="A148" s="18" t="s">
        <v>3</v>
      </c>
      <c r="B148" s="23">
        <v>2.7868739954771322</v>
      </c>
      <c r="C148" s="23">
        <v>1.9407902170679516</v>
      </c>
      <c r="F148" s="18"/>
      <c r="G148" s="18"/>
      <c r="H148" s="18"/>
      <c r="I148" s="18"/>
      <c r="J148" s="18"/>
      <c r="K148" s="18"/>
    </row>
    <row r="149" spans="1:11" x14ac:dyDescent="0.45">
      <c r="A149" s="18"/>
      <c r="B149" s="23"/>
      <c r="C149" s="23"/>
      <c r="F149" s="18"/>
      <c r="G149" s="18"/>
      <c r="H149" s="18"/>
      <c r="I149" s="18"/>
      <c r="J149" s="18"/>
      <c r="K149" s="18"/>
    </row>
    <row r="150" spans="1:11" x14ac:dyDescent="0.45">
      <c r="A150" s="18"/>
      <c r="B150" s="23"/>
      <c r="C150" s="23"/>
      <c r="F150" s="18"/>
      <c r="G150" s="18"/>
      <c r="H150" s="18"/>
      <c r="I150" s="18"/>
      <c r="J150" s="18"/>
      <c r="K150" s="18"/>
    </row>
    <row r="151" spans="1:11" x14ac:dyDescent="0.45">
      <c r="A151" s="18"/>
      <c r="B151" s="23"/>
      <c r="C151" s="23"/>
      <c r="F151" s="18"/>
      <c r="G151" s="18"/>
      <c r="H151" s="18"/>
      <c r="I151" s="18"/>
      <c r="J151" s="18"/>
      <c r="K151" s="18"/>
    </row>
    <row r="152" spans="1:11" ht="18" x14ac:dyDescent="0.45">
      <c r="A152" s="33" t="s">
        <v>178</v>
      </c>
      <c r="B152" s="23"/>
      <c r="C152" s="23"/>
      <c r="F152" s="18"/>
      <c r="G152" s="18"/>
      <c r="H152" s="18"/>
      <c r="I152" s="18"/>
      <c r="J152" s="18"/>
      <c r="K152" s="18"/>
    </row>
    <row r="153" spans="1:11" x14ac:dyDescent="0.45">
      <c r="A153" s="18"/>
      <c r="B153" s="23"/>
      <c r="C153" s="23"/>
      <c r="F153" s="18"/>
      <c r="G153" s="18"/>
      <c r="H153" s="18"/>
      <c r="I153" s="18"/>
      <c r="J153" s="18"/>
      <c r="K153" s="18"/>
    </row>
    <row r="154" spans="1:11" x14ac:dyDescent="0.45">
      <c r="A154" s="18"/>
      <c r="B154" s="23"/>
      <c r="C154" s="23"/>
      <c r="F154" s="18"/>
      <c r="G154" s="18"/>
      <c r="H154" s="18"/>
      <c r="I154" s="18"/>
      <c r="J154" s="18"/>
      <c r="K154" s="18"/>
    </row>
    <row r="155" spans="1:11" x14ac:dyDescent="0.45">
      <c r="A155" s="18"/>
      <c r="B155" s="23"/>
      <c r="C155" s="23"/>
      <c r="F155" s="18"/>
      <c r="G155" s="18"/>
      <c r="H155" s="18"/>
      <c r="I155" s="18"/>
      <c r="J155" s="18"/>
      <c r="K155" s="18"/>
    </row>
    <row r="156" spans="1:11" x14ac:dyDescent="0.45">
      <c r="A156" s="18"/>
      <c r="B156" s="23"/>
      <c r="C156" s="23"/>
      <c r="F156" s="18"/>
      <c r="G156" s="18"/>
      <c r="H156" s="18"/>
      <c r="I156" s="18"/>
      <c r="J156" s="18"/>
      <c r="K156" s="18"/>
    </row>
    <row r="157" spans="1:11" x14ac:dyDescent="0.45">
      <c r="A157" s="18"/>
      <c r="B157" s="23"/>
      <c r="C157" s="23"/>
      <c r="F157" s="18"/>
      <c r="G157" s="18"/>
      <c r="H157" s="18"/>
      <c r="I157" s="18"/>
      <c r="J157" s="18"/>
      <c r="K157" s="18"/>
    </row>
    <row r="158" spans="1:11" x14ac:dyDescent="0.45">
      <c r="A158" s="18"/>
      <c r="B158" s="23"/>
      <c r="C158" s="23"/>
      <c r="F158" s="18"/>
      <c r="G158" s="18"/>
      <c r="H158" s="18"/>
      <c r="I158" s="18"/>
      <c r="J158" s="18"/>
      <c r="K158" s="18"/>
    </row>
    <row r="159" spans="1:11" x14ac:dyDescent="0.45">
      <c r="A159" s="18"/>
      <c r="B159" s="23"/>
      <c r="C159" s="23"/>
      <c r="F159" s="18"/>
      <c r="G159" s="18"/>
      <c r="H159" s="18"/>
      <c r="I159" s="18"/>
      <c r="J159" s="18"/>
      <c r="K159" s="18"/>
    </row>
    <row r="160" spans="1:11" x14ac:dyDescent="0.45">
      <c r="A160" s="18"/>
      <c r="B160" s="23"/>
      <c r="C160" s="23"/>
      <c r="F160" s="18"/>
      <c r="G160" s="18"/>
      <c r="H160" s="18"/>
      <c r="I160" s="18"/>
      <c r="J160" s="18"/>
      <c r="K160" s="18"/>
    </row>
    <row r="161" spans="1:11" x14ac:dyDescent="0.45">
      <c r="A161" s="18"/>
      <c r="B161" s="23"/>
      <c r="C161" s="23"/>
      <c r="F161" s="18"/>
      <c r="G161" s="18"/>
      <c r="H161" s="18"/>
      <c r="I161" s="18"/>
      <c r="J161" s="18"/>
      <c r="K161" s="18"/>
    </row>
    <row r="162" spans="1:11" x14ac:dyDescent="0.45">
      <c r="F162" s="18"/>
      <c r="G162" s="18"/>
      <c r="H162" s="18"/>
      <c r="I162" s="18"/>
      <c r="J162" s="18"/>
      <c r="K162" s="18"/>
    </row>
    <row r="164" spans="1:11" ht="18" x14ac:dyDescent="0.45">
      <c r="A164" s="34" t="s">
        <v>179</v>
      </c>
      <c r="I164" s="34" t="s">
        <v>180</v>
      </c>
    </row>
    <row r="187" spans="1:1" ht="18" x14ac:dyDescent="0.45">
      <c r="A187" s="34" t="s">
        <v>181</v>
      </c>
    </row>
  </sheetData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Fig1</vt:lpstr>
      <vt:lpstr>Fig2</vt:lpstr>
      <vt:lpstr>Fig3</vt:lpstr>
      <vt:lpstr>Fig4</vt:lpstr>
      <vt:lpstr>Supplementary Figs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alice chang</cp:lastModifiedBy>
  <dcterms:created xsi:type="dcterms:W3CDTF">2018-11-27T14:46:25Z</dcterms:created>
  <dcterms:modified xsi:type="dcterms:W3CDTF">2020-07-16T10:52:20Z</dcterms:modified>
</cp:coreProperties>
</file>