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wilson323/Documents/PAPERS/Nature Comm/Groseclose 2020/revision/final approved /"/>
    </mc:Choice>
  </mc:AlternateContent>
  <xr:revisionPtr revIDLastSave="0" documentId="13_ncr:1_{20DDF7B4-4570-DE42-B7B7-BEDE6E31E411}" xr6:coauthVersionLast="45" xr6:coauthVersionMax="45" xr10:uidLastSave="{00000000-0000-0000-0000-000000000000}"/>
  <bookViews>
    <workbookView xWindow="2300" yWindow="460" windowWidth="35720" windowHeight="20420" tabRatio="931" xr2:uid="{6DB33102-8EA9-4496-BF49-5DC2CE463A3C}"/>
  </bookViews>
  <sheets>
    <sheet name="Cover" sheetId="18" r:id="rId1"/>
    <sheet name="lac(null)prox Controls" sheetId="12" r:id="rId2"/>
    <sheet name="lac(null)core Controls" sheetId="15" r:id="rId3"/>
    <sheet name="Fig 2 + Fig S14" sheetId="7" r:id="rId4"/>
    <sheet name="Fig 4 +Fig S7 (core)" sheetId="10" r:id="rId5"/>
    <sheet name="Fig 4 + Fig S7 (prox)" sheetId="9" r:id="rId6"/>
    <sheet name="Fig 6 + Fig S10" sheetId="16" r:id="rId7"/>
    <sheet name="Fig 7 + Fig S12" sheetId="17" r:id="rId8"/>
    <sheet name="Fig 8 +Figure S13" sheetId="8" r:id="rId9"/>
    <sheet name="Fig S6 " sheetId="11" r:id="rId10"/>
    <sheet name="Fig S8 (repressors)" sheetId="13" r:id="rId11"/>
    <sheet name="Figure S9" sheetId="19" r:id="rId12"/>
    <sheet name="Figure S10,12,13 (cytometry)" sheetId="20" r:id="rId13"/>
    <sheet name="Primer List" sheetId="21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9" i="19" l="1"/>
  <c r="E48" i="19"/>
  <c r="E47" i="19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7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3" i="19"/>
  <c r="E2" i="19"/>
  <c r="I22" i="9" l="1"/>
  <c r="H87" i="11"/>
  <c r="I87" i="11"/>
  <c r="J87" i="11"/>
  <c r="K87" i="11"/>
  <c r="L87" i="11"/>
  <c r="H295" i="10"/>
  <c r="I295" i="10"/>
  <c r="J295" i="10"/>
  <c r="K295" i="10"/>
  <c r="L295" i="10"/>
  <c r="H191" i="10"/>
  <c r="I191" i="10"/>
  <c r="J191" i="10"/>
  <c r="K191" i="10"/>
  <c r="L191" i="10"/>
  <c r="H139" i="10"/>
  <c r="I139" i="10"/>
  <c r="J139" i="10"/>
  <c r="K139" i="10"/>
  <c r="L139" i="10"/>
  <c r="K272" i="10"/>
  <c r="H272" i="10"/>
  <c r="I272" i="10"/>
  <c r="J272" i="10"/>
  <c r="L272" i="10"/>
  <c r="G10" i="20" l="1"/>
  <c r="L11" i="20" l="1"/>
  <c r="K11" i="20"/>
  <c r="J11" i="20"/>
  <c r="I11" i="20"/>
  <c r="H11" i="20"/>
  <c r="G11" i="20"/>
  <c r="D11" i="20"/>
  <c r="C11" i="20"/>
  <c r="E11" i="20"/>
  <c r="F11" i="20"/>
  <c r="U108" i="11" l="1"/>
  <c r="X108" i="11" s="1"/>
  <c r="V108" i="11"/>
  <c r="Y108" i="11" s="1"/>
  <c r="W108" i="11"/>
  <c r="U109" i="11"/>
  <c r="X109" i="11" s="1"/>
  <c r="V109" i="11"/>
  <c r="W109" i="11"/>
  <c r="Y109" i="11"/>
  <c r="H108" i="11"/>
  <c r="K108" i="11" s="1"/>
  <c r="I108" i="11"/>
  <c r="J108" i="11"/>
  <c r="L108" i="11"/>
  <c r="H109" i="11"/>
  <c r="I109" i="11"/>
  <c r="L109" i="11" s="1"/>
  <c r="J109" i="11"/>
  <c r="K109" i="11"/>
  <c r="T109" i="11"/>
  <c r="T108" i="11"/>
  <c r="G109" i="11"/>
  <c r="G108" i="11"/>
  <c r="G104" i="11"/>
  <c r="L10" i="20"/>
  <c r="J10" i="20"/>
  <c r="H10" i="20"/>
  <c r="I10" i="20"/>
  <c r="K10" i="20"/>
  <c r="F10" i="20"/>
  <c r="E10" i="20"/>
  <c r="D10" i="20"/>
  <c r="C10" i="20"/>
  <c r="O43" i="17" l="1"/>
  <c r="O42" i="17"/>
  <c r="O41" i="17"/>
  <c r="O40" i="17"/>
  <c r="O39" i="17"/>
  <c r="O38" i="17"/>
  <c r="O37" i="17"/>
  <c r="O36" i="17"/>
  <c r="O35" i="17"/>
  <c r="O34" i="17"/>
  <c r="O33" i="17"/>
  <c r="O32" i="17"/>
  <c r="O31" i="17"/>
  <c r="O30" i="17"/>
  <c r="O29" i="17"/>
  <c r="O28" i="17"/>
  <c r="O27" i="17"/>
  <c r="O26" i="17"/>
  <c r="O25" i="17"/>
  <c r="O24" i="17"/>
  <c r="O23" i="17"/>
  <c r="O22" i="17"/>
  <c r="O21" i="17"/>
  <c r="O20" i="17"/>
  <c r="O19" i="17"/>
  <c r="O18" i="17"/>
  <c r="O17" i="17"/>
  <c r="O16" i="17"/>
  <c r="K12" i="17"/>
  <c r="K13" i="17"/>
  <c r="K14" i="17"/>
  <c r="K15" i="17"/>
  <c r="K16" i="17"/>
  <c r="K17" i="17"/>
  <c r="G12" i="17"/>
  <c r="G13" i="17"/>
  <c r="G14" i="17"/>
  <c r="G15" i="17"/>
  <c r="G16" i="17"/>
  <c r="G17" i="17"/>
  <c r="C12" i="17"/>
  <c r="C13" i="17"/>
  <c r="C14" i="17"/>
  <c r="C15" i="17"/>
  <c r="C16" i="17"/>
  <c r="C17" i="17"/>
  <c r="S16" i="16"/>
  <c r="S15" i="16"/>
  <c r="S14" i="16"/>
  <c r="S13" i="16"/>
  <c r="S12" i="16"/>
  <c r="S11" i="16"/>
  <c r="O16" i="16"/>
  <c r="O15" i="16"/>
  <c r="O14" i="16"/>
  <c r="O13" i="16"/>
  <c r="O12" i="16"/>
  <c r="O11" i="16"/>
  <c r="K16" i="16"/>
  <c r="K15" i="16"/>
  <c r="K14" i="16"/>
  <c r="K13" i="16"/>
  <c r="K12" i="16"/>
  <c r="K11" i="16"/>
  <c r="G16" i="16"/>
  <c r="G15" i="16"/>
  <c r="G14" i="16"/>
  <c r="G13" i="16"/>
  <c r="G12" i="16"/>
  <c r="G11" i="16"/>
  <c r="C16" i="16"/>
  <c r="C15" i="16"/>
  <c r="C14" i="16"/>
  <c r="C13" i="16"/>
  <c r="C12" i="16"/>
  <c r="C11" i="16"/>
  <c r="G6" i="13"/>
  <c r="G5" i="13"/>
  <c r="G4" i="13"/>
  <c r="G3" i="13"/>
  <c r="J4" i="15"/>
  <c r="J5" i="15"/>
  <c r="J6" i="15"/>
  <c r="J7" i="15"/>
  <c r="J8" i="15"/>
  <c r="J9" i="15"/>
  <c r="J10" i="15"/>
  <c r="J11" i="15"/>
  <c r="J12" i="15"/>
  <c r="J12" i="12"/>
  <c r="J11" i="12"/>
  <c r="J10" i="12"/>
  <c r="J9" i="12"/>
  <c r="J8" i="12"/>
  <c r="J7" i="12"/>
  <c r="J6" i="12"/>
  <c r="J5" i="12"/>
  <c r="J4" i="12"/>
  <c r="H97" i="10"/>
  <c r="K97" i="10" s="1"/>
  <c r="I97" i="10"/>
  <c r="L97" i="10" s="1"/>
  <c r="J97" i="10"/>
  <c r="T104" i="11"/>
  <c r="T103" i="11"/>
  <c r="T102" i="11"/>
  <c r="T101" i="11"/>
  <c r="T100" i="11"/>
  <c r="T99" i="11"/>
  <c r="T98" i="11"/>
  <c r="W97" i="11"/>
  <c r="V97" i="11"/>
  <c r="Y97" i="11" s="1"/>
  <c r="U97" i="11"/>
  <c r="X97" i="11" s="1"/>
  <c r="T97" i="11"/>
  <c r="T96" i="11"/>
  <c r="T95" i="11"/>
  <c r="T94" i="11"/>
  <c r="T93" i="11"/>
  <c r="T92" i="11"/>
  <c r="T91" i="11"/>
  <c r="T90" i="11"/>
  <c r="T89" i="11"/>
  <c r="T88" i="11"/>
  <c r="W87" i="11"/>
  <c r="V87" i="11"/>
  <c r="Y87" i="11" s="1"/>
  <c r="U87" i="11"/>
  <c r="X87" i="11" s="1"/>
  <c r="T87" i="11"/>
  <c r="T86" i="11"/>
  <c r="T85" i="11"/>
  <c r="T84" i="11"/>
  <c r="T83" i="11"/>
  <c r="T82" i="11"/>
  <c r="T81" i="11"/>
  <c r="T80" i="11"/>
  <c r="W79" i="11"/>
  <c r="V79" i="11"/>
  <c r="Y79" i="11" s="1"/>
  <c r="U79" i="11"/>
  <c r="X79" i="11" s="1"/>
  <c r="T79" i="11"/>
  <c r="T78" i="11"/>
  <c r="T77" i="11"/>
  <c r="T76" i="11"/>
  <c r="T75" i="11"/>
  <c r="W74" i="11"/>
  <c r="V74" i="11"/>
  <c r="Y74" i="11" s="1"/>
  <c r="U74" i="11"/>
  <c r="X74" i="11" s="1"/>
  <c r="T74" i="11"/>
  <c r="T73" i="11"/>
  <c r="T72" i="11"/>
  <c r="T71" i="11"/>
  <c r="T70" i="11"/>
  <c r="T69" i="11"/>
  <c r="T68" i="11"/>
  <c r="T67" i="11"/>
  <c r="T66" i="11"/>
  <c r="T65" i="11"/>
  <c r="W64" i="11"/>
  <c r="V64" i="11"/>
  <c r="Y64" i="11" s="1"/>
  <c r="U64" i="11"/>
  <c r="X64" i="11" s="1"/>
  <c r="T64" i="11"/>
  <c r="T63" i="11"/>
  <c r="T62" i="11"/>
  <c r="T61" i="11"/>
  <c r="T60" i="11"/>
  <c r="T59" i="11"/>
  <c r="T58" i="11"/>
  <c r="T57" i="11"/>
  <c r="W56" i="11"/>
  <c r="V56" i="11"/>
  <c r="Y56" i="11" s="1"/>
  <c r="U56" i="11"/>
  <c r="X56" i="11" s="1"/>
  <c r="T56" i="11"/>
  <c r="T52" i="11"/>
  <c r="W51" i="11"/>
  <c r="V51" i="11"/>
  <c r="Y51" i="11" s="1"/>
  <c r="U51" i="11"/>
  <c r="X51" i="11" s="1"/>
  <c r="T51" i="11"/>
  <c r="T50" i="11"/>
  <c r="T49" i="11"/>
  <c r="T48" i="11"/>
  <c r="T47" i="11"/>
  <c r="T46" i="11"/>
  <c r="W45" i="11"/>
  <c r="V45" i="11"/>
  <c r="Y45" i="11" s="1"/>
  <c r="U45" i="11"/>
  <c r="X45" i="11" s="1"/>
  <c r="T45" i="11"/>
  <c r="T44" i="11"/>
  <c r="T43" i="11"/>
  <c r="T42" i="11"/>
  <c r="T41" i="11"/>
  <c r="T40" i="11"/>
  <c r="T39" i="11"/>
  <c r="T38" i="11"/>
  <c r="T37" i="11"/>
  <c r="T36" i="11"/>
  <c r="W35" i="11"/>
  <c r="V35" i="11"/>
  <c r="Y35" i="11" s="1"/>
  <c r="U35" i="11"/>
  <c r="X35" i="11" s="1"/>
  <c r="T35" i="11"/>
  <c r="T34" i="11"/>
  <c r="T33" i="11"/>
  <c r="T32" i="11"/>
  <c r="T31" i="11"/>
  <c r="T30" i="11"/>
  <c r="T29" i="11"/>
  <c r="T28" i="11"/>
  <c r="W27" i="11"/>
  <c r="V27" i="11"/>
  <c r="Y27" i="11" s="1"/>
  <c r="U27" i="11"/>
  <c r="X27" i="11" s="1"/>
  <c r="T27" i="11"/>
  <c r="T26" i="11"/>
  <c r="T25" i="11"/>
  <c r="T24" i="11"/>
  <c r="T23" i="11"/>
  <c r="W22" i="11"/>
  <c r="V22" i="11"/>
  <c r="Y22" i="11" s="1"/>
  <c r="U22" i="11"/>
  <c r="X22" i="11" s="1"/>
  <c r="T22" i="11"/>
  <c r="T21" i="11"/>
  <c r="T20" i="11"/>
  <c r="T19" i="11"/>
  <c r="T18" i="11"/>
  <c r="T17" i="11"/>
  <c r="T16" i="11"/>
  <c r="T15" i="11"/>
  <c r="T14" i="11"/>
  <c r="T13" i="11"/>
  <c r="W12" i="11"/>
  <c r="V12" i="11"/>
  <c r="Y12" i="11" s="1"/>
  <c r="U12" i="11"/>
  <c r="X12" i="11" s="1"/>
  <c r="T12" i="11"/>
  <c r="T11" i="11"/>
  <c r="T10" i="11"/>
  <c r="T9" i="11"/>
  <c r="T8" i="11"/>
  <c r="T7" i="11"/>
  <c r="T6" i="11"/>
  <c r="T5" i="11"/>
  <c r="W4" i="11"/>
  <c r="V4" i="11"/>
  <c r="Y4" i="11" s="1"/>
  <c r="U4" i="11"/>
  <c r="X4" i="11" s="1"/>
  <c r="T4" i="11"/>
  <c r="G103" i="11"/>
  <c r="G102" i="11"/>
  <c r="G101" i="11"/>
  <c r="G100" i="11"/>
  <c r="G99" i="11"/>
  <c r="G98" i="11"/>
  <c r="J97" i="11"/>
  <c r="I97" i="11"/>
  <c r="L97" i="11" s="1"/>
  <c r="H97" i="11"/>
  <c r="K97" i="11" s="1"/>
  <c r="G97" i="11"/>
  <c r="G96" i="11"/>
  <c r="G95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J79" i="11"/>
  <c r="I79" i="11"/>
  <c r="L79" i="11" s="1"/>
  <c r="H79" i="11"/>
  <c r="K79" i="11" s="1"/>
  <c r="G79" i="11"/>
  <c r="G78" i="11"/>
  <c r="G77" i="11"/>
  <c r="G76" i="11"/>
  <c r="G75" i="11"/>
  <c r="J74" i="11"/>
  <c r="I74" i="11"/>
  <c r="L74" i="11" s="1"/>
  <c r="H74" i="11"/>
  <c r="K74" i="11" s="1"/>
  <c r="G74" i="11"/>
  <c r="G73" i="11"/>
  <c r="G72" i="11"/>
  <c r="G71" i="11"/>
  <c r="G70" i="11"/>
  <c r="G69" i="11"/>
  <c r="G68" i="11"/>
  <c r="G67" i="11"/>
  <c r="G66" i="11"/>
  <c r="G65" i="11"/>
  <c r="J64" i="11"/>
  <c r="I64" i="11"/>
  <c r="L64" i="11" s="1"/>
  <c r="H64" i="11"/>
  <c r="K64" i="11" s="1"/>
  <c r="G64" i="11"/>
  <c r="G63" i="11"/>
  <c r="G62" i="11"/>
  <c r="G61" i="11"/>
  <c r="G60" i="11"/>
  <c r="G59" i="11"/>
  <c r="G58" i="11"/>
  <c r="G57" i="11"/>
  <c r="J56" i="11"/>
  <c r="I56" i="11"/>
  <c r="L56" i="11" s="1"/>
  <c r="H56" i="11"/>
  <c r="K56" i="11" s="1"/>
  <c r="G56" i="11"/>
  <c r="G52" i="11"/>
  <c r="J51" i="11"/>
  <c r="I51" i="11"/>
  <c r="L51" i="11" s="1"/>
  <c r="H51" i="11"/>
  <c r="K51" i="11" s="1"/>
  <c r="G51" i="11"/>
  <c r="G50" i="11"/>
  <c r="G49" i="11"/>
  <c r="G48" i="11"/>
  <c r="G47" i="11"/>
  <c r="G46" i="11"/>
  <c r="J45" i="11"/>
  <c r="I45" i="11"/>
  <c r="L45" i="11" s="1"/>
  <c r="H45" i="11"/>
  <c r="K45" i="11" s="1"/>
  <c r="G45" i="11"/>
  <c r="G44" i="11"/>
  <c r="G43" i="11"/>
  <c r="G42" i="11"/>
  <c r="G41" i="11"/>
  <c r="G40" i="11"/>
  <c r="G39" i="11"/>
  <c r="G38" i="11"/>
  <c r="G37" i="11"/>
  <c r="G36" i="11"/>
  <c r="J35" i="11"/>
  <c r="I35" i="11"/>
  <c r="L35" i="11" s="1"/>
  <c r="H35" i="11"/>
  <c r="K35" i="11" s="1"/>
  <c r="G35" i="11"/>
  <c r="G34" i="11"/>
  <c r="G33" i="11"/>
  <c r="G32" i="11"/>
  <c r="G31" i="11"/>
  <c r="G30" i="11"/>
  <c r="G29" i="11"/>
  <c r="G28" i="11"/>
  <c r="J27" i="11"/>
  <c r="I27" i="11"/>
  <c r="L27" i="11" s="1"/>
  <c r="H27" i="11"/>
  <c r="K27" i="11" s="1"/>
  <c r="G27" i="11"/>
  <c r="G26" i="11"/>
  <c r="G25" i="11"/>
  <c r="G24" i="11"/>
  <c r="G23" i="11"/>
  <c r="J22" i="11"/>
  <c r="I22" i="11"/>
  <c r="L22" i="11" s="1"/>
  <c r="H22" i="11"/>
  <c r="K22" i="11" s="1"/>
  <c r="G22" i="11"/>
  <c r="G21" i="11"/>
  <c r="G20" i="11"/>
  <c r="G19" i="11"/>
  <c r="G18" i="11"/>
  <c r="G17" i="11"/>
  <c r="G16" i="11"/>
  <c r="G15" i="11"/>
  <c r="G14" i="11"/>
  <c r="G13" i="11"/>
  <c r="J12" i="11"/>
  <c r="I12" i="11"/>
  <c r="L12" i="11" s="1"/>
  <c r="H12" i="11"/>
  <c r="K12" i="11" s="1"/>
  <c r="G12" i="11"/>
  <c r="G11" i="11"/>
  <c r="G10" i="11"/>
  <c r="G9" i="11"/>
  <c r="G8" i="11"/>
  <c r="G7" i="11"/>
  <c r="G6" i="11"/>
  <c r="G5" i="11"/>
  <c r="J4" i="11"/>
  <c r="I4" i="11"/>
  <c r="L4" i="11" s="1"/>
  <c r="H4" i="11"/>
  <c r="K4" i="11" s="1"/>
  <c r="G4" i="11"/>
  <c r="G312" i="10"/>
  <c r="J311" i="10"/>
  <c r="I311" i="10"/>
  <c r="L311" i="10" s="1"/>
  <c r="H311" i="10"/>
  <c r="K311" i="10" s="1"/>
  <c r="G311" i="10"/>
  <c r="G310" i="10"/>
  <c r="G309" i="10"/>
  <c r="G308" i="10"/>
  <c r="G307" i="10"/>
  <c r="G306" i="10"/>
  <c r="J305" i="10"/>
  <c r="I305" i="10"/>
  <c r="L305" i="10" s="1"/>
  <c r="H305" i="10"/>
  <c r="K305" i="10" s="1"/>
  <c r="G305" i="10"/>
  <c r="G304" i="10"/>
  <c r="G303" i="10"/>
  <c r="G302" i="10"/>
  <c r="G301" i="10"/>
  <c r="G300" i="10"/>
  <c r="G299" i="10"/>
  <c r="G298" i="10"/>
  <c r="G297" i="10"/>
  <c r="G296" i="10"/>
  <c r="G295" i="10"/>
  <c r="G294" i="10"/>
  <c r="G293" i="10"/>
  <c r="G292" i="10"/>
  <c r="G291" i="10"/>
  <c r="G290" i="10"/>
  <c r="G289" i="10"/>
  <c r="G288" i="10"/>
  <c r="J287" i="10"/>
  <c r="I287" i="10"/>
  <c r="L287" i="10" s="1"/>
  <c r="H287" i="10"/>
  <c r="K287" i="10" s="1"/>
  <c r="G287" i="10"/>
  <c r="G286" i="10"/>
  <c r="G285" i="10"/>
  <c r="G284" i="10"/>
  <c r="G283" i="10"/>
  <c r="J282" i="10"/>
  <c r="I282" i="10"/>
  <c r="L282" i="10" s="1"/>
  <c r="H282" i="10"/>
  <c r="K282" i="10" s="1"/>
  <c r="G282" i="10"/>
  <c r="G281" i="10"/>
  <c r="G280" i="10"/>
  <c r="G279" i="10"/>
  <c r="G278" i="10"/>
  <c r="G277" i="10"/>
  <c r="G276" i="10"/>
  <c r="G275" i="10"/>
  <c r="G274" i="10"/>
  <c r="G273" i="10"/>
  <c r="G272" i="10"/>
  <c r="G271" i="10"/>
  <c r="G270" i="10"/>
  <c r="G269" i="10"/>
  <c r="G268" i="10"/>
  <c r="G267" i="10"/>
  <c r="G266" i="10"/>
  <c r="G265" i="10"/>
  <c r="J264" i="10"/>
  <c r="I264" i="10"/>
  <c r="L264" i="10" s="1"/>
  <c r="H264" i="10"/>
  <c r="K264" i="10" s="1"/>
  <c r="G264" i="10"/>
  <c r="G260" i="10"/>
  <c r="J259" i="10"/>
  <c r="I259" i="10"/>
  <c r="L259" i="10" s="1"/>
  <c r="H259" i="10"/>
  <c r="K259" i="10" s="1"/>
  <c r="G259" i="10"/>
  <c r="G258" i="10"/>
  <c r="G257" i="10"/>
  <c r="G256" i="10"/>
  <c r="G255" i="10"/>
  <c r="G254" i="10"/>
  <c r="J253" i="10"/>
  <c r="I253" i="10"/>
  <c r="L253" i="10" s="1"/>
  <c r="H253" i="10"/>
  <c r="K253" i="10" s="1"/>
  <c r="G253" i="10"/>
  <c r="G252" i="10"/>
  <c r="G251" i="10"/>
  <c r="G250" i="10"/>
  <c r="G249" i="10"/>
  <c r="G248" i="10"/>
  <c r="J247" i="10"/>
  <c r="I247" i="10"/>
  <c r="L247" i="10" s="1"/>
  <c r="H247" i="10"/>
  <c r="K247" i="10" s="1"/>
  <c r="G247" i="10"/>
  <c r="G246" i="10"/>
  <c r="G245" i="10"/>
  <c r="G244" i="10"/>
  <c r="G243" i="10"/>
  <c r="G242" i="10"/>
  <c r="G241" i="10"/>
  <c r="G240" i="10"/>
  <c r="G239" i="10"/>
  <c r="G238" i="10"/>
  <c r="G237" i="10"/>
  <c r="G236" i="10"/>
  <c r="J235" i="10"/>
  <c r="I235" i="10"/>
  <c r="L235" i="10" s="1"/>
  <c r="H235" i="10"/>
  <c r="K235" i="10" s="1"/>
  <c r="G235" i="10"/>
  <c r="G234" i="10"/>
  <c r="G233" i="10"/>
  <c r="G232" i="10"/>
  <c r="G231" i="10"/>
  <c r="J230" i="10"/>
  <c r="I230" i="10"/>
  <c r="L230" i="10" s="1"/>
  <c r="H230" i="10"/>
  <c r="K230" i="10" s="1"/>
  <c r="G230" i="10"/>
  <c r="G229" i="10"/>
  <c r="G228" i="10"/>
  <c r="G227" i="10"/>
  <c r="G226" i="10"/>
  <c r="G225" i="10"/>
  <c r="G224" i="10"/>
  <c r="G223" i="10"/>
  <c r="G222" i="10"/>
  <c r="G221" i="10"/>
  <c r="J220" i="10"/>
  <c r="I220" i="10"/>
  <c r="L220" i="10" s="1"/>
  <c r="H220" i="10"/>
  <c r="K220" i="10" s="1"/>
  <c r="G220" i="10"/>
  <c r="G219" i="10"/>
  <c r="G218" i="10"/>
  <c r="G217" i="10"/>
  <c r="G216" i="10"/>
  <c r="G215" i="10"/>
  <c r="G214" i="10"/>
  <c r="G213" i="10"/>
  <c r="J212" i="10"/>
  <c r="I212" i="10"/>
  <c r="L212" i="10" s="1"/>
  <c r="H212" i="10"/>
  <c r="K212" i="10" s="1"/>
  <c r="G212" i="10"/>
  <c r="G208" i="10"/>
  <c r="J207" i="10"/>
  <c r="I207" i="10"/>
  <c r="L207" i="10" s="1"/>
  <c r="H207" i="10"/>
  <c r="K207" i="10" s="1"/>
  <c r="G207" i="10"/>
  <c r="G206" i="10"/>
  <c r="G205" i="10"/>
  <c r="G204" i="10"/>
  <c r="G203" i="10"/>
  <c r="G202" i="10"/>
  <c r="J201" i="10"/>
  <c r="I201" i="10"/>
  <c r="L201" i="10" s="1"/>
  <c r="H201" i="10"/>
  <c r="K201" i="10" s="1"/>
  <c r="G201" i="10"/>
  <c r="G200" i="10"/>
  <c r="G199" i="10"/>
  <c r="G198" i="10"/>
  <c r="G197" i="10"/>
  <c r="G196" i="10"/>
  <c r="G195" i="10"/>
  <c r="G194" i="10"/>
  <c r="G193" i="10"/>
  <c r="G192" i="10"/>
  <c r="G191" i="10"/>
  <c r="G190" i="10"/>
  <c r="G189" i="10"/>
  <c r="G188" i="10"/>
  <c r="G187" i="10"/>
  <c r="G186" i="10"/>
  <c r="G185" i="10"/>
  <c r="G184" i="10"/>
  <c r="J183" i="10"/>
  <c r="I183" i="10"/>
  <c r="L183" i="10" s="1"/>
  <c r="H183" i="10"/>
  <c r="K183" i="10" s="1"/>
  <c r="G183" i="10"/>
  <c r="G182" i="10"/>
  <c r="G181" i="10"/>
  <c r="G180" i="10"/>
  <c r="G179" i="10"/>
  <c r="J178" i="10"/>
  <c r="I178" i="10"/>
  <c r="L178" i="10" s="1"/>
  <c r="H178" i="10"/>
  <c r="K178" i="10" s="1"/>
  <c r="G178" i="10"/>
  <c r="G177" i="10"/>
  <c r="G176" i="10"/>
  <c r="G175" i="10"/>
  <c r="G174" i="10"/>
  <c r="G173" i="10"/>
  <c r="G172" i="10"/>
  <c r="G171" i="10"/>
  <c r="G170" i="10"/>
  <c r="G169" i="10"/>
  <c r="J168" i="10"/>
  <c r="I168" i="10"/>
  <c r="L168" i="10" s="1"/>
  <c r="H168" i="10"/>
  <c r="K168" i="10" s="1"/>
  <c r="G168" i="10"/>
  <c r="G167" i="10"/>
  <c r="G166" i="10"/>
  <c r="G165" i="10"/>
  <c r="G164" i="10"/>
  <c r="G163" i="10"/>
  <c r="G162" i="10"/>
  <c r="G161" i="10"/>
  <c r="J160" i="10"/>
  <c r="I160" i="10"/>
  <c r="L160" i="10" s="1"/>
  <c r="H160" i="10"/>
  <c r="K160" i="10" s="1"/>
  <c r="G160" i="10"/>
  <c r="G156" i="10"/>
  <c r="J155" i="10"/>
  <c r="I155" i="10"/>
  <c r="L155" i="10" s="1"/>
  <c r="H155" i="10"/>
  <c r="K155" i="10" s="1"/>
  <c r="G155" i="10"/>
  <c r="G154" i="10"/>
  <c r="G153" i="10"/>
  <c r="G152" i="10"/>
  <c r="G151" i="10"/>
  <c r="G150" i="10"/>
  <c r="J149" i="10"/>
  <c r="I149" i="10"/>
  <c r="L149" i="10" s="1"/>
  <c r="H149" i="10"/>
  <c r="K149" i="10" s="1"/>
  <c r="G149" i="10"/>
  <c r="G148" i="10"/>
  <c r="G147" i="10"/>
  <c r="G146" i="10"/>
  <c r="G145" i="10"/>
  <c r="G144" i="10"/>
  <c r="G143" i="10"/>
  <c r="G142" i="10"/>
  <c r="G141" i="10"/>
  <c r="G140" i="10"/>
  <c r="G139" i="10"/>
  <c r="G138" i="10"/>
  <c r="G137" i="10"/>
  <c r="G136" i="10"/>
  <c r="G135" i="10"/>
  <c r="G134" i="10"/>
  <c r="G133" i="10"/>
  <c r="G132" i="10"/>
  <c r="J131" i="10"/>
  <c r="I131" i="10"/>
  <c r="L131" i="10" s="1"/>
  <c r="H131" i="10"/>
  <c r="K131" i="10" s="1"/>
  <c r="G131" i="10"/>
  <c r="G130" i="10"/>
  <c r="G129" i="10"/>
  <c r="G128" i="10"/>
  <c r="G127" i="10"/>
  <c r="J126" i="10"/>
  <c r="I126" i="10"/>
  <c r="L126" i="10" s="1"/>
  <c r="H126" i="10"/>
  <c r="K126" i="10" s="1"/>
  <c r="G126" i="10"/>
  <c r="G125" i="10"/>
  <c r="G124" i="10"/>
  <c r="G123" i="10"/>
  <c r="G122" i="10"/>
  <c r="G121" i="10"/>
  <c r="G120" i="10"/>
  <c r="G119" i="10"/>
  <c r="G118" i="10"/>
  <c r="G117" i="10"/>
  <c r="J116" i="10"/>
  <c r="I116" i="10"/>
  <c r="L116" i="10" s="1"/>
  <c r="H116" i="10"/>
  <c r="K116" i="10" s="1"/>
  <c r="G116" i="10"/>
  <c r="G115" i="10"/>
  <c r="G114" i="10"/>
  <c r="G113" i="10"/>
  <c r="G112" i="10"/>
  <c r="G111" i="10"/>
  <c r="G110" i="10"/>
  <c r="G109" i="10"/>
  <c r="J108" i="10"/>
  <c r="I108" i="10"/>
  <c r="L108" i="10" s="1"/>
  <c r="H108" i="10"/>
  <c r="K108" i="10" s="1"/>
  <c r="G108" i="10"/>
  <c r="G104" i="10"/>
  <c r="J103" i="10"/>
  <c r="I103" i="10"/>
  <c r="L103" i="10" s="1"/>
  <c r="H103" i="10"/>
  <c r="K103" i="10" s="1"/>
  <c r="G103" i="10"/>
  <c r="G102" i="10"/>
  <c r="G101" i="10"/>
  <c r="G100" i="10"/>
  <c r="G99" i="10"/>
  <c r="G98" i="10"/>
  <c r="G97" i="10"/>
  <c r="G96" i="10"/>
  <c r="G95" i="10"/>
  <c r="G94" i="10"/>
  <c r="G93" i="10"/>
  <c r="G92" i="10"/>
  <c r="G91" i="10"/>
  <c r="G90" i="10"/>
  <c r="G89" i="10"/>
  <c r="G88" i="10"/>
  <c r="J87" i="10"/>
  <c r="I87" i="10"/>
  <c r="L87" i="10" s="1"/>
  <c r="H87" i="10"/>
  <c r="K87" i="10" s="1"/>
  <c r="G87" i="10"/>
  <c r="G86" i="10"/>
  <c r="G85" i="10"/>
  <c r="G84" i="10"/>
  <c r="G83" i="10"/>
  <c r="G82" i="10"/>
  <c r="G81" i="10"/>
  <c r="G80" i="10"/>
  <c r="J79" i="10"/>
  <c r="I79" i="10"/>
  <c r="L79" i="10" s="1"/>
  <c r="H79" i="10"/>
  <c r="K79" i="10" s="1"/>
  <c r="G79" i="10"/>
  <c r="G78" i="10"/>
  <c r="G77" i="10"/>
  <c r="G76" i="10"/>
  <c r="G75" i="10"/>
  <c r="J74" i="10"/>
  <c r="I74" i="10"/>
  <c r="L74" i="10" s="1"/>
  <c r="H74" i="10"/>
  <c r="K74" i="10" s="1"/>
  <c r="G74" i="10"/>
  <c r="G73" i="10"/>
  <c r="G72" i="10"/>
  <c r="G71" i="10"/>
  <c r="G70" i="10"/>
  <c r="G69" i="10"/>
  <c r="G68" i="10"/>
  <c r="G67" i="10"/>
  <c r="G66" i="10"/>
  <c r="G65" i="10"/>
  <c r="J64" i="10"/>
  <c r="I64" i="10"/>
  <c r="L64" i="10" s="1"/>
  <c r="H64" i="10"/>
  <c r="K64" i="10" s="1"/>
  <c r="G64" i="10"/>
  <c r="G63" i="10"/>
  <c r="G62" i="10"/>
  <c r="G61" i="10"/>
  <c r="G60" i="10"/>
  <c r="G59" i="10"/>
  <c r="G58" i="10"/>
  <c r="G57" i="10"/>
  <c r="J56" i="10"/>
  <c r="I56" i="10"/>
  <c r="L56" i="10" s="1"/>
  <c r="H56" i="10"/>
  <c r="K56" i="10" s="1"/>
  <c r="G56" i="10"/>
  <c r="G52" i="10"/>
  <c r="J51" i="10"/>
  <c r="I51" i="10"/>
  <c r="L51" i="10" s="1"/>
  <c r="H51" i="10"/>
  <c r="K51" i="10" s="1"/>
  <c r="G51" i="10"/>
  <c r="G50" i="10"/>
  <c r="G49" i="10"/>
  <c r="G48" i="10"/>
  <c r="G47" i="10"/>
  <c r="G46" i="10"/>
  <c r="J45" i="10"/>
  <c r="I45" i="10"/>
  <c r="L45" i="10" s="1"/>
  <c r="H45" i="10"/>
  <c r="K45" i="10" s="1"/>
  <c r="G45" i="10"/>
  <c r="G44" i="10"/>
  <c r="G43" i="10"/>
  <c r="G42" i="10"/>
  <c r="G41" i="10"/>
  <c r="G40" i="10"/>
  <c r="G39" i="10"/>
  <c r="G38" i="10"/>
  <c r="G37" i="10"/>
  <c r="G36" i="10"/>
  <c r="J35" i="10"/>
  <c r="I35" i="10"/>
  <c r="L35" i="10" s="1"/>
  <c r="H35" i="10"/>
  <c r="K35" i="10" s="1"/>
  <c r="G35" i="10"/>
  <c r="G34" i="10"/>
  <c r="G33" i="10"/>
  <c r="G32" i="10"/>
  <c r="G31" i="10"/>
  <c r="G30" i="10"/>
  <c r="G29" i="10"/>
  <c r="G28" i="10"/>
  <c r="L27" i="10"/>
  <c r="J27" i="10"/>
  <c r="I27" i="10"/>
  <c r="H27" i="10"/>
  <c r="K27" i="10" s="1"/>
  <c r="G27" i="10"/>
  <c r="G26" i="10"/>
  <c r="G25" i="10"/>
  <c r="G24" i="10"/>
  <c r="G23" i="10"/>
  <c r="J22" i="10"/>
  <c r="I22" i="10"/>
  <c r="L22" i="10" s="1"/>
  <c r="H22" i="10"/>
  <c r="K22" i="10" s="1"/>
  <c r="G22" i="10"/>
  <c r="G21" i="10"/>
  <c r="G20" i="10"/>
  <c r="G19" i="10"/>
  <c r="G18" i="10"/>
  <c r="G17" i="10"/>
  <c r="G16" i="10"/>
  <c r="G15" i="10"/>
  <c r="G14" i="10"/>
  <c r="G13" i="10"/>
  <c r="J12" i="10"/>
  <c r="I12" i="10"/>
  <c r="L12" i="10" s="1"/>
  <c r="H12" i="10"/>
  <c r="K12" i="10" s="1"/>
  <c r="G12" i="10"/>
  <c r="G11" i="10"/>
  <c r="G10" i="10"/>
  <c r="G9" i="10"/>
  <c r="G8" i="10"/>
  <c r="G7" i="10"/>
  <c r="G6" i="10"/>
  <c r="G5" i="10"/>
  <c r="J4" i="10"/>
  <c r="I4" i="10"/>
  <c r="L4" i="10" s="1"/>
  <c r="H4" i="10"/>
  <c r="K4" i="10" s="1"/>
  <c r="G4" i="10"/>
  <c r="G4" i="9"/>
  <c r="H4" i="9"/>
  <c r="I4" i="9"/>
  <c r="L4" i="9" s="1"/>
  <c r="J4" i="9"/>
  <c r="K4" i="9"/>
  <c r="G5" i="9"/>
  <c r="G6" i="9"/>
  <c r="G7" i="9"/>
  <c r="G8" i="9"/>
  <c r="G9" i="9"/>
  <c r="G10" i="9"/>
  <c r="G11" i="9"/>
  <c r="G12" i="9"/>
  <c r="H12" i="9"/>
  <c r="K12" i="9" s="1"/>
  <c r="I12" i="9"/>
  <c r="L12" i="9" s="1"/>
  <c r="J12" i="9"/>
  <c r="G13" i="9"/>
  <c r="G14" i="9"/>
  <c r="G15" i="9"/>
  <c r="G16" i="9"/>
  <c r="G17" i="9"/>
  <c r="G18" i="9"/>
  <c r="G19" i="9"/>
  <c r="G20" i="9"/>
  <c r="G21" i="9"/>
  <c r="G22" i="9"/>
  <c r="H22" i="9"/>
  <c r="L22" i="9"/>
  <c r="J22" i="9"/>
  <c r="K22" i="9"/>
  <c r="G23" i="9"/>
  <c r="G24" i="9"/>
  <c r="G25" i="9"/>
  <c r="G26" i="9"/>
  <c r="G27" i="9"/>
  <c r="H27" i="9"/>
  <c r="K27" i="9" s="1"/>
  <c r="I27" i="9"/>
  <c r="L27" i="9" s="1"/>
  <c r="J27" i="9"/>
  <c r="G28" i="9"/>
  <c r="G29" i="9"/>
  <c r="G30" i="9"/>
  <c r="G31" i="9"/>
  <c r="G32" i="9"/>
  <c r="G33" i="9"/>
  <c r="G34" i="9"/>
  <c r="G35" i="9"/>
  <c r="H35" i="9"/>
  <c r="K35" i="9" s="1"/>
  <c r="I35" i="9"/>
  <c r="L35" i="9" s="1"/>
  <c r="J35" i="9"/>
  <c r="G36" i="9"/>
  <c r="G37" i="9"/>
  <c r="G38" i="9"/>
  <c r="G39" i="9"/>
  <c r="G40" i="9"/>
  <c r="G41" i="9"/>
  <c r="G42" i="9"/>
  <c r="G43" i="9"/>
  <c r="G44" i="9"/>
  <c r="G45" i="9"/>
  <c r="H45" i="9"/>
  <c r="K45" i="9" s="1"/>
  <c r="I45" i="9"/>
  <c r="L45" i="9" s="1"/>
  <c r="J45" i="9"/>
  <c r="G46" i="9"/>
  <c r="G47" i="9"/>
  <c r="G48" i="9"/>
  <c r="G49" i="9"/>
  <c r="G50" i="9"/>
  <c r="G51" i="9"/>
  <c r="H51" i="9"/>
  <c r="K51" i="9" s="1"/>
  <c r="I51" i="9"/>
  <c r="L51" i="9" s="1"/>
  <c r="J51" i="9"/>
  <c r="G52" i="9"/>
  <c r="G56" i="9"/>
  <c r="H56" i="9"/>
  <c r="I56" i="9"/>
  <c r="L56" i="9" s="1"/>
  <c r="J56" i="9"/>
  <c r="K56" i="9"/>
  <c r="G57" i="9"/>
  <c r="G58" i="9"/>
  <c r="G59" i="9"/>
  <c r="G60" i="9"/>
  <c r="G61" i="9"/>
  <c r="G62" i="9"/>
  <c r="G63" i="9"/>
  <c r="G64" i="9"/>
  <c r="H64" i="9"/>
  <c r="K64" i="9" s="1"/>
  <c r="I64" i="9"/>
  <c r="L64" i="9" s="1"/>
  <c r="J64" i="9"/>
  <c r="G65" i="9"/>
  <c r="G66" i="9"/>
  <c r="G67" i="9"/>
  <c r="G68" i="9"/>
  <c r="G69" i="9"/>
  <c r="G70" i="9"/>
  <c r="G71" i="9"/>
  <c r="G72" i="9"/>
  <c r="G73" i="9"/>
  <c r="G74" i="9"/>
  <c r="H74" i="9"/>
  <c r="K74" i="9" s="1"/>
  <c r="I74" i="9"/>
  <c r="L74" i="9" s="1"/>
  <c r="J74" i="9"/>
  <c r="G75" i="9"/>
  <c r="G76" i="9"/>
  <c r="G77" i="9"/>
  <c r="G78" i="9"/>
  <c r="G79" i="9"/>
  <c r="H79" i="9"/>
  <c r="K79" i="9" s="1"/>
  <c r="I79" i="9"/>
  <c r="L79" i="9" s="1"/>
  <c r="J79" i="9"/>
  <c r="G80" i="9"/>
  <c r="G81" i="9"/>
  <c r="G82" i="9"/>
  <c r="G83" i="9"/>
  <c r="G84" i="9"/>
  <c r="G85" i="9"/>
  <c r="G86" i="9"/>
  <c r="G87" i="9"/>
  <c r="H87" i="9"/>
  <c r="K87" i="9" s="1"/>
  <c r="I87" i="9"/>
  <c r="L87" i="9" s="1"/>
  <c r="J87" i="9"/>
  <c r="G88" i="9"/>
  <c r="G89" i="9"/>
  <c r="G90" i="9"/>
  <c r="G91" i="9"/>
  <c r="G92" i="9"/>
  <c r="G93" i="9"/>
  <c r="G94" i="9"/>
  <c r="G95" i="9"/>
  <c r="G96" i="9"/>
  <c r="G97" i="9"/>
  <c r="H97" i="9"/>
  <c r="K97" i="9" s="1"/>
  <c r="I97" i="9"/>
  <c r="L97" i="9" s="1"/>
  <c r="J97" i="9"/>
  <c r="G98" i="9"/>
  <c r="G99" i="9"/>
  <c r="G100" i="9"/>
  <c r="G101" i="9"/>
  <c r="G102" i="9"/>
  <c r="G103" i="9"/>
  <c r="H103" i="9"/>
  <c r="K103" i="9" s="1"/>
  <c r="I103" i="9"/>
  <c r="L103" i="9" s="1"/>
  <c r="J103" i="9"/>
  <c r="G104" i="9"/>
  <c r="G108" i="9"/>
  <c r="H108" i="9"/>
  <c r="K108" i="9" s="1"/>
  <c r="I108" i="9"/>
  <c r="L108" i="9" s="1"/>
  <c r="J108" i="9"/>
  <c r="G109" i="9"/>
  <c r="G110" i="9"/>
  <c r="G111" i="9"/>
  <c r="G112" i="9"/>
  <c r="G113" i="9"/>
  <c r="G114" i="9"/>
  <c r="G115" i="9"/>
  <c r="G116" i="9"/>
  <c r="H116" i="9"/>
  <c r="K116" i="9" s="1"/>
  <c r="I116" i="9"/>
  <c r="L116" i="9" s="1"/>
  <c r="J116" i="9"/>
  <c r="G117" i="9"/>
  <c r="G118" i="9"/>
  <c r="G119" i="9"/>
  <c r="G120" i="9"/>
  <c r="G121" i="9"/>
  <c r="G122" i="9"/>
  <c r="G123" i="9"/>
  <c r="G124" i="9"/>
  <c r="G125" i="9"/>
  <c r="G126" i="9"/>
  <c r="H126" i="9"/>
  <c r="K126" i="9" s="1"/>
  <c r="I126" i="9"/>
  <c r="L126" i="9" s="1"/>
  <c r="J126" i="9"/>
  <c r="G127" i="9"/>
  <c r="G128" i="9"/>
  <c r="G129" i="9"/>
  <c r="G130" i="9"/>
  <c r="G131" i="9"/>
  <c r="H131" i="9"/>
  <c r="K131" i="9" s="1"/>
  <c r="I131" i="9"/>
  <c r="L131" i="9" s="1"/>
  <c r="J131" i="9"/>
  <c r="G132" i="9"/>
  <c r="G133" i="9"/>
  <c r="G134" i="9"/>
  <c r="G135" i="9"/>
  <c r="G136" i="9"/>
  <c r="G137" i="9"/>
  <c r="G138" i="9"/>
  <c r="G139" i="9"/>
  <c r="H139" i="9"/>
  <c r="K139" i="9" s="1"/>
  <c r="I139" i="9"/>
  <c r="L139" i="9" s="1"/>
  <c r="J139" i="9"/>
  <c r="G140" i="9"/>
  <c r="G141" i="9"/>
  <c r="G142" i="9"/>
  <c r="G143" i="9"/>
  <c r="G144" i="9"/>
  <c r="G145" i="9"/>
  <c r="G146" i="9"/>
  <c r="G147" i="9"/>
  <c r="G148" i="9"/>
  <c r="G149" i="9"/>
  <c r="H149" i="9"/>
  <c r="I149" i="9"/>
  <c r="L149" i="9" s="1"/>
  <c r="J149" i="9"/>
  <c r="K149" i="9"/>
  <c r="G150" i="9"/>
  <c r="G151" i="9"/>
  <c r="G152" i="9"/>
  <c r="G153" i="9"/>
  <c r="G154" i="9"/>
  <c r="G155" i="9"/>
  <c r="H155" i="9"/>
  <c r="K155" i="9" s="1"/>
  <c r="I155" i="9"/>
  <c r="L155" i="9" s="1"/>
  <c r="J155" i="9"/>
  <c r="G156" i="9"/>
  <c r="G160" i="9"/>
  <c r="H160" i="9"/>
  <c r="K160" i="9" s="1"/>
  <c r="I160" i="9"/>
  <c r="L160" i="9" s="1"/>
  <c r="J160" i="9"/>
  <c r="G161" i="9"/>
  <c r="G162" i="9"/>
  <c r="G163" i="9"/>
  <c r="G164" i="9"/>
  <c r="G165" i="9"/>
  <c r="G166" i="9"/>
  <c r="G167" i="9"/>
  <c r="G168" i="9"/>
  <c r="H168" i="9"/>
  <c r="K168" i="9" s="1"/>
  <c r="I168" i="9"/>
  <c r="L168" i="9" s="1"/>
  <c r="J168" i="9"/>
  <c r="G169" i="9"/>
  <c r="G170" i="9"/>
  <c r="G171" i="9"/>
  <c r="G172" i="9"/>
  <c r="G173" i="9"/>
  <c r="G174" i="9"/>
  <c r="G175" i="9"/>
  <c r="G176" i="9"/>
  <c r="G177" i="9"/>
  <c r="G178" i="9"/>
  <c r="H178" i="9"/>
  <c r="K178" i="9" s="1"/>
  <c r="I178" i="9"/>
  <c r="L178" i="9" s="1"/>
  <c r="J178" i="9"/>
  <c r="G179" i="9"/>
  <c r="G180" i="9"/>
  <c r="G181" i="9"/>
  <c r="G182" i="9"/>
  <c r="G183" i="9"/>
  <c r="H183" i="9"/>
  <c r="K183" i="9" s="1"/>
  <c r="I183" i="9"/>
  <c r="L183" i="9" s="1"/>
  <c r="J183" i="9"/>
  <c r="G184" i="9"/>
  <c r="G185" i="9"/>
  <c r="G186" i="9"/>
  <c r="G187" i="9"/>
  <c r="G188" i="9"/>
  <c r="G189" i="9"/>
  <c r="G190" i="9"/>
  <c r="G191" i="9"/>
  <c r="H191" i="9"/>
  <c r="K191" i="9" s="1"/>
  <c r="I191" i="9"/>
  <c r="L191" i="9" s="1"/>
  <c r="J191" i="9"/>
  <c r="G192" i="9"/>
  <c r="G193" i="9"/>
  <c r="G194" i="9"/>
  <c r="G195" i="9"/>
  <c r="G196" i="9"/>
  <c r="G197" i="9"/>
  <c r="G198" i="9"/>
  <c r="G199" i="9"/>
  <c r="G200" i="9"/>
  <c r="G201" i="9"/>
  <c r="H201" i="9"/>
  <c r="K201" i="9" s="1"/>
  <c r="I201" i="9"/>
  <c r="L201" i="9" s="1"/>
  <c r="J201" i="9"/>
  <c r="G202" i="9"/>
  <c r="G203" i="9"/>
  <c r="G204" i="9"/>
  <c r="G205" i="9"/>
  <c r="G206" i="9"/>
  <c r="G207" i="9"/>
  <c r="H207" i="9"/>
  <c r="K207" i="9" s="1"/>
  <c r="I207" i="9"/>
  <c r="L207" i="9" s="1"/>
  <c r="J207" i="9"/>
  <c r="G208" i="9"/>
  <c r="G212" i="9"/>
  <c r="H212" i="9"/>
  <c r="K212" i="9" s="1"/>
  <c r="I212" i="9"/>
  <c r="L212" i="9" s="1"/>
  <c r="J212" i="9"/>
  <c r="G213" i="9"/>
  <c r="G214" i="9"/>
  <c r="G215" i="9"/>
  <c r="G216" i="9"/>
  <c r="G217" i="9"/>
  <c r="G218" i="9"/>
  <c r="G219" i="9"/>
  <c r="G220" i="9"/>
  <c r="H220" i="9"/>
  <c r="K220" i="9" s="1"/>
  <c r="I220" i="9"/>
  <c r="L220" i="9" s="1"/>
  <c r="J220" i="9"/>
  <c r="G221" i="9"/>
  <c r="G222" i="9"/>
  <c r="G223" i="9"/>
  <c r="G224" i="9"/>
  <c r="G225" i="9"/>
  <c r="G226" i="9"/>
  <c r="G227" i="9"/>
  <c r="G228" i="9"/>
  <c r="G229" i="9"/>
  <c r="G230" i="9"/>
  <c r="H230" i="9"/>
  <c r="K230" i="9" s="1"/>
  <c r="I230" i="9"/>
  <c r="L230" i="9" s="1"/>
  <c r="J230" i="9"/>
  <c r="G231" i="9"/>
  <c r="G232" i="9"/>
  <c r="G233" i="9"/>
  <c r="G234" i="9"/>
  <c r="G235" i="9"/>
  <c r="H235" i="9"/>
  <c r="K235" i="9" s="1"/>
  <c r="I235" i="9"/>
  <c r="L235" i="9" s="1"/>
  <c r="J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H247" i="9"/>
  <c r="K247" i="9" s="1"/>
  <c r="I247" i="9"/>
  <c r="L247" i="9" s="1"/>
  <c r="J247" i="9"/>
  <c r="G248" i="9"/>
  <c r="G249" i="9"/>
  <c r="G250" i="9"/>
  <c r="G251" i="9"/>
  <c r="G252" i="9"/>
  <c r="G253" i="9"/>
  <c r="H253" i="9"/>
  <c r="K253" i="9" s="1"/>
  <c r="I253" i="9"/>
  <c r="L253" i="9" s="1"/>
  <c r="J253" i="9"/>
  <c r="G254" i="9"/>
  <c r="G255" i="9"/>
  <c r="G256" i="9"/>
  <c r="G257" i="9"/>
  <c r="G258" i="9"/>
  <c r="G259" i="9"/>
  <c r="H259" i="9"/>
  <c r="K259" i="9" s="1"/>
  <c r="I259" i="9"/>
  <c r="L259" i="9" s="1"/>
  <c r="J259" i="9"/>
  <c r="G260" i="9"/>
  <c r="G264" i="9"/>
  <c r="H264" i="9"/>
  <c r="K264" i="9" s="1"/>
  <c r="I264" i="9"/>
  <c r="L264" i="9" s="1"/>
  <c r="J264" i="9"/>
  <c r="G265" i="9"/>
  <c r="G266" i="9"/>
  <c r="G267" i="9"/>
  <c r="G268" i="9"/>
  <c r="G269" i="9"/>
  <c r="G270" i="9"/>
  <c r="G271" i="9"/>
  <c r="G272" i="9"/>
  <c r="H272" i="9"/>
  <c r="K272" i="9" s="1"/>
  <c r="I272" i="9"/>
  <c r="L272" i="9" s="1"/>
  <c r="J272" i="9"/>
  <c r="G273" i="9"/>
  <c r="G274" i="9"/>
  <c r="G275" i="9"/>
  <c r="G276" i="9"/>
  <c r="G277" i="9"/>
  <c r="G278" i="9"/>
  <c r="G279" i="9"/>
  <c r="G280" i="9"/>
  <c r="G281" i="9"/>
  <c r="G282" i="9"/>
  <c r="H282" i="9"/>
  <c r="K282" i="9" s="1"/>
  <c r="I282" i="9"/>
  <c r="L282" i="9" s="1"/>
  <c r="J282" i="9"/>
  <c r="G283" i="9"/>
  <c r="G284" i="9"/>
  <c r="G285" i="9"/>
  <c r="G286" i="9"/>
  <c r="G287" i="9"/>
  <c r="H287" i="9"/>
  <c r="K287" i="9" s="1"/>
  <c r="I287" i="9"/>
  <c r="L287" i="9" s="1"/>
  <c r="J287" i="9"/>
  <c r="G288" i="9"/>
  <c r="G289" i="9"/>
  <c r="G290" i="9"/>
  <c r="G291" i="9"/>
  <c r="G292" i="9"/>
  <c r="G293" i="9"/>
  <c r="G294" i="9"/>
  <c r="G295" i="9"/>
  <c r="H295" i="9"/>
  <c r="K295" i="9" s="1"/>
  <c r="I295" i="9"/>
  <c r="L295" i="9" s="1"/>
  <c r="J295" i="9"/>
  <c r="G296" i="9"/>
  <c r="G297" i="9"/>
  <c r="G298" i="9"/>
  <c r="G299" i="9"/>
  <c r="G300" i="9"/>
  <c r="G301" i="9"/>
  <c r="G302" i="9"/>
  <c r="G303" i="9"/>
  <c r="G304" i="9"/>
  <c r="G305" i="9"/>
  <c r="H305" i="9"/>
  <c r="K305" i="9" s="1"/>
  <c r="I305" i="9"/>
  <c r="L305" i="9" s="1"/>
  <c r="J305" i="9"/>
  <c r="G306" i="9"/>
  <c r="G307" i="9"/>
  <c r="G308" i="9"/>
  <c r="G309" i="9"/>
  <c r="G310" i="9"/>
  <c r="G311" i="9"/>
  <c r="H311" i="9"/>
  <c r="K311" i="9" s="1"/>
  <c r="I311" i="9"/>
  <c r="L311" i="9" s="1"/>
  <c r="J311" i="9"/>
  <c r="G312" i="9"/>
  <c r="G22" i="7" l="1"/>
  <c r="G23" i="7"/>
  <c r="G19" i="7" l="1"/>
  <c r="G18" i="7"/>
  <c r="G20" i="7"/>
  <c r="G21" i="7"/>
  <c r="G12" i="7"/>
  <c r="G13" i="7"/>
  <c r="G16" i="7"/>
  <c r="G17" i="7"/>
  <c r="G14" i="7" l="1"/>
  <c r="G15" i="7"/>
  <c r="G11" i="7"/>
  <c r="G17" i="8" l="1"/>
  <c r="G16" i="8"/>
  <c r="G15" i="8"/>
  <c r="G14" i="8"/>
  <c r="G13" i="8"/>
  <c r="G12" i="8"/>
  <c r="C17" i="8"/>
  <c r="C16" i="8"/>
  <c r="C15" i="8"/>
  <c r="C14" i="8"/>
  <c r="C13" i="8"/>
  <c r="C12" i="8"/>
  <c r="G10" i="7"/>
  <c r="G9" i="7"/>
  <c r="G8" i="7"/>
  <c r="G7" i="7"/>
  <c r="G6" i="7"/>
  <c r="G5" i="7"/>
  <c r="G4" i="7"/>
</calcChain>
</file>

<file path=xl/sharedStrings.xml><?xml version="1.0" encoding="utf-8"?>
<sst xmlns="http://schemas.openxmlformats.org/spreadsheetml/2006/main" count="1673" uniqueCount="749">
  <si>
    <t>p-value</t>
  </si>
  <si>
    <t>Mean Fluorescence</t>
  </si>
  <si>
    <t>Std. Dev. Fluorescence</t>
  </si>
  <si>
    <t>Condition</t>
  </si>
  <si>
    <t>None &amp; Ribose</t>
  </si>
  <si>
    <t>None &amp; IPTG</t>
  </si>
  <si>
    <t>Ribose &amp; IPTG</t>
  </si>
  <si>
    <t>None &amp; Ribose/IPTG</t>
  </si>
  <si>
    <t>Ribose &amp; Ribose/IPTG</t>
  </si>
  <si>
    <t>IPTG &amp; Ribose/IPTG</t>
  </si>
  <si>
    <t>(+) IPTG</t>
  </si>
  <si>
    <t>(+) Ribose</t>
  </si>
  <si>
    <t>(-) Inducer</t>
  </si>
  <si>
    <t>(+) Ribose/IPTG</t>
  </si>
  <si>
    <t>Condition Pair</t>
  </si>
  <si>
    <t>ANOVA p-value</t>
  </si>
  <si>
    <t>(+) INDUCER</t>
  </si>
  <si>
    <t>(-) INDUCER</t>
  </si>
  <si>
    <r>
      <t>Variant
[R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vertAlign val="subscript"/>
        <sz val="11"/>
        <color theme="1"/>
        <rFont val="Calibri"/>
        <family val="2"/>
        <scheme val="minor"/>
      </rPr>
      <t>DBD</t>
    </r>
    <r>
      <rPr>
        <b/>
        <sz val="11"/>
        <color theme="1"/>
        <rFont val="Calibri"/>
        <family val="2"/>
        <scheme val="minor"/>
      </rPr>
      <t xml:space="preserve"> + Operator]</t>
    </r>
  </si>
  <si>
    <r>
      <t>RbsR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</si>
  <si>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RbsR V93D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</si>
  <si>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RbsR V93E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</si>
  <si>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RbsR-L V95E 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</si>
  <si>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</si>
  <si>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</si>
  <si>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</si>
  <si>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</si>
  <si>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</si>
  <si>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</si>
  <si>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</si>
  <si>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</si>
  <si>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</si>
  <si>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</si>
  <si>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</si>
  <si>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</si>
  <si>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</si>
  <si>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</si>
  <si>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</si>
  <si>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</si>
  <si>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</si>
  <si>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</si>
  <si>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</si>
  <si>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</si>
  <si>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</si>
  <si>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</si>
  <si>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</si>
  <si>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</si>
  <si>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</si>
  <si>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</si>
  <si>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</si>
  <si>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</si>
  <si>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</si>
  <si>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</si>
  <si>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</si>
  <si>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</si>
  <si>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</si>
  <si>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</si>
  <si>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</si>
  <si>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</si>
  <si>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</si>
  <si>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</si>
  <si>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</si>
  <si>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</si>
  <si>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</si>
  <si>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</si>
  <si>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</si>
  <si>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</si>
  <si>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</si>
  <si>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</si>
  <si>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</si>
  <si>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</si>
  <si>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</si>
  <si>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</si>
  <si>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</si>
  <si>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</si>
  <si>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</si>
  <si>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</si>
  <si>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</si>
  <si>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</si>
  <si>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</si>
  <si>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</si>
  <si>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</si>
  <si>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</si>
  <si>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</si>
  <si>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</si>
  <si>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</si>
  <si>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</si>
  <si>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</si>
  <si>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</si>
  <si>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</si>
  <si>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</si>
  <si>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</si>
  <si>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</si>
  <si>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</si>
  <si>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</si>
  <si>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</si>
  <si>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</si>
  <si>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</si>
  <si>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</si>
  <si>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</si>
  <si>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</si>
  <si>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</si>
  <si>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</si>
  <si>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</si>
  <si>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</si>
  <si>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</si>
  <si>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</si>
  <si>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</si>
  <si>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</si>
  <si>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</si>
  <si>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</si>
  <si>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</si>
  <si>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</si>
  <si>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</si>
  <si>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</si>
  <si>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</si>
  <si>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</si>
  <si>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</si>
  <si>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</si>
  <si>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</si>
  <si>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</si>
  <si>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</si>
  <si>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</si>
  <si>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</si>
  <si>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</si>
  <si>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</si>
  <si>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</si>
  <si>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</si>
  <si>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</si>
  <si>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RbsR L94P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</si>
  <si>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</si>
  <si>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</si>
  <si>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</si>
  <si>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</si>
  <si>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</si>
  <si>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</si>
  <si>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</si>
  <si>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</si>
  <si>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</si>
  <si>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</si>
  <si>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</si>
  <si>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</si>
  <si>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</si>
  <si>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</si>
  <si>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</si>
  <si>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</si>
  <si>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</si>
  <si>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</si>
  <si>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</si>
  <si>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</si>
  <si>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</si>
  <si>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</si>
  <si>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</si>
  <si>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</si>
  <si>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</si>
  <si>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</si>
  <si>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</si>
  <si>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</si>
  <si>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</si>
  <si>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</si>
  <si>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</si>
  <si>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</si>
  <si>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</si>
  <si>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</si>
  <si>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</si>
  <si>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</si>
  <si>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</si>
  <si>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</si>
  <si>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</si>
  <si>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</si>
  <si>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</si>
  <si>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</si>
  <si>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</si>
  <si>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</si>
  <si>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</si>
  <si>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</si>
  <si>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</si>
  <si>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</si>
  <si>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</si>
  <si>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</si>
  <si>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</si>
  <si>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</si>
  <si>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</si>
  <si>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</si>
  <si>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</si>
  <si>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</si>
  <si>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</si>
  <si>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</si>
  <si>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</si>
  <si>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</si>
  <si>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</si>
  <si>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</si>
  <si>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</si>
  <si>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</si>
  <si>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</si>
  <si>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</si>
  <si>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</si>
  <si>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</si>
  <si>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</si>
  <si>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</si>
  <si>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</si>
  <si>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</si>
  <si>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</si>
  <si>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</si>
  <si>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</si>
  <si>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</si>
  <si>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</si>
  <si>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</si>
  <si>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</si>
  <si>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</si>
  <si>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</si>
  <si>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</si>
  <si>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</si>
  <si>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</si>
  <si>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</si>
  <si>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</si>
  <si>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</si>
  <si>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</si>
  <si>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</si>
  <si>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</si>
  <si>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</si>
  <si>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</si>
  <si>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</si>
  <si>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</si>
  <si>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</si>
  <si>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</si>
  <si>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</si>
  <si>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</si>
  <si>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</si>
  <si>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</si>
  <si>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</si>
  <si>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</si>
  <si>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</si>
  <si>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</si>
  <si>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</si>
  <si>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</si>
  <si>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</si>
  <si>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</si>
  <si>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</si>
  <si>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</si>
  <si>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</si>
  <si>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</si>
  <si>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</si>
  <si>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</si>
  <si>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</si>
  <si>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</si>
  <si>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</si>
  <si>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</si>
  <si>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</si>
  <si>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</si>
  <si>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</si>
  <si>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</si>
  <si>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</si>
  <si>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</si>
  <si>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</si>
  <si>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</si>
  <si>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</si>
  <si>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</si>
  <si>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</si>
  <si>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</si>
  <si>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</si>
  <si>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</si>
  <si>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</si>
  <si>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</si>
  <si>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</si>
  <si>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</si>
  <si>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</si>
  <si>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</si>
  <si>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</si>
  <si>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</si>
  <si>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</si>
  <si>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</si>
  <si>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</si>
  <si>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</si>
  <si>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</si>
  <si>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</si>
  <si>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RbsR E82P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</si>
  <si>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RbsR F86P + O</t>
    </r>
    <r>
      <rPr>
        <vertAlign val="superscript"/>
        <sz val="11"/>
        <color theme="1"/>
        <rFont val="Calibri"/>
        <family val="2"/>
        <scheme val="minor"/>
      </rPr>
      <t>rbs</t>
    </r>
  </si>
  <si>
    <r>
      <t>Variant
[I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vertAlign val="subscript"/>
        <sz val="11"/>
        <color theme="1"/>
        <rFont val="Calibri"/>
        <family val="2"/>
        <scheme val="minor"/>
      </rPr>
      <t>DBD</t>
    </r>
    <r>
      <rPr>
        <b/>
        <sz val="11"/>
        <color theme="1"/>
        <rFont val="Calibri"/>
        <family val="2"/>
        <scheme val="minor"/>
      </rPr>
      <t xml:space="preserve"> + Operator]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</si>
  <si>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</si>
  <si>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</si>
  <si>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</si>
  <si>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</si>
  <si>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</si>
  <si>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</si>
  <si>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</si>
  <si>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</si>
  <si>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</si>
  <si>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</si>
  <si>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</si>
  <si>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</si>
  <si>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</si>
  <si>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</si>
  <si>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</si>
  <si>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</si>
  <si>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</si>
  <si>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</si>
  <si>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</si>
  <si>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</si>
  <si>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</si>
  <si>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</si>
  <si>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</si>
  <si>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</si>
  <si>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</si>
  <si>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</si>
  <si>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</si>
  <si>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</si>
  <si>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</si>
  <si>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</si>
  <si>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</si>
  <si>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</si>
  <si>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</si>
  <si>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</si>
  <si>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</si>
  <si>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</si>
  <si>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</si>
  <si>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</si>
  <si>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</si>
  <si>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</si>
  <si>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</si>
  <si>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</si>
  <si>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</si>
  <si>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</si>
  <si>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</si>
  <si>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</si>
  <si>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</si>
  <si>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</si>
  <si>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</si>
  <si>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</si>
  <si>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</si>
  <si>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</si>
  <si>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</si>
  <si>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</si>
  <si>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</si>
  <si>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</si>
  <si>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</si>
  <si>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</si>
  <si>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</si>
  <si>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</si>
  <si>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</si>
  <si>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</si>
  <si>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</si>
  <si>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</si>
  <si>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</si>
  <si>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</si>
  <si>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</si>
  <si>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</si>
  <si>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</si>
  <si>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</si>
  <si>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</si>
  <si>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</si>
  <si>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</si>
  <si>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</si>
  <si>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</si>
  <si>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</si>
  <si>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</si>
  <si>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</si>
  <si>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</si>
  <si>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</si>
  <si>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</si>
  <si>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</si>
  <si>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</si>
  <si>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</si>
  <si>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</si>
  <si>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</si>
  <si>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</si>
  <si>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</si>
  <si>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</si>
  <si>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</si>
  <si>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</si>
  <si>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</si>
  <si>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</si>
  <si>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</si>
  <si>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</si>
  <si>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</si>
  <si>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</si>
  <si>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</si>
  <si>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Variant
[F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vertAlign val="subscript"/>
        <sz val="11"/>
        <color theme="1"/>
        <rFont val="Calibri"/>
        <family val="2"/>
        <scheme val="minor"/>
      </rPr>
      <t>DBD</t>
    </r>
    <r>
      <rPr>
        <b/>
        <sz val="11"/>
        <color theme="1"/>
        <rFont val="Calibri"/>
        <family val="2"/>
        <scheme val="minor"/>
      </rPr>
      <t xml:space="preserve"> + Operator]</t>
    </r>
  </si>
  <si>
    <t>(+) FRUCTOSE</t>
  </si>
  <si>
    <t>(+) RIBOSE</t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</si>
  <si>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</si>
  <si>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</si>
  <si>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</si>
  <si>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</si>
  <si>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</si>
  <si>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</si>
  <si>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</si>
  <si>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</si>
  <si>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</si>
  <si>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</si>
  <si>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</si>
  <si>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</si>
  <si>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</si>
  <si>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</si>
  <si>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</si>
  <si>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</si>
  <si>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</si>
  <si>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</si>
  <si>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</si>
  <si>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</si>
  <si>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</si>
  <si>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</si>
  <si>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</si>
  <si>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</si>
  <si>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</si>
  <si>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</si>
  <si>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</si>
  <si>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</si>
  <si>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gac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</si>
  <si>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</si>
  <si>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</si>
  <si>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</si>
  <si>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</si>
  <si>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</si>
  <si>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</si>
  <si>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ctt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</si>
  <si>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</si>
  <si>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</si>
  <si>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</si>
  <si>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rPr>
        <vertAlign val="superscript"/>
        <sz val="11"/>
        <color theme="1"/>
        <rFont val="Calibri"/>
        <family val="2"/>
        <scheme val="minor"/>
      </rPr>
      <t>IA(11)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</si>
  <si>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</si>
  <si>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</si>
  <si>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</si>
  <si>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YQR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</si>
  <si>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NAR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</si>
  <si>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GKR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</si>
  <si>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</si>
  <si>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</si>
  <si>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TAN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</si>
  <si>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A(11)</t>
    </r>
    <r>
      <rPr>
        <vertAlign val="subscript"/>
        <sz val="11"/>
        <color theme="1"/>
        <rFont val="Calibri"/>
        <family val="2"/>
        <scheme val="minor"/>
      </rPr>
      <t xml:space="preserve">KSL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tta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</si>
  <si>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A(10)</t>
    </r>
    <r>
      <rPr>
        <vertAlign val="subscript"/>
        <sz val="11"/>
        <color theme="1"/>
        <rFont val="Calibri"/>
        <family val="2"/>
        <scheme val="minor"/>
      </rPr>
      <t xml:space="preserve">HTK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agg</t>
    </r>
  </si>
  <si>
    <t>Aggregate Mean</t>
  </si>
  <si>
    <r>
      <t xml:space="preserve">Cohen's </t>
    </r>
    <r>
      <rPr>
        <b/>
        <i/>
        <sz val="11"/>
        <color theme="1"/>
        <rFont val="Calibri"/>
        <family val="2"/>
        <scheme val="minor"/>
      </rPr>
      <t>d</t>
    </r>
  </si>
  <si>
    <t>Fold Suppression (FS)</t>
  </si>
  <si>
    <t>Supression Units Traceability Score (SUTS)</t>
  </si>
  <si>
    <t>Repression Units Traceability Score (RUTS)</t>
  </si>
  <si>
    <r>
      <t>FMO</t>
    </r>
    <r>
      <rPr>
        <b/>
        <vertAlign val="subscript"/>
        <sz val="11"/>
        <color theme="1"/>
        <rFont val="Calibri"/>
        <family val="2"/>
        <scheme val="minor"/>
      </rPr>
      <t>repression</t>
    </r>
  </si>
  <si>
    <r>
      <t>FMO</t>
    </r>
    <r>
      <rPr>
        <b/>
        <vertAlign val="subscript"/>
        <sz val="11"/>
        <color theme="1"/>
        <rFont val="Calibri"/>
        <family val="2"/>
        <scheme val="minor"/>
      </rPr>
      <t>suppression</t>
    </r>
  </si>
  <si>
    <t>FMOrepression</t>
  </si>
  <si>
    <t>FMOsuppression</t>
  </si>
  <si>
    <t>proximal</t>
  </si>
  <si>
    <t>core</t>
  </si>
  <si>
    <r>
      <t>FruR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</si>
  <si>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FruR-L L95I 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</si>
  <si>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FruR-L L95K+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</si>
  <si>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  <r>
      <rPr>
        <vertAlign val="subscript"/>
        <sz val="11"/>
        <color theme="1"/>
        <rFont val="Calibri"/>
        <family val="2"/>
        <scheme val="minor"/>
      </rPr>
      <t>FruR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</si>
  <si>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  <r>
      <rPr>
        <vertAlign val="subscript"/>
        <sz val="11"/>
        <color theme="1"/>
        <rFont val="Calibri"/>
        <family val="2"/>
        <scheme val="minor"/>
      </rPr>
      <t>FruR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</si>
  <si>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 L95I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</si>
  <si>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 L95K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</si>
  <si>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 I96P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</si>
  <si>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 I96R + O</t>
    </r>
    <r>
      <rPr>
        <vertAlign val="superscript"/>
        <sz val="11"/>
        <color theme="1"/>
        <rFont val="Calibri"/>
        <family val="2"/>
        <scheme val="minor"/>
      </rPr>
      <t>fru</t>
    </r>
  </si>
  <si>
    <r>
      <t>FruR-L I96P 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</si>
  <si>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FruR-L I96R 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</si>
  <si>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R</t>
    </r>
    <r>
      <rPr>
        <vertAlign val="superscript"/>
        <sz val="11"/>
        <color theme="1"/>
        <rFont val="Calibri"/>
        <family val="2"/>
        <scheme val="minor"/>
      </rPr>
      <t>+</t>
    </r>
    <r>
      <rPr>
        <vertAlign val="subscript"/>
        <sz val="11"/>
        <color theme="1"/>
        <rFont val="Calibri"/>
        <family val="2"/>
        <scheme val="minor"/>
      </rPr>
      <t>YQR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1(core)</t>
    </r>
  </si>
  <si>
    <r>
      <t>R</t>
    </r>
    <r>
      <rPr>
        <vertAlign val="superscript"/>
        <sz val="11"/>
        <color theme="1"/>
        <rFont val="Calibri"/>
        <family val="2"/>
        <scheme val="minor"/>
      </rPr>
      <t>+</t>
    </r>
    <r>
      <rPr>
        <vertAlign val="subscript"/>
        <sz val="11"/>
        <color theme="1"/>
        <rFont val="Calibri"/>
        <family val="2"/>
        <scheme val="minor"/>
      </rPr>
      <t>YQR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sym(core)</t>
    </r>
  </si>
  <si>
    <r>
      <t>I</t>
    </r>
    <r>
      <rPr>
        <vertAlign val="superscript"/>
        <sz val="11"/>
        <color theme="1"/>
        <rFont val="Calibri"/>
        <family val="2"/>
        <scheme val="minor"/>
      </rPr>
      <t>+</t>
    </r>
    <r>
      <rPr>
        <vertAlign val="subscript"/>
        <sz val="11"/>
        <color theme="1"/>
        <rFont val="Calibri"/>
        <family val="2"/>
        <scheme val="minor"/>
      </rPr>
      <t>YQR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1(core)</t>
    </r>
  </si>
  <si>
    <r>
      <t>I</t>
    </r>
    <r>
      <rPr>
        <vertAlign val="superscript"/>
        <sz val="11"/>
        <color theme="1"/>
        <rFont val="Calibri"/>
        <family val="2"/>
        <scheme val="minor"/>
      </rPr>
      <t>+</t>
    </r>
    <r>
      <rPr>
        <vertAlign val="subscript"/>
        <sz val="11"/>
        <color theme="1"/>
        <rFont val="Calibri"/>
        <family val="2"/>
        <scheme val="minor"/>
      </rPr>
      <t>YQR</t>
    </r>
    <r>
      <rPr>
        <sz val="11"/>
        <color theme="1"/>
        <rFont val="Calibri"/>
        <family val="2"/>
        <scheme val="minor"/>
      </rPr>
      <t xml:space="preserve"> + O</t>
    </r>
    <r>
      <rPr>
        <vertAlign val="superscript"/>
        <sz val="11"/>
        <color theme="1"/>
        <rFont val="Calibri"/>
        <family val="2"/>
        <scheme val="minor"/>
      </rPr>
      <t>sym(core)</t>
    </r>
  </si>
  <si>
    <r>
      <rPr>
        <i/>
        <sz val="11"/>
        <color theme="1"/>
        <rFont val="Calibri"/>
        <family val="2"/>
        <scheme val="minor"/>
      </rPr>
      <t>lac</t>
    </r>
    <r>
      <rPr>
        <vertAlign val="subscript"/>
        <sz val="11"/>
        <color theme="1"/>
        <rFont val="Calibri"/>
        <family val="2"/>
        <scheme val="minor"/>
      </rPr>
      <t xml:space="preserve">null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sym</t>
    </r>
  </si>
  <si>
    <r>
      <t>Variant
[X</t>
    </r>
    <r>
      <rPr>
        <b/>
        <vertAlign val="superscript"/>
        <sz val="11"/>
        <color theme="1"/>
        <rFont val="Calibri"/>
        <family val="2"/>
        <scheme val="minor"/>
      </rPr>
      <t>A</t>
    </r>
    <r>
      <rPr>
        <b/>
        <vertAlign val="subscript"/>
        <sz val="11"/>
        <color theme="1"/>
        <rFont val="Calibri"/>
        <family val="2"/>
        <scheme val="minor"/>
      </rPr>
      <t>DBD</t>
    </r>
    <r>
      <rPr>
        <b/>
        <sz val="11"/>
        <color theme="1"/>
        <rFont val="Calibri"/>
        <family val="2"/>
        <scheme val="minor"/>
      </rPr>
      <t xml:space="preserve"> + Operator]</t>
    </r>
  </si>
  <si>
    <r>
      <t>Variant
[lac</t>
    </r>
    <r>
      <rPr>
        <b/>
        <vertAlign val="subscript"/>
        <sz val="11"/>
        <color theme="1"/>
        <rFont val="Calibri"/>
        <family val="2"/>
        <scheme val="minor"/>
      </rPr>
      <t>null</t>
    </r>
    <r>
      <rPr>
        <b/>
        <sz val="11"/>
        <color theme="1"/>
        <rFont val="Calibri"/>
        <family val="2"/>
        <scheme val="minor"/>
      </rPr>
      <t xml:space="preserve"> + Operator]</t>
    </r>
  </si>
  <si>
    <t>(+) Fructose/Ribose</t>
  </si>
  <si>
    <t>(+) Fructose</t>
  </si>
  <si>
    <t>(+) IPTG/Ribose</t>
  </si>
  <si>
    <t>(+) Fructose/IPTG</t>
  </si>
  <si>
    <t>(+) Fructose/Ribose/IPTG</t>
  </si>
  <si>
    <t>None &amp; Fructose</t>
  </si>
  <si>
    <t>None &amp; Fructose/Ribose</t>
  </si>
  <si>
    <t>None &amp; IPTG/Ribose</t>
  </si>
  <si>
    <t>None &amp; Fructose/IPTG</t>
  </si>
  <si>
    <t>None &amp; Fructose/Ribose/IPTG</t>
  </si>
  <si>
    <t>Ribose &amp; Fructose</t>
  </si>
  <si>
    <t>Ribose &amp; Fructose/Ribose</t>
  </si>
  <si>
    <t>Ribose &amp; IPTG/Ribose</t>
  </si>
  <si>
    <t>Ribose &amp; Fructose/IPTG</t>
  </si>
  <si>
    <t>Ribose &amp; Fructose/Ribose/IPTG</t>
  </si>
  <si>
    <t>Fructose &amp; IPTG</t>
  </si>
  <si>
    <t>Fructose &amp; Fructose/Ribose</t>
  </si>
  <si>
    <t>Fructose &amp; IPTG/Ribose</t>
  </si>
  <si>
    <t>Fructose &amp; Fructose/IPTG</t>
  </si>
  <si>
    <t>Fructose &amp; Fructose/Ribose/IPTG</t>
  </si>
  <si>
    <t>IPTG &amp; Fructose/Ribose</t>
  </si>
  <si>
    <t>IPTG &amp; IPTG/Ribose</t>
  </si>
  <si>
    <t>IPTG &amp; Fructose/IPTG</t>
  </si>
  <si>
    <t>IPTG &amp; Fructose/Ribose/IPTG</t>
  </si>
  <si>
    <t>Fructose/Ribose &amp; IPTG/Ribose</t>
  </si>
  <si>
    <t>Fructose/Ribose &amp; Fructose/IPTG</t>
  </si>
  <si>
    <t>Fructose/Ribose &amp; Fructose/Ribose/IPTG</t>
  </si>
  <si>
    <t>IPTG/Ribose &amp; Fructose/IPTG</t>
  </si>
  <si>
    <t>IPTG/Ribose &amp; Fructose/Ribose/IPTG</t>
  </si>
  <si>
    <t>Fructose/IPTG &amp; Fructose/Ribose/IPTG</t>
  </si>
  <si>
    <r>
      <t>LacI V96E + O</t>
    </r>
    <r>
      <rPr>
        <vertAlign val="superscript"/>
        <sz val="11"/>
        <color theme="1"/>
        <rFont val="Calibri"/>
        <family val="2"/>
        <scheme val="minor"/>
      </rPr>
      <t>1</t>
    </r>
  </si>
  <si>
    <r>
      <t>LacI V96D + O</t>
    </r>
    <r>
      <rPr>
        <vertAlign val="superscript"/>
        <sz val="11"/>
        <color theme="1"/>
        <rFont val="Calibri"/>
        <family val="2"/>
        <scheme val="minor"/>
      </rPr>
      <t>1</t>
    </r>
  </si>
  <si>
    <t>Data Tables</t>
  </si>
  <si>
    <t>Groseclose, et al.</t>
  </si>
  <si>
    <r>
      <t>Lac</t>
    </r>
    <r>
      <rPr>
        <vertAlign val="subscript"/>
        <sz val="11"/>
        <color theme="1"/>
        <rFont val="Calibri"/>
        <family val="2"/>
        <scheme val="minor"/>
      </rPr>
      <t>null</t>
    </r>
    <r>
      <rPr>
        <sz val="11"/>
        <color theme="1"/>
        <rFont val="Calibri"/>
        <family val="2"/>
        <scheme val="minor"/>
      </rPr>
      <t xml:space="preserve"> controls, representing maximum expression, for operator variants in the proximal position. Assaying was performed in the absence of all ligands and in the presence of D-fructose, D-ribose, and IPTG. Aggregate means were used for normalization. Results are from n = 6 biological replicates, measuring fluorescence intensity of GFP (ex: 485 nm, em: 510 nm).</t>
    </r>
  </si>
  <si>
    <r>
      <t>Lac</t>
    </r>
    <r>
      <rPr>
        <vertAlign val="subscript"/>
        <sz val="11"/>
        <color theme="1"/>
        <rFont val="Calibri"/>
        <family val="2"/>
        <scheme val="minor"/>
      </rPr>
      <t>null</t>
    </r>
    <r>
      <rPr>
        <sz val="11"/>
        <color theme="1"/>
        <rFont val="Calibri"/>
        <family val="2"/>
        <scheme val="minor"/>
      </rPr>
      <t xml:space="preserve"> controls, representing maximum expression, for operator variants in the core position. Assaying was performed in the absence of all ligands and in the presence of D-fructose, D-ribose, and IPTG. Aggregate means were used for normalization. Results are from n = 6 biological replicates, measuring fluorescence intensity of GFP (ex: 485 nm, em: 510 nm).</t>
    </r>
  </si>
  <si>
    <t>XNOR</t>
  </si>
  <si>
    <t>NORp</t>
  </si>
  <si>
    <t>NORcp</t>
  </si>
  <si>
    <t>NORc</t>
  </si>
  <si>
    <t>NAND</t>
  </si>
  <si>
    <r>
      <t>F</t>
    </r>
    <r>
      <rPr>
        <vertAlign val="superscript"/>
        <sz val="11"/>
        <color theme="1"/>
        <rFont val="Calibri"/>
        <family val="2"/>
        <scheme val="minor"/>
      </rPr>
      <t>A(1)</t>
    </r>
  </si>
  <si>
    <r>
      <t>YQR | O</t>
    </r>
    <r>
      <rPr>
        <vertAlign val="superscript"/>
        <sz val="11"/>
        <color theme="1"/>
        <rFont val="Calibri"/>
        <family val="2"/>
        <scheme val="minor"/>
      </rPr>
      <t>1(core)</t>
    </r>
  </si>
  <si>
    <r>
      <t>YQR | O</t>
    </r>
    <r>
      <rPr>
        <vertAlign val="superscript"/>
        <sz val="11"/>
        <color theme="1"/>
        <rFont val="Calibri"/>
        <family val="2"/>
        <scheme val="minor"/>
      </rPr>
      <t>1(prox)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</si>
  <si>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A(1)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</si>
  <si>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A(2)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</si>
  <si>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A(3)</t>
    </r>
  </si>
  <si>
    <r>
      <t>R</t>
    </r>
    <r>
      <rPr>
        <vertAlign val="superscript"/>
        <sz val="11"/>
        <color theme="1"/>
        <rFont val="Calibri"/>
        <family val="2"/>
        <scheme val="minor"/>
      </rPr>
      <t>A(4)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</si>
  <si>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A(5)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</si>
  <si>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A(9)</t>
    </r>
  </si>
  <si>
    <r>
      <t>I</t>
    </r>
    <r>
      <rPr>
        <vertAlign val="superscript"/>
        <sz val="11"/>
        <color theme="1"/>
        <rFont val="Calibri"/>
        <family val="2"/>
        <scheme val="minor"/>
      </rPr>
      <t>+</t>
    </r>
  </si>
  <si>
    <r>
      <t>R</t>
    </r>
    <r>
      <rPr>
        <vertAlign val="superscript"/>
        <sz val="11"/>
        <color theme="1"/>
        <rFont val="Calibri"/>
        <family val="2"/>
        <scheme val="minor"/>
      </rPr>
      <t>+</t>
    </r>
  </si>
  <si>
    <r>
      <t>HQN | O</t>
    </r>
    <r>
      <rPr>
        <vertAlign val="superscript"/>
        <sz val="11"/>
        <color theme="1"/>
        <rFont val="Calibri"/>
        <family val="2"/>
        <scheme val="minor"/>
      </rPr>
      <t>ttg(prox)</t>
    </r>
  </si>
  <si>
    <r>
      <t>HQN | O</t>
    </r>
    <r>
      <rPr>
        <vertAlign val="superscript"/>
        <sz val="11"/>
        <color theme="1"/>
        <rFont val="Calibri"/>
        <family val="2"/>
        <scheme val="minor"/>
      </rPr>
      <t>ttg(core)</t>
    </r>
  </si>
  <si>
    <r>
      <t>KSL | O</t>
    </r>
    <r>
      <rPr>
        <vertAlign val="superscript"/>
        <sz val="11"/>
        <color theme="1"/>
        <rFont val="Calibri"/>
        <family val="2"/>
        <scheme val="minor"/>
      </rPr>
      <t>agg(prox)</t>
    </r>
  </si>
  <si>
    <r>
      <t>KSL | O</t>
    </r>
    <r>
      <rPr>
        <vertAlign val="superscript"/>
        <sz val="11"/>
        <color theme="1"/>
        <rFont val="Calibri"/>
        <family val="2"/>
        <scheme val="minor"/>
      </rPr>
      <t>agg(core)</t>
    </r>
  </si>
  <si>
    <t>Regulatory Core Domain (RCD)</t>
  </si>
  <si>
    <t>DNA-binding Domain (DBD) | Operator</t>
  </si>
  <si>
    <t>(-) inducer</t>
  </si>
  <si>
    <t>median FITC-A (a.u.)
(-) inducer</t>
  </si>
  <si>
    <t>median FITC-A (a.u.)
(+) inducer</t>
  </si>
  <si>
    <t>Fold Change
[Cytometry]</t>
  </si>
  <si>
    <t>Logical Operation</t>
  </si>
  <si>
    <t>median FITC-A (a.u.)</t>
  </si>
  <si>
    <t>(+) ribose</t>
  </si>
  <si>
    <t>(+) fructose</t>
  </si>
  <si>
    <r>
      <t>ANDc(O</t>
    </r>
    <r>
      <rPr>
        <vertAlign val="superscript"/>
        <sz val="11"/>
        <color theme="1"/>
        <rFont val="Calibri"/>
        <family val="2"/>
        <scheme val="minor"/>
      </rPr>
      <t>sym</t>
    </r>
    <r>
      <rPr>
        <sz val="11"/>
        <color theme="1"/>
        <rFont val="Calibri"/>
        <family val="2"/>
        <scheme val="minor"/>
      </rPr>
      <t>)</t>
    </r>
  </si>
  <si>
    <r>
      <t>ANDc(O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</si>
  <si>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r>
      <t>ANDp(O</t>
    </r>
    <r>
      <rPr>
        <vertAlign val="superscript"/>
        <sz val="11"/>
        <color theme="1"/>
        <rFont val="Calibri"/>
        <family val="2"/>
        <scheme val="minor"/>
      </rPr>
      <t>sym</t>
    </r>
    <r>
      <rPr>
        <sz val="11"/>
        <color theme="1"/>
        <rFont val="Calibri"/>
        <family val="2"/>
        <scheme val="minor"/>
      </rPr>
      <t>)</t>
    </r>
  </si>
  <si>
    <r>
      <t>ANDp(O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)</t>
    </r>
  </si>
  <si>
    <t>NORcp (3-input)</t>
  </si>
  <si>
    <t>(+) ribose / (+) IPTG / (+) fructose</t>
  </si>
  <si>
    <t>(+) ribose / (+) IPTG</t>
  </si>
  <si>
    <r>
      <t>I</t>
    </r>
    <r>
      <rPr>
        <vertAlign val="superscript"/>
        <sz val="11"/>
        <color theme="1"/>
        <rFont val="Calibri"/>
        <family val="2"/>
        <scheme val="minor"/>
      </rPr>
      <t>A(5)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</si>
  <si>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r>
      <t>I</t>
    </r>
    <r>
      <rPr>
        <vertAlign val="superscript"/>
        <sz val="11"/>
        <color theme="1"/>
        <rFont val="Calibri"/>
        <family val="2"/>
        <scheme val="minor"/>
      </rPr>
      <t>A(9)</t>
    </r>
    <r>
      <rPr>
        <vertAlign val="subscript"/>
        <sz val="11"/>
        <color theme="1"/>
        <rFont val="Calibri"/>
        <family val="2"/>
        <scheme val="minor"/>
      </rPr>
      <t xml:space="preserve">HQN </t>
    </r>
    <r>
      <rPr>
        <sz val="11"/>
        <color theme="1"/>
        <rFont val="Calibri"/>
        <family val="2"/>
        <scheme val="minor"/>
      </rPr>
      <t>+ O</t>
    </r>
    <r>
      <rPr>
        <vertAlign val="superscript"/>
        <sz val="11"/>
        <color theme="1"/>
        <rFont val="Calibri"/>
        <family val="2"/>
        <scheme val="minor"/>
      </rPr>
      <t>ttg</t>
    </r>
  </si>
  <si>
    <t>Fold Change
[Plate Assay]</t>
  </si>
  <si>
    <t>Maximum Fold Change
[Cytometry]</t>
  </si>
  <si>
    <t>Maximum Fold Change
[Plate Assay]</t>
  </si>
  <si>
    <r>
      <t>YQR | O</t>
    </r>
    <r>
      <rPr>
        <vertAlign val="superscript"/>
        <sz val="11"/>
        <color theme="1"/>
        <rFont val="Calibri"/>
        <family val="2"/>
        <scheme val="minor"/>
      </rPr>
      <t>sym(prox)</t>
    </r>
  </si>
  <si>
    <r>
      <t>YQR | O</t>
    </r>
    <r>
      <rPr>
        <vertAlign val="superscript"/>
        <sz val="11"/>
        <color theme="1"/>
        <rFont val="Calibri"/>
        <family val="2"/>
        <scheme val="minor"/>
      </rPr>
      <t>sym(core)</t>
    </r>
  </si>
  <si>
    <t>Fold Change
[Cytometry - Background]</t>
  </si>
  <si>
    <r>
      <t>F</t>
    </r>
    <r>
      <rPr>
        <vertAlign val="superscript"/>
        <sz val="11"/>
        <color theme="1"/>
        <rFont val="Calibri"/>
        <family val="2"/>
        <scheme val="minor"/>
      </rPr>
      <t>A(2)</t>
    </r>
  </si>
  <si>
    <r>
      <t>Lac</t>
    </r>
    <r>
      <rPr>
        <vertAlign val="subscript"/>
        <sz val="11"/>
        <color theme="1"/>
        <rFont val="Calibri"/>
        <family val="2"/>
        <scheme val="minor"/>
      </rPr>
      <t>null</t>
    </r>
    <r>
      <rPr>
        <sz val="11"/>
        <color theme="1"/>
        <rFont val="Calibri"/>
        <family val="2"/>
        <scheme val="minor"/>
      </rPr>
      <t xml:space="preserve"> | GFP</t>
    </r>
    <r>
      <rPr>
        <vertAlign val="subscript"/>
        <sz val="11"/>
        <color theme="1"/>
        <rFont val="Calibri"/>
        <family val="2"/>
        <scheme val="minor"/>
      </rPr>
      <t>null</t>
    </r>
  </si>
  <si>
    <r>
      <t>Lac</t>
    </r>
    <r>
      <rPr>
        <vertAlign val="subscript"/>
        <sz val="11"/>
        <color theme="1"/>
        <rFont val="Calibri"/>
        <family val="2"/>
        <scheme val="minor"/>
      </rPr>
      <t>null</t>
    </r>
    <r>
      <rPr>
        <sz val="11"/>
        <color theme="1"/>
        <rFont val="Calibri"/>
        <family val="2"/>
        <scheme val="minor"/>
      </rPr>
      <t xml:space="preserve"> | O</t>
    </r>
    <r>
      <rPr>
        <vertAlign val="superscript"/>
        <sz val="11"/>
        <color theme="1"/>
        <rFont val="Calibri"/>
        <family val="2"/>
        <scheme val="minor"/>
      </rPr>
      <t>1(prox)</t>
    </r>
  </si>
  <si>
    <t>Primer Name</t>
  </si>
  <si>
    <t>Sequence (5' - 3')</t>
  </si>
  <si>
    <t>Notes/Purpose</t>
  </si>
  <si>
    <t>FruR-EP-INS-FWD</t>
  </si>
  <si>
    <t>GTGGCACAACAACTGGCGGGCAAAAGTTCG</t>
  </si>
  <si>
    <t>Creation of error-prone PCR insert and vector for directed evolution of FruR chimeras.</t>
  </si>
  <si>
    <t>FruR-EP-INS-REV</t>
  </si>
  <si>
    <t>GGGCGCCAGGGTGGTTTTTCTTTTCACCAG</t>
  </si>
  <si>
    <t>FruR-EP-VEC-FWD</t>
  </si>
  <si>
    <t>CTGGTGAAAAGAAAAACCACCCTGGCGCCC</t>
  </si>
  <si>
    <t>FruR-EP-VEC-REV</t>
  </si>
  <si>
    <t>CGAACTTTTGCCCGCCAGTTGTTGTGCCAC</t>
  </si>
  <si>
    <t>RbsR-SAT-POS84-FWD</t>
  </si>
  <si>
    <t xml:space="preserve">GCGTGGCGTTNNSCGCAGCTGCT </t>
  </si>
  <si>
    <t>Site-saturation of RbsR, LacI, and FruR at positions 84, 88, 95, and 96. Point mutations to specific amino acids may be may by modification of 'NNS' degenreate codon to non-degenreate codon.</t>
  </si>
  <si>
    <t>RbsR-SAT-POS84-REV</t>
  </si>
  <si>
    <t xml:space="preserve">ACCAGTTCTGAATAGAAAGGATTGG </t>
  </si>
  <si>
    <t>FruR-SAT-POS84-FWD</t>
  </si>
  <si>
    <t xml:space="preserve">TAACTATCTTNNSCGCCAGGCGCGG </t>
  </si>
  <si>
    <t>FruR-SAT-POS84-REV</t>
  </si>
  <si>
    <t xml:space="preserve">GCGATGCGGGTATAGCTG </t>
  </si>
  <si>
    <t>LacI-SAT-POS84-FWD</t>
  </si>
  <si>
    <t>CGCGGCGATTNNSTCTCGCGCCG</t>
  </si>
  <si>
    <t>LacI-SAT-POS84-REV</t>
  </si>
  <si>
    <t>ACAATTTGCGACGGCGCG</t>
  </si>
  <si>
    <t>RbsR-SAT-POS88-FWD</t>
  </si>
  <si>
    <t>ACGCAGCTGCNNSGAACGCGGTTATAGTC</t>
  </si>
  <si>
    <t>RbsR-SAT-POS88-REV</t>
  </si>
  <si>
    <t>TCAACGCCACGCACCAGT</t>
  </si>
  <si>
    <t>FruR-SAT-POS88-FWD</t>
  </si>
  <si>
    <t>ACGCCAGGCGNNSCAACGGGGTT</t>
  </si>
  <si>
    <t>FruR-SAT-POS88-REV</t>
  </si>
  <si>
    <t>TCAAGATAGTTAGCGATGCG</t>
  </si>
  <si>
    <t>LacI-SAT-POS88-FWD</t>
  </si>
  <si>
    <t>ATCTCGCGCCNNSCAACTGGGTG</t>
  </si>
  <si>
    <t>LacI-SAT-POS88-REV</t>
  </si>
  <si>
    <t>TTAATCGCCGCGACAATT</t>
  </si>
  <si>
    <t>RbsR-SAT-POS95-FWD</t>
  </si>
  <si>
    <t>TTATAGTCTCNNSCTTTGCAATACCGAAGGCGATGAAC</t>
  </si>
  <si>
    <t>RbsR-SAT-POS95-REV</t>
  </si>
  <si>
    <t>CCGCGTTCGAAGCAGCTG</t>
  </si>
  <si>
    <t>FruR-SAT-POS95-FWD</t>
  </si>
  <si>
    <t>TTATCAACTGNNSATTGCCTGCTCAGAAGATCAGCCAGACAACGAAATGC</t>
  </si>
  <si>
    <t>FruR-SAT-POS95-REV</t>
  </si>
  <si>
    <t>CCCCGTTGCCGCGCCTGG</t>
  </si>
  <si>
    <t>LacI-SAT-POS95-FWD</t>
  </si>
  <si>
    <t>TGCCAGCGTGNNSGTGTCGATGGTAG</t>
  </si>
  <si>
    <t>LacI-SAT-POS95-REV</t>
  </si>
  <si>
    <t>CCCAGTTGATCGGCGCGA</t>
  </si>
  <si>
    <t>RbsR-SAT-POS96-FWD</t>
  </si>
  <si>
    <t>TAGTCTCGTCNNSTGCAATACCGAAGGC</t>
  </si>
  <si>
    <t>RbsR-SAT-POS96-REV</t>
  </si>
  <si>
    <t>TAACCGCGTTCGAAGCAG</t>
  </si>
  <si>
    <t>FruR-SAT-POS96-FWD</t>
  </si>
  <si>
    <t>TCAACTGCTGNNSGCCTGCTCAGAAGATCAGC</t>
  </si>
  <si>
    <t>FruR-SAT-POS96-REV</t>
  </si>
  <si>
    <t>TAACCCCGTTGCCGCGCC</t>
  </si>
  <si>
    <t>LacI-SAT-POS96-FWD</t>
  </si>
  <si>
    <t>CAGCGTGGTGNNSTCGATGGTAGAACG</t>
  </si>
  <si>
    <t>LacI-SAT-POS96-REV</t>
  </si>
  <si>
    <t>GCACCCAGTTGATCGGCG</t>
  </si>
  <si>
    <t>ADR-NAR-FWD</t>
  </si>
  <si>
    <t>gtttcccgcGTGGTGAACCAGGCCAGC</t>
  </si>
  <si>
    <t xml:space="preserve">Equipping transcription factors with alternate DNA recognition (ADR). </t>
  </si>
  <si>
    <t>ADR-NAR-REV</t>
  </si>
  <si>
    <t>ggtcgcattAGAGACACCGGCATACTCTG</t>
  </si>
  <si>
    <t>ADR-HQN-FWD</t>
  </si>
  <si>
    <t>gtttccaatGTGGTGAACCAGGCCAGC</t>
  </si>
  <si>
    <t>ADR-HQN-REV</t>
  </si>
  <si>
    <t>ggtctgatgAGAGACACCGGCATACTCTG</t>
  </si>
  <si>
    <t>ADR-TAN-FWD</t>
  </si>
  <si>
    <t>gtttccaacGTGGTGAACCAGGCCAGC</t>
  </si>
  <si>
    <t>ADR-TAN-REV</t>
  </si>
  <si>
    <t>ggtcgcggtAGAGACACCGGCATACTCTG</t>
  </si>
  <si>
    <t>ADR-GKR-FWD</t>
  </si>
  <si>
    <t>ADR-GKR-REV</t>
  </si>
  <si>
    <t>ggtctttccAGAGACACCGGCATACTCTG</t>
  </si>
  <si>
    <t>ADR-HTK-FWD</t>
  </si>
  <si>
    <t>gtttccaaaGTGGTGAACCAGGCCAGC</t>
  </si>
  <si>
    <t>ggtggtatgAGAGACACCGGCATACTCTG</t>
  </si>
  <si>
    <t>ADR-KSL-FWD</t>
  </si>
  <si>
    <t>gtttccctgGTGGTGAACCAGGCCAGC</t>
  </si>
  <si>
    <t>ADR-KSL-REV</t>
  </si>
  <si>
    <t>ggtgcttttAGAGACACCGGCATACTCTG</t>
  </si>
  <si>
    <t>WTOP-prox-RbsR-FWD</t>
  </si>
  <si>
    <t>gtttcgctgaCTGAGCACAGAATTCATTAAAG</t>
  </si>
  <si>
    <t>Construction of wild-type RbsR operator and wild-type RbsR protein.</t>
  </si>
  <si>
    <t>WTOP-prox-RbsR-REV</t>
  </si>
  <si>
    <t>gtttcgctgaCCACACATTATACGAGCC</t>
  </si>
  <si>
    <t>RbsRWT-AMP-FWD</t>
  </si>
  <si>
    <t>AGAGTCAATTCAGGGTGGTGAATGTGGCTACAATGAAAGATGTTGCC</t>
  </si>
  <si>
    <t>RbsRWT-AMP-REV</t>
  </si>
  <si>
    <t>AGGGTGGTTTTTCTTTTCACCAGCTAAGCCGAACCGCGTTC</t>
  </si>
  <si>
    <t>RbsRWT-VEC-FWD</t>
  </si>
  <si>
    <t>CATTCACCACCCTGAATTGACTCT</t>
  </si>
  <si>
    <t>RbsRWT-VEC-REV</t>
  </si>
  <si>
    <t>CTGGTGAAAAGAAAAACCACCCT</t>
  </si>
  <si>
    <t>WTOP-core-FruR-FWD</t>
  </si>
  <si>
    <t>TTT CAG CTT ATA ATC TGA GCA CAG AAT TC</t>
  </si>
  <si>
    <t>Construction of wild-type FruR operator, wild-type FruR protein, and engineered FA RCDs with FruR DBDs.</t>
  </si>
  <si>
    <t>WTOP-core-FruR-REV</t>
  </si>
  <si>
    <t>CGT TTC AGC TGT CAA ACA ATT CTC GAG</t>
  </si>
  <si>
    <t>FruRWT-AMP-FWD</t>
  </si>
  <si>
    <t>GTC AAT TCA GGG TGG TGA ATG TGA AAC TGG ATG AAA TCG C</t>
  </si>
  <si>
    <t>FruRWT-AMP-REV</t>
  </si>
  <si>
    <t>GTG GTT TTT CTT TTC ACC AGT TAG CTA CGG CTG AGC AC</t>
  </si>
  <si>
    <t>FruRWT-VEC-FWD</t>
  </si>
  <si>
    <t>CTG GTG AAA AGA AAA ACC</t>
  </si>
  <si>
    <t>FruRWT-VEC-REV</t>
  </si>
  <si>
    <t>ATT CAC CAC CCT GAA TTG</t>
  </si>
  <si>
    <t>FruR-DBDSWAP-VEC-FWD</t>
  </si>
  <si>
    <t>CTG GTG AAA AGA AAA ACC ACC CTG G</t>
  </si>
  <si>
    <t>FruR-DBDSWAP-VEC-REV</t>
  </si>
  <si>
    <t>ACG TGT GCG TCC AGC ACG</t>
  </si>
  <si>
    <t>FruR-DBDSWAP-INS-FWD</t>
  </si>
  <si>
    <t>TTC GTG CTG GAC GCA CAC GTT CTA TTG GTC TTG TGA TCC C</t>
  </si>
  <si>
    <t>FruR-DBDSWAP-INS-REV</t>
  </si>
  <si>
    <t>GTG GTT TTT CTT TTC ACC AGT TAG CTA CGG CTG AGC AC</t>
  </si>
  <si>
    <t>OP-CORE-O1-FWD</t>
  </si>
  <si>
    <t>GATAACAATATAATCTGAGCACAGAATTCATTAAAG</t>
  </si>
  <si>
    <t>Construction of core reporter series plasmids.</t>
  </si>
  <si>
    <t>OP-CORE-O1-REV</t>
  </si>
  <si>
    <t>CGCTCACAATGTCAAACAATTCTCGAGGTGAAG</t>
  </si>
  <si>
    <t>OP-CORE-OSYM-FWD</t>
  </si>
  <si>
    <t>CTCACAATTATAATCTGAGCACAGAATTCATTAAAG</t>
  </si>
  <si>
    <t>OP-CORE-OSYM-REV</t>
  </si>
  <si>
    <t>OP-CORE-GTA-FWD</t>
  </si>
  <si>
    <t>CTTACAATTATAATCTGAGCACAGAATTCATTAAAG</t>
  </si>
  <si>
    <t>OP-CORE-GTA-REV</t>
  </si>
  <si>
    <t>CGCTTACAATGTCAAACAATTCTCGAGGTGAAG</t>
  </si>
  <si>
    <t>OP-CORE-TTG-FWD</t>
  </si>
  <si>
    <t>CTCAAAATTATAATCTGAGCACAGAATTCATTAAAG</t>
  </si>
  <si>
    <t>OP-CORE-TTG-REV</t>
  </si>
  <si>
    <t>CGCTCAAAATGTCAAACAATTCTCGAGGTGAAG</t>
  </si>
  <si>
    <t>OP-CORE-TTA-FWD</t>
  </si>
  <si>
    <t>CTTAAAATTATAATCTGAGCACAGAATTCATTAAAG</t>
  </si>
  <si>
    <t>OP-CORE-TTA-REV</t>
  </si>
  <si>
    <t>CGCTTAAAATGTCAAACAATTCTCGAGGTGAAG</t>
  </si>
  <si>
    <t>OP-CORE-GAC-FWD</t>
  </si>
  <si>
    <t>CTGTCAATTATAATCTGAGCACAGAATTCATTAAAG</t>
  </si>
  <si>
    <t>OP-CORE-GAC-REV</t>
  </si>
  <si>
    <t>CGCTGTCAATGTCAAACAATTCTCGAGGTGAAG</t>
  </si>
  <si>
    <t>OP-CORE-CTT-FWD</t>
  </si>
  <si>
    <t>CTAAGAATTATAATCTGAGCACAGAATTCATTAAAG</t>
  </si>
  <si>
    <t>OP-CORE-CTT-REV</t>
  </si>
  <si>
    <t>CGCTAAGAATGTCAAACAATTCTCGAGGTGAAG</t>
  </si>
  <si>
    <t>OP-CORE-AGG-FWD</t>
  </si>
  <si>
    <t>CTCCTAATTATAATCTGAGCACAGAATTCATTAAAG</t>
  </si>
  <si>
    <t>OP-CORE-AGG-REV</t>
  </si>
  <si>
    <t>CGCTCCTAATGTCAAACAATTCTCGAGGTGAAG</t>
  </si>
  <si>
    <t>pLac-2TFPLAS-VEC-FWD</t>
  </si>
  <si>
    <t>GTGACCGTGTGCTTCTCAAATGCCTG</t>
  </si>
  <si>
    <t>Construction of 2TF plasmids in pLac backbone.</t>
  </si>
  <si>
    <t>pLac-2TFPLAS-VEC-REV</t>
  </si>
  <si>
    <t>GCTATTTAACGACCCTGCCCTGAACCGA</t>
  </si>
  <si>
    <t>pLac-2TFPLAS-INS-FWD</t>
  </si>
  <si>
    <t>TCAGGCATTTGAGAAGCACACGGTCACGTATCCGGTAAGCGGCAGGGTCGGAACAGGAG</t>
  </si>
  <si>
    <t>pLac-2TFPLAS-INS-REV</t>
  </si>
  <si>
    <t>TCGGTTCAGGGCAGGGTCGTTAAATAGCTGAAGCGATTCACAGATGTCTGCCTGTTCATC</t>
  </si>
  <si>
    <t>pSO-2TFPLAS-VEC-FWD</t>
  </si>
  <si>
    <t>ACATGTGAGCAAAAGGCC</t>
  </si>
  <si>
    <t>Construction of 2TF plasmids in pSO backbone.</t>
  </si>
  <si>
    <t>pSO-2TFPLAS-VEC-REV</t>
  </si>
  <si>
    <t>TCTTTCCTGCGTTATCCC</t>
  </si>
  <si>
    <t>pSO-2TFPLAS-INS-FWD</t>
  </si>
  <si>
    <t>aggggataacgcaggaaagaGTGCTCAACGGCCTCAAC</t>
  </si>
  <si>
    <t>pSO-2TFPLAS-INS-REV</t>
  </si>
  <si>
    <t>ggccttttgctcacatgtCTGCATTAATGAATCGGCCAAC</t>
  </si>
  <si>
    <t>OPCHAN1-NAND-FWD</t>
  </si>
  <si>
    <t>cacttcgtgcaattttaagcgcttaaAATTGGACTGCTTGCACC</t>
  </si>
  <si>
    <t>Alteration of operators to create NAND architecture.</t>
  </si>
  <si>
    <t>OPCHAN1-NAND-REV</t>
  </si>
  <si>
    <t>cacgaattataattttgagcgctcaaAATGTCAAACAATTCTCGAGG</t>
  </si>
  <si>
    <t>OPCHAN2-NAND-FWD</t>
  </si>
  <si>
    <t>gtgaacaaggaattttaagcgcttaaAATTGATTCCTGTTAGGATC</t>
  </si>
  <si>
    <t>OPCHAN2-NAND-REV</t>
  </si>
  <si>
    <t>tatatagtatcattaggagcgctcctAATGTCAACTTTAGGGTTTTAAG</t>
  </si>
  <si>
    <t>OPCHAN1-NORCP-FWD</t>
  </si>
  <si>
    <t>cacttcgtgcaattttgagcgctcaaAATTGGACTGCTTGCACC</t>
  </si>
  <si>
    <t>Alteration of operators to create NORcp architecture.</t>
  </si>
  <si>
    <t>OPCHAN1-NORCP-REV</t>
  </si>
  <si>
    <t>cacgaattataattaggagcgctcctAATGTCAAACAATTCTCGAGG</t>
  </si>
  <si>
    <t>OPCHAN1-XNOR-FWD</t>
  </si>
  <si>
    <t xml:space="preserve">Alteration of operators, followed by alteration of promoter, to create functional XNOR architecture. </t>
  </si>
  <si>
    <t>OPCHAN1-XNOR-REV</t>
  </si>
  <si>
    <t>cacgaattataattttaagcgcttaaAATGTCAAACAATTCTCGAGG</t>
  </si>
  <si>
    <t>OPCHAN2-XNOR-FWD</t>
  </si>
  <si>
    <t xml:space="preserve">gtgaacaaggaattgtgagcgctcacAATTGATTCCTGTTAGGATC </t>
  </si>
  <si>
    <t>OPCHAN2-XNOR-REV</t>
  </si>
  <si>
    <t>tatatagtatcattttaagcgcttaaAATGTCAACTTTAGGGTTTTAAG</t>
  </si>
  <si>
    <t>OPCHAN2-PROM-GACTAT-FWD</t>
  </si>
  <si>
    <t>CGCTTAAAATgactatATATAGTGAACAAGG</t>
  </si>
  <si>
    <t>OPCHAN2-PROM-GACTAT-REV</t>
  </si>
  <si>
    <t>CTTAAAATGTCAACTTTAGGG</t>
  </si>
  <si>
    <t>Figure 6a.1/Figure S10b.1</t>
  </si>
  <si>
    <t>Figure 6a.2/Figure S10b.2</t>
  </si>
  <si>
    <t>Figure 6b.1/Figure S10a.1/Figure S10c.1</t>
  </si>
  <si>
    <t>Figure 6b.2/Figure S10c.2</t>
  </si>
  <si>
    <t>Figure S10a.2</t>
  </si>
  <si>
    <t>Figure 7a/Figure S12a</t>
  </si>
  <si>
    <t>Figure 7b/Figure S12b</t>
  </si>
  <si>
    <t>Figure 7c/Figure S12c</t>
  </si>
  <si>
    <t>Figure 7d/Figure S12d</t>
  </si>
  <si>
    <t>Figure 8a/Figure S13a</t>
  </si>
  <si>
    <t>Figure 8b/Figure S13b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</si>
</sst>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E+00"/>
  </numFmts>
  <fonts count="3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Arial"/>
      <family val="2"/>
    </font>
    <font>
      <sz val="18"/>
      <color rgb="FF7030A0"/>
      <name val="Arial"/>
      <family val="2"/>
    </font>
    <font>
      <sz val="18"/>
      <color theme="0" tint="-0.499984740745262"/>
      <name val="Arial"/>
      <family val="2"/>
    </font>
    <font>
      <sz val="18"/>
      <color rgb="FF00B05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8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15" fillId="0" borderId="0" applyNumberFormat="0" applyFill="0" applyBorder="0" applyAlignment="0" applyProtection="0"/>
    <xf numFmtId="0" fontId="16" fillId="0" borderId="37" applyNumberFormat="0" applyFill="0" applyAlignment="0" applyProtection="0"/>
    <xf numFmtId="0" fontId="17" fillId="0" borderId="38" applyNumberFormat="0" applyFill="0" applyAlignment="0" applyProtection="0"/>
    <xf numFmtId="0" fontId="18" fillId="0" borderId="39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40" applyNumberFormat="0" applyAlignment="0" applyProtection="0"/>
    <xf numFmtId="0" fontId="22" fillId="10" borderId="41" applyNumberFormat="0" applyAlignment="0" applyProtection="0"/>
    <xf numFmtId="0" fontId="23" fillId="10" borderId="40" applyNumberFormat="0" applyAlignment="0" applyProtection="0"/>
    <xf numFmtId="0" fontId="24" fillId="0" borderId="42" applyNumberFormat="0" applyFill="0" applyAlignment="0" applyProtection="0"/>
    <xf numFmtId="0" fontId="25" fillId="11" borderId="43" applyNumberFormat="0" applyAlignment="0" applyProtection="0"/>
    <xf numFmtId="0" fontId="26" fillId="0" borderId="0" applyNumberFormat="0" applyFill="0" applyBorder="0" applyAlignment="0" applyProtection="0"/>
    <xf numFmtId="0" fontId="14" fillId="12" borderId="44" applyNumberFormat="0" applyFont="0" applyAlignment="0" applyProtection="0"/>
    <xf numFmtId="0" fontId="27" fillId="0" borderId="0" applyNumberFormat="0" applyFill="0" applyBorder="0" applyAlignment="0" applyProtection="0"/>
    <xf numFmtId="0" fontId="3" fillId="0" borderId="45" applyNumberFormat="0" applyFill="0" applyAlignment="0" applyProtection="0"/>
    <xf numFmtId="0" fontId="28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28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28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28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28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28" fillId="33" borderId="0" applyNumberFormat="0" applyBorder="0" applyAlignment="0" applyProtection="0"/>
    <xf numFmtId="0" fontId="14" fillId="34" borderId="0" applyNumberFormat="0" applyBorder="0" applyAlignment="0" applyProtection="0"/>
    <xf numFmtId="0" fontId="14" fillId="35" borderId="0" applyNumberFormat="0" applyBorder="0" applyAlignment="0" applyProtection="0"/>
    <xf numFmtId="0" fontId="29" fillId="8" borderId="0" applyNumberFormat="0" applyBorder="0" applyAlignment="0" applyProtection="0"/>
    <xf numFmtId="0" fontId="28" fillId="16" borderId="0" applyNumberFormat="0" applyBorder="0" applyAlignment="0" applyProtection="0"/>
    <xf numFmtId="0" fontId="28" fillId="20" borderId="0" applyNumberFormat="0" applyBorder="0" applyAlignment="0" applyProtection="0"/>
    <xf numFmtId="0" fontId="28" fillId="24" borderId="0" applyNumberFormat="0" applyBorder="0" applyAlignment="0" applyProtection="0"/>
    <xf numFmtId="0" fontId="28" fillId="28" borderId="0" applyNumberFormat="0" applyBorder="0" applyAlignment="0" applyProtection="0"/>
    <xf numFmtId="0" fontId="28" fillId="32" borderId="0" applyNumberFormat="0" applyBorder="0" applyAlignment="0" applyProtection="0"/>
    <xf numFmtId="0" fontId="28" fillId="36" borderId="0" applyNumberFormat="0" applyBorder="0" applyAlignment="0" applyProtection="0"/>
  </cellStyleXfs>
  <cellXfs count="308">
    <xf numFmtId="0" fontId="0" fillId="0" borderId="0" xfId="0"/>
    <xf numFmtId="164" fontId="0" fillId="0" borderId="0" xfId="0" applyNumberFormat="1"/>
    <xf numFmtId="164" fontId="0" fillId="0" borderId="1" xfId="0" applyNumberFormat="1" applyBorder="1"/>
    <xf numFmtId="164" fontId="0" fillId="2" borderId="1" xfId="0" applyNumberFormat="1" applyFill="1" applyBorder="1"/>
    <xf numFmtId="164" fontId="0" fillId="2" borderId="8" xfId="0" applyNumberFormat="1" applyFill="1" applyBorder="1"/>
    <xf numFmtId="164" fontId="0" fillId="2" borderId="11" xfId="0" applyNumberFormat="1" applyFill="1" applyBorder="1"/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66" fontId="0" fillId="0" borderId="20" xfId="0" applyNumberFormat="1" applyBorder="1"/>
    <xf numFmtId="11" fontId="0" fillId="0" borderId="0" xfId="0" applyNumberFormat="1"/>
    <xf numFmtId="0" fontId="3" fillId="0" borderId="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0" fillId="4" borderId="1" xfId="0" applyNumberFormat="1" applyFill="1" applyBorder="1"/>
    <xf numFmtId="164" fontId="0" fillId="0" borderId="0" xfId="0" applyNumberFormat="1" applyFill="1" applyBorder="1"/>
    <xf numFmtId="0" fontId="0" fillId="0" borderId="2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64" fontId="0" fillId="0" borderId="2" xfId="0" applyNumberFormat="1" applyBorder="1"/>
    <xf numFmtId="164" fontId="0" fillId="0" borderId="4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164" fontId="0" fillId="0" borderId="9" xfId="0" applyNumberFormat="1" applyBorder="1"/>
    <xf numFmtId="164" fontId="0" fillId="0" borderId="3" xfId="0" applyNumberFormat="1" applyFill="1" applyBorder="1"/>
    <xf numFmtId="164" fontId="0" fillId="0" borderId="4" xfId="0" applyNumberFormat="1" applyFill="1" applyBorder="1"/>
    <xf numFmtId="164" fontId="0" fillId="0" borderId="1" xfId="0" applyNumberFormat="1" applyFill="1" applyBorder="1"/>
    <xf numFmtId="164" fontId="0" fillId="0" borderId="6" xfId="0" applyNumberFormat="1" applyFill="1" applyBorder="1"/>
    <xf numFmtId="164" fontId="0" fillId="0" borderId="8" xfId="0" applyNumberFormat="1" applyFill="1" applyBorder="1"/>
    <xf numFmtId="164" fontId="0" fillId="0" borderId="9" xfId="0" applyNumberFormat="1" applyFill="1" applyBorder="1"/>
    <xf numFmtId="0" fontId="0" fillId="0" borderId="0" xfId="0" applyFill="1"/>
    <xf numFmtId="0" fontId="0" fillId="2" borderId="10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64" fontId="0" fillId="0" borderId="0" xfId="0" applyNumberForma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Fill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166" fontId="0" fillId="0" borderId="0" xfId="0" applyNumberFormat="1" applyFill="1" applyBorder="1" applyAlignment="1">
      <alignment horizontal="right" vertical="center"/>
    </xf>
    <xf numFmtId="0" fontId="0" fillId="0" borderId="0" xfId="0" applyFill="1" applyBorder="1"/>
    <xf numFmtId="0" fontId="0" fillId="0" borderId="25" xfId="0" applyFill="1" applyBorder="1" applyAlignment="1">
      <alignment horizontal="center" vertical="center"/>
    </xf>
    <xf numFmtId="164" fontId="0" fillId="0" borderId="28" xfId="0" applyNumberFormat="1" applyFill="1" applyBorder="1" applyAlignment="1">
      <alignment horizontal="right"/>
    </xf>
    <xf numFmtId="164" fontId="0" fillId="0" borderId="3" xfId="0" applyNumberFormat="1" applyFill="1" applyBorder="1" applyAlignment="1">
      <alignment horizontal="right"/>
    </xf>
    <xf numFmtId="0" fontId="0" fillId="0" borderId="31" xfId="0" applyFill="1" applyBorder="1" applyAlignment="1">
      <alignment horizontal="center" vertical="center"/>
    </xf>
    <xf numFmtId="164" fontId="0" fillId="0" borderId="6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 wrapText="1"/>
    </xf>
    <xf numFmtId="164" fontId="0" fillId="0" borderId="34" xfId="0" applyNumberFormat="1" applyBorder="1" applyAlignment="1">
      <alignment vertical="center"/>
    </xf>
    <xf numFmtId="164" fontId="0" fillId="0" borderId="35" xfId="0" applyNumberFormat="1" applyBorder="1" applyAlignment="1">
      <alignment vertical="center"/>
    </xf>
    <xf numFmtId="0" fontId="3" fillId="3" borderId="36" xfId="0" applyFont="1" applyFill="1" applyBorder="1" applyAlignment="1">
      <alignment horizontal="center" vertical="center" wrapText="1"/>
    </xf>
    <xf numFmtId="164" fontId="0" fillId="0" borderId="29" xfId="0" applyNumberFormat="1" applyBorder="1" applyAlignment="1">
      <alignment vertical="center"/>
    </xf>
    <xf numFmtId="164" fontId="0" fillId="0" borderId="30" xfId="0" applyNumberFormat="1" applyBorder="1" applyAlignment="1">
      <alignment vertical="center"/>
    </xf>
    <xf numFmtId="164" fontId="0" fillId="5" borderId="30" xfId="0" applyNumberFormat="1" applyFill="1" applyBorder="1" applyAlignment="1">
      <alignment vertical="center"/>
    </xf>
    <xf numFmtId="164" fontId="0" fillId="0" borderId="5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5" borderId="7" xfId="0" applyNumberFormat="1" applyFill="1" applyBorder="1" applyAlignment="1">
      <alignment vertical="center"/>
    </xf>
    <xf numFmtId="164" fontId="0" fillId="0" borderId="0" xfId="0" applyNumberFormat="1" applyFill="1"/>
    <xf numFmtId="164" fontId="0" fillId="0" borderId="0" xfId="0" applyNumberFormat="1" applyBorder="1" applyAlignment="1">
      <alignment vertical="center"/>
    </xf>
    <xf numFmtId="164" fontId="0" fillId="5" borderId="35" xfId="0" applyNumberFormat="1" applyFill="1" applyBorder="1" applyAlignment="1">
      <alignment vertical="center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center" vertical="center"/>
    </xf>
    <xf numFmtId="0" fontId="12" fillId="0" borderId="0" xfId="0" applyFont="1" applyFill="1"/>
    <xf numFmtId="0" fontId="10" fillId="0" borderId="0" xfId="0" applyFont="1" applyFill="1" applyAlignment="1">
      <alignment horizontal="center" vertical="center"/>
    </xf>
    <xf numFmtId="0" fontId="11" fillId="0" borderId="0" xfId="0" applyFont="1" applyFill="1"/>
    <xf numFmtId="0" fontId="13" fillId="0" borderId="0" xfId="0" applyFont="1" applyFill="1"/>
    <xf numFmtId="164" fontId="0" fillId="0" borderId="0" xfId="0" applyNumberFormat="1" applyFill="1" applyAlignment="1"/>
    <xf numFmtId="164" fontId="0" fillId="0" borderId="0" xfId="0" applyNumberFormat="1" applyFill="1" applyBorder="1" applyAlignment="1"/>
    <xf numFmtId="2" fontId="0" fillId="0" borderId="0" xfId="0" applyNumberFormat="1" applyAlignment="1">
      <alignment horizontal="right" vertical="center"/>
    </xf>
    <xf numFmtId="2" fontId="0" fillId="0" borderId="0" xfId="0" applyNumberFormat="1" applyAlignment="1">
      <alignment horizontal="center" vertical="center"/>
    </xf>
    <xf numFmtId="0" fontId="31" fillId="0" borderId="0" xfId="0" applyFont="1"/>
    <xf numFmtId="2" fontId="0" fillId="0" borderId="0" xfId="0" applyNumberFormat="1" applyFill="1"/>
    <xf numFmtId="2" fontId="0" fillId="0" borderId="0" xfId="0" applyNumberFormat="1" applyFill="1" applyAlignment="1"/>
    <xf numFmtId="2" fontId="3" fillId="0" borderId="0" xfId="0" applyNumberFormat="1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/>
    </xf>
    <xf numFmtId="2" fontId="0" fillId="0" borderId="6" xfId="0" applyNumberFormat="1" applyBorder="1" applyAlignment="1">
      <alignment horizontal="right" vertical="center"/>
    </xf>
    <xf numFmtId="164" fontId="0" fillId="2" borderId="11" xfId="0" applyNumberFormat="1" applyFill="1" applyBorder="1" applyAlignment="1">
      <alignment vertical="center"/>
    </xf>
    <xf numFmtId="2" fontId="0" fillId="2" borderId="6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165" fontId="0" fillId="0" borderId="0" xfId="0" applyNumberFormat="1" applyFill="1"/>
    <xf numFmtId="165" fontId="3" fillId="0" borderId="0" xfId="0" applyNumberFormat="1" applyFont="1" applyFill="1" applyBorder="1" applyAlignment="1">
      <alignment horizontal="center" vertical="center" wrapText="1"/>
    </xf>
    <xf numFmtId="165" fontId="0" fillId="0" borderId="0" xfId="0" applyNumberFormat="1" applyFill="1" applyAlignment="1"/>
    <xf numFmtId="2" fontId="0" fillId="2" borderId="12" xfId="0" applyNumberFormat="1" applyFill="1" applyBorder="1" applyAlignment="1">
      <alignment horizontal="right" vertical="center"/>
    </xf>
    <xf numFmtId="166" fontId="0" fillId="2" borderId="8" xfId="0" applyNumberFormat="1" applyFill="1" applyBorder="1" applyAlignment="1">
      <alignment horizontal="center" vertical="center"/>
    </xf>
    <xf numFmtId="166" fontId="0" fillId="2" borderId="11" xfId="0" applyNumberFormat="1" applyFill="1" applyBorder="1" applyAlignment="1">
      <alignment horizontal="center" vertical="center"/>
    </xf>
    <xf numFmtId="2" fontId="0" fillId="2" borderId="12" xfId="0" applyNumberForma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2" borderId="9" xfId="0" applyNumberFormat="1" applyFill="1" applyBorder="1" applyAlignment="1">
      <alignment horizontal="center" vertical="center"/>
    </xf>
    <xf numFmtId="0" fontId="0" fillId="0" borderId="0" xfId="0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6" fontId="0" fillId="0" borderId="1" xfId="0" applyNumberFormat="1" applyFill="1" applyBorder="1"/>
    <xf numFmtId="166" fontId="0" fillId="0" borderId="8" xfId="0" applyNumberFormat="1" applyFill="1" applyBorder="1"/>
    <xf numFmtId="0" fontId="0" fillId="0" borderId="5" xfId="0" applyFill="1" applyBorder="1"/>
    <xf numFmtId="2" fontId="0" fillId="0" borderId="6" xfId="0" applyNumberFormat="1" applyFill="1" applyBorder="1"/>
    <xf numFmtId="0" fontId="0" fillId="0" borderId="7" xfId="0" applyFill="1" applyBorder="1"/>
    <xf numFmtId="2" fontId="0" fillId="0" borderId="9" xfId="0" applyNumberFormat="1" applyFill="1" applyBorder="1"/>
    <xf numFmtId="166" fontId="0" fillId="0" borderId="1" xfId="0" applyNumberFormat="1" applyBorder="1"/>
    <xf numFmtId="166" fontId="0" fillId="0" borderId="3" xfId="0" applyNumberFormat="1" applyFill="1" applyBorder="1" applyAlignment="1">
      <alignment horizontal="right" vertical="center"/>
    </xf>
    <xf numFmtId="2" fontId="0" fillId="0" borderId="4" xfId="0" applyNumberFormat="1" applyBorder="1" applyAlignment="1">
      <alignment horizontal="right" vertical="center"/>
    </xf>
    <xf numFmtId="164" fontId="0" fillId="0" borderId="29" xfId="0" applyNumberFormat="1" applyBorder="1"/>
    <xf numFmtId="164" fontId="0" fillId="0" borderId="26" xfId="0" applyNumberFormat="1" applyFill="1" applyBorder="1" applyAlignment="1">
      <alignment vertical="center"/>
    </xf>
    <xf numFmtId="2" fontId="0" fillId="2" borderId="17" xfId="0" applyNumberFormat="1" applyFill="1" applyBorder="1" applyAlignment="1">
      <alignment horizontal="right" vertical="center"/>
    </xf>
    <xf numFmtId="0" fontId="0" fillId="2" borderId="25" xfId="0" applyFill="1" applyBorder="1" applyAlignment="1">
      <alignment horizontal="center" vertical="center"/>
    </xf>
    <xf numFmtId="164" fontId="0" fillId="2" borderId="28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64" fontId="0" fillId="2" borderId="32" xfId="0" applyNumberFormat="1" applyFill="1" applyBorder="1" applyAlignment="1">
      <alignment horizontal="right"/>
    </xf>
    <xf numFmtId="166" fontId="2" fillId="2" borderId="5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164" fontId="0" fillId="2" borderId="29" xfId="0" applyNumberFormat="1" applyFill="1" applyBorder="1"/>
    <xf numFmtId="164" fontId="0" fillId="2" borderId="34" xfId="0" applyNumberFormat="1" applyFill="1" applyBorder="1"/>
    <xf numFmtId="166" fontId="0" fillId="2" borderId="5" xfId="0" applyNumberFormat="1" applyFill="1" applyBorder="1" applyAlignment="1">
      <alignment horizontal="right" vertical="center"/>
    </xf>
    <xf numFmtId="164" fontId="0" fillId="2" borderId="29" xfId="0" applyNumberFormat="1" applyFill="1" applyBorder="1" applyAlignment="1">
      <alignment horizontal="right"/>
    </xf>
    <xf numFmtId="164" fontId="0" fillId="2" borderId="1" xfId="0" applyNumberFormat="1" applyFill="1" applyBorder="1" applyAlignment="1">
      <alignment horizontal="right"/>
    </xf>
    <xf numFmtId="164" fontId="0" fillId="2" borderId="34" xfId="0" applyNumberFormat="1" applyFill="1" applyBorder="1" applyAlignment="1">
      <alignment horizontal="right"/>
    </xf>
    <xf numFmtId="0" fontId="0" fillId="2" borderId="27" xfId="0" applyFill="1" applyBorder="1" applyAlignment="1">
      <alignment horizontal="center" vertical="center"/>
    </xf>
    <xf numFmtId="164" fontId="0" fillId="2" borderId="36" xfId="0" applyNumberFormat="1" applyFill="1" applyBorder="1" applyAlignment="1">
      <alignment horizontal="right"/>
    </xf>
    <xf numFmtId="164" fontId="0" fillId="2" borderId="46" xfId="0" applyNumberFormat="1" applyFill="1" applyBorder="1" applyAlignment="1">
      <alignment horizontal="right"/>
    </xf>
    <xf numFmtId="164" fontId="0" fillId="2" borderId="33" xfId="0" applyNumberFormat="1" applyFill="1" applyBorder="1" applyAlignment="1">
      <alignment horizontal="right"/>
    </xf>
    <xf numFmtId="166" fontId="0" fillId="2" borderId="16" xfId="0" applyNumberFormat="1" applyFill="1" applyBorder="1" applyAlignment="1">
      <alignment horizontal="right" vertical="center"/>
    </xf>
    <xf numFmtId="164" fontId="0" fillId="0" borderId="46" xfId="0" applyNumberFormat="1" applyBorder="1"/>
    <xf numFmtId="166" fontId="0" fillId="0" borderId="46" xfId="0" applyNumberFormat="1" applyBorder="1"/>
    <xf numFmtId="2" fontId="0" fillId="0" borderId="17" xfId="0" applyNumberFormat="1" applyBorder="1" applyAlignment="1">
      <alignment horizontal="right" vertical="center"/>
    </xf>
    <xf numFmtId="166" fontId="0" fillId="2" borderId="3" xfId="0" applyNumberFormat="1" applyFill="1" applyBorder="1" applyAlignment="1">
      <alignment horizontal="right" vertical="center"/>
    </xf>
    <xf numFmtId="2" fontId="0" fillId="2" borderId="4" xfId="0" applyNumberForma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166" fontId="0" fillId="2" borderId="1" xfId="0" applyNumberForma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center" vertical="center"/>
    </xf>
    <xf numFmtId="164" fontId="0" fillId="0" borderId="34" xfId="0" applyNumberFormat="1" applyBorder="1"/>
    <xf numFmtId="164" fontId="0" fillId="0" borderId="31" xfId="0" applyNumberFormat="1" applyBorder="1" applyAlignment="1">
      <alignment vertical="center"/>
    </xf>
    <xf numFmtId="166" fontId="0" fillId="0" borderId="0" xfId="0" applyNumberFormat="1" applyFill="1" applyBorder="1" applyAlignment="1">
      <alignment vertical="center"/>
    </xf>
    <xf numFmtId="2" fontId="0" fillId="0" borderId="0" xfId="0" applyNumberFormat="1" applyFill="1" applyBorder="1" applyAlignment="1">
      <alignment horizontal="right" vertical="center"/>
    </xf>
    <xf numFmtId="0" fontId="0" fillId="2" borderId="13" xfId="0" quotePrefix="1" applyFill="1" applyBorder="1"/>
    <xf numFmtId="0" fontId="0" fillId="2" borderId="24" xfId="0" quotePrefix="1" applyFill="1" applyBorder="1"/>
    <xf numFmtId="0" fontId="0" fillId="2" borderId="14" xfId="0" quotePrefix="1" applyFill="1" applyBorder="1"/>
    <xf numFmtId="0" fontId="0" fillId="2" borderId="2" xfId="0" quotePrefix="1" applyFill="1" applyBorder="1"/>
    <xf numFmtId="0" fontId="0" fillId="2" borderId="5" xfId="0" quotePrefix="1" applyFill="1" applyBorder="1"/>
    <xf numFmtId="0" fontId="0" fillId="2" borderId="7" xfId="0" quotePrefix="1" applyFill="1" applyBorder="1"/>
    <xf numFmtId="0" fontId="26" fillId="0" borderId="0" xfId="0" applyFont="1" applyFill="1"/>
    <xf numFmtId="11" fontId="0" fillId="0" borderId="1" xfId="0" applyNumberFormat="1" applyFont="1" applyFill="1" applyBorder="1"/>
    <xf numFmtId="11" fontId="4" fillId="0" borderId="0" xfId="0" applyNumberFormat="1" applyFont="1"/>
    <xf numFmtId="11" fontId="0" fillId="0" borderId="8" xfId="0" applyNumberFormat="1" applyFont="1" applyFill="1" applyBorder="1"/>
    <xf numFmtId="0" fontId="0" fillId="2" borderId="24" xfId="0" quotePrefix="1" applyFill="1" applyBorder="1" applyAlignment="1">
      <alignment horizontal="left" vertical="center"/>
    </xf>
    <xf numFmtId="0" fontId="0" fillId="2" borderId="13" xfId="0" quotePrefix="1" applyFill="1" applyBorder="1" applyAlignment="1">
      <alignment horizontal="left" vertical="center"/>
    </xf>
    <xf numFmtId="0" fontId="0" fillId="2" borderId="14" xfId="0" quotePrefix="1" applyFill="1" applyBorder="1" applyAlignment="1">
      <alignment horizontal="left" vertical="center"/>
    </xf>
    <xf numFmtId="11" fontId="0" fillId="0" borderId="1" xfId="0" applyNumberFormat="1" applyFill="1" applyBorder="1"/>
    <xf numFmtId="11" fontId="0" fillId="0" borderId="1" xfId="0" applyNumberFormat="1" applyBorder="1"/>
    <xf numFmtId="11" fontId="0" fillId="0" borderId="8" xfId="0" applyNumberFormat="1" applyBorder="1"/>
    <xf numFmtId="0" fontId="0" fillId="0" borderId="10" xfId="0" applyFill="1" applyBorder="1"/>
    <xf numFmtId="11" fontId="0" fillId="0" borderId="11" xfId="0" applyNumberFormat="1" applyFill="1" applyBorder="1"/>
    <xf numFmtId="164" fontId="0" fillId="0" borderId="12" xfId="0" applyNumberFormat="1" applyFill="1" applyBorder="1"/>
    <xf numFmtId="0" fontId="3" fillId="3" borderId="50" xfId="0" applyFont="1" applyFill="1" applyBorder="1" applyAlignment="1">
      <alignment horizontal="center" vertical="center"/>
    </xf>
    <xf numFmtId="0" fontId="3" fillId="3" borderId="51" xfId="0" applyFont="1" applyFill="1" applyBorder="1" applyAlignment="1">
      <alignment horizontal="center" vertical="center" wrapText="1"/>
    </xf>
    <xf numFmtId="0" fontId="3" fillId="3" borderId="52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vertical="center" wrapText="1"/>
    </xf>
    <xf numFmtId="0" fontId="32" fillId="0" borderId="0" xfId="0" applyFont="1" applyFill="1" applyBorder="1" applyAlignment="1">
      <alignment horizontal="right" vertical="center" wrapText="1"/>
    </xf>
    <xf numFmtId="164" fontId="0" fillId="0" borderId="5" xfId="0" quotePrefix="1" applyNumberFormat="1" applyFill="1" applyBorder="1" applyAlignment="1"/>
    <xf numFmtId="164" fontId="0" fillId="0" borderId="36" xfId="0" applyNumberFormat="1" applyBorder="1"/>
    <xf numFmtId="0" fontId="0" fillId="0" borderId="27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164" fontId="0" fillId="2" borderId="30" xfId="0" applyNumberFormat="1" applyFill="1" applyBorder="1"/>
    <xf numFmtId="166" fontId="0" fillId="2" borderId="8" xfId="0" applyNumberFormat="1" applyFill="1" applyBorder="1" applyAlignment="1">
      <alignment horizontal="right" vertical="center"/>
    </xf>
    <xf numFmtId="164" fontId="0" fillId="2" borderId="28" xfId="0" applyNumberFormat="1" applyFill="1" applyBorder="1"/>
    <xf numFmtId="164" fontId="0" fillId="2" borderId="3" xfId="0" applyNumberFormat="1" applyFill="1" applyBorder="1"/>
    <xf numFmtId="166" fontId="0" fillId="2" borderId="3" xfId="0" applyNumberFormat="1" applyFill="1" applyBorder="1"/>
    <xf numFmtId="166" fontId="0" fillId="2" borderId="8" xfId="0" applyNumberForma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Fill="1" applyBorder="1"/>
    <xf numFmtId="0" fontId="0" fillId="0" borderId="54" xfId="0" applyBorder="1" applyAlignment="1">
      <alignment horizontal="center" vertical="center" wrapText="1"/>
    </xf>
    <xf numFmtId="0" fontId="0" fillId="0" borderId="0" xfId="0" applyAlignment="1">
      <alignment textRotation="90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64" fontId="0" fillId="0" borderId="60" xfId="0" applyNumberFormat="1" applyBorder="1" applyAlignment="1">
      <alignment horizontal="center" vertical="center"/>
    </xf>
    <xf numFmtId="164" fontId="0" fillId="0" borderId="51" xfId="0" applyNumberFormat="1" applyBorder="1" applyAlignment="1">
      <alignment horizontal="center" vertical="center"/>
    </xf>
    <xf numFmtId="164" fontId="0" fillId="0" borderId="52" xfId="0" applyNumberForma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0" fillId="0" borderId="49" xfId="0" applyFill="1" applyBorder="1" applyAlignment="1">
      <alignment horizontal="center" vertical="center"/>
    </xf>
    <xf numFmtId="164" fontId="0" fillId="0" borderId="11" xfId="0" applyNumberFormat="1" applyFill="1" applyBorder="1"/>
    <xf numFmtId="0" fontId="0" fillId="0" borderId="26" xfId="0" applyFill="1" applyBorder="1" applyAlignment="1">
      <alignment horizontal="center" vertical="center"/>
    </xf>
    <xf numFmtId="164" fontId="0" fillId="0" borderId="30" xfId="0" applyNumberFormat="1" applyFill="1" applyBorder="1"/>
    <xf numFmtId="164" fontId="0" fillId="0" borderId="20" xfId="0" applyNumberFormat="1" applyFill="1" applyBorder="1"/>
    <xf numFmtId="0" fontId="0" fillId="0" borderId="64" xfId="0" applyFill="1" applyBorder="1"/>
    <xf numFmtId="0" fontId="0" fillId="0" borderId="30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20" xfId="0" applyFill="1" applyBorder="1"/>
    <xf numFmtId="0" fontId="0" fillId="0" borderId="55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50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0" fillId="0" borderId="0" xfId="0" applyFont="1"/>
    <xf numFmtId="0" fontId="0" fillId="2" borderId="56" xfId="0" applyFont="1" applyFill="1" applyBorder="1" applyAlignment="1">
      <alignment horizontal="center" vertical="center"/>
    </xf>
    <xf numFmtId="0" fontId="0" fillId="2" borderId="5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164" fontId="0" fillId="2" borderId="56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Alignment="1">
      <alignment horizontal="center"/>
    </xf>
    <xf numFmtId="0" fontId="0" fillId="2" borderId="34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64" fontId="0" fillId="2" borderId="24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164" fontId="0" fillId="0" borderId="24" xfId="0" applyNumberFormat="1" applyFont="1" applyBorder="1" applyAlignment="1">
      <alignment horizontal="center" vertical="center"/>
    </xf>
    <xf numFmtId="164" fontId="0" fillId="0" borderId="6" xfId="0" applyNumberFormat="1" applyFont="1" applyBorder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0" fontId="0" fillId="0" borderId="56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164" fontId="0" fillId="0" borderId="24" xfId="0" applyNumberFormat="1" applyFont="1" applyFill="1" applyBorder="1" applyAlignment="1">
      <alignment horizontal="center" vertical="center"/>
    </xf>
    <xf numFmtId="164" fontId="0" fillId="0" borderId="6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center"/>
    </xf>
    <xf numFmtId="0" fontId="0" fillId="0" borderId="0" xfId="0" applyFont="1" applyFill="1"/>
    <xf numFmtId="0" fontId="0" fillId="2" borderId="57" xfId="0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164" fontId="0" fillId="2" borderId="14" xfId="0" applyNumberFormat="1" applyFont="1" applyFill="1" applyBorder="1" applyAlignment="1">
      <alignment horizontal="center" vertical="center"/>
    </xf>
    <xf numFmtId="164" fontId="0" fillId="2" borderId="9" xfId="0" applyNumberFormat="1" applyFont="1" applyFill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1" xfId="0" applyFont="1" applyBorder="1"/>
    <xf numFmtId="0" fontId="0" fillId="0" borderId="29" xfId="0" applyFont="1" applyBorder="1"/>
    <xf numFmtId="0" fontId="0" fillId="0" borderId="6" xfId="0" applyFont="1" applyBorder="1"/>
    <xf numFmtId="0" fontId="0" fillId="0" borderId="26" xfId="0" applyFont="1" applyBorder="1" applyAlignment="1">
      <alignment horizontal="center" vertical="center"/>
    </xf>
    <xf numFmtId="0" fontId="0" fillId="0" borderId="26" xfId="0" applyFont="1" applyBorder="1"/>
    <xf numFmtId="0" fontId="0" fillId="0" borderId="30" xfId="0" applyFont="1" applyBorder="1"/>
    <xf numFmtId="0" fontId="0" fillId="0" borderId="9" xfId="0" applyFont="1" applyBorder="1"/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2" xfId="0" quotePrefix="1" applyFont="1" applyFill="1" applyBorder="1" applyAlignment="1">
      <alignment horizontal="center" vertical="center"/>
    </xf>
    <xf numFmtId="0" fontId="3" fillId="3" borderId="4" xfId="0" quotePrefix="1" applyFont="1" applyFill="1" applyBorder="1" applyAlignment="1">
      <alignment horizontal="center" vertical="center"/>
    </xf>
    <xf numFmtId="0" fontId="3" fillId="3" borderId="28" xfId="0" quotePrefix="1" applyFont="1" applyFill="1" applyBorder="1" applyAlignment="1">
      <alignment horizontal="center" vertical="center"/>
    </xf>
    <xf numFmtId="0" fontId="3" fillId="3" borderId="32" xfId="0" quotePrefix="1" applyFont="1" applyFill="1" applyBorder="1" applyAlignment="1">
      <alignment horizontal="center" vertical="center"/>
    </xf>
    <xf numFmtId="0" fontId="0" fillId="0" borderId="53" xfId="0" applyBorder="1" applyAlignment="1">
      <alignment horizontal="center" wrapText="1"/>
    </xf>
    <xf numFmtId="0" fontId="3" fillId="3" borderId="25" xfId="0" quotePrefix="1" applyFont="1" applyFill="1" applyBorder="1" applyAlignment="1">
      <alignment horizontal="center" vertical="center"/>
    </xf>
    <xf numFmtId="0" fontId="3" fillId="3" borderId="27" xfId="0" quotePrefix="1" applyFont="1" applyFill="1" applyBorder="1" applyAlignment="1">
      <alignment horizontal="center" vertical="center"/>
    </xf>
    <xf numFmtId="0" fontId="3" fillId="3" borderId="48" xfId="0" applyFont="1" applyFill="1" applyBorder="1" applyAlignment="1">
      <alignment horizontal="center" vertical="center" wrapText="1"/>
    </xf>
    <xf numFmtId="0" fontId="3" fillId="3" borderId="49" xfId="0" applyFont="1" applyFill="1" applyBorder="1" applyAlignment="1">
      <alignment horizontal="center" vertical="center" wrapText="1"/>
    </xf>
    <xf numFmtId="0" fontId="3" fillId="3" borderId="13" xfId="0" quotePrefix="1" applyFont="1" applyFill="1" applyBorder="1" applyAlignment="1">
      <alignment horizontal="center" vertical="center"/>
    </xf>
    <xf numFmtId="0" fontId="3" fillId="3" borderId="47" xfId="0" quotePrefix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/>
    </xf>
    <xf numFmtId="0" fontId="3" fillId="3" borderId="3" xfId="0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0" fillId="0" borderId="18" xfId="0" quotePrefix="1" applyFill="1" applyBorder="1" applyAlignment="1">
      <alignment horizontal="center"/>
    </xf>
    <xf numFmtId="0" fontId="0" fillId="0" borderId="19" xfId="0" quotePrefix="1" applyFill="1" applyBorder="1" applyAlignment="1">
      <alignment horizontal="center"/>
    </xf>
    <xf numFmtId="0" fontId="0" fillId="0" borderId="24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textRotation="90"/>
    </xf>
    <xf numFmtId="0" fontId="0" fillId="0" borderId="24" xfId="0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52" xfId="0" applyBorder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42">
    <cellStyle name="20% - Accent1" xfId="18" builtinId="30" customBuiltin="1"/>
    <cellStyle name="20% - Accent2" xfId="21" builtinId="34" customBuiltin="1"/>
    <cellStyle name="20% - Accent3" xfId="24" builtinId="38" customBuiltin="1"/>
    <cellStyle name="20% - Accent4" xfId="27" builtinId="42" customBuiltin="1"/>
    <cellStyle name="20% - Accent5" xfId="30" builtinId="46" customBuiltin="1"/>
    <cellStyle name="20% - Accent6" xfId="33" builtinId="50" customBuiltin="1"/>
    <cellStyle name="40% - Accent1" xfId="19" builtinId="31" customBuiltin="1"/>
    <cellStyle name="40% - Accent2" xfId="22" builtinId="35" customBuiltin="1"/>
    <cellStyle name="40% - Accent3" xfId="25" builtinId="39" customBuiltin="1"/>
    <cellStyle name="40% - Accent4" xfId="28" builtinId="43" customBuiltin="1"/>
    <cellStyle name="40% - Accent5" xfId="31" builtinId="47" customBuiltin="1"/>
    <cellStyle name="40% - Accent6" xfId="34" builtinId="51" customBuiltin="1"/>
    <cellStyle name="60% - Accent1 2" xfId="36" xr:uid="{F5863A6A-26D4-43CF-88FD-921C376882F1}"/>
    <cellStyle name="60% - Accent2 2" xfId="37" xr:uid="{DE5B7C8A-F6DC-48B9-B179-3B997E97ED8E}"/>
    <cellStyle name="60% - Accent3 2" xfId="38" xr:uid="{9CCFAE81-C907-44A6-B60B-71F0C65A5F1B}"/>
    <cellStyle name="60% - Accent4 2" xfId="39" xr:uid="{E2AC24F0-4275-488F-B8CF-A35A40C789A1}"/>
    <cellStyle name="60% - Accent5 2" xfId="40" xr:uid="{1BB6B21F-CE2C-45EB-8106-943497F32B79}"/>
    <cellStyle name="60% - Accent6 2" xfId="41" xr:uid="{9F7413AD-E73D-4AA9-8966-9B0C0827FC41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7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8" builtinId="20" customBuiltin="1"/>
    <cellStyle name="Linked Cell" xfId="11" builtinId="24" customBuiltin="1"/>
    <cellStyle name="Neutral 2" xfId="35" xr:uid="{FE9628F9-60B9-4806-80C1-AEF7F25F9F43}"/>
    <cellStyle name="Normal" xfId="0" builtinId="0"/>
    <cellStyle name="Note" xfId="14" builtinId="10" customBuiltin="1"/>
    <cellStyle name="Output" xfId="9" builtinId="21" customBuiltin="1"/>
    <cellStyle name="Title" xfId="1" builtinId="15" customBuiltin="1"/>
    <cellStyle name="Total" xfId="16" builtinId="25" customBuiltin="1"/>
    <cellStyle name="Warning Text" xfId="13" builtinId="11" customBuiltin="1"/>
  </cellStyles>
  <dxfs count="3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C200A-CDAC-4EC0-9325-1CF9F7C0060C}">
  <dimension ref="A1:A3"/>
  <sheetViews>
    <sheetView tabSelected="1" workbookViewId="0">
      <selection activeCell="D33" sqref="D32:D33"/>
    </sheetView>
  </sheetViews>
  <sheetFormatPr baseColWidth="10" defaultColWidth="8.83203125" defaultRowHeight="15"/>
  <cols>
    <col min="1" max="1" width="16.33203125" bestFit="1" customWidth="1"/>
  </cols>
  <sheetData>
    <row r="1" spans="1:1">
      <c r="A1" t="s">
        <v>492</v>
      </c>
    </row>
    <row r="3" spans="1:1">
      <c r="A3" t="s">
        <v>493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5366D-668B-44CC-A716-C34D1787B810}">
  <dimension ref="A1:Y119"/>
  <sheetViews>
    <sheetView topLeftCell="A3" zoomScale="60" zoomScaleNormal="60" workbookViewId="0">
      <selection activeCell="AH29" sqref="AH29"/>
    </sheetView>
  </sheetViews>
  <sheetFormatPr baseColWidth="10" defaultColWidth="8.83203125" defaultRowHeight="15"/>
  <cols>
    <col min="1" max="1" width="12.1640625" bestFit="1" customWidth="1"/>
    <col min="2" max="2" width="9.5" bestFit="1" customWidth="1"/>
    <col min="3" max="3" width="8.83203125" bestFit="1" customWidth="1"/>
    <col min="4" max="4" width="9.5" bestFit="1" customWidth="1"/>
    <col min="5" max="7" width="8.83203125" bestFit="1" customWidth="1"/>
    <col min="13" max="13" width="10.83203125" customWidth="1"/>
    <col min="14" max="14" width="13.5" customWidth="1"/>
    <col min="21" max="21" width="9" bestFit="1" customWidth="1"/>
    <col min="24" max="24" width="13.33203125" customWidth="1"/>
    <col min="25" max="25" width="14.33203125" customWidth="1"/>
  </cols>
  <sheetData>
    <row r="1" spans="1:25" ht="16" thickBot="1">
      <c r="A1" t="s">
        <v>441</v>
      </c>
      <c r="N1" t="s">
        <v>440</v>
      </c>
    </row>
    <row r="2" spans="1:25">
      <c r="A2" s="283" t="s">
        <v>278</v>
      </c>
      <c r="B2" s="285" t="s">
        <v>17</v>
      </c>
      <c r="C2" s="285"/>
      <c r="D2" s="285" t="s">
        <v>16</v>
      </c>
      <c r="E2" s="285"/>
      <c r="F2" s="286" t="s">
        <v>0</v>
      </c>
      <c r="G2" s="277" t="s">
        <v>432</v>
      </c>
      <c r="H2" s="62"/>
      <c r="I2" s="86"/>
      <c r="J2" s="86"/>
      <c r="K2" s="62"/>
      <c r="L2" s="62"/>
      <c r="N2" s="283" t="s">
        <v>278</v>
      </c>
      <c r="O2" s="285" t="s">
        <v>17</v>
      </c>
      <c r="P2" s="285"/>
      <c r="Q2" s="285" t="s">
        <v>16</v>
      </c>
      <c r="R2" s="285"/>
      <c r="S2" s="286" t="s">
        <v>0</v>
      </c>
      <c r="T2" s="277" t="s">
        <v>432</v>
      </c>
      <c r="U2" s="76"/>
      <c r="V2" s="86"/>
      <c r="W2" s="86"/>
      <c r="X2" s="76"/>
      <c r="Y2" s="62"/>
    </row>
    <row r="3" spans="1:25" ht="81" thickBot="1">
      <c r="A3" s="284"/>
      <c r="B3" s="35" t="s">
        <v>1</v>
      </c>
      <c r="C3" s="35" t="s">
        <v>2</v>
      </c>
      <c r="D3" s="35" t="s">
        <v>1</v>
      </c>
      <c r="E3" s="35" t="s">
        <v>2</v>
      </c>
      <c r="F3" s="287"/>
      <c r="G3" s="288"/>
      <c r="H3" s="65" t="s">
        <v>433</v>
      </c>
      <c r="I3" s="87" t="s">
        <v>438</v>
      </c>
      <c r="J3" s="87" t="s">
        <v>439</v>
      </c>
      <c r="K3" s="65" t="s">
        <v>434</v>
      </c>
      <c r="L3" s="65" t="s">
        <v>435</v>
      </c>
      <c r="N3" s="284"/>
      <c r="O3" s="35" t="s">
        <v>1</v>
      </c>
      <c r="P3" s="35" t="s">
        <v>2</v>
      </c>
      <c r="Q3" s="35" t="s">
        <v>1</v>
      </c>
      <c r="R3" s="35" t="s">
        <v>2</v>
      </c>
      <c r="S3" s="287"/>
      <c r="T3" s="288"/>
      <c r="U3" s="78" t="s">
        <v>433</v>
      </c>
      <c r="V3" s="87" t="s">
        <v>436</v>
      </c>
      <c r="W3" s="87" t="s">
        <v>437</v>
      </c>
      <c r="X3" s="65" t="s">
        <v>434</v>
      </c>
      <c r="Y3" s="65" t="s">
        <v>435</v>
      </c>
    </row>
    <row r="4" spans="1:25" ht="17">
      <c r="A4" s="34" t="s">
        <v>227</v>
      </c>
      <c r="B4" s="83">
        <v>46667.845029355558</v>
      </c>
      <c r="C4" s="83">
        <v>1657.4532431685921</v>
      </c>
      <c r="D4" s="83">
        <v>28323.459201650694</v>
      </c>
      <c r="E4" s="83">
        <v>363.09876122840365</v>
      </c>
      <c r="F4" s="91">
        <v>8.8636851818448519E-7</v>
      </c>
      <c r="G4" s="89">
        <f t="shared" ref="G4:G35" si="0">ABS((B4-D4)/(SQRT(((C4^2)+(E4^2))*0.5)))</f>
        <v>15.289664211540098</v>
      </c>
      <c r="H4" s="62">
        <f>(B4/75000)/(D4/75000)</f>
        <v>1.647674625373293</v>
      </c>
      <c r="I4" s="86">
        <f>B4/75000</f>
        <v>0.62223793372474079</v>
      </c>
      <c r="J4" s="86">
        <f>D4/75000</f>
        <v>0.37764612268867592</v>
      </c>
      <c r="K4" s="62">
        <f>H4/5.2</f>
        <v>0.31686050487947942</v>
      </c>
      <c r="L4" s="62">
        <f>I4/0.062</f>
        <v>10.036095705237754</v>
      </c>
      <c r="N4" s="34" t="s">
        <v>227</v>
      </c>
      <c r="O4" s="83">
        <v>20499.589143030818</v>
      </c>
      <c r="P4" s="83">
        <v>1812.6174094866637</v>
      </c>
      <c r="Q4" s="83">
        <v>14849.545797003389</v>
      </c>
      <c r="R4" s="83">
        <v>511.918041623026</v>
      </c>
      <c r="S4" s="91">
        <v>6.1716295015234221E-4</v>
      </c>
      <c r="T4" s="92">
        <f t="shared" ref="T4:T35" si="1">ABS((O4-Q4)/(SQRT(((P4^2)+(R4^2))*0.5)))</f>
        <v>4.2422561346894243</v>
      </c>
      <c r="U4" s="76">
        <f>(O4/75000)/(Q4/75000)</f>
        <v>1.3804859369616274</v>
      </c>
      <c r="V4" s="86">
        <f>O4/75000</f>
        <v>0.27332785524041092</v>
      </c>
      <c r="W4" s="86">
        <f>Q4/75000</f>
        <v>0.19799394396004519</v>
      </c>
      <c r="X4" s="76">
        <f>U4/5.2</f>
        <v>0.26547806480031294</v>
      </c>
      <c r="Y4" s="62">
        <f>V4/0.062</f>
        <v>4.408513794200176</v>
      </c>
    </row>
    <row r="5" spans="1:25" ht="17">
      <c r="A5" s="18" t="s">
        <v>228</v>
      </c>
      <c r="B5" s="3">
        <v>49641.440044133495</v>
      </c>
      <c r="C5" s="3">
        <v>806.25005174022499</v>
      </c>
      <c r="D5" s="3">
        <v>52391.422159267764</v>
      </c>
      <c r="E5" s="3">
        <v>1078.1622949637444</v>
      </c>
      <c r="F5" s="79">
        <v>1.2559524770522175E-3</v>
      </c>
      <c r="G5" s="84">
        <f t="shared" si="0"/>
        <v>2.8887441880527693</v>
      </c>
      <c r="H5" s="62"/>
      <c r="I5" s="86"/>
      <c r="J5" s="86"/>
      <c r="K5" s="62"/>
      <c r="L5" s="62"/>
      <c r="N5" s="18" t="s">
        <v>228</v>
      </c>
      <c r="O5" s="3">
        <v>28872.089143717982</v>
      </c>
      <c r="P5" s="3">
        <v>271.76109740387682</v>
      </c>
      <c r="Q5" s="3">
        <v>30719.717991269412</v>
      </c>
      <c r="R5" s="3">
        <v>701.33359315221071</v>
      </c>
      <c r="S5" s="79">
        <v>1.1902689859158717E-3</v>
      </c>
      <c r="T5" s="93">
        <f t="shared" si="1"/>
        <v>3.4739843015584664</v>
      </c>
      <c r="U5" s="76"/>
      <c r="V5" s="86"/>
      <c r="W5" s="86"/>
      <c r="X5" s="76"/>
      <c r="Y5" s="62"/>
    </row>
    <row r="6" spans="1:25" ht="17">
      <c r="A6" s="18" t="s">
        <v>229</v>
      </c>
      <c r="B6" s="3">
        <v>54002.279008457495</v>
      </c>
      <c r="C6" s="3">
        <v>2806.7140926500019</v>
      </c>
      <c r="D6" s="3">
        <v>58111.939686479214</v>
      </c>
      <c r="E6" s="3">
        <v>1601.0182849665359</v>
      </c>
      <c r="F6" s="79">
        <v>2.1840119844855718E-2</v>
      </c>
      <c r="G6" s="84">
        <f t="shared" si="0"/>
        <v>1.7986717801885319</v>
      </c>
      <c r="H6" s="62"/>
      <c r="I6" s="86"/>
      <c r="J6" s="86"/>
      <c r="K6" s="62"/>
      <c r="L6" s="62"/>
      <c r="N6" s="18" t="s">
        <v>229</v>
      </c>
      <c r="O6" s="3">
        <v>30941.587766618013</v>
      </c>
      <c r="P6" s="3">
        <v>2414.5087636261514</v>
      </c>
      <c r="Q6" s="3">
        <v>30142.492249265302</v>
      </c>
      <c r="R6" s="3">
        <v>1119.9854093300416</v>
      </c>
      <c r="S6" s="79">
        <v>0.52336999004310814</v>
      </c>
      <c r="T6" s="93">
        <f t="shared" si="1"/>
        <v>0.42458796109621022</v>
      </c>
      <c r="U6" s="76"/>
      <c r="V6" s="86"/>
      <c r="W6" s="86"/>
      <c r="X6" s="76"/>
      <c r="Y6" s="62"/>
    </row>
    <row r="7" spans="1:25" ht="17">
      <c r="A7" s="18" t="s">
        <v>230</v>
      </c>
      <c r="B7" s="3">
        <v>51029.460980588592</v>
      </c>
      <c r="C7" s="3">
        <v>823.83225008345016</v>
      </c>
      <c r="D7" s="3">
        <v>52977.801007789792</v>
      </c>
      <c r="E7" s="3">
        <v>1255.1923347751278</v>
      </c>
      <c r="F7" s="79">
        <v>1.8313994722946828E-2</v>
      </c>
      <c r="G7" s="84">
        <f t="shared" si="0"/>
        <v>1.8351975369816107</v>
      </c>
      <c r="H7" s="62"/>
      <c r="I7" s="86"/>
      <c r="J7" s="86"/>
      <c r="K7" s="62"/>
      <c r="L7" s="62"/>
      <c r="N7" s="18" t="s">
        <v>230</v>
      </c>
      <c r="O7" s="3">
        <v>30581.867162691047</v>
      </c>
      <c r="P7" s="3">
        <v>2817.539333178755</v>
      </c>
      <c r="Q7" s="3">
        <v>29400.657095034534</v>
      </c>
      <c r="R7" s="3">
        <v>282.50948232883911</v>
      </c>
      <c r="S7" s="79">
        <v>0.39296023093111476</v>
      </c>
      <c r="T7" s="93">
        <f t="shared" si="1"/>
        <v>0.58992923290693822</v>
      </c>
      <c r="U7" s="76"/>
      <c r="V7" s="86"/>
      <c r="W7" s="86"/>
      <c r="X7" s="76"/>
      <c r="Y7" s="62"/>
    </row>
    <row r="8" spans="1:25" ht="17">
      <c r="A8" s="18" t="s">
        <v>231</v>
      </c>
      <c r="B8" s="3">
        <v>49474.201337249448</v>
      </c>
      <c r="C8" s="3">
        <v>2170.2407155713845</v>
      </c>
      <c r="D8" s="3">
        <v>54132.650450111432</v>
      </c>
      <c r="E8" s="3">
        <v>427.59929904226982</v>
      </c>
      <c r="F8" s="79">
        <v>4.3668099893906728E-3</v>
      </c>
      <c r="G8" s="84">
        <f t="shared" si="0"/>
        <v>2.9783672410822852</v>
      </c>
      <c r="H8" s="62"/>
      <c r="I8" s="86"/>
      <c r="J8" s="86"/>
      <c r="K8" s="62"/>
      <c r="L8" s="62"/>
      <c r="N8" s="18" t="s">
        <v>231</v>
      </c>
      <c r="O8" s="3">
        <v>30041.559270206228</v>
      </c>
      <c r="P8" s="3">
        <v>1917.5428497203457</v>
      </c>
      <c r="Q8" s="3">
        <v>29671.61454233051</v>
      </c>
      <c r="R8" s="3">
        <v>422.14043746774286</v>
      </c>
      <c r="S8" s="79">
        <v>0.68954012434406176</v>
      </c>
      <c r="T8" s="93">
        <f t="shared" si="1"/>
        <v>0.2664586953940874</v>
      </c>
      <c r="U8" s="76"/>
      <c r="V8" s="86"/>
      <c r="W8" s="86"/>
      <c r="X8" s="76"/>
      <c r="Y8" s="62"/>
    </row>
    <row r="9" spans="1:25" ht="17">
      <c r="A9" s="18" t="s">
        <v>232</v>
      </c>
      <c r="B9" s="3">
        <v>50935.29057874735</v>
      </c>
      <c r="C9" s="3">
        <v>815.05767797863336</v>
      </c>
      <c r="D9" s="3">
        <v>55534.235329484822</v>
      </c>
      <c r="E9" s="3">
        <v>4507.5664362340767</v>
      </c>
      <c r="F9" s="79">
        <v>7.1478435252442463E-2</v>
      </c>
      <c r="G9" s="84">
        <f t="shared" si="0"/>
        <v>1.4198577660787794</v>
      </c>
      <c r="H9" s="62"/>
      <c r="I9" s="86"/>
      <c r="J9" s="86"/>
      <c r="K9" s="62"/>
      <c r="L9" s="62"/>
      <c r="N9" s="18" t="s">
        <v>232</v>
      </c>
      <c r="O9" s="3">
        <v>30175.737643643006</v>
      </c>
      <c r="P9" s="3">
        <v>1272.993361073238</v>
      </c>
      <c r="Q9" s="3">
        <v>30149.326540084341</v>
      </c>
      <c r="R9" s="3">
        <v>286.41402069470416</v>
      </c>
      <c r="S9" s="79">
        <v>0.96549606135408195</v>
      </c>
      <c r="T9" s="93">
        <f t="shared" si="1"/>
        <v>2.8625444213555923E-2</v>
      </c>
      <c r="U9" s="76"/>
      <c r="V9" s="86"/>
      <c r="W9" s="86"/>
      <c r="X9" s="76"/>
      <c r="Y9" s="62"/>
    </row>
    <row r="10" spans="1:25" ht="17">
      <c r="A10" s="18" t="s">
        <v>233</v>
      </c>
      <c r="B10" s="3">
        <v>54706.291894898837</v>
      </c>
      <c r="C10" s="3">
        <v>1008.079087633512</v>
      </c>
      <c r="D10" s="3">
        <v>56096.261639287441</v>
      </c>
      <c r="E10" s="3">
        <v>1559.9795999333335</v>
      </c>
      <c r="F10" s="79">
        <v>0.13032956987406208</v>
      </c>
      <c r="G10" s="84">
        <f t="shared" si="0"/>
        <v>1.0583417199094363</v>
      </c>
      <c r="H10" s="62"/>
      <c r="I10" s="86"/>
      <c r="J10" s="86"/>
      <c r="K10" s="62"/>
      <c r="L10" s="62"/>
      <c r="N10" s="18" t="s">
        <v>233</v>
      </c>
      <c r="O10" s="3">
        <v>28516.597754319806</v>
      </c>
      <c r="P10" s="3">
        <v>230.98019521285781</v>
      </c>
      <c r="Q10" s="3">
        <v>28822.976588324313</v>
      </c>
      <c r="R10" s="3">
        <v>423.11685860738635</v>
      </c>
      <c r="S10" s="79">
        <v>0.19429532658303356</v>
      </c>
      <c r="T10" s="93">
        <f t="shared" si="1"/>
        <v>0.89882395528472347</v>
      </c>
      <c r="U10" s="76"/>
      <c r="V10" s="86"/>
      <c r="W10" s="86"/>
      <c r="X10" s="76"/>
      <c r="Y10" s="62"/>
    </row>
    <row r="11" spans="1:25" ht="17">
      <c r="A11" s="20" t="s">
        <v>234</v>
      </c>
      <c r="B11" s="15">
        <v>43380.226173759642</v>
      </c>
      <c r="C11" s="2">
        <v>689.62844012262212</v>
      </c>
      <c r="D11" s="2">
        <v>40963.012049104873</v>
      </c>
      <c r="E11" s="2">
        <v>1673.7538021771873</v>
      </c>
      <c r="F11" s="80">
        <v>2.1615573068641113E-2</v>
      </c>
      <c r="G11" s="82">
        <f t="shared" si="0"/>
        <v>1.888379619125758</v>
      </c>
      <c r="H11" s="62"/>
      <c r="I11" s="86"/>
      <c r="J11" s="86"/>
      <c r="K11" s="62"/>
      <c r="L11" s="62"/>
      <c r="N11" s="20" t="s">
        <v>234</v>
      </c>
      <c r="O11" s="15">
        <v>39378.440603468058</v>
      </c>
      <c r="P11" s="2">
        <v>2648.3276409261643</v>
      </c>
      <c r="Q11" s="2">
        <v>40213.235446299841</v>
      </c>
      <c r="R11" s="2">
        <v>1322.3630011794728</v>
      </c>
      <c r="S11" s="80">
        <v>0.54740685495348207</v>
      </c>
      <c r="T11" s="94">
        <f t="shared" si="1"/>
        <v>0.39882843325432982</v>
      </c>
      <c r="U11" s="76"/>
      <c r="V11" s="86"/>
      <c r="W11" s="86"/>
      <c r="X11" s="76"/>
      <c r="Y11" s="62"/>
    </row>
    <row r="12" spans="1:25" ht="17">
      <c r="A12" s="20" t="s">
        <v>235</v>
      </c>
      <c r="B12" s="15">
        <v>29923.27816894653</v>
      </c>
      <c r="C12" s="2">
        <v>1149.4274817464009</v>
      </c>
      <c r="D12" s="2">
        <v>2921.3272323449978</v>
      </c>
      <c r="E12" s="2">
        <v>142.63083708393921</v>
      </c>
      <c r="F12" s="80">
        <v>3.2250406094801692E-8</v>
      </c>
      <c r="G12" s="82">
        <f t="shared" si="0"/>
        <v>32.969352498740058</v>
      </c>
      <c r="H12" s="62">
        <f>(B12/75000)/(D12/75000)</f>
        <v>10.243042216440305</v>
      </c>
      <c r="I12" s="86">
        <f>B12/75000</f>
        <v>0.39897704225262037</v>
      </c>
      <c r="J12" s="86">
        <f>D12/75000</f>
        <v>3.8951029764599972E-2</v>
      </c>
      <c r="K12" s="62">
        <f>H12/5.2</f>
        <v>1.9698158108539048</v>
      </c>
      <c r="L12" s="62">
        <f>I12/0.062</f>
        <v>6.4351135847196836</v>
      </c>
      <c r="N12" s="20" t="s">
        <v>235</v>
      </c>
      <c r="O12" s="15">
        <v>35944.685930379899</v>
      </c>
      <c r="P12" s="2">
        <v>1636.9811460360825</v>
      </c>
      <c r="Q12" s="2">
        <v>14577.062631263141</v>
      </c>
      <c r="R12" s="2">
        <v>288.17377833654137</v>
      </c>
      <c r="S12" s="80">
        <v>4.9336494581949941E-7</v>
      </c>
      <c r="T12" s="94">
        <f t="shared" si="1"/>
        <v>18.180269330399248</v>
      </c>
      <c r="U12" s="76">
        <f>(O12/75000)/(Q12/75000)</f>
        <v>2.4658387522661824</v>
      </c>
      <c r="V12" s="86">
        <f>O12/75000</f>
        <v>0.47926247907173197</v>
      </c>
      <c r="W12" s="86">
        <f>Q12/75000</f>
        <v>0.19436083508350854</v>
      </c>
      <c r="X12" s="76">
        <f>U12/5.2</f>
        <v>0.47419976005118891</v>
      </c>
      <c r="Y12" s="62">
        <f>V12/0.062</f>
        <v>7.7300399850279353</v>
      </c>
    </row>
    <row r="13" spans="1:25" ht="17">
      <c r="A13" s="20" t="s">
        <v>236</v>
      </c>
      <c r="B13" s="15">
        <v>35113.160275732946</v>
      </c>
      <c r="C13" s="2">
        <v>469.05884299251852</v>
      </c>
      <c r="D13" s="2">
        <v>35107.520015281501</v>
      </c>
      <c r="E13" s="2">
        <v>667.45029939401741</v>
      </c>
      <c r="F13" s="80">
        <v>0.98800362450096735</v>
      </c>
      <c r="G13" s="82">
        <f t="shared" si="0"/>
        <v>9.7777321569883432E-3</v>
      </c>
      <c r="H13" s="62"/>
      <c r="I13" s="86"/>
      <c r="J13" s="86"/>
      <c r="K13" s="62"/>
      <c r="L13" s="62"/>
      <c r="N13" s="20" t="s">
        <v>236</v>
      </c>
      <c r="O13" s="15">
        <v>31274.517093078612</v>
      </c>
      <c r="P13" s="2">
        <v>2712.182657874027</v>
      </c>
      <c r="Q13" s="2">
        <v>31314.759915817122</v>
      </c>
      <c r="R13" s="2">
        <v>4183.5425502807511</v>
      </c>
      <c r="S13" s="80">
        <v>0.98601325950193419</v>
      </c>
      <c r="T13" s="94">
        <f t="shared" si="1"/>
        <v>1.1414861976072933E-2</v>
      </c>
      <c r="U13" s="76"/>
      <c r="V13" s="86"/>
      <c r="W13" s="86"/>
      <c r="X13" s="76"/>
      <c r="Y13" s="62"/>
    </row>
    <row r="14" spans="1:25" ht="17">
      <c r="A14" s="20" t="s">
        <v>237</v>
      </c>
      <c r="B14" s="15">
        <v>35793.182631450938</v>
      </c>
      <c r="C14" s="2">
        <v>712.17361933883012</v>
      </c>
      <c r="D14" s="2">
        <v>35362.341797633366</v>
      </c>
      <c r="E14" s="2">
        <v>1343.5313524133458</v>
      </c>
      <c r="F14" s="80">
        <v>0.54495166994751987</v>
      </c>
      <c r="G14" s="82">
        <f t="shared" si="0"/>
        <v>0.40069395790559797</v>
      </c>
      <c r="H14" s="62"/>
      <c r="I14" s="86"/>
      <c r="J14" s="86"/>
      <c r="K14" s="62"/>
      <c r="L14" s="62"/>
      <c r="N14" s="20" t="s">
        <v>237</v>
      </c>
      <c r="O14" s="15">
        <v>30273.187242686548</v>
      </c>
      <c r="P14" s="2">
        <v>5482.9993440712424</v>
      </c>
      <c r="Q14" s="2">
        <v>30481.419823316493</v>
      </c>
      <c r="R14" s="2">
        <v>3933.2245981361898</v>
      </c>
      <c r="S14" s="80">
        <v>0.94648482396126998</v>
      </c>
      <c r="T14" s="94">
        <f t="shared" si="1"/>
        <v>4.3641330548976676E-2</v>
      </c>
      <c r="U14" s="76"/>
      <c r="V14" s="86"/>
      <c r="W14" s="86"/>
      <c r="X14" s="76"/>
      <c r="Y14" s="62"/>
    </row>
    <row r="15" spans="1:25" ht="17">
      <c r="A15" s="20" t="s">
        <v>238</v>
      </c>
      <c r="B15" s="15">
        <v>35934.691243599809</v>
      </c>
      <c r="C15" s="2">
        <v>244.39836813910463</v>
      </c>
      <c r="D15" s="2">
        <v>36853.188944962523</v>
      </c>
      <c r="E15" s="2">
        <v>486.10802361677906</v>
      </c>
      <c r="F15" s="80">
        <v>6.3006955211921591E-3</v>
      </c>
      <c r="G15" s="82">
        <f t="shared" si="0"/>
        <v>2.3873937644043854</v>
      </c>
      <c r="H15" s="62"/>
      <c r="I15" s="86"/>
      <c r="J15" s="86"/>
      <c r="K15" s="62"/>
      <c r="L15" s="62"/>
      <c r="N15" s="20" t="s">
        <v>238</v>
      </c>
      <c r="O15" s="15">
        <v>29975.916391749986</v>
      </c>
      <c r="P15" s="2">
        <v>1302.929653401495</v>
      </c>
      <c r="Q15" s="2">
        <v>33613.712428506995</v>
      </c>
      <c r="R15" s="2">
        <v>1421.5804122601573</v>
      </c>
      <c r="S15" s="80">
        <v>1.8062093756139447E-3</v>
      </c>
      <c r="T15" s="94">
        <f t="shared" si="1"/>
        <v>2.6678934692103011</v>
      </c>
      <c r="U15" s="76"/>
      <c r="V15" s="86"/>
      <c r="W15" s="86"/>
      <c r="X15" s="76"/>
      <c r="Y15" s="62"/>
    </row>
    <row r="16" spans="1:25" ht="17">
      <c r="A16" s="20" t="s">
        <v>239</v>
      </c>
      <c r="B16" s="15">
        <v>35782.536466465688</v>
      </c>
      <c r="C16" s="2">
        <v>295.46453927725281</v>
      </c>
      <c r="D16" s="2">
        <v>38071.096917694238</v>
      </c>
      <c r="E16" s="2">
        <v>1079.3110779549627</v>
      </c>
      <c r="F16" s="80">
        <v>4.2368939418589886E-3</v>
      </c>
      <c r="G16" s="82">
        <f t="shared" si="0"/>
        <v>2.8922678383700458</v>
      </c>
      <c r="H16" s="62"/>
      <c r="I16" s="86"/>
      <c r="J16" s="86"/>
      <c r="K16" s="62"/>
      <c r="L16" s="62"/>
      <c r="N16" s="20" t="s">
        <v>239</v>
      </c>
      <c r="O16" s="15">
        <v>29792.001069534057</v>
      </c>
      <c r="P16" s="2">
        <v>1257.5408681159774</v>
      </c>
      <c r="Q16" s="2">
        <v>32638.248726954451</v>
      </c>
      <c r="R16" s="2">
        <v>1617.3836513364708</v>
      </c>
      <c r="S16" s="80">
        <v>1.1917312865032705E-2</v>
      </c>
      <c r="T16" s="94">
        <f t="shared" si="1"/>
        <v>1.9647199965049782</v>
      </c>
      <c r="U16" s="76"/>
      <c r="V16" s="86"/>
      <c r="W16" s="86"/>
      <c r="X16" s="76"/>
      <c r="Y16" s="62"/>
    </row>
    <row r="17" spans="1:25" ht="17">
      <c r="A17" s="20" t="s">
        <v>240</v>
      </c>
      <c r="B17" s="15">
        <v>36619.415336271573</v>
      </c>
      <c r="C17" s="2">
        <v>563.25336518165</v>
      </c>
      <c r="D17" s="2">
        <v>35782.459286586964</v>
      </c>
      <c r="E17" s="2">
        <v>1064.4656375506206</v>
      </c>
      <c r="F17" s="80">
        <v>0.16078132672224391</v>
      </c>
      <c r="G17" s="82">
        <f t="shared" si="0"/>
        <v>0.98283931744038322</v>
      </c>
      <c r="H17" s="62"/>
      <c r="I17" s="86"/>
      <c r="J17" s="86"/>
      <c r="K17" s="62"/>
      <c r="L17" s="62"/>
      <c r="N17" s="20" t="s">
        <v>240</v>
      </c>
      <c r="O17" s="15">
        <v>31088.772464096415</v>
      </c>
      <c r="P17" s="2">
        <v>1215.022390681534</v>
      </c>
      <c r="Q17" s="2">
        <v>32914.199935697448</v>
      </c>
      <c r="R17" s="2">
        <v>1325.2293900988232</v>
      </c>
      <c r="S17" s="80">
        <v>4.6735991323332969E-2</v>
      </c>
      <c r="T17" s="94">
        <f t="shared" si="1"/>
        <v>1.4358513597831015</v>
      </c>
      <c r="U17" s="76"/>
      <c r="V17" s="86"/>
      <c r="W17" s="86"/>
      <c r="X17" s="76"/>
      <c r="Y17" s="62"/>
    </row>
    <row r="18" spans="1:25" ht="17">
      <c r="A18" s="18" t="s">
        <v>241</v>
      </c>
      <c r="B18" s="3">
        <v>58918.019946730339</v>
      </c>
      <c r="C18" s="3">
        <v>5263.0926336564262</v>
      </c>
      <c r="D18" s="3">
        <v>59243.384265449713</v>
      </c>
      <c r="E18" s="3">
        <v>6891.8664030412192</v>
      </c>
      <c r="F18" s="79">
        <v>0.9349060992299616</v>
      </c>
      <c r="G18" s="84">
        <f t="shared" si="0"/>
        <v>5.3061787169326829E-2</v>
      </c>
      <c r="H18" s="62"/>
      <c r="I18" s="86"/>
      <c r="J18" s="86"/>
      <c r="K18" s="62"/>
      <c r="L18" s="62"/>
      <c r="N18" s="18" t="s">
        <v>241</v>
      </c>
      <c r="O18" s="3">
        <v>33646.046012049017</v>
      </c>
      <c r="P18" s="3">
        <v>1239.8649695987424</v>
      </c>
      <c r="Q18" s="3">
        <v>34384.98447828256</v>
      </c>
      <c r="R18" s="3">
        <v>811.32394304101729</v>
      </c>
      <c r="S18" s="79">
        <v>0.29492201753615882</v>
      </c>
      <c r="T18" s="93">
        <f t="shared" si="1"/>
        <v>0.7052699767414905</v>
      </c>
      <c r="U18" s="76"/>
      <c r="V18" s="86"/>
      <c r="W18" s="86"/>
      <c r="X18" s="76"/>
      <c r="Y18" s="62"/>
    </row>
    <row r="19" spans="1:25" ht="17">
      <c r="A19" s="18" t="s">
        <v>242</v>
      </c>
      <c r="B19" s="3">
        <v>48203.188973909469</v>
      </c>
      <c r="C19" s="3">
        <v>326.04651781458529</v>
      </c>
      <c r="D19" s="3">
        <v>49898.994863724882</v>
      </c>
      <c r="E19" s="3">
        <v>3272.9263577728643</v>
      </c>
      <c r="F19" s="79">
        <v>0.30012599641853327</v>
      </c>
      <c r="G19" s="84">
        <f t="shared" si="0"/>
        <v>0.72913938480920393</v>
      </c>
      <c r="H19" s="62"/>
      <c r="I19" s="86"/>
      <c r="J19" s="86"/>
      <c r="K19" s="62"/>
      <c r="L19" s="62"/>
      <c r="N19" s="18" t="s">
        <v>242</v>
      </c>
      <c r="O19" s="3">
        <v>34509.851014718333</v>
      </c>
      <c r="P19" s="3">
        <v>630.9895048215219</v>
      </c>
      <c r="Q19" s="3">
        <v>34955.903760700581</v>
      </c>
      <c r="R19" s="3">
        <v>37.515669401725752</v>
      </c>
      <c r="S19" s="79">
        <v>0.17500772387106825</v>
      </c>
      <c r="T19" s="93">
        <f t="shared" si="1"/>
        <v>0.99795930543607636</v>
      </c>
      <c r="U19" s="76"/>
      <c r="V19" s="86"/>
      <c r="W19" s="86"/>
      <c r="X19" s="76"/>
      <c r="Y19" s="62"/>
    </row>
    <row r="20" spans="1:25" ht="17">
      <c r="A20" s="18" t="s">
        <v>243</v>
      </c>
      <c r="B20" s="3">
        <v>63780.52522711752</v>
      </c>
      <c r="C20" s="3">
        <v>1583.2381758229067</v>
      </c>
      <c r="D20" s="3">
        <v>42505.035033416199</v>
      </c>
      <c r="E20" s="3">
        <v>10276.507158945416</v>
      </c>
      <c r="F20" s="79">
        <v>5.3265339903202672E-3</v>
      </c>
      <c r="G20" s="84">
        <f t="shared" si="0"/>
        <v>2.8937108092928057</v>
      </c>
      <c r="H20" s="62"/>
      <c r="I20" s="86"/>
      <c r="J20" s="86"/>
      <c r="K20" s="62"/>
      <c r="L20" s="62"/>
      <c r="N20" s="18" t="s">
        <v>243</v>
      </c>
      <c r="O20" s="3">
        <v>33670.150708448899</v>
      </c>
      <c r="P20" s="3">
        <v>4483.9350761426158</v>
      </c>
      <c r="Q20" s="3">
        <v>34172.93997339841</v>
      </c>
      <c r="R20" s="3">
        <v>2205.5192735323699</v>
      </c>
      <c r="S20" s="79">
        <v>0.82816850767575834</v>
      </c>
      <c r="T20" s="93">
        <f t="shared" si="1"/>
        <v>0.14229571378825268</v>
      </c>
      <c r="U20" s="76"/>
      <c r="V20" s="86"/>
      <c r="W20" s="86"/>
      <c r="X20" s="76"/>
      <c r="Y20" s="62"/>
    </row>
    <row r="21" spans="1:25" ht="17">
      <c r="A21" s="18" t="s">
        <v>244</v>
      </c>
      <c r="B21" s="3">
        <v>46688.898505898658</v>
      </c>
      <c r="C21" s="3">
        <v>1383.8197365518888</v>
      </c>
      <c r="D21" s="3">
        <v>48536.871204288764</v>
      </c>
      <c r="E21" s="3">
        <v>1509.25940005651</v>
      </c>
      <c r="F21" s="79">
        <v>7.142596121405366E-2</v>
      </c>
      <c r="G21" s="84">
        <f t="shared" si="0"/>
        <v>1.2763135725706707</v>
      </c>
      <c r="H21" s="62"/>
      <c r="I21" s="86"/>
      <c r="J21" s="86"/>
      <c r="K21" s="62"/>
      <c r="L21" s="62"/>
      <c r="N21" s="18" t="s">
        <v>244</v>
      </c>
      <c r="O21" s="3">
        <v>33983.440141214531</v>
      </c>
      <c r="P21" s="3">
        <v>535.38391458705269</v>
      </c>
      <c r="Q21" s="3">
        <v>33733.836920698748</v>
      </c>
      <c r="R21" s="3">
        <v>482.11171216991164</v>
      </c>
      <c r="S21" s="79">
        <v>0.45664519242056156</v>
      </c>
      <c r="T21" s="93">
        <f t="shared" si="1"/>
        <v>0.48995162842448076</v>
      </c>
      <c r="U21" s="76"/>
      <c r="V21" s="86"/>
      <c r="W21" s="86"/>
      <c r="X21" s="76"/>
      <c r="Y21" s="62"/>
    </row>
    <row r="22" spans="1:25" ht="17">
      <c r="A22" s="18" t="s">
        <v>245</v>
      </c>
      <c r="B22" s="3">
        <v>31205.098043941834</v>
      </c>
      <c r="C22" s="3">
        <v>3070.7771985343093</v>
      </c>
      <c r="D22" s="3">
        <v>9046.9719760758053</v>
      </c>
      <c r="E22" s="3">
        <v>145.53805047759553</v>
      </c>
      <c r="F22" s="79">
        <v>1.6170238486640415E-5</v>
      </c>
      <c r="G22" s="84">
        <f t="shared" si="0"/>
        <v>10.193245905309581</v>
      </c>
      <c r="H22" s="62">
        <f>(B22/75000)/(D22/75000)</f>
        <v>3.4492312042594926</v>
      </c>
      <c r="I22" s="86">
        <f>B22/75000</f>
        <v>0.41606797391922445</v>
      </c>
      <c r="J22" s="86">
        <f>D22/75000</f>
        <v>0.12062629301434408</v>
      </c>
      <c r="K22" s="62">
        <f>H22/5.2</f>
        <v>0.66331369312682542</v>
      </c>
      <c r="L22" s="62">
        <f>I22/0.062</f>
        <v>6.7107737728907173</v>
      </c>
      <c r="N22" s="18" t="s">
        <v>245</v>
      </c>
      <c r="O22" s="3">
        <v>28621.32057143818</v>
      </c>
      <c r="P22" s="3">
        <v>708.37081201081298</v>
      </c>
      <c r="Q22" s="3">
        <v>17108.868496786283</v>
      </c>
      <c r="R22" s="3">
        <v>295.00451443146875</v>
      </c>
      <c r="S22" s="79">
        <v>1.0608422427220609E-8</v>
      </c>
      <c r="T22" s="93">
        <f t="shared" si="1"/>
        <v>21.217426706808361</v>
      </c>
      <c r="U22" s="76">
        <f>(O22/75000)/(Q22/75000)</f>
        <v>1.6728938314543937</v>
      </c>
      <c r="V22" s="86">
        <f>O22/75000</f>
        <v>0.38161760761917574</v>
      </c>
      <c r="W22" s="86">
        <f>Q22/75000</f>
        <v>0.22811824662381711</v>
      </c>
      <c r="X22" s="76">
        <f>U22/5.2</f>
        <v>0.321710352202768</v>
      </c>
      <c r="Y22" s="62">
        <f>V22/0.062</f>
        <v>6.1551227035350928</v>
      </c>
    </row>
    <row r="23" spans="1:25" ht="17">
      <c r="A23" s="18" t="s">
        <v>246</v>
      </c>
      <c r="B23" s="3">
        <v>48217.356056849065</v>
      </c>
      <c r="C23" s="3">
        <v>767.80142933790717</v>
      </c>
      <c r="D23" s="3">
        <v>48370.081307053471</v>
      </c>
      <c r="E23" s="3">
        <v>2089.6801996617064</v>
      </c>
      <c r="F23" s="79">
        <v>0.88286216392284467</v>
      </c>
      <c r="G23" s="84">
        <f t="shared" si="0"/>
        <v>9.7016995853703575E-2</v>
      </c>
      <c r="H23" s="62"/>
      <c r="I23" s="86"/>
      <c r="J23" s="86"/>
      <c r="K23" s="62"/>
      <c r="L23" s="62"/>
      <c r="N23" s="18" t="s">
        <v>246</v>
      </c>
      <c r="O23" s="3">
        <v>33008.158240255019</v>
      </c>
      <c r="P23" s="3">
        <v>2398.8021071149215</v>
      </c>
      <c r="Q23" s="3">
        <v>37072.715711193698</v>
      </c>
      <c r="R23" s="3">
        <v>926.06580516976931</v>
      </c>
      <c r="S23" s="79">
        <v>1.0890192078225728E-2</v>
      </c>
      <c r="T23" s="93">
        <f t="shared" si="1"/>
        <v>2.235459412850834</v>
      </c>
      <c r="U23" s="76"/>
      <c r="V23" s="86"/>
      <c r="W23" s="86"/>
      <c r="X23" s="76"/>
      <c r="Y23" s="62"/>
    </row>
    <row r="24" spans="1:25" ht="17">
      <c r="A24" s="18" t="s">
        <v>247</v>
      </c>
      <c r="B24" s="3">
        <v>50779.660786856373</v>
      </c>
      <c r="C24" s="3">
        <v>2189.7610175787599</v>
      </c>
      <c r="D24" s="3">
        <v>51454.204074203786</v>
      </c>
      <c r="E24" s="3">
        <v>2728.9723049926679</v>
      </c>
      <c r="F24" s="79">
        <v>0.67597279453660908</v>
      </c>
      <c r="G24" s="84">
        <f t="shared" si="0"/>
        <v>0.27264186776780475</v>
      </c>
      <c r="H24" s="62"/>
      <c r="I24" s="86"/>
      <c r="J24" s="86"/>
      <c r="K24" s="62"/>
      <c r="L24" s="62"/>
      <c r="N24" s="18" t="s">
        <v>247</v>
      </c>
      <c r="O24" s="3">
        <v>34474.795976590212</v>
      </c>
      <c r="P24" s="3">
        <v>1801.0385191824328</v>
      </c>
      <c r="Q24" s="3">
        <v>37030.483620846637</v>
      </c>
      <c r="R24" s="3">
        <v>1234.0735082522481</v>
      </c>
      <c r="S24" s="79">
        <v>2.8314532539542796E-2</v>
      </c>
      <c r="T24" s="93">
        <f t="shared" si="1"/>
        <v>1.6554455518771307</v>
      </c>
      <c r="U24" s="76"/>
      <c r="V24" s="86"/>
      <c r="W24" s="86"/>
      <c r="X24" s="76"/>
      <c r="Y24" s="62"/>
    </row>
    <row r="25" spans="1:25" ht="17">
      <c r="A25" s="20" t="s">
        <v>248</v>
      </c>
      <c r="B25" s="15">
        <v>57261.610591967452</v>
      </c>
      <c r="C25" s="2">
        <v>1423.4004751868079</v>
      </c>
      <c r="D25" s="2">
        <v>60996.03095632742</v>
      </c>
      <c r="E25" s="2">
        <v>1583.9255955171452</v>
      </c>
      <c r="F25" s="80">
        <v>2.9228748001432058E-3</v>
      </c>
      <c r="G25" s="82">
        <f t="shared" si="0"/>
        <v>2.4800181544163782</v>
      </c>
      <c r="H25" s="62"/>
      <c r="I25" s="86"/>
      <c r="J25" s="86"/>
      <c r="K25" s="62"/>
      <c r="L25" s="62"/>
      <c r="N25" s="20" t="s">
        <v>248</v>
      </c>
      <c r="O25" s="15">
        <v>46949.575126371928</v>
      </c>
      <c r="P25" s="2">
        <v>397.58830170166402</v>
      </c>
      <c r="Q25" s="2">
        <v>46848.075140044391</v>
      </c>
      <c r="R25" s="2">
        <v>533.26863385250181</v>
      </c>
      <c r="S25" s="80">
        <v>0.74057342459535502</v>
      </c>
      <c r="T25" s="94">
        <f t="shared" si="1"/>
        <v>0.21579826693481496</v>
      </c>
      <c r="U25" s="76"/>
      <c r="V25" s="86"/>
      <c r="W25" s="86"/>
      <c r="X25" s="76"/>
      <c r="Y25" s="62"/>
    </row>
    <row r="26" spans="1:25" ht="17">
      <c r="A26" s="20" t="s">
        <v>249</v>
      </c>
      <c r="B26" s="15">
        <v>62569.157986899525</v>
      </c>
      <c r="C26" s="2">
        <v>6060.1185397363315</v>
      </c>
      <c r="D26" s="2">
        <v>64632.527738182827</v>
      </c>
      <c r="E26" s="2">
        <v>5533.2705093083978</v>
      </c>
      <c r="F26" s="80">
        <v>0.58643620927365314</v>
      </c>
      <c r="G26" s="82">
        <f t="shared" si="0"/>
        <v>0.35558928647532578</v>
      </c>
      <c r="H26" s="62"/>
      <c r="I26" s="86"/>
      <c r="J26" s="86"/>
      <c r="K26" s="62"/>
      <c r="L26" s="62"/>
      <c r="N26" s="20" t="s">
        <v>249</v>
      </c>
      <c r="O26" s="15">
        <v>51858.856735137095</v>
      </c>
      <c r="P26" s="2">
        <v>3643.423903618333</v>
      </c>
      <c r="Q26" s="2">
        <v>54485.740028149834</v>
      </c>
      <c r="R26" s="2">
        <v>4227.4169389894769</v>
      </c>
      <c r="S26" s="80">
        <v>0.31785656971793746</v>
      </c>
      <c r="T26" s="94">
        <f t="shared" si="1"/>
        <v>0.66566769819360239</v>
      </c>
      <c r="U26" s="76"/>
      <c r="V26" s="86"/>
      <c r="W26" s="86"/>
      <c r="X26" s="76"/>
      <c r="Y26" s="62"/>
    </row>
    <row r="27" spans="1:25" ht="17">
      <c r="A27" s="20" t="s">
        <v>250</v>
      </c>
      <c r="B27" s="15">
        <v>53101.136913578222</v>
      </c>
      <c r="C27" s="2">
        <v>692.43991050703789</v>
      </c>
      <c r="D27" s="2">
        <v>19243.944643663726</v>
      </c>
      <c r="E27" s="2">
        <v>790.81701484011523</v>
      </c>
      <c r="F27" s="80">
        <v>1.0279351836239036E-14</v>
      </c>
      <c r="G27" s="82">
        <f t="shared" si="0"/>
        <v>45.55241558545864</v>
      </c>
      <c r="H27" s="62">
        <f>(B27/75000)/(D27/75000)</f>
        <v>2.7593686168216207</v>
      </c>
      <c r="I27" s="86">
        <f>B27/75000</f>
        <v>0.7080151588477096</v>
      </c>
      <c r="J27" s="86">
        <f>D27/75000</f>
        <v>0.25658592858218304</v>
      </c>
      <c r="K27" s="62">
        <f>H27/5.2</f>
        <v>0.53064781092723479</v>
      </c>
      <c r="L27" s="62">
        <f>I27/0.062</f>
        <v>11.419599336253381</v>
      </c>
      <c r="N27" s="20" t="s">
        <v>250</v>
      </c>
      <c r="O27" s="15">
        <v>51039.180968211956</v>
      </c>
      <c r="P27" s="2">
        <v>5298.2360149956103</v>
      </c>
      <c r="Q27" s="2">
        <v>30429.836751707102</v>
      </c>
      <c r="R27" s="2">
        <v>1145.9922034027854</v>
      </c>
      <c r="S27" s="80">
        <v>2.3629495067534588E-4</v>
      </c>
      <c r="T27" s="94">
        <f t="shared" si="1"/>
        <v>5.3767427343962808</v>
      </c>
      <c r="U27" s="76">
        <f>(O27/75000)/(Q27/75000)</f>
        <v>1.6772742287337008</v>
      </c>
      <c r="V27" s="86">
        <f>O27/75000</f>
        <v>0.68052241290949278</v>
      </c>
      <c r="W27" s="86">
        <f>Q27/75000</f>
        <v>0.40573115668942805</v>
      </c>
      <c r="X27" s="76">
        <f>U27/5.2</f>
        <v>0.32255273629494247</v>
      </c>
      <c r="Y27" s="62">
        <f>V27/0.062</f>
        <v>10.97616795015311</v>
      </c>
    </row>
    <row r="28" spans="1:25" ht="17">
      <c r="A28" s="20" t="s">
        <v>251</v>
      </c>
      <c r="B28" s="15">
        <v>53959.821459728315</v>
      </c>
      <c r="C28" s="2">
        <v>3197.020635932513</v>
      </c>
      <c r="D28" s="2">
        <v>59382.91396787815</v>
      </c>
      <c r="E28" s="2">
        <v>1309.158265722949</v>
      </c>
      <c r="F28" s="80">
        <v>1.0761726110874489E-2</v>
      </c>
      <c r="G28" s="82">
        <f t="shared" si="0"/>
        <v>2.2200041031209952</v>
      </c>
      <c r="H28" s="62"/>
      <c r="I28" s="86"/>
      <c r="J28" s="86"/>
      <c r="K28" s="62"/>
      <c r="L28" s="62"/>
      <c r="N28" s="20" t="s">
        <v>251</v>
      </c>
      <c r="O28" s="15">
        <v>45824.31926411629</v>
      </c>
      <c r="P28" s="2">
        <v>296.55647723603454</v>
      </c>
      <c r="Q28" s="2">
        <v>46025.078621281507</v>
      </c>
      <c r="R28" s="2">
        <v>818.13708061222906</v>
      </c>
      <c r="S28" s="80">
        <v>0.62357744155493688</v>
      </c>
      <c r="T28" s="94">
        <f t="shared" si="1"/>
        <v>0.32625601596544618</v>
      </c>
      <c r="U28" s="76"/>
      <c r="V28" s="86"/>
      <c r="W28" s="86"/>
      <c r="X28" s="76"/>
      <c r="Y28" s="62"/>
    </row>
    <row r="29" spans="1:25" ht="17">
      <c r="A29" s="20" t="s">
        <v>252</v>
      </c>
      <c r="B29" s="15">
        <v>60293.368494722352</v>
      </c>
      <c r="C29" s="2">
        <v>1078.6070165582576</v>
      </c>
      <c r="D29" s="2">
        <v>62873.6044350878</v>
      </c>
      <c r="E29" s="2">
        <v>4796.3658909459</v>
      </c>
      <c r="F29" s="80">
        <v>0.28882339628161713</v>
      </c>
      <c r="G29" s="82">
        <f t="shared" si="0"/>
        <v>0.74224862226513844</v>
      </c>
      <c r="H29" s="62"/>
      <c r="I29" s="86"/>
      <c r="J29" s="86"/>
      <c r="K29" s="62"/>
      <c r="L29" s="62"/>
      <c r="N29" s="20" t="s">
        <v>252</v>
      </c>
      <c r="O29" s="15">
        <v>44403.429993691127</v>
      </c>
      <c r="P29" s="2">
        <v>376.48393788821267</v>
      </c>
      <c r="Q29" s="2">
        <v>44505.417055017177</v>
      </c>
      <c r="R29" s="2">
        <v>376.57971380583763</v>
      </c>
      <c r="S29" s="80">
        <v>0.67753511873407712</v>
      </c>
      <c r="T29" s="94">
        <f t="shared" si="1"/>
        <v>0.27085907086816841</v>
      </c>
      <c r="U29" s="76"/>
      <c r="V29" s="86"/>
      <c r="W29" s="86"/>
      <c r="X29" s="76"/>
      <c r="Y29" s="62"/>
    </row>
    <row r="30" spans="1:25" ht="17">
      <c r="A30" s="20" t="s">
        <v>253</v>
      </c>
      <c r="B30" s="15">
        <v>67274.853544280966</v>
      </c>
      <c r="C30" s="2">
        <v>11059.825103824345</v>
      </c>
      <c r="D30" s="2">
        <v>72376.286010157215</v>
      </c>
      <c r="E30" s="2">
        <v>8194.264152751306</v>
      </c>
      <c r="F30" s="80">
        <v>0.42819401230430099</v>
      </c>
      <c r="G30" s="82">
        <f t="shared" si="0"/>
        <v>0.5241334105199994</v>
      </c>
      <c r="H30" s="62"/>
      <c r="I30" s="86"/>
      <c r="J30" s="86"/>
      <c r="K30" s="62"/>
      <c r="L30" s="62"/>
      <c r="N30" s="20" t="s">
        <v>253</v>
      </c>
      <c r="O30" s="15">
        <v>58101.904743026877</v>
      </c>
      <c r="P30" s="2">
        <v>1551.4410259071312</v>
      </c>
      <c r="Q30" s="2">
        <v>54051.759084342688</v>
      </c>
      <c r="R30" s="2">
        <v>3515.5253990813476</v>
      </c>
      <c r="S30" s="80">
        <v>5.1214524632703685E-2</v>
      </c>
      <c r="T30" s="94">
        <f t="shared" si="1"/>
        <v>1.4905819364081083</v>
      </c>
      <c r="U30" s="76"/>
      <c r="V30" s="86"/>
      <c r="W30" s="86"/>
      <c r="X30" s="76"/>
      <c r="Y30" s="62"/>
    </row>
    <row r="31" spans="1:25" ht="17">
      <c r="A31" s="20" t="s">
        <v>254</v>
      </c>
      <c r="B31" s="15">
        <v>60931.782105675164</v>
      </c>
      <c r="C31" s="2">
        <v>2876.5173353356586</v>
      </c>
      <c r="D31" s="2">
        <v>60838.792032534409</v>
      </c>
      <c r="E31" s="2">
        <v>5086.5501146700817</v>
      </c>
      <c r="F31" s="80">
        <v>0.97249733486840584</v>
      </c>
      <c r="G31" s="82">
        <f t="shared" si="0"/>
        <v>2.2504694510422179E-2</v>
      </c>
      <c r="H31" s="62"/>
      <c r="I31" s="86"/>
      <c r="J31" s="86"/>
      <c r="K31" s="62"/>
      <c r="L31" s="62"/>
      <c r="N31" s="20" t="s">
        <v>254</v>
      </c>
      <c r="O31" s="15">
        <v>45166.999345512362</v>
      </c>
      <c r="P31" s="2">
        <v>397.67465380705238</v>
      </c>
      <c r="Q31" s="2">
        <v>45193.00168835518</v>
      </c>
      <c r="R31" s="2">
        <v>429.46975028700137</v>
      </c>
      <c r="S31" s="80">
        <v>0.92284534372656557</v>
      </c>
      <c r="T31" s="94">
        <f t="shared" si="1"/>
        <v>6.2826160495285541E-2</v>
      </c>
      <c r="U31" s="76"/>
      <c r="V31" s="86"/>
      <c r="W31" s="86"/>
      <c r="X31" s="76"/>
      <c r="Y31" s="62"/>
    </row>
    <row r="32" spans="1:25" ht="17">
      <c r="A32" s="18" t="s">
        <v>255</v>
      </c>
      <c r="B32" s="3">
        <v>50577.529161735489</v>
      </c>
      <c r="C32" s="3">
        <v>333.07404858869216</v>
      </c>
      <c r="D32" s="3">
        <v>43871.002457214832</v>
      </c>
      <c r="E32" s="3">
        <v>17059.523458285141</v>
      </c>
      <c r="F32" s="79">
        <v>0.41965883871556625</v>
      </c>
      <c r="G32" s="84">
        <f t="shared" si="0"/>
        <v>0.55585689979635633</v>
      </c>
      <c r="H32" s="62"/>
      <c r="I32" s="86"/>
      <c r="J32" s="86"/>
      <c r="K32" s="62"/>
      <c r="L32" s="62"/>
      <c r="N32" s="18" t="s">
        <v>255</v>
      </c>
      <c r="O32" s="3">
        <v>42947.931834282244</v>
      </c>
      <c r="P32" s="3">
        <v>2627.5014330496933</v>
      </c>
      <c r="Q32" s="3">
        <v>42799.806669657723</v>
      </c>
      <c r="R32" s="3">
        <v>759.7121452381781</v>
      </c>
      <c r="S32" s="79">
        <v>0.90767893778146935</v>
      </c>
      <c r="T32" s="93">
        <f t="shared" si="1"/>
        <v>7.6588956958792101E-2</v>
      </c>
      <c r="U32" s="76"/>
      <c r="V32" s="86"/>
      <c r="W32" s="86"/>
      <c r="X32" s="76"/>
      <c r="Y32" s="62"/>
    </row>
    <row r="33" spans="1:25" ht="17">
      <c r="A33" s="18" t="s">
        <v>256</v>
      </c>
      <c r="B33" s="3">
        <v>55161.957720672297</v>
      </c>
      <c r="C33" s="3">
        <v>1495.1202199813599</v>
      </c>
      <c r="D33" s="3">
        <v>57311.905769195233</v>
      </c>
      <c r="E33" s="3">
        <v>914.55562692226749</v>
      </c>
      <c r="F33" s="79">
        <v>2.4528311257659346E-2</v>
      </c>
      <c r="G33" s="84">
        <f t="shared" si="0"/>
        <v>1.7347893418595288</v>
      </c>
      <c r="H33" s="62"/>
      <c r="I33" s="86"/>
      <c r="J33" s="86"/>
      <c r="K33" s="62"/>
      <c r="L33" s="62"/>
      <c r="N33" s="18" t="s">
        <v>256</v>
      </c>
      <c r="O33" s="3">
        <v>46154.788677624114</v>
      </c>
      <c r="P33" s="3">
        <v>3700.5337460501914</v>
      </c>
      <c r="Q33" s="3">
        <v>43544.829710187543</v>
      </c>
      <c r="R33" s="3">
        <v>639.76683436920825</v>
      </c>
      <c r="S33" s="79">
        <v>0.17762427156398419</v>
      </c>
      <c r="T33" s="93">
        <f t="shared" si="1"/>
        <v>0.98285409272672641</v>
      </c>
      <c r="U33" s="76"/>
      <c r="V33" s="86"/>
      <c r="W33" s="86"/>
      <c r="X33" s="76"/>
      <c r="Y33" s="62"/>
    </row>
    <row r="34" spans="1:25" ht="17">
      <c r="A34" s="18" t="s">
        <v>257</v>
      </c>
      <c r="B34" s="3">
        <v>53568.642770237821</v>
      </c>
      <c r="C34" s="3">
        <v>432.65849348526433</v>
      </c>
      <c r="D34" s="3">
        <v>56236.62731954336</v>
      </c>
      <c r="E34" s="3">
        <v>1335.332501329854</v>
      </c>
      <c r="F34" s="79">
        <v>5.3025374358687529E-3</v>
      </c>
      <c r="G34" s="84">
        <f t="shared" si="0"/>
        <v>2.6880134614451361</v>
      </c>
      <c r="H34" s="62"/>
      <c r="I34" s="86"/>
      <c r="J34" s="86"/>
      <c r="K34" s="62"/>
      <c r="L34" s="62"/>
      <c r="N34" s="18" t="s">
        <v>257</v>
      </c>
      <c r="O34" s="3">
        <v>42360.247286103237</v>
      </c>
      <c r="P34" s="3">
        <v>1810.5166348395944</v>
      </c>
      <c r="Q34" s="3">
        <v>44869.451308660362</v>
      </c>
      <c r="R34" s="3">
        <v>2185.9576058515931</v>
      </c>
      <c r="S34" s="79">
        <v>7.7279734595118249E-2</v>
      </c>
      <c r="T34" s="93">
        <f t="shared" si="1"/>
        <v>1.2502042498647261</v>
      </c>
      <c r="U34" s="76"/>
      <c r="V34" s="86"/>
      <c r="W34" s="86"/>
      <c r="X34" s="76"/>
      <c r="Y34" s="62"/>
    </row>
    <row r="35" spans="1:25" ht="17">
      <c r="A35" s="18" t="s">
        <v>258</v>
      </c>
      <c r="B35" s="3">
        <v>61719.486602080062</v>
      </c>
      <c r="C35" s="3">
        <v>2168.4626774050516</v>
      </c>
      <c r="D35" s="3">
        <v>38804.1835551779</v>
      </c>
      <c r="E35" s="3">
        <v>1732.3863071471981</v>
      </c>
      <c r="F35" s="79">
        <v>8.784709400923427E-9</v>
      </c>
      <c r="G35" s="84">
        <f t="shared" si="0"/>
        <v>11.676147805692453</v>
      </c>
      <c r="H35" s="62">
        <f>(B35/75000)/(D35/75000)</f>
        <v>1.5905369201832986</v>
      </c>
      <c r="I35" s="86">
        <f>B35/75000</f>
        <v>0.82292648802773416</v>
      </c>
      <c r="J35" s="86">
        <f>D35/75000</f>
        <v>0.51738911406903865</v>
      </c>
      <c r="K35" s="62">
        <f>H35/5.2</f>
        <v>0.30587248465063432</v>
      </c>
      <c r="L35" s="62">
        <f>I35/0.062</f>
        <v>13.273007871415068</v>
      </c>
      <c r="N35" s="18" t="s">
        <v>258</v>
      </c>
      <c r="O35" s="3">
        <v>37111.226174699601</v>
      </c>
      <c r="P35" s="3">
        <v>2875.406109979851</v>
      </c>
      <c r="Q35" s="3">
        <v>28324.970528750229</v>
      </c>
      <c r="R35" s="3">
        <v>1285.2562578731768</v>
      </c>
      <c r="S35" s="79">
        <v>4.4904989570087429E-4</v>
      </c>
      <c r="T35" s="93">
        <f t="shared" si="1"/>
        <v>3.9451762788945373</v>
      </c>
      <c r="U35" s="76">
        <f>(O35/75000)/(Q35/75000)</f>
        <v>1.3101946968322953</v>
      </c>
      <c r="V35" s="86">
        <f>O35/75000</f>
        <v>0.49481634899599469</v>
      </c>
      <c r="W35" s="86">
        <f>Q35/75000</f>
        <v>0.37766627371666972</v>
      </c>
      <c r="X35" s="76">
        <f>U35/5.2</f>
        <v>0.25196051862159524</v>
      </c>
      <c r="Y35" s="62">
        <f>V35/0.062</f>
        <v>7.9809088547741078</v>
      </c>
    </row>
    <row r="36" spans="1:25" ht="17">
      <c r="A36" s="18" t="s">
        <v>259</v>
      </c>
      <c r="B36" s="3">
        <v>55275.057263493254</v>
      </c>
      <c r="C36" s="3">
        <v>2840.6590622932413</v>
      </c>
      <c r="D36" s="3">
        <v>59895.082171190996</v>
      </c>
      <c r="E36" s="3">
        <v>4612.4269560767107</v>
      </c>
      <c r="F36" s="79">
        <v>9.1555128873184441E-2</v>
      </c>
      <c r="G36" s="84">
        <f t="shared" ref="G36:G52" si="2">ABS((B36-D36)/(SQRT(((C36^2)+(E36^2))*0.5)))</f>
        <v>1.2061489495384872</v>
      </c>
      <c r="H36" s="62"/>
      <c r="I36" s="86"/>
      <c r="J36" s="86"/>
      <c r="K36" s="62"/>
      <c r="L36" s="62"/>
      <c r="N36" s="18" t="s">
        <v>259</v>
      </c>
      <c r="O36" s="3">
        <v>50228.997002736774</v>
      </c>
      <c r="P36" s="3">
        <v>2945.5575189564329</v>
      </c>
      <c r="Q36" s="3">
        <v>52050.709069486096</v>
      </c>
      <c r="R36" s="3">
        <v>3224.4247893239294</v>
      </c>
      <c r="S36" s="79">
        <v>0.37310963802732255</v>
      </c>
      <c r="T36" s="93">
        <f t="shared" ref="T36:T52" si="3">ABS((O36-Q36)/(SQRT(((P36^2)+(R36^2))*0.5)))</f>
        <v>0.58990581140924647</v>
      </c>
      <c r="U36" s="76"/>
      <c r="V36" s="86"/>
      <c r="W36" s="86"/>
      <c r="X36" s="76"/>
      <c r="Y36" s="62"/>
    </row>
    <row r="37" spans="1:25" ht="17">
      <c r="A37" s="18" t="s">
        <v>260</v>
      </c>
      <c r="B37" s="3">
        <v>57847.507385241093</v>
      </c>
      <c r="C37" s="3">
        <v>520.66745378622534</v>
      </c>
      <c r="D37" s="3">
        <v>58268.488911694265</v>
      </c>
      <c r="E37" s="3">
        <v>586.5482984002349</v>
      </c>
      <c r="F37" s="79">
        <v>0.25808993291219839</v>
      </c>
      <c r="G37" s="84">
        <f t="shared" si="2"/>
        <v>0.75909013139954951</v>
      </c>
      <c r="H37" s="62"/>
      <c r="I37" s="86"/>
      <c r="J37" s="86"/>
      <c r="K37" s="62"/>
      <c r="L37" s="62"/>
      <c r="N37" s="18" t="s">
        <v>260</v>
      </c>
      <c r="O37" s="3">
        <v>48735.788802645511</v>
      </c>
      <c r="P37" s="3">
        <v>2495.7316152592643</v>
      </c>
      <c r="Q37" s="3">
        <v>51989.871589866445</v>
      </c>
      <c r="R37" s="3">
        <v>3716.0285470210897</v>
      </c>
      <c r="S37" s="79">
        <v>0.139469424662409</v>
      </c>
      <c r="T37" s="93">
        <f t="shared" si="3"/>
        <v>1.0280668273838671</v>
      </c>
      <c r="U37" s="76"/>
      <c r="V37" s="86"/>
      <c r="W37" s="86"/>
      <c r="X37" s="76"/>
      <c r="Y37" s="62"/>
    </row>
    <row r="38" spans="1:25" ht="17">
      <c r="A38" s="18" t="s">
        <v>261</v>
      </c>
      <c r="B38" s="3">
        <v>54083.946931832681</v>
      </c>
      <c r="C38" s="3">
        <v>2779.8079648886333</v>
      </c>
      <c r="D38" s="3">
        <v>58773.840215130629</v>
      </c>
      <c r="E38" s="3">
        <v>1527.6104765338132</v>
      </c>
      <c r="F38" s="79">
        <v>1.1215178031651772E-2</v>
      </c>
      <c r="G38" s="84">
        <f t="shared" si="2"/>
        <v>2.0910238153864658</v>
      </c>
      <c r="H38" s="62"/>
      <c r="I38" s="86"/>
      <c r="J38" s="86"/>
      <c r="K38" s="62"/>
      <c r="L38" s="62"/>
      <c r="N38" s="18" t="s">
        <v>261</v>
      </c>
      <c r="O38" s="3">
        <v>39214.928314322482</v>
      </c>
      <c r="P38" s="3">
        <v>1520.9848134839397</v>
      </c>
      <c r="Q38" s="3">
        <v>40671.928932850969</v>
      </c>
      <c r="R38" s="3">
        <v>539.35191896791628</v>
      </c>
      <c r="S38" s="79">
        <v>8.8238273120401292E-2</v>
      </c>
      <c r="T38" s="93">
        <f t="shared" si="3"/>
        <v>1.2768198352526865</v>
      </c>
      <c r="U38" s="76"/>
      <c r="V38" s="86"/>
      <c r="W38" s="86"/>
      <c r="X38" s="76"/>
      <c r="Y38" s="62"/>
    </row>
    <row r="39" spans="1:25" ht="17">
      <c r="A39" s="20" t="s">
        <v>262</v>
      </c>
      <c r="B39" s="15">
        <v>53127.987959147802</v>
      </c>
      <c r="C39" s="2">
        <v>2119.5897779337201</v>
      </c>
      <c r="D39" s="2">
        <v>57424.495910199243</v>
      </c>
      <c r="E39" s="2">
        <v>1186.37750351007</v>
      </c>
      <c r="F39" s="80">
        <v>4.3640350577613457E-3</v>
      </c>
      <c r="G39" s="82">
        <f t="shared" si="2"/>
        <v>2.5014913335875582</v>
      </c>
      <c r="H39" s="62"/>
      <c r="I39" s="86"/>
      <c r="J39" s="86"/>
      <c r="K39" s="62"/>
      <c r="L39" s="62"/>
      <c r="N39" s="20" t="s">
        <v>262</v>
      </c>
      <c r="O39" s="15">
        <v>40797.548040790003</v>
      </c>
      <c r="P39" s="2">
        <v>1246.5986725053056</v>
      </c>
      <c r="Q39" s="2">
        <v>39699.963662324451</v>
      </c>
      <c r="R39" s="2">
        <v>651.70143556713197</v>
      </c>
      <c r="S39" s="80">
        <v>0.12146030484725252</v>
      </c>
      <c r="T39" s="94">
        <f t="shared" si="3"/>
        <v>1.1034697011211745</v>
      </c>
      <c r="U39" s="76"/>
      <c r="V39" s="86"/>
      <c r="W39" s="86"/>
      <c r="X39" s="76"/>
      <c r="Y39" s="62"/>
    </row>
    <row r="40" spans="1:25" ht="17">
      <c r="A40" s="20" t="s">
        <v>263</v>
      </c>
      <c r="B40" s="15">
        <v>52966.296249572362</v>
      </c>
      <c r="C40" s="2">
        <v>991.02060583172886</v>
      </c>
      <c r="D40" s="2">
        <v>54542.745188155845</v>
      </c>
      <c r="E40" s="2">
        <v>3623.208061807215</v>
      </c>
      <c r="F40" s="80">
        <v>0.38578284291076376</v>
      </c>
      <c r="G40" s="82">
        <f t="shared" si="2"/>
        <v>0.59351966920098165</v>
      </c>
      <c r="H40" s="62"/>
      <c r="I40" s="86"/>
      <c r="J40" s="86"/>
      <c r="K40" s="62"/>
      <c r="L40" s="62"/>
      <c r="N40" s="20" t="s">
        <v>263</v>
      </c>
      <c r="O40" s="15">
        <v>40753.725423331714</v>
      </c>
      <c r="P40" s="2">
        <v>1529.6951058036377</v>
      </c>
      <c r="Q40" s="2">
        <v>38443.298294145708</v>
      </c>
      <c r="R40" s="2">
        <v>612.93335001138598</v>
      </c>
      <c r="S40" s="80">
        <v>1.7931158154831851E-2</v>
      </c>
      <c r="T40" s="94">
        <f t="shared" si="3"/>
        <v>1.9827594236374717</v>
      </c>
      <c r="U40" s="76"/>
      <c r="V40" s="86"/>
      <c r="W40" s="86"/>
      <c r="X40" s="76"/>
      <c r="Y40" s="62"/>
    </row>
    <row r="41" spans="1:25" ht="17">
      <c r="A41" s="20" t="s">
        <v>264</v>
      </c>
      <c r="B41" s="15">
        <v>53408.259291074442</v>
      </c>
      <c r="C41" s="2">
        <v>684.40107698072109</v>
      </c>
      <c r="D41" s="2">
        <v>54140.307164320147</v>
      </c>
      <c r="E41" s="2">
        <v>3600.6873383011302</v>
      </c>
      <c r="F41" s="80">
        <v>0.67262226672716907</v>
      </c>
      <c r="G41" s="82">
        <f t="shared" si="2"/>
        <v>0.28246344332108814</v>
      </c>
      <c r="H41" s="62"/>
      <c r="I41" s="86"/>
      <c r="J41" s="86"/>
      <c r="K41" s="62"/>
      <c r="L41" s="62"/>
      <c r="N41" s="20" t="s">
        <v>264</v>
      </c>
      <c r="O41" s="15">
        <v>39967.834202429112</v>
      </c>
      <c r="P41" s="2">
        <v>1074.6908177450057</v>
      </c>
      <c r="Q41" s="2">
        <v>38773.014219070392</v>
      </c>
      <c r="R41" s="2">
        <v>1076.7212251657745</v>
      </c>
      <c r="S41" s="80">
        <v>0.10957266486534681</v>
      </c>
      <c r="T41" s="94">
        <f t="shared" si="3"/>
        <v>1.1107304667166129</v>
      </c>
      <c r="U41" s="76"/>
      <c r="V41" s="86"/>
      <c r="W41" s="86"/>
      <c r="X41" s="76"/>
      <c r="Y41" s="62"/>
    </row>
    <row r="42" spans="1:25" ht="17">
      <c r="A42" s="20" t="s">
        <v>430</v>
      </c>
      <c r="B42" s="15">
        <v>52526.052006110025</v>
      </c>
      <c r="C42" s="2">
        <v>1010.4398321007372</v>
      </c>
      <c r="D42" s="2">
        <v>55166.754414486291</v>
      </c>
      <c r="E42" s="2">
        <v>2351.2873078494745</v>
      </c>
      <c r="F42" s="80">
        <v>5.5551146791002932E-2</v>
      </c>
      <c r="G42" s="82">
        <f t="shared" si="2"/>
        <v>1.4592477693640185</v>
      </c>
      <c r="H42" s="62"/>
      <c r="I42" s="86"/>
      <c r="J42" s="86"/>
      <c r="K42" s="62"/>
      <c r="L42" s="62"/>
      <c r="N42" s="20" t="s">
        <v>430</v>
      </c>
      <c r="O42" s="15">
        <v>38828.1127144813</v>
      </c>
      <c r="P42" s="2">
        <v>1375.4822433887159</v>
      </c>
      <c r="Q42" s="2">
        <v>39909.286163762808</v>
      </c>
      <c r="R42" s="2">
        <v>600.21615258516192</v>
      </c>
      <c r="S42" s="80">
        <v>0.15224656218137472</v>
      </c>
      <c r="T42" s="94">
        <f t="shared" si="3"/>
        <v>1.0188396746109696</v>
      </c>
      <c r="U42" s="76"/>
      <c r="V42" s="86"/>
      <c r="W42" s="86"/>
      <c r="X42" s="76"/>
      <c r="Y42" s="62"/>
    </row>
    <row r="43" spans="1:25" ht="17">
      <c r="A43" s="20" t="s">
        <v>265</v>
      </c>
      <c r="B43" s="15">
        <v>51862.217192068281</v>
      </c>
      <c r="C43" s="2">
        <v>1737.7735193860453</v>
      </c>
      <c r="D43" s="2">
        <v>52931.193782808048</v>
      </c>
      <c r="E43" s="2">
        <v>2720.0681763672173</v>
      </c>
      <c r="F43" s="80">
        <v>0.47893118715737437</v>
      </c>
      <c r="G43" s="82">
        <f t="shared" si="2"/>
        <v>0.46835798973155179</v>
      </c>
      <c r="H43" s="62"/>
      <c r="I43" s="86"/>
      <c r="J43" s="86"/>
      <c r="K43" s="62"/>
      <c r="L43" s="62"/>
      <c r="N43" s="20" t="s">
        <v>265</v>
      </c>
      <c r="O43" s="15">
        <v>39162.389317639601</v>
      </c>
      <c r="P43" s="2">
        <v>1278.4977272058386</v>
      </c>
      <c r="Q43" s="2">
        <v>39764.04713718508</v>
      </c>
      <c r="R43" s="2">
        <v>938.34247999004401</v>
      </c>
      <c r="S43" s="80">
        <v>0.41783872146130263</v>
      </c>
      <c r="T43" s="94">
        <f t="shared" si="3"/>
        <v>0.53652733314248136</v>
      </c>
      <c r="U43" s="76"/>
      <c r="V43" s="86"/>
      <c r="W43" s="86"/>
      <c r="X43" s="76"/>
      <c r="Y43" s="62"/>
    </row>
    <row r="44" spans="1:25" ht="17">
      <c r="A44" s="20" t="s">
        <v>266</v>
      </c>
      <c r="B44" s="15">
        <v>50838.298599234324</v>
      </c>
      <c r="C44" s="2">
        <v>1378.6350849693936</v>
      </c>
      <c r="D44" s="2">
        <v>49087.308677857189</v>
      </c>
      <c r="E44" s="2">
        <v>4349.3482709039981</v>
      </c>
      <c r="F44" s="80">
        <v>0.42379547772203807</v>
      </c>
      <c r="G44" s="82">
        <f t="shared" si="2"/>
        <v>0.54273111645062944</v>
      </c>
      <c r="H44" s="62"/>
      <c r="I44" s="86"/>
      <c r="J44" s="86"/>
      <c r="K44" s="62"/>
      <c r="L44" s="62"/>
      <c r="N44" s="20" t="s">
        <v>266</v>
      </c>
      <c r="O44" s="15">
        <v>39469.297992039625</v>
      </c>
      <c r="P44" s="2">
        <v>1000.1310536883892</v>
      </c>
      <c r="Q44" s="2">
        <v>39905.632320827608</v>
      </c>
      <c r="R44" s="2">
        <v>302.75182921288041</v>
      </c>
      <c r="S44" s="80">
        <v>0.38702313674005723</v>
      </c>
      <c r="T44" s="94">
        <f t="shared" si="3"/>
        <v>0.59052571218942573</v>
      </c>
      <c r="U44" s="76"/>
      <c r="V44" s="86"/>
      <c r="W44" s="86"/>
      <c r="X44" s="76"/>
      <c r="Y44" s="62"/>
    </row>
    <row r="45" spans="1:25" ht="17">
      <c r="A45" s="20" t="s">
        <v>267</v>
      </c>
      <c r="B45" s="15">
        <v>46729.861626590857</v>
      </c>
      <c r="C45" s="2">
        <v>836.26178329124957</v>
      </c>
      <c r="D45" s="2">
        <v>12452.4177960819</v>
      </c>
      <c r="E45" s="2">
        <v>473.85020053343203</v>
      </c>
      <c r="F45" s="80">
        <v>8.8382140774155706E-13</v>
      </c>
      <c r="G45" s="82">
        <f t="shared" si="2"/>
        <v>50.433431005553089</v>
      </c>
      <c r="H45" s="62">
        <f>(B45/75000)/(D45/75000)</f>
        <v>3.7526737692092382</v>
      </c>
      <c r="I45" s="86">
        <f>B45/75000</f>
        <v>0.62306482168787813</v>
      </c>
      <c r="J45" s="86">
        <f>D45/75000</f>
        <v>0.16603223728109201</v>
      </c>
      <c r="K45" s="62">
        <f>H45/5.2</f>
        <v>0.72166803254023815</v>
      </c>
      <c r="L45" s="62">
        <f>I45/0.062</f>
        <v>10.049432607869003</v>
      </c>
      <c r="N45" s="20" t="s">
        <v>267</v>
      </c>
      <c r="O45" s="15">
        <v>38779.533362257673</v>
      </c>
      <c r="P45" s="2">
        <v>1690.8461377049682</v>
      </c>
      <c r="Q45" s="2">
        <v>16916.029382779303</v>
      </c>
      <c r="R45" s="2">
        <v>833.2611938158218</v>
      </c>
      <c r="S45" s="80">
        <v>1.8846517868710441E-8</v>
      </c>
      <c r="T45" s="94">
        <f t="shared" si="3"/>
        <v>16.402866485347943</v>
      </c>
      <c r="U45" s="76">
        <f>(O45/75000)/(Q45/75000)</f>
        <v>2.2924725705274338</v>
      </c>
      <c r="V45" s="86">
        <f>O45/75000</f>
        <v>0.51706044483010227</v>
      </c>
      <c r="W45" s="86">
        <f>Q45/75000</f>
        <v>0.22554705843705738</v>
      </c>
      <c r="X45" s="76">
        <f>U45/5.2</f>
        <v>0.44086010971681416</v>
      </c>
      <c r="Y45" s="62">
        <f>V45/0.062</f>
        <v>8.3396845940339084</v>
      </c>
    </row>
    <row r="46" spans="1:25" ht="17">
      <c r="A46" s="18" t="s">
        <v>268</v>
      </c>
      <c r="B46" s="3">
        <v>32412.832750138972</v>
      </c>
      <c r="C46" s="3">
        <v>223.44003041451546</v>
      </c>
      <c r="D46" s="3">
        <v>34312.742397523507</v>
      </c>
      <c r="E46" s="3">
        <v>828.76853328267134</v>
      </c>
      <c r="F46" s="79">
        <v>2.9477861015394795E-3</v>
      </c>
      <c r="G46" s="84">
        <f t="shared" si="2"/>
        <v>3.1302442566679294</v>
      </c>
      <c r="H46" s="62"/>
      <c r="I46" s="86"/>
      <c r="J46" s="86"/>
      <c r="K46" s="62"/>
      <c r="L46" s="62"/>
      <c r="N46" s="18" t="s">
        <v>268</v>
      </c>
      <c r="O46" s="3">
        <v>26164.242904010174</v>
      </c>
      <c r="P46" s="3">
        <v>1405.503113723729</v>
      </c>
      <c r="Q46" s="3">
        <v>26956.502605907885</v>
      </c>
      <c r="R46" s="3">
        <v>2356.4064714866831</v>
      </c>
      <c r="S46" s="79">
        <v>0.5362280822679022</v>
      </c>
      <c r="T46" s="93">
        <f t="shared" si="3"/>
        <v>0.40835713619611147</v>
      </c>
      <c r="U46" s="76"/>
      <c r="V46" s="86"/>
      <c r="W46" s="86"/>
      <c r="X46" s="76"/>
      <c r="Y46" s="62"/>
    </row>
    <row r="47" spans="1:25" ht="17">
      <c r="A47" s="18" t="s">
        <v>269</v>
      </c>
      <c r="B47" s="3">
        <v>32771.297811950724</v>
      </c>
      <c r="C47" s="3">
        <v>1280.0911895383697</v>
      </c>
      <c r="D47" s="3">
        <v>36133.719815997312</v>
      </c>
      <c r="E47" s="3">
        <v>398.29563185441287</v>
      </c>
      <c r="F47" s="79">
        <v>1.4021778346414409E-3</v>
      </c>
      <c r="G47" s="84">
        <f t="shared" si="2"/>
        <v>3.5469919948786437</v>
      </c>
      <c r="H47" s="62"/>
      <c r="I47" s="86"/>
      <c r="J47" s="86"/>
      <c r="K47" s="62"/>
      <c r="L47" s="62"/>
      <c r="N47" s="18" t="s">
        <v>269</v>
      </c>
      <c r="O47" s="3">
        <v>22310.613929511263</v>
      </c>
      <c r="P47" s="3">
        <v>1430.1792324989472</v>
      </c>
      <c r="Q47" s="3">
        <v>23827.857249332697</v>
      </c>
      <c r="R47" s="3">
        <v>884.0610888234329</v>
      </c>
      <c r="S47" s="79">
        <v>7.6901811120717062E-2</v>
      </c>
      <c r="T47" s="93">
        <f t="shared" si="3"/>
        <v>1.2761717349693309</v>
      </c>
      <c r="U47" s="76"/>
      <c r="V47" s="86"/>
      <c r="W47" s="86"/>
      <c r="X47" s="76"/>
      <c r="Y47" s="62"/>
    </row>
    <row r="48" spans="1:25" ht="17">
      <c r="A48" s="18" t="s">
        <v>270</v>
      </c>
      <c r="B48" s="3">
        <v>30974.112049179832</v>
      </c>
      <c r="C48" s="3">
        <v>2696.866432667272</v>
      </c>
      <c r="D48" s="3">
        <v>31905.773113668587</v>
      </c>
      <c r="E48" s="3">
        <v>1545.9998612012448</v>
      </c>
      <c r="F48" s="79">
        <v>0.52170173950487697</v>
      </c>
      <c r="G48" s="84">
        <f t="shared" si="2"/>
        <v>0.42385017521443935</v>
      </c>
      <c r="H48" s="62"/>
      <c r="I48" s="86"/>
      <c r="J48" s="86"/>
      <c r="K48" s="62"/>
      <c r="L48" s="62"/>
      <c r="N48" s="18" t="s">
        <v>270</v>
      </c>
      <c r="O48" s="3">
        <v>33578.335112414912</v>
      </c>
      <c r="P48" s="3">
        <v>2007.9406493595638</v>
      </c>
      <c r="Q48" s="3">
        <v>31252.189296252775</v>
      </c>
      <c r="R48" s="3">
        <v>1504.8671327530305</v>
      </c>
      <c r="S48" s="79">
        <v>6.714925944065353E-2</v>
      </c>
      <c r="T48" s="93">
        <f t="shared" si="3"/>
        <v>1.3110040344616691</v>
      </c>
      <c r="U48" s="76"/>
      <c r="V48" s="86"/>
      <c r="W48" s="86"/>
      <c r="X48" s="76"/>
      <c r="Y48" s="62"/>
    </row>
    <row r="49" spans="1:25" ht="17">
      <c r="A49" s="18" t="s">
        <v>271</v>
      </c>
      <c r="B49" s="3">
        <v>32215.279267711729</v>
      </c>
      <c r="C49" s="3">
        <v>3505.7935204329851</v>
      </c>
      <c r="D49" s="3">
        <v>34233.086204527099</v>
      </c>
      <c r="E49" s="3">
        <v>719.18504511726837</v>
      </c>
      <c r="F49" s="79">
        <v>0.25895006648758423</v>
      </c>
      <c r="G49" s="84">
        <f t="shared" si="2"/>
        <v>0.79736483719653573</v>
      </c>
      <c r="H49" s="62"/>
      <c r="I49" s="86"/>
      <c r="J49" s="86"/>
      <c r="K49" s="62"/>
      <c r="L49" s="62"/>
      <c r="N49" s="18" t="s">
        <v>271</v>
      </c>
      <c r="O49" s="3">
        <v>24526.239367857866</v>
      </c>
      <c r="P49" s="3">
        <v>1030.3399276801088</v>
      </c>
      <c r="Q49" s="3">
        <v>23597.743136547364</v>
      </c>
      <c r="R49" s="3">
        <v>2336.5744494642931</v>
      </c>
      <c r="S49" s="79">
        <v>0.44345045085663548</v>
      </c>
      <c r="T49" s="93">
        <f t="shared" si="3"/>
        <v>0.51419995194308854</v>
      </c>
      <c r="U49" s="76"/>
      <c r="V49" s="86"/>
      <c r="W49" s="86"/>
      <c r="X49" s="76"/>
      <c r="Y49" s="62"/>
    </row>
    <row r="50" spans="1:25" ht="17">
      <c r="A50" s="18" t="s">
        <v>272</v>
      </c>
      <c r="B50" s="3">
        <v>43243.883927057097</v>
      </c>
      <c r="C50" s="3">
        <v>2668.4522250795058</v>
      </c>
      <c r="D50" s="3">
        <v>42173.836480919628</v>
      </c>
      <c r="E50" s="3">
        <v>3483.8380228094702</v>
      </c>
      <c r="F50" s="79">
        <v>0.59833530001324808</v>
      </c>
      <c r="G50" s="84">
        <f t="shared" si="2"/>
        <v>0.34483798226330803</v>
      </c>
      <c r="H50" s="62"/>
      <c r="I50" s="86"/>
      <c r="J50" s="86"/>
      <c r="K50" s="62"/>
      <c r="L50" s="62"/>
      <c r="N50" s="18" t="s">
        <v>272</v>
      </c>
      <c r="O50" s="3">
        <v>32586.684096429362</v>
      </c>
      <c r="P50" s="3">
        <v>2615.4346891811983</v>
      </c>
      <c r="Q50" s="3">
        <v>32827.808645048033</v>
      </c>
      <c r="R50" s="3">
        <v>2467.1847259338547</v>
      </c>
      <c r="S50" s="79">
        <v>0.88378927825637121</v>
      </c>
      <c r="T50" s="93">
        <f t="shared" si="3"/>
        <v>9.4841664557329647E-2</v>
      </c>
      <c r="U50" s="76"/>
      <c r="V50" s="86"/>
      <c r="W50" s="86"/>
      <c r="X50" s="76"/>
      <c r="Y50" s="62"/>
    </row>
    <row r="51" spans="1:25" ht="17">
      <c r="A51" s="18" t="s">
        <v>273</v>
      </c>
      <c r="B51" s="3">
        <v>25791.20013642815</v>
      </c>
      <c r="C51" s="3">
        <v>3438.1575161204532</v>
      </c>
      <c r="D51" s="3">
        <v>8636.8696267668893</v>
      </c>
      <c r="E51" s="3">
        <v>295.27004694454968</v>
      </c>
      <c r="F51" s="79">
        <v>9.3847506416849019E-5</v>
      </c>
      <c r="G51" s="84">
        <f t="shared" si="2"/>
        <v>7.0301942451094108</v>
      </c>
      <c r="H51" s="62">
        <f>(B51/75000)/(D51/75000)</f>
        <v>2.9861745344050981</v>
      </c>
      <c r="I51" s="86">
        <f>B51/75000</f>
        <v>0.34388266848570864</v>
      </c>
      <c r="J51" s="86">
        <f>D51/75000</f>
        <v>0.11515826169022519</v>
      </c>
      <c r="K51" s="62">
        <f>H51/5.2</f>
        <v>0.57426433353944195</v>
      </c>
      <c r="L51" s="62">
        <f>I51/0.062</f>
        <v>5.5464946529953005</v>
      </c>
      <c r="N51" s="18" t="s">
        <v>273</v>
      </c>
      <c r="O51" s="3">
        <v>31845.131055372574</v>
      </c>
      <c r="P51" s="3">
        <v>2975.976506465629</v>
      </c>
      <c r="Q51" s="3">
        <v>12369.036944445645</v>
      </c>
      <c r="R51" s="3">
        <v>311.28052401531028</v>
      </c>
      <c r="S51" s="79">
        <v>2.3516639318216168E-5</v>
      </c>
      <c r="T51" s="93">
        <f t="shared" si="3"/>
        <v>9.2050155038485997</v>
      </c>
      <c r="U51" s="76">
        <f>(O51/75000)/(Q51/75000)</f>
        <v>2.5745845208808054</v>
      </c>
      <c r="V51" s="86">
        <f>O51/75000</f>
        <v>0.42460174740496764</v>
      </c>
      <c r="W51" s="86">
        <f>Q51/75000</f>
        <v>0.1649204925926086</v>
      </c>
      <c r="X51" s="76">
        <f>U51/5.2</f>
        <v>0.4951124078616933</v>
      </c>
      <c r="Y51" s="62">
        <f>V51/0.062</f>
        <v>6.8484152807252849</v>
      </c>
    </row>
    <row r="52" spans="1:25" ht="18" thickBot="1">
      <c r="A52" s="19" t="s">
        <v>274</v>
      </c>
      <c r="B52" s="4">
        <v>32241.832676160451</v>
      </c>
      <c r="C52" s="4">
        <v>614.22513361733274</v>
      </c>
      <c r="D52" s="4">
        <v>32946.036430291853</v>
      </c>
      <c r="E52" s="4">
        <v>1159.538287530869</v>
      </c>
      <c r="F52" s="90">
        <v>0.26619024040049533</v>
      </c>
      <c r="G52" s="85">
        <f t="shared" si="2"/>
        <v>0.75896506514336937</v>
      </c>
      <c r="H52" s="62"/>
      <c r="I52" s="86"/>
      <c r="J52" s="86"/>
      <c r="K52" s="62"/>
      <c r="L52" s="62"/>
      <c r="N52" s="19" t="s">
        <v>274</v>
      </c>
      <c r="O52" s="4">
        <v>24977.328261960571</v>
      </c>
      <c r="P52" s="4">
        <v>348.69460068304681</v>
      </c>
      <c r="Q52" s="4">
        <v>25614.693773793708</v>
      </c>
      <c r="R52" s="4">
        <v>650.44981154418883</v>
      </c>
      <c r="S52" s="90">
        <v>9.1211058584012919E-2</v>
      </c>
      <c r="T52" s="95">
        <f t="shared" si="3"/>
        <v>1.2213374696605879</v>
      </c>
      <c r="U52" s="76"/>
      <c r="V52" s="86"/>
      <c r="W52" s="86"/>
      <c r="X52" s="76"/>
      <c r="Y52" s="62"/>
    </row>
    <row r="53" spans="1:25" ht="16" thickBot="1">
      <c r="G53" s="73"/>
      <c r="H53" s="62"/>
      <c r="I53" s="86"/>
      <c r="J53" s="86"/>
      <c r="K53" s="62"/>
      <c r="L53" s="62"/>
      <c r="T53" s="74"/>
      <c r="U53" s="76"/>
      <c r="V53" s="86"/>
      <c r="W53" s="86"/>
      <c r="X53" s="76"/>
      <c r="Y53" s="62"/>
    </row>
    <row r="54" spans="1:25">
      <c r="A54" s="283" t="s">
        <v>278</v>
      </c>
      <c r="B54" s="285" t="s">
        <v>17</v>
      </c>
      <c r="C54" s="285"/>
      <c r="D54" s="285" t="s">
        <v>16</v>
      </c>
      <c r="E54" s="285"/>
      <c r="F54" s="286" t="s">
        <v>0</v>
      </c>
      <c r="G54" s="277" t="s">
        <v>432</v>
      </c>
      <c r="H54" s="62"/>
      <c r="I54" s="86"/>
      <c r="J54" s="86"/>
      <c r="K54" s="62"/>
      <c r="L54" s="62"/>
      <c r="N54" s="283" t="s">
        <v>278</v>
      </c>
      <c r="O54" s="285" t="s">
        <v>17</v>
      </c>
      <c r="P54" s="285"/>
      <c r="Q54" s="285" t="s">
        <v>16</v>
      </c>
      <c r="R54" s="285"/>
      <c r="S54" s="286" t="s">
        <v>0</v>
      </c>
      <c r="T54" s="277" t="s">
        <v>432</v>
      </c>
      <c r="U54" s="76"/>
      <c r="V54" s="86"/>
      <c r="W54" s="86"/>
      <c r="X54" s="76"/>
      <c r="Y54" s="62"/>
    </row>
    <row r="55" spans="1:25" ht="81" thickBot="1">
      <c r="A55" s="284"/>
      <c r="B55" s="35" t="s">
        <v>1</v>
      </c>
      <c r="C55" s="35" t="s">
        <v>2</v>
      </c>
      <c r="D55" s="35" t="s">
        <v>1</v>
      </c>
      <c r="E55" s="35" t="s">
        <v>2</v>
      </c>
      <c r="F55" s="287"/>
      <c r="G55" s="288"/>
      <c r="H55" s="65" t="s">
        <v>433</v>
      </c>
      <c r="I55" s="87" t="s">
        <v>438</v>
      </c>
      <c r="J55" s="87" t="s">
        <v>439</v>
      </c>
      <c r="K55" s="65" t="s">
        <v>434</v>
      </c>
      <c r="L55" s="65" t="s">
        <v>435</v>
      </c>
      <c r="N55" s="284"/>
      <c r="O55" s="35" t="s">
        <v>1</v>
      </c>
      <c r="P55" s="35" t="s">
        <v>2</v>
      </c>
      <c r="Q55" s="35" t="s">
        <v>1</v>
      </c>
      <c r="R55" s="35" t="s">
        <v>2</v>
      </c>
      <c r="S55" s="287"/>
      <c r="T55" s="288"/>
      <c r="U55" s="78" t="s">
        <v>433</v>
      </c>
      <c r="V55" s="87" t="s">
        <v>436</v>
      </c>
      <c r="W55" s="87" t="s">
        <v>437</v>
      </c>
      <c r="X55" s="65" t="s">
        <v>434</v>
      </c>
      <c r="Y55" s="65" t="s">
        <v>435</v>
      </c>
    </row>
    <row r="56" spans="1:25" ht="17">
      <c r="A56" s="34" t="s">
        <v>381</v>
      </c>
      <c r="B56" s="83">
        <v>52934.454997519497</v>
      </c>
      <c r="C56" s="83">
        <v>1679.6391888681944</v>
      </c>
      <c r="D56" s="83">
        <v>21760.026010221362</v>
      </c>
      <c r="E56" s="83">
        <v>234.08967231899206</v>
      </c>
      <c r="F56" s="91">
        <v>9.9052384040857596E-8</v>
      </c>
      <c r="G56" s="89">
        <f t="shared" ref="G56:G87" si="4">ABS((B56-D56)/(SQRT(((C56^2)+(E56^2))*0.5)))</f>
        <v>25.996814665878439</v>
      </c>
      <c r="H56" s="62">
        <f>(B56/75000)/(D56/75000)</f>
        <v>2.4326466784853351</v>
      </c>
      <c r="I56" s="86">
        <f>B56/75000</f>
        <v>0.70579273330025993</v>
      </c>
      <c r="J56" s="86">
        <f>D56/75000</f>
        <v>0.29013368013628482</v>
      </c>
      <c r="K56" s="62">
        <f>H56/5.2</f>
        <v>0.46781666893948748</v>
      </c>
      <c r="L56" s="62">
        <f>I56/0.062</f>
        <v>11.383753762907418</v>
      </c>
      <c r="N56" s="34" t="s">
        <v>381</v>
      </c>
      <c r="O56" s="83">
        <v>19759.24533496713</v>
      </c>
      <c r="P56" s="83">
        <v>1378.5520482385787</v>
      </c>
      <c r="Q56" s="83">
        <v>15010.823092605038</v>
      </c>
      <c r="R56" s="83">
        <v>969.12502608964076</v>
      </c>
      <c r="S56" s="91">
        <v>1.4273351740138427E-4</v>
      </c>
      <c r="T56" s="92">
        <f t="shared" ref="T56:T87" si="5">ABS((O56-Q56)/(SQRT(((P56^2)+(R56^2))*0.5)))</f>
        <v>3.9850617141092357</v>
      </c>
      <c r="U56" s="76">
        <f>(O56/75000)/(Q56/75000)</f>
        <v>1.3163332358970619</v>
      </c>
      <c r="V56" s="86">
        <f>O56/75000</f>
        <v>0.26345660446622843</v>
      </c>
      <c r="W56" s="86">
        <f>Q56/75000</f>
        <v>0.2001443079014005</v>
      </c>
      <c r="X56" s="76">
        <f>U56/5.2</f>
        <v>0.25314100690328112</v>
      </c>
      <c r="Y56" s="62">
        <f>V56/0.062</f>
        <v>4.2493000720359424</v>
      </c>
    </row>
    <row r="57" spans="1:25" ht="17">
      <c r="A57" s="18" t="s">
        <v>382</v>
      </c>
      <c r="B57" s="3">
        <v>62671.992222513014</v>
      </c>
      <c r="C57" s="3">
        <v>8245.6659777402074</v>
      </c>
      <c r="D57" s="3">
        <v>56076.5843955905</v>
      </c>
      <c r="E57" s="3">
        <v>7407.323828791501</v>
      </c>
      <c r="F57" s="79">
        <v>0.21321661953258883</v>
      </c>
      <c r="G57" s="84">
        <f t="shared" si="4"/>
        <v>0.84149659530443432</v>
      </c>
      <c r="H57" s="62"/>
      <c r="I57" s="86"/>
      <c r="J57" s="86"/>
      <c r="K57" s="62"/>
      <c r="L57" s="62"/>
      <c r="N57" s="18" t="s">
        <v>382</v>
      </c>
      <c r="O57" s="3">
        <v>28534.182501956882</v>
      </c>
      <c r="P57" s="3">
        <v>791.13858062663701</v>
      </c>
      <c r="Q57" s="3">
        <v>30338.274084332286</v>
      </c>
      <c r="R57" s="3">
        <v>1364.686728581733</v>
      </c>
      <c r="S57" s="79">
        <v>3.3718233576239445E-2</v>
      </c>
      <c r="T57" s="93">
        <f t="shared" si="5"/>
        <v>1.6174274733775651</v>
      </c>
      <c r="U57" s="76"/>
      <c r="V57" s="86"/>
      <c r="W57" s="86"/>
      <c r="X57" s="76"/>
      <c r="Y57" s="62"/>
    </row>
    <row r="58" spans="1:25" ht="17">
      <c r="A58" s="18" t="s">
        <v>383</v>
      </c>
      <c r="B58" s="3">
        <v>61418.193170878862</v>
      </c>
      <c r="C58" s="3">
        <v>7369.1371774265399</v>
      </c>
      <c r="D58" s="3">
        <v>58704.262199467303</v>
      </c>
      <c r="E58" s="3">
        <v>6035.6239400767672</v>
      </c>
      <c r="F58" s="79">
        <v>0.53892057945223315</v>
      </c>
      <c r="G58" s="84">
        <f t="shared" si="4"/>
        <v>0.40293157880039809</v>
      </c>
      <c r="H58" s="62"/>
      <c r="I58" s="86"/>
      <c r="J58" s="86"/>
      <c r="K58" s="62"/>
      <c r="L58" s="62"/>
      <c r="N58" s="18" t="s">
        <v>383</v>
      </c>
      <c r="O58" s="3">
        <v>28253.398789412855</v>
      </c>
      <c r="P58" s="3">
        <v>707.00530535091809</v>
      </c>
      <c r="Q58" s="3">
        <v>28520.998589405051</v>
      </c>
      <c r="R58" s="3">
        <v>1354.3500461958174</v>
      </c>
      <c r="S58" s="79">
        <v>0.70614936681602392</v>
      </c>
      <c r="T58" s="93">
        <f t="shared" si="5"/>
        <v>0.24770749148240126</v>
      </c>
      <c r="U58" s="76"/>
      <c r="V58" s="86"/>
      <c r="W58" s="86"/>
      <c r="X58" s="76"/>
      <c r="Y58" s="62"/>
    </row>
    <row r="59" spans="1:25" ht="17">
      <c r="A59" s="18" t="s">
        <v>384</v>
      </c>
      <c r="B59" s="3">
        <v>65755.119669260414</v>
      </c>
      <c r="C59" s="3">
        <v>2902.0297316296219</v>
      </c>
      <c r="D59" s="3">
        <v>62906.57318929457</v>
      </c>
      <c r="E59" s="3">
        <v>8401.3602338792189</v>
      </c>
      <c r="F59" s="79">
        <v>0.49980412189807699</v>
      </c>
      <c r="G59" s="84">
        <f t="shared" si="4"/>
        <v>0.45322309834378055</v>
      </c>
      <c r="H59" s="62"/>
      <c r="I59" s="86"/>
      <c r="J59" s="86"/>
      <c r="K59" s="62"/>
      <c r="L59" s="62"/>
      <c r="N59" s="18" t="s">
        <v>384</v>
      </c>
      <c r="O59" s="3">
        <v>28350.290847505272</v>
      </c>
      <c r="P59" s="3">
        <v>680.44487994054737</v>
      </c>
      <c r="Q59" s="3">
        <v>29484.923094617101</v>
      </c>
      <c r="R59" s="3">
        <v>580.77856070000519</v>
      </c>
      <c r="S59" s="79">
        <v>1.8075587534350086E-2</v>
      </c>
      <c r="T59" s="93">
        <f t="shared" si="5"/>
        <v>1.7936647679817368</v>
      </c>
      <c r="U59" s="76"/>
      <c r="V59" s="86"/>
      <c r="W59" s="86"/>
      <c r="X59" s="76"/>
      <c r="Y59" s="62"/>
    </row>
    <row r="60" spans="1:25" ht="17">
      <c r="A60" s="18" t="s">
        <v>385</v>
      </c>
      <c r="B60" s="3">
        <v>71366.336329530619</v>
      </c>
      <c r="C60" s="3">
        <v>2140.4259371509957</v>
      </c>
      <c r="D60" s="3">
        <v>67127.664664376251</v>
      </c>
      <c r="E60" s="3">
        <v>6491.2853730249399</v>
      </c>
      <c r="F60" s="79">
        <v>0.21428985473733625</v>
      </c>
      <c r="G60" s="84">
        <f t="shared" si="4"/>
        <v>0.87700421764469783</v>
      </c>
      <c r="H60" s="62"/>
      <c r="I60" s="86"/>
      <c r="J60" s="86"/>
      <c r="K60" s="62"/>
      <c r="L60" s="62"/>
      <c r="N60" s="18" t="s">
        <v>385</v>
      </c>
      <c r="O60" s="3">
        <v>29103.69858492272</v>
      </c>
      <c r="P60" s="3">
        <v>1125.5555777474867</v>
      </c>
      <c r="Q60" s="3">
        <v>30692.958092284684</v>
      </c>
      <c r="R60" s="3">
        <v>1101.7717174901932</v>
      </c>
      <c r="S60" s="79">
        <v>4.7683115402736183E-2</v>
      </c>
      <c r="T60" s="93">
        <f t="shared" si="5"/>
        <v>1.4269738547845963</v>
      </c>
      <c r="U60" s="76"/>
      <c r="V60" s="86"/>
      <c r="W60" s="86"/>
      <c r="X60" s="76"/>
      <c r="Y60" s="62"/>
    </row>
    <row r="61" spans="1:25" ht="17">
      <c r="A61" s="18" t="s">
        <v>386</v>
      </c>
      <c r="B61" s="3">
        <v>65012.628962537216</v>
      </c>
      <c r="C61" s="3">
        <v>3342.8201461650347</v>
      </c>
      <c r="D61" s="3">
        <v>69045.587115567847</v>
      </c>
      <c r="E61" s="3">
        <v>1854.0043582926967</v>
      </c>
      <c r="F61" s="79">
        <v>4.675965630112737E-2</v>
      </c>
      <c r="G61" s="84">
        <f t="shared" si="4"/>
        <v>1.4920630333582505</v>
      </c>
      <c r="H61" s="62"/>
      <c r="I61" s="86"/>
      <c r="J61" s="86"/>
      <c r="K61" s="62"/>
      <c r="L61" s="62"/>
      <c r="N61" s="18" t="s">
        <v>386</v>
      </c>
      <c r="O61" s="3">
        <v>30056.585491508504</v>
      </c>
      <c r="P61" s="3">
        <v>872.21579032835757</v>
      </c>
      <c r="Q61" s="3">
        <v>30696.821388256576</v>
      </c>
      <c r="R61" s="3">
        <v>1594.9665510084619</v>
      </c>
      <c r="S61" s="79">
        <v>0.45440153194102628</v>
      </c>
      <c r="T61" s="93">
        <f t="shared" si="5"/>
        <v>0.49807001710189208</v>
      </c>
      <c r="U61" s="76"/>
      <c r="V61" s="86"/>
      <c r="W61" s="86"/>
      <c r="X61" s="76"/>
      <c r="Y61" s="62"/>
    </row>
    <row r="62" spans="1:25" ht="17">
      <c r="A62" s="18" t="s">
        <v>387</v>
      </c>
      <c r="B62" s="3">
        <v>66749.278119450159</v>
      </c>
      <c r="C62" s="3">
        <v>3143.2298179455192</v>
      </c>
      <c r="D62" s="3">
        <v>69431.43603470987</v>
      </c>
      <c r="E62" s="3">
        <v>3507.2007723578845</v>
      </c>
      <c r="F62" s="79">
        <v>0.2319924874259563</v>
      </c>
      <c r="G62" s="84">
        <f t="shared" si="4"/>
        <v>0.80540650880123077</v>
      </c>
      <c r="H62" s="62"/>
      <c r="I62" s="86"/>
      <c r="J62" s="86"/>
      <c r="K62" s="62"/>
      <c r="L62" s="62"/>
      <c r="N62" s="18" t="s">
        <v>387</v>
      </c>
      <c r="O62" s="3">
        <v>30245.538776451926</v>
      </c>
      <c r="P62" s="3">
        <v>1184.4875709010537</v>
      </c>
      <c r="Q62" s="3">
        <v>31605.240506576683</v>
      </c>
      <c r="R62" s="3">
        <v>1399.2333226156777</v>
      </c>
      <c r="S62" s="79">
        <v>0.12904865667774046</v>
      </c>
      <c r="T62" s="93">
        <f t="shared" si="5"/>
        <v>1.0488977011930773</v>
      </c>
      <c r="U62" s="76"/>
      <c r="V62" s="86"/>
      <c r="W62" s="86"/>
      <c r="X62" s="76"/>
      <c r="Y62" s="62"/>
    </row>
    <row r="63" spans="1:25" ht="17">
      <c r="A63" s="20" t="s">
        <v>388</v>
      </c>
      <c r="B63" s="15">
        <v>29200.215699748016</v>
      </c>
      <c r="C63" s="2">
        <v>4620.204538581469</v>
      </c>
      <c r="D63" s="2">
        <v>31702.884893508013</v>
      </c>
      <c r="E63" s="2">
        <v>5836.2844846376674</v>
      </c>
      <c r="F63" s="80">
        <v>0.47038927612829007</v>
      </c>
      <c r="G63" s="82">
        <f t="shared" si="4"/>
        <v>0.4754777766320632</v>
      </c>
      <c r="H63" s="62"/>
      <c r="I63" s="86"/>
      <c r="J63" s="86"/>
      <c r="K63" s="62"/>
      <c r="L63" s="62"/>
      <c r="N63" s="20" t="s">
        <v>388</v>
      </c>
      <c r="O63" s="15">
        <v>31956.115745256218</v>
      </c>
      <c r="P63" s="2">
        <v>224.97132556784271</v>
      </c>
      <c r="Q63" s="2">
        <v>32154.659432562312</v>
      </c>
      <c r="R63" s="2">
        <v>864.73266005718165</v>
      </c>
      <c r="S63" s="80">
        <v>0.63794372297717783</v>
      </c>
      <c r="T63" s="94">
        <f t="shared" si="5"/>
        <v>0.31424451503060485</v>
      </c>
      <c r="U63" s="76"/>
      <c r="V63" s="86"/>
      <c r="W63" s="86"/>
      <c r="X63" s="76"/>
      <c r="Y63" s="62"/>
    </row>
    <row r="64" spans="1:25" ht="17">
      <c r="A64" s="20" t="s">
        <v>389</v>
      </c>
      <c r="B64" s="15">
        <v>7044.8014352803439</v>
      </c>
      <c r="C64" s="2">
        <v>873.67216046847795</v>
      </c>
      <c r="D64" s="2">
        <v>3997.7949264965514</v>
      </c>
      <c r="E64" s="2">
        <v>487.14824317414906</v>
      </c>
      <c r="F64" s="80">
        <v>1.5009211748737809E-4</v>
      </c>
      <c r="G64" s="82">
        <f t="shared" si="4"/>
        <v>4.3077903548947392</v>
      </c>
      <c r="H64" s="62">
        <f>(B64/75000)/(D64/75000)</f>
        <v>1.7621717883998675</v>
      </c>
      <c r="I64" s="86">
        <f>B64/75000</f>
        <v>9.3930685803737923E-2</v>
      </c>
      <c r="J64" s="86">
        <f>D64/75000</f>
        <v>5.3303932353287349E-2</v>
      </c>
      <c r="K64" s="62">
        <f>H64/5.2</f>
        <v>0.3388791900768976</v>
      </c>
      <c r="L64" s="62">
        <f>I64/0.062</f>
        <v>1.5150110613506116</v>
      </c>
      <c r="N64" s="20" t="s">
        <v>389</v>
      </c>
      <c r="O64" s="15">
        <v>23714.492266728997</v>
      </c>
      <c r="P64" s="2">
        <v>413.60845960999626</v>
      </c>
      <c r="Q64" s="2">
        <v>15966.105409456948</v>
      </c>
      <c r="R64" s="2">
        <v>402.74874471750189</v>
      </c>
      <c r="S64" s="80">
        <v>3.9971336034637575E-11</v>
      </c>
      <c r="T64" s="94">
        <f t="shared" si="5"/>
        <v>18.981155131336806</v>
      </c>
      <c r="U64" s="76">
        <f>(O64/75000)/(Q64/75000)</f>
        <v>1.485302248642463</v>
      </c>
      <c r="V64" s="86">
        <f>O64/75000</f>
        <v>0.31619323022305329</v>
      </c>
      <c r="W64" s="86">
        <f>Q64/75000</f>
        <v>0.21288140545942597</v>
      </c>
      <c r="X64" s="76">
        <f>U64/5.2</f>
        <v>0.28563504781585825</v>
      </c>
      <c r="Y64" s="62">
        <f>V64/0.062</f>
        <v>5.0998908100492466</v>
      </c>
    </row>
    <row r="65" spans="1:25" ht="17">
      <c r="A65" s="20" t="s">
        <v>390</v>
      </c>
      <c r="B65" s="15">
        <v>33926.665113989191</v>
      </c>
      <c r="C65" s="2">
        <v>1901.6578814679606</v>
      </c>
      <c r="D65" s="2">
        <v>32166.576578827295</v>
      </c>
      <c r="E65" s="2">
        <v>5770.4693985335216</v>
      </c>
      <c r="F65" s="80">
        <v>0.54083336113095637</v>
      </c>
      <c r="G65" s="82">
        <f t="shared" si="4"/>
        <v>0.40968523480361613</v>
      </c>
      <c r="H65" s="62"/>
      <c r="I65" s="86"/>
      <c r="J65" s="86"/>
      <c r="K65" s="62"/>
      <c r="L65" s="62"/>
      <c r="N65" s="20" t="s">
        <v>390</v>
      </c>
      <c r="O65" s="15">
        <v>21252.73638257357</v>
      </c>
      <c r="P65" s="2">
        <v>322.47354429277061</v>
      </c>
      <c r="Q65" s="2">
        <v>21466.779103242963</v>
      </c>
      <c r="R65" s="2">
        <v>908.90545789746704</v>
      </c>
      <c r="S65" s="80">
        <v>0.63669989401969229</v>
      </c>
      <c r="T65" s="94">
        <f t="shared" si="5"/>
        <v>0.3138708842406373</v>
      </c>
      <c r="U65" s="76"/>
      <c r="V65" s="86"/>
      <c r="W65" s="86"/>
      <c r="X65" s="76"/>
      <c r="Y65" s="62"/>
    </row>
    <row r="66" spans="1:25" ht="17">
      <c r="A66" s="20" t="s">
        <v>391</v>
      </c>
      <c r="B66" s="15">
        <v>40907.355506415755</v>
      </c>
      <c r="C66" s="2">
        <v>3403.0685982590326</v>
      </c>
      <c r="D66" s="2">
        <v>46414.702241380794</v>
      </c>
      <c r="E66" s="2">
        <v>4430.6363298993465</v>
      </c>
      <c r="F66" s="80">
        <v>5.3789993665535211E-2</v>
      </c>
      <c r="G66" s="82">
        <f t="shared" si="4"/>
        <v>1.3941217230412042</v>
      </c>
      <c r="H66" s="62"/>
      <c r="I66" s="86"/>
      <c r="J66" s="86"/>
      <c r="K66" s="62"/>
      <c r="L66" s="62"/>
      <c r="N66" s="20" t="s">
        <v>391</v>
      </c>
      <c r="O66" s="15">
        <v>28835.872171648971</v>
      </c>
      <c r="P66" s="2">
        <v>1152.5480385889643</v>
      </c>
      <c r="Q66" s="2">
        <v>28942.354497099845</v>
      </c>
      <c r="R66" s="2">
        <v>2550.7904129086705</v>
      </c>
      <c r="S66" s="80">
        <v>0.93460569220503142</v>
      </c>
      <c r="T66" s="94">
        <f t="shared" si="5"/>
        <v>5.379920173472727E-2</v>
      </c>
      <c r="U66" s="76"/>
      <c r="V66" s="86"/>
      <c r="W66" s="86"/>
      <c r="X66" s="76"/>
      <c r="Y66" s="62"/>
    </row>
    <row r="67" spans="1:25" ht="17">
      <c r="A67" s="20" t="s">
        <v>392</v>
      </c>
      <c r="B67" s="15">
        <v>35680.945007824841</v>
      </c>
      <c r="C67" s="2">
        <v>5461.0467556622907</v>
      </c>
      <c r="D67" s="2">
        <v>35607.146909278061</v>
      </c>
      <c r="E67" s="2">
        <v>3754.832306428762</v>
      </c>
      <c r="F67" s="80">
        <v>0.98068668081399646</v>
      </c>
      <c r="G67" s="82">
        <f t="shared" si="4"/>
        <v>1.5747808254840658E-2</v>
      </c>
      <c r="H67" s="62"/>
      <c r="I67" s="86"/>
      <c r="J67" s="86"/>
      <c r="K67" s="62"/>
      <c r="L67" s="62"/>
      <c r="N67" s="20" t="s">
        <v>392</v>
      </c>
      <c r="O67" s="15">
        <v>31678.277581128674</v>
      </c>
      <c r="P67" s="2">
        <v>259.04095884980723</v>
      </c>
      <c r="Q67" s="2">
        <v>32839.272628732033</v>
      </c>
      <c r="R67" s="2">
        <v>1163.024862996609</v>
      </c>
      <c r="S67" s="80">
        <v>7.6338376532843852E-2</v>
      </c>
      <c r="T67" s="94">
        <f t="shared" si="5"/>
        <v>1.3779790998699186</v>
      </c>
      <c r="U67" s="76"/>
      <c r="V67" s="86"/>
      <c r="W67" s="86"/>
      <c r="X67" s="76"/>
      <c r="Y67" s="62"/>
    </row>
    <row r="68" spans="1:25" ht="17">
      <c r="A68" s="20" t="s">
        <v>393</v>
      </c>
      <c r="B68" s="15">
        <v>38160.006374163851</v>
      </c>
      <c r="C68" s="2">
        <v>1844.9692177105021</v>
      </c>
      <c r="D68" s="2">
        <v>38711.46129986117</v>
      </c>
      <c r="E68" s="2">
        <v>7011.7850572442894</v>
      </c>
      <c r="F68" s="80">
        <v>0.87084001729290506</v>
      </c>
      <c r="G68" s="82">
        <f t="shared" si="4"/>
        <v>0.10756227779136977</v>
      </c>
      <c r="H68" s="62"/>
      <c r="I68" s="86"/>
      <c r="J68" s="86"/>
      <c r="K68" s="62"/>
      <c r="L68" s="62"/>
      <c r="N68" s="20" t="s">
        <v>393</v>
      </c>
      <c r="O68" s="15">
        <v>31439.355769024052</v>
      </c>
      <c r="P68" s="2">
        <v>839.29131295078184</v>
      </c>
      <c r="Q68" s="2">
        <v>34789.206119253773</v>
      </c>
      <c r="R68" s="2">
        <v>1744.2899962882657</v>
      </c>
      <c r="S68" s="80">
        <v>5.8136042046012101E-3</v>
      </c>
      <c r="T68" s="94">
        <f t="shared" si="5"/>
        <v>2.4473778227907528</v>
      </c>
      <c r="U68" s="76"/>
      <c r="V68" s="86"/>
      <c r="W68" s="86"/>
      <c r="X68" s="76"/>
      <c r="Y68" s="62"/>
    </row>
    <row r="69" spans="1:25" ht="17">
      <c r="A69" s="20" t="s">
        <v>394</v>
      </c>
      <c r="B69" s="15">
        <v>37472.161247081014</v>
      </c>
      <c r="C69" s="2">
        <v>1325.7862543732776</v>
      </c>
      <c r="D69" s="2">
        <v>40747.474364094116</v>
      </c>
      <c r="E69" s="2">
        <v>2730.4927800284509</v>
      </c>
      <c r="F69" s="80">
        <v>4.5471544861326811E-2</v>
      </c>
      <c r="G69" s="82">
        <f t="shared" si="4"/>
        <v>1.5260199652149764</v>
      </c>
      <c r="H69" s="62"/>
      <c r="I69" s="86"/>
      <c r="J69" s="86"/>
      <c r="K69" s="62"/>
      <c r="L69" s="62"/>
      <c r="N69" s="20" t="s">
        <v>394</v>
      </c>
      <c r="O69" s="15">
        <v>32823.556173161793</v>
      </c>
      <c r="P69" s="2">
        <v>470.56516795408629</v>
      </c>
      <c r="Q69" s="2">
        <v>35458.550705709924</v>
      </c>
      <c r="R69" s="2">
        <v>1959.1807176910238</v>
      </c>
      <c r="S69" s="80">
        <v>2.8864215507387186E-2</v>
      </c>
      <c r="T69" s="94">
        <f t="shared" si="5"/>
        <v>1.8494444505557646</v>
      </c>
      <c r="U69" s="76"/>
      <c r="V69" s="86"/>
      <c r="W69" s="86"/>
      <c r="X69" s="76"/>
      <c r="Y69" s="62"/>
    </row>
    <row r="70" spans="1:25" ht="17">
      <c r="A70" s="18" t="s">
        <v>395</v>
      </c>
      <c r="B70" s="3">
        <v>48196.530737581903</v>
      </c>
      <c r="C70" s="3">
        <v>5470.7973110714993</v>
      </c>
      <c r="D70" s="3">
        <v>51085.293427168268</v>
      </c>
      <c r="E70" s="3">
        <v>2460.5086181032875</v>
      </c>
      <c r="F70" s="79">
        <v>0.31754535066249129</v>
      </c>
      <c r="G70" s="84">
        <f t="shared" si="4"/>
        <v>0.68104184860669437</v>
      </c>
      <c r="H70" s="62"/>
      <c r="I70" s="86"/>
      <c r="J70" s="86"/>
      <c r="K70" s="62"/>
      <c r="L70" s="62"/>
      <c r="N70" s="18" t="s">
        <v>395</v>
      </c>
      <c r="O70" s="3">
        <v>34862.094294513321</v>
      </c>
      <c r="P70" s="3">
        <v>1304.4166537620415</v>
      </c>
      <c r="Q70" s="3">
        <v>36161.58507834145</v>
      </c>
      <c r="R70" s="3">
        <v>3098.5612158857225</v>
      </c>
      <c r="S70" s="79">
        <v>0.41720629101380574</v>
      </c>
      <c r="T70" s="93">
        <f t="shared" si="5"/>
        <v>0.54663737467695561</v>
      </c>
      <c r="U70" s="76"/>
      <c r="V70" s="86"/>
      <c r="W70" s="86"/>
      <c r="X70" s="76"/>
      <c r="Y70" s="62"/>
    </row>
    <row r="71" spans="1:25" ht="17">
      <c r="A71" s="18" t="s">
        <v>396</v>
      </c>
      <c r="B71" s="3">
        <v>51408.734552902366</v>
      </c>
      <c r="C71" s="3">
        <v>4629.9971126944183</v>
      </c>
      <c r="D71" s="3">
        <v>59973.909030304778</v>
      </c>
      <c r="E71" s="3">
        <v>6630.6845595597297</v>
      </c>
      <c r="F71" s="79">
        <v>4.2211287101543309E-2</v>
      </c>
      <c r="G71" s="84">
        <f t="shared" si="4"/>
        <v>1.4977967088272202</v>
      </c>
      <c r="H71" s="62"/>
      <c r="I71" s="86"/>
      <c r="J71" s="86"/>
      <c r="K71" s="62"/>
      <c r="L71" s="62"/>
      <c r="N71" s="18" t="s">
        <v>396</v>
      </c>
      <c r="O71" s="3">
        <v>34766.169062648922</v>
      </c>
      <c r="P71" s="3">
        <v>1901.2057073288847</v>
      </c>
      <c r="Q71" s="3">
        <v>35222.877379440295</v>
      </c>
      <c r="R71" s="3">
        <v>2788.68855763484</v>
      </c>
      <c r="S71" s="79">
        <v>0.76922456408597584</v>
      </c>
      <c r="T71" s="93">
        <f t="shared" si="5"/>
        <v>0.19136653614325844</v>
      </c>
      <c r="U71" s="76"/>
      <c r="V71" s="86"/>
      <c r="W71" s="86"/>
      <c r="X71" s="76"/>
      <c r="Y71" s="62"/>
    </row>
    <row r="72" spans="1:25" ht="17">
      <c r="A72" s="18" t="s">
        <v>397</v>
      </c>
      <c r="B72" s="3">
        <v>55675.70249069648</v>
      </c>
      <c r="C72" s="3">
        <v>6435.655172993761</v>
      </c>
      <c r="D72" s="3">
        <v>64767.027134163043</v>
      </c>
      <c r="E72" s="3">
        <v>4588.2468556784552</v>
      </c>
      <c r="F72" s="79">
        <v>2.9986235365026044E-2</v>
      </c>
      <c r="G72" s="84">
        <f t="shared" si="4"/>
        <v>1.6267003859122544</v>
      </c>
      <c r="H72" s="62"/>
      <c r="I72" s="86"/>
      <c r="J72" s="86"/>
      <c r="K72" s="62"/>
      <c r="L72" s="62"/>
      <c r="N72" s="18" t="s">
        <v>397</v>
      </c>
      <c r="O72" s="3">
        <v>41132.620674887745</v>
      </c>
      <c r="P72" s="3">
        <v>1392.0119786426155</v>
      </c>
      <c r="Q72" s="3">
        <v>39073.477443663185</v>
      </c>
      <c r="R72" s="3">
        <v>3963.3039846660822</v>
      </c>
      <c r="S72" s="79">
        <v>0.31367551916218878</v>
      </c>
      <c r="T72" s="93">
        <f t="shared" si="5"/>
        <v>0.69324200150757187</v>
      </c>
      <c r="U72" s="76"/>
      <c r="V72" s="86"/>
      <c r="W72" s="86"/>
      <c r="X72" s="76"/>
      <c r="Y72" s="62"/>
    </row>
    <row r="73" spans="1:25" ht="17">
      <c r="A73" s="18" t="s">
        <v>398</v>
      </c>
      <c r="B73" s="3">
        <v>56386.251971426238</v>
      </c>
      <c r="C73" s="3">
        <v>5244.7381805425784</v>
      </c>
      <c r="D73" s="3">
        <v>60480.723704132943</v>
      </c>
      <c r="E73" s="3">
        <v>12219.17832967486</v>
      </c>
      <c r="F73" s="79">
        <v>0.51397434172650747</v>
      </c>
      <c r="G73" s="84">
        <f t="shared" si="4"/>
        <v>0.43546433176206484</v>
      </c>
      <c r="H73" s="62"/>
      <c r="I73" s="86"/>
      <c r="J73" s="86"/>
      <c r="K73" s="62"/>
      <c r="L73" s="62"/>
      <c r="N73" s="18" t="s">
        <v>398</v>
      </c>
      <c r="O73" s="3">
        <v>61115.84486183439</v>
      </c>
      <c r="P73" s="3">
        <v>3696.0728807224423</v>
      </c>
      <c r="Q73" s="3">
        <v>60705.897357828035</v>
      </c>
      <c r="R73" s="3">
        <v>2358.9759334362016</v>
      </c>
      <c r="S73" s="79">
        <v>0.83932838883669725</v>
      </c>
      <c r="T73" s="93">
        <f t="shared" si="5"/>
        <v>0.13222144925030146</v>
      </c>
      <c r="U73" s="76"/>
      <c r="V73" s="86"/>
      <c r="W73" s="86"/>
      <c r="X73" s="76"/>
      <c r="Y73" s="62"/>
    </row>
    <row r="74" spans="1:25" ht="17">
      <c r="A74" s="18" t="s">
        <v>399</v>
      </c>
      <c r="B74" s="3">
        <v>12112.9880259781</v>
      </c>
      <c r="C74" s="3">
        <v>1479.3312607626742</v>
      </c>
      <c r="D74" s="3">
        <v>6223.7471566251443</v>
      </c>
      <c r="E74" s="3">
        <v>138.87744366581515</v>
      </c>
      <c r="F74" s="79">
        <v>2.7796354267728022E-4</v>
      </c>
      <c r="G74" s="84">
        <f t="shared" si="4"/>
        <v>5.6053599598852948</v>
      </c>
      <c r="H74" s="62">
        <f>(B74/75000)/(D74/75000)</f>
        <v>1.9462532331641866</v>
      </c>
      <c r="I74" s="86">
        <f>B74/75000</f>
        <v>0.16150650701304134</v>
      </c>
      <c r="J74" s="86">
        <f>D74/75000</f>
        <v>8.2983295421668588E-2</v>
      </c>
      <c r="K74" s="62">
        <f>H74/5.2</f>
        <v>0.37427946791618971</v>
      </c>
      <c r="L74" s="62">
        <f>I74/0.062</f>
        <v>2.6049436615006667</v>
      </c>
      <c r="N74" s="18" t="s">
        <v>399</v>
      </c>
      <c r="O74" s="3">
        <v>33472.906761306534</v>
      </c>
      <c r="P74" s="3">
        <v>2202.3057456705751</v>
      </c>
      <c r="Q74" s="3">
        <v>19353.388023470779</v>
      </c>
      <c r="R74" s="3">
        <v>1398.6249846204278</v>
      </c>
      <c r="S74" s="79">
        <v>1.2302115559976104E-6</v>
      </c>
      <c r="T74" s="93">
        <f t="shared" si="5"/>
        <v>7.6538380774626091</v>
      </c>
      <c r="U74" s="76">
        <f>(O74/75000)/(Q74/75000)</f>
        <v>1.7295631504268059</v>
      </c>
      <c r="V74" s="86">
        <f>O74/75000</f>
        <v>0.44630542348408714</v>
      </c>
      <c r="W74" s="86">
        <f>Q74/75000</f>
        <v>0.25804517364627705</v>
      </c>
      <c r="X74" s="76">
        <f>U74/5.2</f>
        <v>0.33260829815900111</v>
      </c>
      <c r="Y74" s="62">
        <f>V74/0.062</f>
        <v>7.1984745723239865</v>
      </c>
    </row>
    <row r="75" spans="1:25" ht="17">
      <c r="A75" s="18" t="s">
        <v>400</v>
      </c>
      <c r="B75" s="3">
        <v>57342.146951900584</v>
      </c>
      <c r="C75" s="3">
        <v>1582.5619064624605</v>
      </c>
      <c r="D75" s="3">
        <v>61043.57787919735</v>
      </c>
      <c r="E75" s="3">
        <v>1481.8634790360993</v>
      </c>
      <c r="F75" s="79">
        <v>3.4134953381300039E-3</v>
      </c>
      <c r="G75" s="84">
        <f t="shared" si="4"/>
        <v>2.4144390273270462</v>
      </c>
      <c r="H75" s="62"/>
      <c r="I75" s="86"/>
      <c r="J75" s="86"/>
      <c r="K75" s="62"/>
      <c r="L75" s="62"/>
      <c r="N75" s="18" t="s">
        <v>400</v>
      </c>
      <c r="O75" s="3">
        <v>55776.42249282961</v>
      </c>
      <c r="P75" s="3">
        <v>3439.1391419206971</v>
      </c>
      <c r="Q75" s="3">
        <v>57752.279887091805</v>
      </c>
      <c r="R75" s="3">
        <v>4290.9479678137413</v>
      </c>
      <c r="S75" s="79">
        <v>0.44126734221250441</v>
      </c>
      <c r="T75" s="93">
        <f t="shared" si="5"/>
        <v>0.50813642678852555</v>
      </c>
      <c r="U75" s="76"/>
      <c r="V75" s="86"/>
      <c r="W75" s="86"/>
      <c r="X75" s="76"/>
      <c r="Y75" s="62"/>
    </row>
    <row r="76" spans="1:25" ht="17">
      <c r="A76" s="18" t="s">
        <v>401</v>
      </c>
      <c r="B76" s="3">
        <v>58689.513873359094</v>
      </c>
      <c r="C76" s="3">
        <v>1756.0826695554399</v>
      </c>
      <c r="D76" s="3">
        <v>62255.494555233163</v>
      </c>
      <c r="E76" s="3">
        <v>1963.4690894809337</v>
      </c>
      <c r="F76" s="79">
        <v>1.291330449830865E-2</v>
      </c>
      <c r="G76" s="84">
        <f t="shared" si="4"/>
        <v>1.9144515320909476</v>
      </c>
      <c r="H76" s="62"/>
      <c r="I76" s="86"/>
      <c r="J76" s="86"/>
      <c r="K76" s="62"/>
      <c r="L76" s="62"/>
      <c r="N76" s="18" t="s">
        <v>401</v>
      </c>
      <c r="O76" s="3">
        <v>32922.050886947785</v>
      </c>
      <c r="P76" s="3">
        <v>4718.9853430151643</v>
      </c>
      <c r="Q76" s="3">
        <v>39918.562700878763</v>
      </c>
      <c r="R76" s="3">
        <v>2953.8288892754595</v>
      </c>
      <c r="S76" s="79">
        <v>2.1778215009340483E-2</v>
      </c>
      <c r="T76" s="93">
        <f t="shared" si="5"/>
        <v>1.7772898525797545</v>
      </c>
      <c r="U76" s="76"/>
      <c r="V76" s="86"/>
      <c r="W76" s="86"/>
      <c r="X76" s="76"/>
      <c r="Y76" s="62"/>
    </row>
    <row r="77" spans="1:25" ht="17">
      <c r="A77" s="20" t="s">
        <v>402</v>
      </c>
      <c r="B77" s="15">
        <v>58278.054551984125</v>
      </c>
      <c r="C77" s="2">
        <v>1611.9919524981024</v>
      </c>
      <c r="D77" s="2">
        <v>64500.006432853515</v>
      </c>
      <c r="E77" s="2">
        <v>3985.1568715928702</v>
      </c>
      <c r="F77" s="80">
        <v>1.5563851479370937E-2</v>
      </c>
      <c r="G77" s="82">
        <f t="shared" si="4"/>
        <v>2.046872261484781</v>
      </c>
      <c r="H77" s="62"/>
      <c r="I77" s="86"/>
      <c r="J77" s="86"/>
      <c r="K77" s="62"/>
      <c r="L77" s="62"/>
      <c r="N77" s="20" t="s">
        <v>402</v>
      </c>
      <c r="O77" s="15">
        <v>59467.684198659408</v>
      </c>
      <c r="P77" s="2">
        <v>2027.0317496832931</v>
      </c>
      <c r="Q77" s="2">
        <v>60413.769323764973</v>
      </c>
      <c r="R77" s="2">
        <v>2709.9096087093035</v>
      </c>
      <c r="S77" s="80">
        <v>0.54698243993236262</v>
      </c>
      <c r="T77" s="94">
        <f t="shared" si="5"/>
        <v>0.39536268041069472</v>
      </c>
      <c r="U77" s="76"/>
      <c r="V77" s="86"/>
      <c r="W77" s="86"/>
      <c r="X77" s="76"/>
      <c r="Y77" s="62"/>
    </row>
    <row r="78" spans="1:25" ht="17">
      <c r="A78" s="20" t="s">
        <v>403</v>
      </c>
      <c r="B78" s="15">
        <v>58431.835011312032</v>
      </c>
      <c r="C78" s="2">
        <v>3544.2756838581299</v>
      </c>
      <c r="D78" s="2">
        <v>58762.523571341851</v>
      </c>
      <c r="E78" s="2">
        <v>6481.8068472219493</v>
      </c>
      <c r="F78" s="80">
        <v>0.92281274851988715</v>
      </c>
      <c r="G78" s="82">
        <f t="shared" si="4"/>
        <v>6.330448370824944E-2</v>
      </c>
      <c r="H78" s="62"/>
      <c r="I78" s="86"/>
      <c r="J78" s="86"/>
      <c r="K78" s="62"/>
      <c r="L78" s="62"/>
      <c r="N78" s="20" t="s">
        <v>403</v>
      </c>
      <c r="O78" s="15">
        <v>51592.402571066756</v>
      </c>
      <c r="P78" s="2">
        <v>2826.4603335527618</v>
      </c>
      <c r="Q78" s="2">
        <v>55728.11912404652</v>
      </c>
      <c r="R78" s="2">
        <v>2821.6070238705865</v>
      </c>
      <c r="S78" s="80">
        <v>4.3099584638574953E-2</v>
      </c>
      <c r="T78" s="94">
        <f t="shared" si="5"/>
        <v>1.4644708585823132</v>
      </c>
      <c r="U78" s="76"/>
      <c r="V78" s="86"/>
      <c r="W78" s="86"/>
      <c r="X78" s="76"/>
      <c r="Y78" s="62"/>
    </row>
    <row r="79" spans="1:25" ht="17">
      <c r="A79" s="20" t="s">
        <v>404</v>
      </c>
      <c r="B79" s="15">
        <v>38903.644313423967</v>
      </c>
      <c r="C79" s="2">
        <v>1343.5069763369058</v>
      </c>
      <c r="D79" s="2">
        <v>24142.543225362442</v>
      </c>
      <c r="E79" s="2">
        <v>2487.0574702317458</v>
      </c>
      <c r="F79" s="80">
        <v>3.6457612779330906E-6</v>
      </c>
      <c r="G79" s="82">
        <f t="shared" si="4"/>
        <v>7.3849524310610368</v>
      </c>
      <c r="H79" s="62">
        <f>(B79/75000)/(D79/75000)</f>
        <v>1.6114145038603294</v>
      </c>
      <c r="I79" s="86">
        <f>B79/75000</f>
        <v>0.51871525751231962</v>
      </c>
      <c r="J79" s="86">
        <f>D79/75000</f>
        <v>0.32190057633816588</v>
      </c>
      <c r="K79" s="62">
        <f>H79/5.2</f>
        <v>0.30988740458852487</v>
      </c>
      <c r="L79" s="62">
        <f>I79/0.062</f>
        <v>8.3663751211664454</v>
      </c>
      <c r="N79" s="20" t="s">
        <v>404</v>
      </c>
      <c r="O79" s="15">
        <v>47676.363329356012</v>
      </c>
      <c r="P79" s="2">
        <v>1526.4193325427636</v>
      </c>
      <c r="Q79" s="2">
        <v>31858.499141714565</v>
      </c>
      <c r="R79" s="2">
        <v>1339.2532766019021</v>
      </c>
      <c r="S79" s="80">
        <v>1.0225298067694246E-8</v>
      </c>
      <c r="T79" s="94">
        <f t="shared" si="5"/>
        <v>11.01607610724192</v>
      </c>
      <c r="U79" s="76">
        <f>(O79/75000)/(Q79/75000)</f>
        <v>1.4965037466856062</v>
      </c>
      <c r="V79" s="86">
        <f>O79/75000</f>
        <v>0.63568484439141348</v>
      </c>
      <c r="W79" s="86">
        <f>Q79/75000</f>
        <v>0.4247799885561942</v>
      </c>
      <c r="X79" s="76">
        <f>U79/5.2</f>
        <v>0.28778918205492426</v>
      </c>
      <c r="Y79" s="62">
        <f>V79/0.062</f>
        <v>10.25298136115183</v>
      </c>
    </row>
    <row r="80" spans="1:25" ht="17">
      <c r="A80" s="20" t="s">
        <v>405</v>
      </c>
      <c r="B80" s="15">
        <v>59895.429470739618</v>
      </c>
      <c r="C80" s="2">
        <v>1068.4069138573241</v>
      </c>
      <c r="D80" s="2">
        <v>61318.261070521847</v>
      </c>
      <c r="E80" s="2">
        <v>3060.4730360805706</v>
      </c>
      <c r="F80" s="80">
        <v>0.36308800804190833</v>
      </c>
      <c r="G80" s="82">
        <f t="shared" si="4"/>
        <v>0.62073853160623504</v>
      </c>
      <c r="H80" s="62"/>
      <c r="I80" s="86"/>
      <c r="J80" s="86"/>
      <c r="K80" s="62"/>
      <c r="L80" s="62"/>
      <c r="N80" s="20" t="s">
        <v>405</v>
      </c>
      <c r="O80" s="15">
        <v>67431.79225753709</v>
      </c>
      <c r="P80" s="2">
        <v>3577.4603358444797</v>
      </c>
      <c r="Q80" s="2">
        <v>69540.711816105832</v>
      </c>
      <c r="R80" s="2">
        <v>2183.0662804523454</v>
      </c>
      <c r="S80" s="80">
        <v>0.29209313176238433</v>
      </c>
      <c r="T80" s="94">
        <f t="shared" si="5"/>
        <v>0.71164481229819276</v>
      </c>
      <c r="U80" s="76"/>
      <c r="V80" s="86"/>
      <c r="W80" s="86"/>
      <c r="X80" s="76"/>
      <c r="Y80" s="62"/>
    </row>
    <row r="81" spans="1:25" ht="17">
      <c r="A81" s="20" t="s">
        <v>406</v>
      </c>
      <c r="B81" s="15">
        <v>58449.227064682207</v>
      </c>
      <c r="C81" s="2">
        <v>3324.724113894245</v>
      </c>
      <c r="D81" s="2">
        <v>59007.486211774194</v>
      </c>
      <c r="E81" s="2">
        <v>6482.8814243871557</v>
      </c>
      <c r="F81" s="80">
        <v>0.86851503316404033</v>
      </c>
      <c r="G81" s="82">
        <f t="shared" si="4"/>
        <v>0.1083625160634666</v>
      </c>
      <c r="H81" s="62"/>
      <c r="I81" s="86"/>
      <c r="J81" s="86"/>
      <c r="K81" s="62"/>
      <c r="L81" s="62"/>
      <c r="N81" s="20" t="s">
        <v>406</v>
      </c>
      <c r="O81" s="15">
        <v>68283.557529291211</v>
      </c>
      <c r="P81" s="2">
        <v>4234.7910574957377</v>
      </c>
      <c r="Q81" s="2">
        <v>69376.880396791035</v>
      </c>
      <c r="R81" s="2">
        <v>4201.5969956621775</v>
      </c>
      <c r="S81" s="80">
        <v>0.69058282151467265</v>
      </c>
      <c r="T81" s="94">
        <f t="shared" si="5"/>
        <v>0.2591901647183783</v>
      </c>
      <c r="U81" s="76"/>
      <c r="V81" s="86"/>
      <c r="W81" s="86"/>
      <c r="X81" s="76"/>
      <c r="Y81" s="62"/>
    </row>
    <row r="82" spans="1:25" ht="17">
      <c r="A82" s="20" t="s">
        <v>407</v>
      </c>
      <c r="B82" s="15">
        <v>60843.199533505423</v>
      </c>
      <c r="C82" s="2">
        <v>1521.5248474358189</v>
      </c>
      <c r="D82" s="2">
        <v>62257.924607354013</v>
      </c>
      <c r="E82" s="2">
        <v>5530.0810075077497</v>
      </c>
      <c r="F82" s="80">
        <v>0.60200821655441472</v>
      </c>
      <c r="G82" s="82">
        <f t="shared" si="4"/>
        <v>0.34882692391675207</v>
      </c>
      <c r="H82" s="62"/>
      <c r="I82" s="86"/>
      <c r="J82" s="86"/>
      <c r="K82" s="62"/>
      <c r="L82" s="62"/>
      <c r="N82" s="20" t="s">
        <v>407</v>
      </c>
      <c r="O82" s="15">
        <v>48477.288083327818</v>
      </c>
      <c r="P82" s="2">
        <v>3081.5557059406688</v>
      </c>
      <c r="Q82" s="2">
        <v>55435.246801924404</v>
      </c>
      <c r="R82" s="2">
        <v>4359.1024132685634</v>
      </c>
      <c r="S82" s="80">
        <v>1.7187854463513307E-2</v>
      </c>
      <c r="T82" s="94">
        <f t="shared" si="5"/>
        <v>1.8432807503196642</v>
      </c>
      <c r="U82" s="76"/>
      <c r="V82" s="86"/>
      <c r="W82" s="86"/>
      <c r="X82" s="76"/>
      <c r="Y82" s="62"/>
    </row>
    <row r="83" spans="1:25" ht="17">
      <c r="A83" s="20" t="s">
        <v>408</v>
      </c>
      <c r="B83" s="15">
        <v>62445.794531503576</v>
      </c>
      <c r="C83" s="2">
        <v>1542.195322469109</v>
      </c>
      <c r="D83" s="2">
        <v>66740.061618032749</v>
      </c>
      <c r="E83" s="2">
        <v>1830.3931613640686</v>
      </c>
      <c r="F83" s="80">
        <v>2.6153733525888477E-3</v>
      </c>
      <c r="G83" s="82">
        <f t="shared" si="4"/>
        <v>2.5373232580753413</v>
      </c>
      <c r="H83" s="62"/>
      <c r="I83" s="86"/>
      <c r="J83" s="86"/>
      <c r="K83" s="62"/>
      <c r="L83" s="62"/>
      <c r="N83" s="20" t="s">
        <v>408</v>
      </c>
      <c r="O83" s="15">
        <v>72482.110619558836</v>
      </c>
      <c r="P83" s="2">
        <v>2921.858935947485</v>
      </c>
      <c r="Q83" s="2">
        <v>59093.334076267703</v>
      </c>
      <c r="R83" s="2">
        <v>23225.949682598864</v>
      </c>
      <c r="S83" s="80">
        <v>0.25543999718895055</v>
      </c>
      <c r="T83" s="94">
        <f t="shared" si="5"/>
        <v>0.80885885678819003</v>
      </c>
      <c r="U83" s="76"/>
      <c r="V83" s="86"/>
      <c r="W83" s="86"/>
      <c r="X83" s="76"/>
      <c r="Y83" s="62"/>
    </row>
    <row r="84" spans="1:25" ht="17">
      <c r="A84" s="18" t="s">
        <v>409</v>
      </c>
      <c r="B84" s="3">
        <v>66304.174678791358</v>
      </c>
      <c r="C84" s="3">
        <v>6308.8019416165234</v>
      </c>
      <c r="D84" s="3">
        <v>69559.302344548356</v>
      </c>
      <c r="E84" s="3">
        <v>2688.3688521835602</v>
      </c>
      <c r="F84" s="79">
        <v>0.32496637310102455</v>
      </c>
      <c r="G84" s="84">
        <f t="shared" si="4"/>
        <v>0.67127943478188901</v>
      </c>
      <c r="H84" s="62"/>
      <c r="I84" s="86"/>
      <c r="J84" s="86"/>
      <c r="K84" s="62"/>
      <c r="L84" s="62"/>
      <c r="N84" s="18" t="s">
        <v>409</v>
      </c>
      <c r="O84" s="3">
        <v>37260.805713430396</v>
      </c>
      <c r="P84" s="3">
        <v>1531.3961051439107</v>
      </c>
      <c r="Q84" s="3">
        <v>38003.431271404537</v>
      </c>
      <c r="R84" s="3">
        <v>1518.2038378508271</v>
      </c>
      <c r="S84" s="79">
        <v>0.45907213962280136</v>
      </c>
      <c r="T84" s="93">
        <f t="shared" si="5"/>
        <v>0.4870269041327282</v>
      </c>
      <c r="U84" s="76"/>
      <c r="V84" s="86"/>
      <c r="W84" s="86"/>
      <c r="X84" s="76"/>
      <c r="Y84" s="62"/>
    </row>
    <row r="85" spans="1:25" ht="17">
      <c r="A85" s="18" t="s">
        <v>410</v>
      </c>
      <c r="B85" s="3">
        <v>58422.505839850091</v>
      </c>
      <c r="C85" s="3">
        <v>5000.7883269575186</v>
      </c>
      <c r="D85" s="3">
        <v>66368.388064003011</v>
      </c>
      <c r="E85" s="3">
        <v>5529.6597497129887</v>
      </c>
      <c r="F85" s="79">
        <v>3.8640692285012067E-2</v>
      </c>
      <c r="G85" s="84">
        <f t="shared" si="4"/>
        <v>1.5072255064135724</v>
      </c>
      <c r="H85" s="62"/>
      <c r="I85" s="86"/>
      <c r="J85" s="86"/>
      <c r="K85" s="62"/>
      <c r="L85" s="62"/>
      <c r="N85" s="18" t="s">
        <v>410</v>
      </c>
      <c r="O85" s="3">
        <v>36283.688745326952</v>
      </c>
      <c r="P85" s="3">
        <v>4416.1626676321148</v>
      </c>
      <c r="Q85" s="3">
        <v>41393.272925387508</v>
      </c>
      <c r="R85" s="3">
        <v>2554.9305125891351</v>
      </c>
      <c r="S85" s="79">
        <v>5.5437134734770327E-2</v>
      </c>
      <c r="T85" s="93">
        <f t="shared" si="5"/>
        <v>1.4163223731424623</v>
      </c>
      <c r="U85" s="76"/>
      <c r="V85" s="86"/>
      <c r="W85" s="86"/>
      <c r="X85" s="76"/>
      <c r="Y85" s="62"/>
    </row>
    <row r="86" spans="1:25" ht="17">
      <c r="A86" s="18" t="s">
        <v>411</v>
      </c>
      <c r="B86" s="3">
        <v>61723.589647779096</v>
      </c>
      <c r="C86" s="3">
        <v>2632.1196777958312</v>
      </c>
      <c r="D86" s="3">
        <v>68562.029354143189</v>
      </c>
      <c r="E86" s="3">
        <v>1419.5184632569872</v>
      </c>
      <c r="F86" s="79">
        <v>1.0371228857573339E-3</v>
      </c>
      <c r="G86" s="84">
        <f t="shared" si="4"/>
        <v>3.2339127624802328</v>
      </c>
      <c r="H86" s="62"/>
      <c r="I86" s="86"/>
      <c r="J86" s="86"/>
      <c r="K86" s="62"/>
      <c r="L86" s="62"/>
      <c r="N86" s="18" t="s">
        <v>411</v>
      </c>
      <c r="O86" s="3">
        <v>38349.612473892623</v>
      </c>
      <c r="P86" s="3">
        <v>4988.7887722278365</v>
      </c>
      <c r="Q86" s="3">
        <v>40232.471281397833</v>
      </c>
      <c r="R86" s="3">
        <v>1825.3801054516059</v>
      </c>
      <c r="S86" s="79">
        <v>0.45677575255737313</v>
      </c>
      <c r="T86" s="93">
        <f t="shared" si="5"/>
        <v>0.50124960997452628</v>
      </c>
      <c r="U86" s="76"/>
      <c r="V86" s="86"/>
      <c r="W86" s="86"/>
      <c r="X86" s="76"/>
      <c r="Y86" s="62"/>
    </row>
    <row r="87" spans="1:25" ht="17">
      <c r="A87" s="18" t="s">
        <v>412</v>
      </c>
      <c r="B87" s="3">
        <v>52101.218010109915</v>
      </c>
      <c r="C87" s="3">
        <v>2947.3887293742018</v>
      </c>
      <c r="D87" s="3">
        <v>41767.478690204502</v>
      </c>
      <c r="E87" s="3">
        <v>591.78494117900505</v>
      </c>
      <c r="F87" s="79">
        <v>4.1741749829999719E-4</v>
      </c>
      <c r="G87" s="84">
        <f t="shared" si="4"/>
        <v>4.8613055179539275</v>
      </c>
      <c r="H87" s="62">
        <f t="shared" ref="H87" si="6">(B87/75000)/(D87/75000)</f>
        <v>1.2474111352651249</v>
      </c>
      <c r="I87" s="86">
        <f t="shared" ref="I87" si="7">B87/75000</f>
        <v>0.69468290680146549</v>
      </c>
      <c r="J87" s="86">
        <f t="shared" ref="J87" si="8">D87/75000</f>
        <v>0.55689971586939335</v>
      </c>
      <c r="K87" s="62">
        <f t="shared" ref="K87" si="9">H87/5.2</f>
        <v>0.23988675678175478</v>
      </c>
      <c r="L87" s="62">
        <f t="shared" ref="L87" si="10">I87/0.062</f>
        <v>11.204563012926863</v>
      </c>
      <c r="N87" s="18" t="s">
        <v>412</v>
      </c>
      <c r="O87" s="3">
        <v>40863.244580866609</v>
      </c>
      <c r="P87" s="3">
        <v>1159.3274671370459</v>
      </c>
      <c r="Q87" s="3">
        <v>32303.033263237256</v>
      </c>
      <c r="R87" s="3">
        <v>2603.0774495508936</v>
      </c>
      <c r="S87" s="79">
        <v>2.8932896570761554E-4</v>
      </c>
      <c r="T87" s="93">
        <f t="shared" si="5"/>
        <v>4.2483478409489006</v>
      </c>
      <c r="U87" s="76">
        <f>(O87/75000)/(Q87/75000)</f>
        <v>1.2649971365807116</v>
      </c>
      <c r="V87" s="86">
        <f>O87/75000</f>
        <v>0.54484326107822145</v>
      </c>
      <c r="W87" s="86">
        <f>Q87/75000</f>
        <v>0.43070711017649677</v>
      </c>
      <c r="X87" s="76">
        <f>U87/5.2</f>
        <v>0.2432686801116753</v>
      </c>
      <c r="Y87" s="62">
        <f>V87/0.062</f>
        <v>8.7877945335197012</v>
      </c>
    </row>
    <row r="88" spans="1:25" ht="17">
      <c r="A88" s="18" t="s">
        <v>413</v>
      </c>
      <c r="B88" s="3">
        <v>57844.573762471031</v>
      </c>
      <c r="C88" s="3">
        <v>3143.2618195047389</v>
      </c>
      <c r="D88" s="3">
        <v>65421.096814351564</v>
      </c>
      <c r="E88" s="3">
        <v>3825.8200718454545</v>
      </c>
      <c r="F88" s="79">
        <v>6.8871593183891036E-3</v>
      </c>
      <c r="G88" s="84">
        <f t="shared" ref="G88:G104" si="11">ABS((B88-D88)/(SQRT(((C88^2)+(E88^2))*0.5)))</f>
        <v>2.1639704978758152</v>
      </c>
      <c r="H88" s="62"/>
      <c r="I88" s="86"/>
      <c r="J88" s="86"/>
      <c r="K88" s="86"/>
      <c r="L88" s="86"/>
      <c r="N88" s="18" t="s">
        <v>413</v>
      </c>
      <c r="O88" s="3">
        <v>43901.712308916547</v>
      </c>
      <c r="P88" s="3">
        <v>4953.5502697008615</v>
      </c>
      <c r="Q88" s="3">
        <v>45262.449541430746</v>
      </c>
      <c r="R88" s="3">
        <v>5725.6705778731566</v>
      </c>
      <c r="S88" s="79">
        <v>0.69639507877000884</v>
      </c>
      <c r="T88" s="93">
        <f t="shared" ref="T88:T104" si="12">ABS((O88-Q88)/(SQRT(((P88^2)+(R88^2))*0.5)))</f>
        <v>0.25417481947313542</v>
      </c>
      <c r="U88" s="76"/>
      <c r="V88" s="86"/>
      <c r="W88" s="86"/>
      <c r="X88" s="76"/>
      <c r="Y88" s="62"/>
    </row>
    <row r="89" spans="1:25" ht="17">
      <c r="A89" s="18" t="s">
        <v>414</v>
      </c>
      <c r="B89" s="3">
        <v>62463.450058045484</v>
      </c>
      <c r="C89" s="3">
        <v>1793.4077238422026</v>
      </c>
      <c r="D89" s="3">
        <v>63186.17974398021</v>
      </c>
      <c r="E89" s="3">
        <v>5769.4479864602599</v>
      </c>
      <c r="F89" s="79">
        <v>0.79811591386757974</v>
      </c>
      <c r="G89" s="84">
        <f t="shared" si="11"/>
        <v>0.16917163867742011</v>
      </c>
      <c r="H89" s="62"/>
      <c r="I89" s="86"/>
      <c r="J89" s="86"/>
      <c r="K89" s="62"/>
      <c r="L89" s="62"/>
      <c r="N89" s="18" t="s">
        <v>414</v>
      </c>
      <c r="O89" s="3">
        <v>47513.485681132406</v>
      </c>
      <c r="P89" s="3">
        <v>1437.0517683578214</v>
      </c>
      <c r="Q89" s="3">
        <v>49199.83649753486</v>
      </c>
      <c r="R89" s="3">
        <v>5301.4990288993595</v>
      </c>
      <c r="S89" s="79">
        <v>0.5191941180073496</v>
      </c>
      <c r="T89" s="93">
        <f t="shared" si="12"/>
        <v>0.43417818871034214</v>
      </c>
      <c r="U89" s="76"/>
      <c r="V89" s="86"/>
      <c r="W89" s="86"/>
      <c r="X89" s="76"/>
      <c r="Y89" s="62"/>
    </row>
    <row r="90" spans="1:25" ht="17">
      <c r="A90" s="18" t="s">
        <v>415</v>
      </c>
      <c r="B90" s="3">
        <v>67278.008390585048</v>
      </c>
      <c r="C90" s="3">
        <v>1516.6534565799229</v>
      </c>
      <c r="D90" s="3">
        <v>67931.628477144186</v>
      </c>
      <c r="E90" s="3">
        <v>1141.9601276951407</v>
      </c>
      <c r="F90" s="79">
        <v>0.4605218418457695</v>
      </c>
      <c r="G90" s="84">
        <f t="shared" si="11"/>
        <v>0.48688823551625043</v>
      </c>
      <c r="H90" s="62"/>
      <c r="I90" s="86"/>
      <c r="J90" s="86"/>
      <c r="K90" s="62"/>
      <c r="L90" s="62"/>
      <c r="N90" s="18" t="s">
        <v>415</v>
      </c>
      <c r="O90" s="3">
        <v>46370.538500208815</v>
      </c>
      <c r="P90" s="3">
        <v>5063.858108409805</v>
      </c>
      <c r="Q90" s="3">
        <v>49229.379247740784</v>
      </c>
      <c r="R90" s="3">
        <v>1614.0531277151385</v>
      </c>
      <c r="S90" s="79">
        <v>0.27433016222662826</v>
      </c>
      <c r="T90" s="93">
        <f t="shared" si="12"/>
        <v>0.76069829576107972</v>
      </c>
      <c r="U90" s="76"/>
      <c r="V90" s="86"/>
      <c r="W90" s="86"/>
      <c r="X90" s="76"/>
      <c r="Y90" s="62"/>
    </row>
    <row r="91" spans="1:25" ht="17">
      <c r="A91" s="20" t="s">
        <v>416</v>
      </c>
      <c r="B91" s="15">
        <v>51910.64633427027</v>
      </c>
      <c r="C91" s="2">
        <v>1957.1858311082349</v>
      </c>
      <c r="D91" s="2">
        <v>56458.425554441608</v>
      </c>
      <c r="E91" s="2">
        <v>2137.9615840759707</v>
      </c>
      <c r="F91" s="80">
        <v>5.713378649177714E-3</v>
      </c>
      <c r="G91" s="82">
        <f t="shared" si="11"/>
        <v>2.2188967254549556</v>
      </c>
      <c r="H91" s="62"/>
      <c r="I91" s="86"/>
      <c r="J91" s="86"/>
      <c r="K91" s="62"/>
      <c r="L91" s="62"/>
      <c r="N91" s="20" t="s">
        <v>416</v>
      </c>
      <c r="O91" s="15">
        <v>30197.18618969883</v>
      </c>
      <c r="P91" s="2">
        <v>851.0751057714383</v>
      </c>
      <c r="Q91" s="2">
        <v>32009.278943935959</v>
      </c>
      <c r="R91" s="2">
        <v>1310.7769493006506</v>
      </c>
      <c r="S91" s="80">
        <v>3.0210271767603932E-2</v>
      </c>
      <c r="T91" s="94">
        <f t="shared" si="12"/>
        <v>1.6397636052758506</v>
      </c>
      <c r="U91" s="76"/>
      <c r="V91" s="86"/>
      <c r="W91" s="86"/>
      <c r="X91" s="76"/>
      <c r="Y91" s="62"/>
    </row>
    <row r="92" spans="1:25" ht="17">
      <c r="A92" s="20" t="s">
        <v>417</v>
      </c>
      <c r="B92" s="15">
        <v>42588.482086564545</v>
      </c>
      <c r="C92" s="2">
        <v>6778.199143897833</v>
      </c>
      <c r="D92" s="2">
        <v>55816.455273526175</v>
      </c>
      <c r="E92" s="2">
        <v>3035.6380367279817</v>
      </c>
      <c r="F92" s="80">
        <v>5.4186168845533449E-3</v>
      </c>
      <c r="G92" s="82">
        <f t="shared" si="11"/>
        <v>2.5188354052912016</v>
      </c>
      <c r="H92" s="62"/>
      <c r="I92" s="86"/>
      <c r="J92" s="86"/>
      <c r="K92" s="62"/>
      <c r="L92" s="62"/>
      <c r="N92" s="20" t="s">
        <v>417</v>
      </c>
      <c r="O92" s="15">
        <v>31032.373140218901</v>
      </c>
      <c r="P92" s="2">
        <v>835.52295691107111</v>
      </c>
      <c r="Q92" s="2">
        <v>32946.726037575834</v>
      </c>
      <c r="R92" s="2">
        <v>1108.9564340816162</v>
      </c>
      <c r="S92" s="80">
        <v>1.2597657181878379E-2</v>
      </c>
      <c r="T92" s="94">
        <f t="shared" si="12"/>
        <v>1.9498296161866262</v>
      </c>
      <c r="U92" s="76"/>
      <c r="V92" s="86"/>
      <c r="W92" s="86"/>
      <c r="X92" s="76"/>
      <c r="Y92" s="62"/>
    </row>
    <row r="93" spans="1:25" ht="17">
      <c r="A93" s="20" t="s">
        <v>418</v>
      </c>
      <c r="B93" s="15">
        <v>51292.131635021615</v>
      </c>
      <c r="C93" s="2">
        <v>3043.3135824577685</v>
      </c>
      <c r="D93" s="2">
        <v>52130.020009583292</v>
      </c>
      <c r="E93" s="2">
        <v>4277.3674836225473</v>
      </c>
      <c r="F93" s="80">
        <v>0.72936295485168645</v>
      </c>
      <c r="G93" s="82">
        <f t="shared" si="11"/>
        <v>0.2257252948528134</v>
      </c>
      <c r="H93" s="62"/>
      <c r="I93" s="86"/>
      <c r="J93" s="86"/>
      <c r="K93" s="62"/>
      <c r="L93" s="62"/>
      <c r="N93" s="20" t="s">
        <v>418</v>
      </c>
      <c r="O93" s="15">
        <v>31535.724910836667</v>
      </c>
      <c r="P93" s="2">
        <v>1028.5323133345789</v>
      </c>
      <c r="Q93" s="2">
        <v>33253.325588222731</v>
      </c>
      <c r="R93" s="2">
        <v>460.17889088054784</v>
      </c>
      <c r="S93" s="80">
        <v>1.1499134838085893E-2</v>
      </c>
      <c r="T93" s="94">
        <f t="shared" si="12"/>
        <v>2.1557397638140934</v>
      </c>
      <c r="U93" s="76"/>
      <c r="V93" s="86"/>
      <c r="W93" s="86"/>
      <c r="X93" s="76"/>
      <c r="Y93" s="62"/>
    </row>
    <row r="94" spans="1:25" ht="17">
      <c r="A94" s="20" t="s">
        <v>419</v>
      </c>
      <c r="B94" s="15">
        <v>51130.42577053843</v>
      </c>
      <c r="C94" s="2">
        <v>1989.7690174805075</v>
      </c>
      <c r="D94" s="2">
        <v>51542.533108569944</v>
      </c>
      <c r="E94" s="2">
        <v>3681.408817472141</v>
      </c>
      <c r="F94" s="80">
        <v>0.83144293496789556</v>
      </c>
      <c r="G94" s="82">
        <f t="shared" si="11"/>
        <v>0.13927015889923605</v>
      </c>
      <c r="H94" s="62"/>
      <c r="I94" s="86"/>
      <c r="J94" s="86"/>
      <c r="K94" s="62"/>
      <c r="L94" s="62"/>
      <c r="N94" s="20" t="s">
        <v>419</v>
      </c>
      <c r="O94" s="15">
        <v>30336.949247837969</v>
      </c>
      <c r="P94" s="2">
        <v>808.06762759155606</v>
      </c>
      <c r="Q94" s="2">
        <v>31798.130502057058</v>
      </c>
      <c r="R94" s="2">
        <v>1356.1149105341262</v>
      </c>
      <c r="S94" s="80">
        <v>7.1605354598650819E-2</v>
      </c>
      <c r="T94" s="94">
        <f t="shared" si="12"/>
        <v>1.3090108490631864</v>
      </c>
      <c r="U94" s="76"/>
      <c r="V94" s="86"/>
      <c r="W94" s="86"/>
      <c r="X94" s="76"/>
      <c r="Y94" s="62"/>
    </row>
    <row r="95" spans="1:25" ht="17">
      <c r="A95" s="20" t="s">
        <v>420</v>
      </c>
      <c r="B95" s="15">
        <v>56251.1809124145</v>
      </c>
      <c r="C95" s="2">
        <v>2756.1489583611669</v>
      </c>
      <c r="D95" s="2">
        <v>60701.382326984916</v>
      </c>
      <c r="E95" s="2">
        <v>1933.5329251833314</v>
      </c>
      <c r="F95" s="80">
        <v>1.6145142511843388E-2</v>
      </c>
      <c r="G95" s="82">
        <f t="shared" si="11"/>
        <v>1.8693287754051027</v>
      </c>
      <c r="H95" s="62"/>
      <c r="I95" s="86"/>
      <c r="J95" s="86"/>
      <c r="K95" s="62"/>
      <c r="L95" s="62"/>
      <c r="N95" s="20" t="s">
        <v>420</v>
      </c>
      <c r="O95" s="15">
        <v>32055.661282448866</v>
      </c>
      <c r="P95" s="2">
        <v>911.18947918492722</v>
      </c>
      <c r="Q95" s="2">
        <v>33690.156673869518</v>
      </c>
      <c r="R95" s="2">
        <v>296.33717692305828</v>
      </c>
      <c r="S95" s="80">
        <v>8.6915281669635476E-3</v>
      </c>
      <c r="T95" s="94">
        <f t="shared" si="12"/>
        <v>2.4124480191430626</v>
      </c>
      <c r="U95" s="76"/>
      <c r="V95" s="86"/>
      <c r="W95" s="86"/>
      <c r="X95" s="76"/>
      <c r="Y95" s="62"/>
    </row>
    <row r="96" spans="1:25" ht="17">
      <c r="A96" s="20" t="s">
        <v>421</v>
      </c>
      <c r="B96" s="15">
        <v>51920.730557373521</v>
      </c>
      <c r="C96" s="2">
        <v>4239.0266593798051</v>
      </c>
      <c r="D96" s="2">
        <v>55042.523192768742</v>
      </c>
      <c r="E96" s="2">
        <v>4401.9212552388262</v>
      </c>
      <c r="F96" s="80">
        <v>0.2799941942324895</v>
      </c>
      <c r="G96" s="82">
        <f t="shared" si="11"/>
        <v>0.72242955420603783</v>
      </c>
      <c r="H96" s="62"/>
      <c r="I96" s="86"/>
      <c r="J96" s="86"/>
      <c r="K96" s="62"/>
      <c r="L96" s="62"/>
      <c r="N96" s="20" t="s">
        <v>421</v>
      </c>
      <c r="O96" s="15">
        <v>32620.957274850789</v>
      </c>
      <c r="P96" s="2">
        <v>885.19668953233327</v>
      </c>
      <c r="Q96" s="2">
        <v>31482.846955649246</v>
      </c>
      <c r="R96" s="2">
        <v>1204.948486861733</v>
      </c>
      <c r="S96" s="80">
        <v>0.12228400721032881</v>
      </c>
      <c r="T96" s="94">
        <f t="shared" si="12"/>
        <v>1.0765012636451079</v>
      </c>
      <c r="U96" s="76"/>
      <c r="V96" s="86"/>
      <c r="W96" s="86"/>
      <c r="X96" s="76"/>
      <c r="Y96" s="62"/>
    </row>
    <row r="97" spans="1:25" ht="17">
      <c r="A97" s="20" t="s">
        <v>422</v>
      </c>
      <c r="B97" s="15">
        <v>30617.112022332465</v>
      </c>
      <c r="C97" s="2">
        <v>1784.4532547347067</v>
      </c>
      <c r="D97" s="2">
        <v>14404.978803244563</v>
      </c>
      <c r="E97" s="2">
        <v>571.54029496228952</v>
      </c>
      <c r="F97" s="80">
        <v>1.2038524683847232E-6</v>
      </c>
      <c r="G97" s="82">
        <f t="shared" si="11"/>
        <v>12.236126817657833</v>
      </c>
      <c r="H97" s="62">
        <f>(B97/75000)/(D97/75000)</f>
        <v>2.1254534588718936</v>
      </c>
      <c r="I97" s="86">
        <f>B97/75000</f>
        <v>0.40822816029776621</v>
      </c>
      <c r="J97" s="86">
        <f>D97/75000</f>
        <v>0.19206638404326085</v>
      </c>
      <c r="K97" s="62">
        <f>H97/5.2</f>
        <v>0.40874104978305648</v>
      </c>
      <c r="L97" s="62">
        <f>I97/0.062</f>
        <v>6.5843251660930031</v>
      </c>
      <c r="N97" s="20" t="s">
        <v>422</v>
      </c>
      <c r="O97" s="15">
        <v>21499.489035131493</v>
      </c>
      <c r="P97" s="2">
        <v>322.37033827562101</v>
      </c>
      <c r="Q97" s="2">
        <v>13551.927087119453</v>
      </c>
      <c r="R97" s="2">
        <v>356.14459756848476</v>
      </c>
      <c r="S97" s="80">
        <v>6.036177112115129E-12</v>
      </c>
      <c r="T97" s="94">
        <f t="shared" si="12"/>
        <v>23.397375229481693</v>
      </c>
      <c r="U97" s="76">
        <f>(O97/75000)/(Q97/75000)</f>
        <v>1.5864525315787648</v>
      </c>
      <c r="V97" s="86">
        <f>O97/75000</f>
        <v>0.28665985380175324</v>
      </c>
      <c r="W97" s="86">
        <f>Q97/75000</f>
        <v>0.18069236116159271</v>
      </c>
      <c r="X97" s="76">
        <f>U97/5.2</f>
        <v>0.30508702530360859</v>
      </c>
      <c r="Y97" s="62">
        <f>V97/0.062</f>
        <v>4.6235460290605364</v>
      </c>
    </row>
    <row r="98" spans="1:25" ht="17">
      <c r="A98" s="18" t="s">
        <v>423</v>
      </c>
      <c r="B98" s="3">
        <v>35486.296604363859</v>
      </c>
      <c r="C98" s="3">
        <v>2163.7841803431174</v>
      </c>
      <c r="D98" s="3">
        <v>36383.763611012146</v>
      </c>
      <c r="E98" s="3">
        <v>3532.6864415454479</v>
      </c>
      <c r="F98" s="79">
        <v>0.64062986626283847</v>
      </c>
      <c r="G98" s="84">
        <f t="shared" si="11"/>
        <v>0.30637379943965803</v>
      </c>
      <c r="H98" s="62"/>
      <c r="I98" s="86"/>
      <c r="J98" s="86"/>
      <c r="K98" s="62"/>
      <c r="L98" s="62"/>
      <c r="N98" s="18" t="s">
        <v>423</v>
      </c>
      <c r="O98" s="3">
        <v>25137.004580584118</v>
      </c>
      <c r="P98" s="3">
        <v>93.11400237403069</v>
      </c>
      <c r="Q98" s="3">
        <v>24496.5499108318</v>
      </c>
      <c r="R98" s="3">
        <v>265.65897914669489</v>
      </c>
      <c r="S98" s="79">
        <v>2.0315853380168283E-3</v>
      </c>
      <c r="T98" s="93">
        <f t="shared" si="12"/>
        <v>3.2174936940141246</v>
      </c>
      <c r="U98" s="76"/>
      <c r="V98" s="86"/>
      <c r="W98" s="86"/>
      <c r="X98" s="76"/>
      <c r="Y98" s="62"/>
    </row>
    <row r="99" spans="1:25" ht="17">
      <c r="A99" s="18" t="s">
        <v>424</v>
      </c>
      <c r="B99" s="3">
        <v>37525.324749463856</v>
      </c>
      <c r="C99" s="3">
        <v>762.85249667672633</v>
      </c>
      <c r="D99" s="3">
        <v>31679.425681887715</v>
      </c>
      <c r="E99" s="3">
        <v>2456.4260521717115</v>
      </c>
      <c r="F99" s="79">
        <v>2.3109341219241008E-3</v>
      </c>
      <c r="G99" s="84">
        <f t="shared" si="11"/>
        <v>3.2141745085540752</v>
      </c>
      <c r="H99" s="62"/>
      <c r="I99" s="86"/>
      <c r="J99" s="86"/>
      <c r="K99" s="62"/>
      <c r="L99" s="62"/>
      <c r="N99" s="18" t="s">
        <v>424</v>
      </c>
      <c r="O99" s="3">
        <v>30078.067007992271</v>
      </c>
      <c r="P99" s="3">
        <v>2396.1616415973549</v>
      </c>
      <c r="Q99" s="3">
        <v>32812.138089094871</v>
      </c>
      <c r="R99" s="3">
        <v>3375.5878490189548</v>
      </c>
      <c r="S99" s="79">
        <v>0.17375977831631773</v>
      </c>
      <c r="T99" s="93">
        <f t="shared" si="12"/>
        <v>0.934044874244915</v>
      </c>
      <c r="U99" s="76"/>
      <c r="V99" s="86"/>
      <c r="W99" s="86"/>
      <c r="X99" s="76"/>
      <c r="Y99" s="62"/>
    </row>
    <row r="100" spans="1:25" ht="17">
      <c r="A100" s="18" t="s">
        <v>425</v>
      </c>
      <c r="B100" s="3">
        <v>36890.709541980417</v>
      </c>
      <c r="C100" s="3">
        <v>2469.677953163628</v>
      </c>
      <c r="D100" s="3">
        <v>36533.079532177078</v>
      </c>
      <c r="E100" s="3">
        <v>5530.0906087850572</v>
      </c>
      <c r="F100" s="79">
        <v>0.89871266463916366</v>
      </c>
      <c r="G100" s="84">
        <f t="shared" si="11"/>
        <v>8.3507814515172279E-2</v>
      </c>
      <c r="H100" s="62"/>
      <c r="I100" s="86"/>
      <c r="J100" s="86"/>
      <c r="K100" s="62"/>
      <c r="L100" s="62"/>
      <c r="N100" s="18" t="s">
        <v>425</v>
      </c>
      <c r="O100" s="3">
        <v>28889.531918563971</v>
      </c>
      <c r="P100" s="3">
        <v>2184.4300403649759</v>
      </c>
      <c r="Q100" s="3">
        <v>32279.883732485159</v>
      </c>
      <c r="R100" s="3">
        <v>883.3813689530333</v>
      </c>
      <c r="S100" s="79">
        <v>1.5966625002059122E-2</v>
      </c>
      <c r="T100" s="93">
        <f t="shared" si="12"/>
        <v>2.0348445282696161</v>
      </c>
      <c r="U100" s="76"/>
      <c r="V100" s="86"/>
      <c r="W100" s="86"/>
      <c r="X100" s="76"/>
      <c r="Y100" s="62"/>
    </row>
    <row r="101" spans="1:25" ht="17">
      <c r="A101" s="18" t="s">
        <v>426</v>
      </c>
      <c r="B101" s="3">
        <v>38589.989690410213</v>
      </c>
      <c r="C101" s="3">
        <v>1128.5957650517405</v>
      </c>
      <c r="D101" s="3">
        <v>40288.768873159272</v>
      </c>
      <c r="E101" s="3">
        <v>1132.3733103663956</v>
      </c>
      <c r="F101" s="79">
        <v>3.8878989833270594E-2</v>
      </c>
      <c r="G101" s="84">
        <f t="shared" si="11"/>
        <v>1.5026979627395569</v>
      </c>
      <c r="H101" s="62"/>
      <c r="I101" s="86"/>
      <c r="J101" s="86"/>
      <c r="K101" s="62"/>
      <c r="L101" s="62"/>
      <c r="N101" s="18" t="s">
        <v>426</v>
      </c>
      <c r="O101" s="3">
        <v>28850.599896099546</v>
      </c>
      <c r="P101" s="3">
        <v>2213.010642012478</v>
      </c>
      <c r="Q101" s="3">
        <v>32718.495547430342</v>
      </c>
      <c r="R101" s="3">
        <v>1553.5585203650223</v>
      </c>
      <c r="S101" s="79">
        <v>1.090771053401263E-2</v>
      </c>
      <c r="T101" s="93">
        <f t="shared" si="12"/>
        <v>2.0230310000647784</v>
      </c>
      <c r="U101" s="76"/>
      <c r="V101" s="86"/>
      <c r="W101" s="86"/>
      <c r="X101" s="76"/>
      <c r="Y101" s="62"/>
    </row>
    <row r="102" spans="1:25" ht="17">
      <c r="A102" s="18" t="s">
        <v>427</v>
      </c>
      <c r="B102" s="3">
        <v>39185.269299021871</v>
      </c>
      <c r="C102" s="3">
        <v>2138.356579854285</v>
      </c>
      <c r="D102" s="3">
        <v>31627.529313884017</v>
      </c>
      <c r="E102" s="3">
        <v>3826.5995710636194</v>
      </c>
      <c r="F102" s="79">
        <v>5.0248412402885993E-3</v>
      </c>
      <c r="G102" s="84">
        <f t="shared" si="11"/>
        <v>2.4382703360257874</v>
      </c>
      <c r="H102" s="62"/>
      <c r="I102" s="86"/>
      <c r="J102" s="86"/>
      <c r="K102" s="62"/>
      <c r="L102" s="62"/>
      <c r="N102" s="18" t="s">
        <v>427</v>
      </c>
      <c r="O102" s="3">
        <v>24621.566969826963</v>
      </c>
      <c r="P102" s="3">
        <v>305.53940651697161</v>
      </c>
      <c r="Q102" s="3">
        <v>26310.81058779814</v>
      </c>
      <c r="R102" s="3">
        <v>1084.0342220343359</v>
      </c>
      <c r="S102" s="79">
        <v>1.6198681964685688E-2</v>
      </c>
      <c r="T102" s="93">
        <f t="shared" si="12"/>
        <v>2.1211173591283448</v>
      </c>
      <c r="U102" s="76"/>
      <c r="V102" s="86"/>
      <c r="W102" s="86"/>
      <c r="X102" s="76"/>
      <c r="Y102" s="62"/>
    </row>
    <row r="103" spans="1:25" ht="17">
      <c r="A103" s="18" t="s">
        <v>428</v>
      </c>
      <c r="B103" s="3">
        <v>14810.273835961772</v>
      </c>
      <c r="C103" s="3">
        <v>1639.9286664175577</v>
      </c>
      <c r="D103" s="3">
        <v>12340.753597292873</v>
      </c>
      <c r="E103" s="3">
        <v>769.34529879301772</v>
      </c>
      <c r="F103" s="79">
        <v>1.8306854690516631E-2</v>
      </c>
      <c r="G103" s="84">
        <f t="shared" si="11"/>
        <v>1.92800156997804</v>
      </c>
      <c r="H103" s="62"/>
      <c r="I103" s="86"/>
      <c r="J103" s="86"/>
      <c r="K103" s="62"/>
      <c r="L103" s="62"/>
      <c r="N103" s="18" t="s">
        <v>428</v>
      </c>
      <c r="O103" s="3">
        <v>10963.908923532634</v>
      </c>
      <c r="P103" s="3">
        <v>1309.9898859286584</v>
      </c>
      <c r="Q103" s="3">
        <v>11501.865503126546</v>
      </c>
      <c r="R103" s="3">
        <v>1036.7802985916351</v>
      </c>
      <c r="S103" s="79">
        <v>0.48884202652989051</v>
      </c>
      <c r="T103" s="93">
        <f t="shared" si="12"/>
        <v>0.45538982558853663</v>
      </c>
      <c r="U103" s="76"/>
      <c r="V103" s="86"/>
      <c r="W103" s="86"/>
      <c r="X103" s="76"/>
      <c r="Y103" s="62"/>
    </row>
    <row r="104" spans="1:25" ht="18" thickBot="1">
      <c r="A104" s="19" t="s">
        <v>429</v>
      </c>
      <c r="B104" s="4">
        <v>38819.554864979851</v>
      </c>
      <c r="C104" s="4">
        <v>1783.9581308901472</v>
      </c>
      <c r="D104" s="4">
        <v>40578.040634449477</v>
      </c>
      <c r="E104" s="4">
        <v>466.49570623926041</v>
      </c>
      <c r="F104" s="90">
        <v>7.9529315320408411E-2</v>
      </c>
      <c r="G104" s="85">
        <f t="shared" si="11"/>
        <v>1.3486722554470207</v>
      </c>
      <c r="H104" s="62"/>
      <c r="I104" s="86"/>
      <c r="J104" s="86"/>
      <c r="K104" s="62"/>
      <c r="L104" s="62"/>
      <c r="N104" s="19" t="s">
        <v>429</v>
      </c>
      <c r="O104" s="4">
        <v>28460.69053145303</v>
      </c>
      <c r="P104" s="4">
        <v>1137.6262112092234</v>
      </c>
      <c r="Q104" s="4">
        <v>31819.547183119172</v>
      </c>
      <c r="R104" s="4">
        <v>2437.5363620186959</v>
      </c>
      <c r="S104" s="90">
        <v>2.6520217440686437E-2</v>
      </c>
      <c r="T104" s="95">
        <f t="shared" si="12"/>
        <v>1.7658909590448999</v>
      </c>
      <c r="U104" s="76"/>
      <c r="V104" s="86"/>
      <c r="W104" s="86"/>
      <c r="X104" s="76"/>
      <c r="Y104" s="62"/>
    </row>
    <row r="105" spans="1:25" ht="15.5" customHeight="1" thickBot="1">
      <c r="H105" s="62"/>
      <c r="I105" s="86"/>
      <c r="J105" s="86"/>
      <c r="K105" s="62"/>
      <c r="L105" s="62"/>
      <c r="U105" s="76"/>
      <c r="V105" s="86"/>
      <c r="W105" s="86"/>
      <c r="X105" s="76"/>
      <c r="Y105" s="62"/>
    </row>
    <row r="106" spans="1:25" ht="15.5" customHeight="1">
      <c r="A106" s="281" t="s">
        <v>278</v>
      </c>
      <c r="B106" s="268" t="s">
        <v>17</v>
      </c>
      <c r="C106" s="285"/>
      <c r="D106" s="285" t="s">
        <v>16</v>
      </c>
      <c r="E106" s="285"/>
      <c r="F106" s="286" t="s">
        <v>0</v>
      </c>
      <c r="G106" s="277" t="s">
        <v>432</v>
      </c>
      <c r="H106" s="62"/>
      <c r="I106" s="86"/>
      <c r="J106" s="86"/>
      <c r="K106" s="62"/>
      <c r="L106" s="62"/>
      <c r="N106" s="281" t="s">
        <v>278</v>
      </c>
      <c r="O106" s="268" t="s">
        <v>17</v>
      </c>
      <c r="P106" s="285"/>
      <c r="Q106" s="285" t="s">
        <v>16</v>
      </c>
      <c r="R106" s="285"/>
      <c r="S106" s="286" t="s">
        <v>0</v>
      </c>
      <c r="T106" s="277" t="s">
        <v>432</v>
      </c>
      <c r="U106" s="76"/>
      <c r="V106" s="86"/>
      <c r="W106" s="86"/>
      <c r="X106" s="76"/>
      <c r="Y106" s="62"/>
    </row>
    <row r="107" spans="1:25" ht="49" thickBot="1">
      <c r="A107" s="282"/>
      <c r="B107" s="197" t="s">
        <v>1</v>
      </c>
      <c r="C107" s="35" t="s">
        <v>2</v>
      </c>
      <c r="D107" s="35" t="s">
        <v>1</v>
      </c>
      <c r="E107" s="35" t="s">
        <v>2</v>
      </c>
      <c r="F107" s="287"/>
      <c r="G107" s="288"/>
      <c r="H107" s="62"/>
      <c r="I107" s="86"/>
      <c r="J107" s="86"/>
      <c r="K107" s="62"/>
      <c r="L107" s="62"/>
      <c r="N107" s="282"/>
      <c r="O107" s="197" t="s">
        <v>1</v>
      </c>
      <c r="P107" s="35" t="s">
        <v>2</v>
      </c>
      <c r="Q107" s="35" t="s">
        <v>1</v>
      </c>
      <c r="R107" s="35" t="s">
        <v>2</v>
      </c>
      <c r="S107" s="287"/>
      <c r="T107" s="288"/>
      <c r="U107" s="76"/>
      <c r="V107" s="86"/>
      <c r="W107" s="86"/>
      <c r="X107" s="76"/>
      <c r="Y107" s="62"/>
    </row>
    <row r="108" spans="1:25" ht="18" thickBot="1">
      <c r="A108" s="199" t="s">
        <v>533</v>
      </c>
      <c r="B108" s="16">
        <v>49435.595258249181</v>
      </c>
      <c r="C108" s="200">
        <v>2003.2876107718507</v>
      </c>
      <c r="D108" s="200">
        <v>2866.5856686550901</v>
      </c>
      <c r="E108" s="200">
        <v>161.41093611670036</v>
      </c>
      <c r="F108" s="200">
        <v>4.2404051739837599E-8</v>
      </c>
      <c r="G108" s="159">
        <f t="shared" ref="G108:G109" si="13">ABS((B108-D108)/(SQRT(((C108^2)+(E108^2))*0.5)))</f>
        <v>32.769025634193326</v>
      </c>
      <c r="H108" s="62">
        <f t="shared" ref="H108:H109" si="14">(B108/75000)/(D108/75000)</f>
        <v>17.245462362700913</v>
      </c>
      <c r="I108" s="86">
        <f t="shared" ref="I108:I109" si="15">B108/75000</f>
        <v>0.65914127010998913</v>
      </c>
      <c r="J108" s="86">
        <f t="shared" ref="J108:J109" si="16">D108/75000</f>
        <v>3.8221142248734533E-2</v>
      </c>
      <c r="K108" s="62">
        <f t="shared" ref="K108:K109" si="17">H108/5.2</f>
        <v>3.3164350697501752</v>
      </c>
      <c r="L108" s="62">
        <f t="shared" ref="L108:L109" si="18">I108/0.062</f>
        <v>10.631310808225631</v>
      </c>
      <c r="N108" s="199" t="s">
        <v>533</v>
      </c>
      <c r="O108" s="204">
        <v>31994.864961489151</v>
      </c>
      <c r="P108" s="205">
        <v>1005.0792926815703</v>
      </c>
      <c r="Q108" s="206">
        <v>5760.2148211886442</v>
      </c>
      <c r="R108" s="206">
        <v>225.83473900473845</v>
      </c>
      <c r="S108" s="206">
        <v>7.7088357749199636E-9</v>
      </c>
      <c r="T108" s="207">
        <f>ABS((O108-Q108)/(SQRT(((P108^2)+(R108^2))*0.5)))</f>
        <v>36.01592534101831</v>
      </c>
      <c r="U108" s="76">
        <f t="shared" ref="U108:U109" si="19">(O108/75000)/(Q108/75000)</f>
        <v>5.5544569004263069</v>
      </c>
      <c r="V108" s="86">
        <f t="shared" ref="V108:V109" si="20">O108/75000</f>
        <v>0.426598199486522</v>
      </c>
      <c r="W108" s="86">
        <f t="shared" ref="W108:W109" si="21">Q108/75000</f>
        <v>7.680286428251526E-2</v>
      </c>
      <c r="X108" s="76">
        <f t="shared" ref="X108:X109" si="22">U108/5.2</f>
        <v>1.0681647885435206</v>
      </c>
      <c r="Y108" s="62">
        <f t="shared" ref="Y108:Y109" si="23">V108/0.062</f>
        <v>6.8806161207503553</v>
      </c>
    </row>
    <row r="109" spans="1:25" ht="18" thickBot="1">
      <c r="A109" s="201" t="s">
        <v>534</v>
      </c>
      <c r="B109" s="202">
        <v>61421.95148600547</v>
      </c>
      <c r="C109" s="31">
        <v>919.56622206820578</v>
      </c>
      <c r="D109" s="31">
        <v>10751.340200601253</v>
      </c>
      <c r="E109" s="31">
        <v>597.37070278540455</v>
      </c>
      <c r="F109" s="31">
        <v>1.3838195619830755E-14</v>
      </c>
      <c r="G109" s="203">
        <f t="shared" si="13"/>
        <v>65.348698587551681</v>
      </c>
      <c r="H109" s="62">
        <f t="shared" si="14"/>
        <v>5.7129576722509938</v>
      </c>
      <c r="I109" s="86">
        <f t="shared" si="15"/>
        <v>0.81895935314673962</v>
      </c>
      <c r="J109" s="86">
        <f t="shared" si="16"/>
        <v>0.14335120267468338</v>
      </c>
      <c r="K109" s="62">
        <f t="shared" si="17"/>
        <v>1.0986457062021142</v>
      </c>
      <c r="L109" s="62">
        <f t="shared" si="18"/>
        <v>13.209021824947413</v>
      </c>
      <c r="N109" s="201" t="s">
        <v>534</v>
      </c>
      <c r="O109" s="205">
        <v>36552.714981521647</v>
      </c>
      <c r="P109" s="178">
        <v>1170.5318084128189</v>
      </c>
      <c r="Q109" s="178">
        <v>18265.520690004854</v>
      </c>
      <c r="R109" s="178">
        <v>1634.5743586325061</v>
      </c>
      <c r="S109" s="178">
        <v>7.1564607547891104E-9</v>
      </c>
      <c r="T109" s="208">
        <f>ABS((O109-Q109)/(SQRT(((P109^2)+(R109^2))*0.5)))</f>
        <v>12.863676258405388</v>
      </c>
      <c r="U109" s="76">
        <f t="shared" si="19"/>
        <v>2.0011865854732407</v>
      </c>
      <c r="V109" s="86">
        <f t="shared" si="20"/>
        <v>0.4873695330869553</v>
      </c>
      <c r="W109" s="86">
        <f t="shared" si="21"/>
        <v>0.24354027586673138</v>
      </c>
      <c r="X109" s="76">
        <f t="shared" si="22"/>
        <v>0.38484357412946935</v>
      </c>
      <c r="Y109" s="62">
        <f t="shared" si="23"/>
        <v>7.8607989207573432</v>
      </c>
    </row>
    <row r="114" spans="6:13">
      <c r="F114" s="198"/>
      <c r="G114" s="198"/>
      <c r="H114" s="198"/>
      <c r="I114" s="198"/>
      <c r="J114" s="198"/>
      <c r="K114" s="198"/>
      <c r="L114" s="198"/>
      <c r="M114" s="198"/>
    </row>
    <row r="115" spans="6:13">
      <c r="F115" s="198"/>
      <c r="G115" s="198"/>
      <c r="H115" s="198"/>
      <c r="I115" s="198"/>
      <c r="J115" s="198"/>
      <c r="K115" s="198"/>
      <c r="L115" s="198"/>
      <c r="M115" s="198"/>
    </row>
    <row r="116" spans="6:13">
      <c r="F116" s="198"/>
      <c r="G116" s="198"/>
      <c r="H116" s="198"/>
      <c r="I116" s="198"/>
      <c r="J116" s="198"/>
      <c r="K116" s="198"/>
      <c r="L116" s="198"/>
      <c r="M116" s="198"/>
    </row>
    <row r="117" spans="6:13">
      <c r="F117" s="198"/>
      <c r="G117" s="198"/>
      <c r="H117" s="198"/>
      <c r="I117" s="198"/>
      <c r="J117" s="198"/>
      <c r="K117" s="198"/>
      <c r="L117" s="198"/>
      <c r="M117" s="198"/>
    </row>
    <row r="118" spans="6:13">
      <c r="F118" s="198"/>
      <c r="G118" s="198"/>
      <c r="H118" s="198"/>
      <c r="I118" s="198"/>
      <c r="J118" s="198"/>
      <c r="K118" s="198"/>
      <c r="L118" s="198"/>
      <c r="M118" s="198"/>
    </row>
    <row r="119" spans="6:13">
      <c r="F119" s="198"/>
      <c r="G119" s="198"/>
      <c r="H119" s="198"/>
      <c r="I119" s="198"/>
      <c r="J119" s="198"/>
      <c r="K119" s="198"/>
      <c r="L119" s="198"/>
      <c r="M119" s="198"/>
    </row>
  </sheetData>
  <mergeCells count="30">
    <mergeCell ref="N106:N107"/>
    <mergeCell ref="O106:P106"/>
    <mergeCell ref="Q106:R106"/>
    <mergeCell ref="S106:S107"/>
    <mergeCell ref="T106:T107"/>
    <mergeCell ref="A106:A107"/>
    <mergeCell ref="B106:C106"/>
    <mergeCell ref="D106:E106"/>
    <mergeCell ref="F106:F107"/>
    <mergeCell ref="G106:G107"/>
    <mergeCell ref="T2:T3"/>
    <mergeCell ref="S54:S55"/>
    <mergeCell ref="T54:T55"/>
    <mergeCell ref="N54:N55"/>
    <mergeCell ref="O54:P54"/>
    <mergeCell ref="Q54:R54"/>
    <mergeCell ref="N2:N3"/>
    <mergeCell ref="O2:P2"/>
    <mergeCell ref="Q2:R2"/>
    <mergeCell ref="S2:S3"/>
    <mergeCell ref="G2:G3"/>
    <mergeCell ref="G54:G55"/>
    <mergeCell ref="A2:A3"/>
    <mergeCell ref="B2:C2"/>
    <mergeCell ref="D2:E2"/>
    <mergeCell ref="F2:F3"/>
    <mergeCell ref="A54:A55"/>
    <mergeCell ref="B54:C54"/>
    <mergeCell ref="D54:E54"/>
    <mergeCell ref="F54:F55"/>
  </mergeCells>
  <conditionalFormatting sqref="F54:F104">
    <cfRule type="cellIs" dxfId="6" priority="7" operator="lessThan">
      <formula>0.001</formula>
    </cfRule>
  </conditionalFormatting>
  <conditionalFormatting sqref="F4:F52 F56:F104">
    <cfRule type="cellIs" dxfId="5" priority="8" operator="lessThan">
      <formula>0.001</formula>
    </cfRule>
  </conditionalFormatting>
  <conditionalFormatting sqref="S56:S104 S4:S52">
    <cfRule type="cellIs" dxfId="4" priority="6" operator="lessThan">
      <formula>0.001</formula>
    </cfRule>
  </conditionalFormatting>
  <conditionalFormatting sqref="S54:S104">
    <cfRule type="cellIs" dxfId="3" priority="5" operator="lessThan">
      <formula>0.001</formula>
    </cfRule>
  </conditionalFormatting>
  <conditionalFormatting sqref="F106:F107">
    <cfRule type="cellIs" dxfId="2" priority="2" operator="lessThan">
      <formula>0.001</formula>
    </cfRule>
  </conditionalFormatting>
  <conditionalFormatting sqref="S106:S107">
    <cfRule type="cellIs" dxfId="1" priority="1" operator="lessThan">
      <formula>0.001</formula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438C7-B52E-4F3A-8C20-B6CFAE7EFC6F}">
  <dimension ref="A1:G6"/>
  <sheetViews>
    <sheetView workbookViewId="0">
      <selection activeCell="Z43" sqref="Z43"/>
    </sheetView>
  </sheetViews>
  <sheetFormatPr baseColWidth="10" defaultColWidth="8.83203125" defaultRowHeight="15"/>
  <cols>
    <col min="1" max="1" width="13.6640625" bestFit="1" customWidth="1"/>
    <col min="7" max="7" width="10.1640625" bestFit="1" customWidth="1"/>
  </cols>
  <sheetData>
    <row r="1" spans="1:7">
      <c r="A1" s="283" t="s">
        <v>458</v>
      </c>
      <c r="B1" s="285" t="s">
        <v>17</v>
      </c>
      <c r="C1" s="285"/>
      <c r="D1" s="285" t="s">
        <v>379</v>
      </c>
      <c r="E1" s="285"/>
      <c r="F1" s="286" t="s">
        <v>0</v>
      </c>
      <c r="G1" s="277" t="s">
        <v>432</v>
      </c>
    </row>
    <row r="2" spans="1:7" ht="49" thickBot="1">
      <c r="A2" s="284"/>
      <c r="B2" s="35" t="s">
        <v>1</v>
      </c>
      <c r="C2" s="35" t="s">
        <v>2</v>
      </c>
      <c r="D2" s="35" t="s">
        <v>1</v>
      </c>
      <c r="E2" s="35" t="s">
        <v>2</v>
      </c>
      <c r="F2" s="287"/>
      <c r="G2" s="288"/>
    </row>
    <row r="3" spans="1:7" ht="17">
      <c r="A3" s="112" t="s">
        <v>453</v>
      </c>
      <c r="B3" s="113">
        <v>783.02175644239333</v>
      </c>
      <c r="C3" s="114">
        <v>117.15254064075026</v>
      </c>
      <c r="D3" s="114">
        <v>56495.372676109975</v>
      </c>
      <c r="E3" s="114">
        <v>2474.1859125457786</v>
      </c>
      <c r="F3" s="132">
        <v>5.5277657284198824E-8</v>
      </c>
      <c r="G3" s="133">
        <f>ABS((B3-D3)/(SQRT(((C3^2)+(E3^2))*0.5)))</f>
        <v>31.808841368972853</v>
      </c>
    </row>
    <row r="4" spans="1:7" ht="17">
      <c r="A4" s="117" t="s">
        <v>454</v>
      </c>
      <c r="B4" s="121">
        <v>338.10962013710946</v>
      </c>
      <c r="C4" s="122">
        <v>93.210541992571237</v>
      </c>
      <c r="D4" s="122">
        <v>18482.659713067042</v>
      </c>
      <c r="E4" s="122">
        <v>1302.1723572408225</v>
      </c>
      <c r="F4" s="134">
        <v>5.7776561548842555E-7</v>
      </c>
      <c r="G4" s="84">
        <f>ABS((B4-D4)/(SQRT(((C4^2)+(E4^2))*0.5)))</f>
        <v>19.655448103889789</v>
      </c>
    </row>
    <row r="5" spans="1:7" ht="17">
      <c r="A5" s="117" t="s">
        <v>455</v>
      </c>
      <c r="B5" s="118">
        <v>2660.3069136144663</v>
      </c>
      <c r="C5" s="3">
        <v>195.63207352772361</v>
      </c>
      <c r="D5" s="3">
        <v>64107.209130806725</v>
      </c>
      <c r="E5" s="3">
        <v>2644.2499928144466</v>
      </c>
      <c r="F5" s="135">
        <v>4.3566233013964654E-8</v>
      </c>
      <c r="G5" s="84">
        <f>ABS((B5-D5)/(SQRT(((C5^2)+(E5^2))*0.5)))</f>
        <v>32.77382554601941</v>
      </c>
    </row>
    <row r="6" spans="1:7" ht="18" thickBot="1">
      <c r="A6" s="168" t="s">
        <v>456</v>
      </c>
      <c r="B6" s="169">
        <v>318.53552300814499</v>
      </c>
      <c r="C6" s="4">
        <v>22.010260169557775</v>
      </c>
      <c r="D6" s="4">
        <v>20584.24912331218</v>
      </c>
      <c r="E6" s="4">
        <v>641.25761847238743</v>
      </c>
      <c r="F6" s="170">
        <v>1.0399397752295558E-8</v>
      </c>
      <c r="G6" s="85">
        <f>ABS((B6-D6)/(SQRT(((C6^2)+(E6^2))*0.5)))</f>
        <v>44.667195803802201</v>
      </c>
    </row>
  </sheetData>
  <mergeCells count="5">
    <mergeCell ref="A1:A2"/>
    <mergeCell ref="B1:C1"/>
    <mergeCell ref="D1:E1"/>
    <mergeCell ref="F1:F2"/>
    <mergeCell ref="G1:G2"/>
  </mergeCells>
  <conditionalFormatting sqref="F3:F6">
    <cfRule type="cellIs" dxfId="0" priority="1" operator="lessThan">
      <formula>0.001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D1B71-63C4-4985-AE79-CFACC9DDD99F}">
  <dimension ref="A1:G52"/>
  <sheetViews>
    <sheetView zoomScale="60" zoomScaleNormal="60" workbookViewId="0">
      <selection activeCell="X22" sqref="X22"/>
    </sheetView>
  </sheetViews>
  <sheetFormatPr baseColWidth="10" defaultColWidth="8.83203125" defaultRowHeight="15"/>
  <cols>
    <col min="1" max="1" width="27.1640625" style="215" customWidth="1"/>
    <col min="2" max="2" width="34.5" style="215" bestFit="1" customWidth="1"/>
    <col min="3" max="3" width="18.5" style="215" bestFit="1" customWidth="1"/>
    <col min="4" max="4" width="19" style="215" customWidth="1"/>
    <col min="5" max="5" width="20.5" style="215" customWidth="1"/>
    <col min="6" max="6" width="13.1640625" style="215" customWidth="1"/>
    <col min="7" max="7" width="29.5" style="215" customWidth="1"/>
    <col min="8" max="16384" width="8.83203125" style="215"/>
  </cols>
  <sheetData>
    <row r="1" spans="1:7" ht="33" thickBot="1">
      <c r="A1" s="209" t="s">
        <v>516</v>
      </c>
      <c r="B1" s="210" t="s">
        <v>517</v>
      </c>
      <c r="C1" s="211" t="s">
        <v>519</v>
      </c>
      <c r="D1" s="212" t="s">
        <v>520</v>
      </c>
      <c r="E1" s="213" t="s">
        <v>521</v>
      </c>
      <c r="F1" s="214" t="s">
        <v>535</v>
      </c>
      <c r="G1" s="213" t="s">
        <v>540</v>
      </c>
    </row>
    <row r="2" spans="1:7" ht="17">
      <c r="A2" s="216" t="s">
        <v>501</v>
      </c>
      <c r="B2" s="217" t="s">
        <v>503</v>
      </c>
      <c r="C2" s="218">
        <v>5751</v>
      </c>
      <c r="D2" s="217">
        <v>2325</v>
      </c>
      <c r="E2" s="219">
        <f>C2/D2</f>
        <v>2.4735483870967743</v>
      </c>
      <c r="F2" s="220">
        <v>2.2000000000000002</v>
      </c>
      <c r="G2" s="221">
        <v>2.4794662521051949</v>
      </c>
    </row>
    <row r="3" spans="1:7" ht="17">
      <c r="A3" s="216" t="s">
        <v>501</v>
      </c>
      <c r="B3" s="222" t="s">
        <v>502</v>
      </c>
      <c r="C3" s="223">
        <v>10334</v>
      </c>
      <c r="D3" s="222">
        <v>2145</v>
      </c>
      <c r="E3" s="224">
        <f t="shared" ref="E3:E41" si="0">C3/D3</f>
        <v>4.817715617715618</v>
      </c>
      <c r="F3" s="225">
        <v>3.7</v>
      </c>
      <c r="G3" s="221">
        <v>4.8343400290302956</v>
      </c>
    </row>
    <row r="4" spans="1:7" ht="17">
      <c r="A4" s="216" t="s">
        <v>501</v>
      </c>
      <c r="B4" s="222" t="s">
        <v>512</v>
      </c>
      <c r="C4" s="223">
        <v>5913</v>
      </c>
      <c r="D4" s="222">
        <v>1080</v>
      </c>
      <c r="E4" s="224">
        <f t="shared" si="0"/>
        <v>5.4749999999999996</v>
      </c>
      <c r="F4" s="225">
        <v>4.7</v>
      </c>
      <c r="G4" s="221">
        <v>5.5138694312132248</v>
      </c>
    </row>
    <row r="5" spans="1:7" ht="17">
      <c r="A5" s="216" t="s">
        <v>501</v>
      </c>
      <c r="B5" s="222" t="s">
        <v>513</v>
      </c>
      <c r="C5" s="223">
        <v>4272</v>
      </c>
      <c r="D5" s="222">
        <v>243</v>
      </c>
      <c r="E5" s="224">
        <f t="shared" si="0"/>
        <v>17.580246913580247</v>
      </c>
      <c r="F5" s="225">
        <v>12.8</v>
      </c>
      <c r="G5" s="221">
        <v>18.240051347881899</v>
      </c>
    </row>
    <row r="6" spans="1:7" ht="17">
      <c r="A6" s="216" t="s">
        <v>501</v>
      </c>
      <c r="B6" s="222" t="s">
        <v>514</v>
      </c>
      <c r="C6" s="223">
        <v>7982</v>
      </c>
      <c r="D6" s="222">
        <v>3078</v>
      </c>
      <c r="E6" s="224">
        <f t="shared" si="0"/>
        <v>2.5932423651721899</v>
      </c>
      <c r="F6" s="225">
        <v>2</v>
      </c>
      <c r="G6" s="221">
        <v>2.5980708443314762</v>
      </c>
    </row>
    <row r="7" spans="1:7" ht="17">
      <c r="A7" s="216" t="s">
        <v>501</v>
      </c>
      <c r="B7" s="222" t="s">
        <v>515</v>
      </c>
      <c r="C7" s="223">
        <v>5593</v>
      </c>
      <c r="D7" s="222">
        <v>1402</v>
      </c>
      <c r="E7" s="224">
        <f t="shared" si="0"/>
        <v>3.9893009985734667</v>
      </c>
      <c r="F7" s="225">
        <v>1.3</v>
      </c>
      <c r="G7" s="221">
        <v>4.0092625834709557</v>
      </c>
    </row>
    <row r="8" spans="1:7" ht="17">
      <c r="A8" s="226" t="s">
        <v>541</v>
      </c>
      <c r="B8" s="227" t="s">
        <v>503</v>
      </c>
      <c r="C8" s="228">
        <v>12728</v>
      </c>
      <c r="D8" s="227">
        <v>3200</v>
      </c>
      <c r="E8" s="229">
        <f t="shared" si="0"/>
        <v>3.9775</v>
      </c>
      <c r="F8" s="230">
        <v>2.6</v>
      </c>
      <c r="G8" s="231">
        <v>3.9861785815024922</v>
      </c>
    </row>
    <row r="9" spans="1:7" ht="17">
      <c r="A9" s="226" t="s">
        <v>541</v>
      </c>
      <c r="B9" s="227" t="s">
        <v>502</v>
      </c>
      <c r="C9" s="228">
        <v>39425</v>
      </c>
      <c r="D9" s="227">
        <v>7763</v>
      </c>
      <c r="E9" s="229">
        <f t="shared" si="0"/>
        <v>5.0785778693803945</v>
      </c>
      <c r="F9" s="230">
        <v>2.9</v>
      </c>
      <c r="G9" s="231">
        <v>5.0834698273082521</v>
      </c>
    </row>
    <row r="10" spans="1:7" ht="17">
      <c r="A10" s="226" t="s">
        <v>541</v>
      </c>
      <c r="B10" s="227" t="s">
        <v>512</v>
      </c>
      <c r="C10" s="228">
        <v>18883</v>
      </c>
      <c r="D10" s="227">
        <v>2994</v>
      </c>
      <c r="E10" s="229">
        <f t="shared" si="0"/>
        <v>6.3069472277889114</v>
      </c>
      <c r="F10" s="230">
        <v>3.7</v>
      </c>
      <c r="G10" s="231">
        <v>6.3234830971286904</v>
      </c>
    </row>
    <row r="11" spans="1:7" ht="17">
      <c r="A11" s="226" t="s">
        <v>541</v>
      </c>
      <c r="B11" s="227" t="s">
        <v>513</v>
      </c>
      <c r="C11" s="228">
        <v>23780</v>
      </c>
      <c r="D11" s="227">
        <v>837</v>
      </c>
      <c r="E11" s="229">
        <f>C11/D11</f>
        <v>28.410991636798087</v>
      </c>
      <c r="F11" s="230">
        <v>16.600000000000001</v>
      </c>
      <c r="G11" s="231">
        <v>28.718980306874471</v>
      </c>
    </row>
    <row r="12" spans="1:7" ht="17">
      <c r="A12" s="226" t="s">
        <v>541</v>
      </c>
      <c r="B12" s="227" t="s">
        <v>514</v>
      </c>
      <c r="C12" s="228">
        <v>5047</v>
      </c>
      <c r="D12" s="227">
        <v>4213</v>
      </c>
      <c r="E12" s="229">
        <f t="shared" si="0"/>
        <v>1.1979586992641822</v>
      </c>
      <c r="F12" s="230">
        <v>1.9</v>
      </c>
      <c r="G12" s="231">
        <v>1.1983966505697361</v>
      </c>
    </row>
    <row r="13" spans="1:7" ht="17">
      <c r="A13" s="226" t="s">
        <v>541</v>
      </c>
      <c r="B13" s="227" t="s">
        <v>515</v>
      </c>
      <c r="C13" s="228">
        <v>9429</v>
      </c>
      <c r="D13" s="227">
        <v>1867</v>
      </c>
      <c r="E13" s="229">
        <f t="shared" si="0"/>
        <v>5.0503481521156939</v>
      </c>
      <c r="F13" s="230">
        <v>6</v>
      </c>
      <c r="G13" s="231">
        <v>5.070624966356247</v>
      </c>
    </row>
    <row r="14" spans="1:7" ht="17">
      <c r="A14" s="216" t="s">
        <v>504</v>
      </c>
      <c r="B14" s="222" t="s">
        <v>503</v>
      </c>
      <c r="C14" s="223">
        <v>27021</v>
      </c>
      <c r="D14" s="222">
        <v>12693</v>
      </c>
      <c r="E14" s="224">
        <f t="shared" si="0"/>
        <v>2.1288111557551406</v>
      </c>
      <c r="F14" s="225">
        <v>3</v>
      </c>
      <c r="G14" s="221">
        <v>2.1296388277868443</v>
      </c>
    </row>
    <row r="15" spans="1:7" ht="17">
      <c r="A15" s="216" t="s">
        <v>504</v>
      </c>
      <c r="B15" s="222" t="s">
        <v>502</v>
      </c>
      <c r="C15" s="223">
        <v>24723</v>
      </c>
      <c r="D15" s="222">
        <v>2686</v>
      </c>
      <c r="E15" s="224">
        <f t="shared" si="0"/>
        <v>9.2043931496649289</v>
      </c>
      <c r="F15" s="225">
        <v>7.1</v>
      </c>
      <c r="G15" s="221">
        <v>9.2328987185713753</v>
      </c>
    </row>
    <row r="16" spans="1:7" ht="17">
      <c r="A16" s="216" t="s">
        <v>504</v>
      </c>
      <c r="B16" s="222" t="s">
        <v>512</v>
      </c>
      <c r="C16" s="223">
        <v>8603</v>
      </c>
      <c r="D16" s="222">
        <v>1089</v>
      </c>
      <c r="E16" s="224">
        <f t="shared" si="0"/>
        <v>7.8999081726354454</v>
      </c>
      <c r="F16" s="225">
        <v>5.6</v>
      </c>
      <c r="G16" s="221">
        <v>7.9593405575622862</v>
      </c>
    </row>
    <row r="17" spans="1:7" ht="17">
      <c r="A17" s="216" t="s">
        <v>504</v>
      </c>
      <c r="B17" s="222" t="s">
        <v>513</v>
      </c>
      <c r="C17" s="223">
        <v>1761</v>
      </c>
      <c r="D17" s="222">
        <v>155</v>
      </c>
      <c r="E17" s="224">
        <f t="shared" si="0"/>
        <v>11.361290322580645</v>
      </c>
      <c r="F17" s="225">
        <v>12.1</v>
      </c>
      <c r="G17" s="221">
        <v>12.022649279341113</v>
      </c>
    </row>
    <row r="18" spans="1:7" ht="17">
      <c r="A18" s="216" t="s">
        <v>504</v>
      </c>
      <c r="B18" s="222" t="s">
        <v>514</v>
      </c>
      <c r="C18" s="223">
        <v>12107</v>
      </c>
      <c r="D18" s="222">
        <v>1883</v>
      </c>
      <c r="E18" s="224">
        <f t="shared" si="0"/>
        <v>6.4296335634625601</v>
      </c>
      <c r="F18" s="225">
        <v>6.2</v>
      </c>
      <c r="G18" s="221">
        <v>6.4565832310401881</v>
      </c>
    </row>
    <row r="19" spans="1:7" ht="17">
      <c r="A19" s="216" t="s">
        <v>504</v>
      </c>
      <c r="B19" s="222" t="s">
        <v>515</v>
      </c>
      <c r="C19" s="223">
        <v>11940</v>
      </c>
      <c r="D19" s="222">
        <v>545</v>
      </c>
      <c r="E19" s="224">
        <f t="shared" si="0"/>
        <v>21.908256880733944</v>
      </c>
      <c r="F19" s="225">
        <v>10.6</v>
      </c>
      <c r="G19" s="221">
        <v>22.271233899570653</v>
      </c>
    </row>
    <row r="20" spans="1:7" s="238" customFormat="1" ht="17">
      <c r="A20" s="232" t="s">
        <v>505</v>
      </c>
      <c r="B20" s="233" t="s">
        <v>503</v>
      </c>
      <c r="C20" s="234">
        <v>2936</v>
      </c>
      <c r="D20" s="233">
        <v>753</v>
      </c>
      <c r="E20" s="235">
        <f t="shared" si="0"/>
        <v>3.8990703851261621</v>
      </c>
      <c r="F20" s="236">
        <v>4.8</v>
      </c>
      <c r="G20" s="237">
        <v>3.9353233830845764</v>
      </c>
    </row>
    <row r="21" spans="1:7" s="238" customFormat="1" ht="17">
      <c r="A21" s="232" t="s">
        <v>505</v>
      </c>
      <c r="B21" s="233" t="s">
        <v>502</v>
      </c>
      <c r="C21" s="234">
        <v>13912</v>
      </c>
      <c r="D21" s="233">
        <v>1625</v>
      </c>
      <c r="E21" s="235">
        <f t="shared" si="0"/>
        <v>8.5612307692307699</v>
      </c>
      <c r="F21" s="236">
        <v>8.1999999999999993</v>
      </c>
      <c r="G21" s="237">
        <v>8.6047533576777866</v>
      </c>
    </row>
    <row r="22" spans="1:7" s="238" customFormat="1" ht="17">
      <c r="A22" s="232" t="s">
        <v>505</v>
      </c>
      <c r="B22" s="233" t="s">
        <v>512</v>
      </c>
      <c r="C22" s="234">
        <v>4735</v>
      </c>
      <c r="D22" s="233">
        <v>687</v>
      </c>
      <c r="E22" s="235">
        <f t="shared" si="0"/>
        <v>6.8922852983988356</v>
      </c>
      <c r="F22" s="236">
        <v>8</v>
      </c>
      <c r="G22" s="237">
        <v>6.9731444592002356</v>
      </c>
    </row>
    <row r="23" spans="1:7" s="238" customFormat="1" ht="17">
      <c r="A23" s="232" t="s">
        <v>505</v>
      </c>
      <c r="B23" s="233" t="s">
        <v>513</v>
      </c>
      <c r="C23" s="234">
        <v>1703</v>
      </c>
      <c r="D23" s="233">
        <v>120</v>
      </c>
      <c r="E23" s="235">
        <f t="shared" si="0"/>
        <v>14.191666666666666</v>
      </c>
      <c r="F23" s="236">
        <v>8.1999999999999993</v>
      </c>
      <c r="G23" s="237">
        <v>15.299909665763325</v>
      </c>
    </row>
    <row r="24" spans="1:7" s="238" customFormat="1" ht="17">
      <c r="A24" s="232" t="s">
        <v>505</v>
      </c>
      <c r="B24" s="233" t="s">
        <v>514</v>
      </c>
      <c r="C24" s="234">
        <v>4260</v>
      </c>
      <c r="D24" s="233">
        <v>539</v>
      </c>
      <c r="E24" s="235">
        <f t="shared" si="0"/>
        <v>7.9035250463821889</v>
      </c>
      <c r="F24" s="236">
        <v>6.5</v>
      </c>
      <c r="G24" s="237">
        <v>8.0247309797998856</v>
      </c>
    </row>
    <row r="25" spans="1:7" ht="17">
      <c r="A25" s="226" t="s">
        <v>505</v>
      </c>
      <c r="B25" s="227" t="s">
        <v>515</v>
      </c>
      <c r="C25" s="228">
        <v>11201</v>
      </c>
      <c r="D25" s="227">
        <v>10744</v>
      </c>
      <c r="E25" s="229">
        <f t="shared" si="0"/>
        <v>1.0425353685778109</v>
      </c>
      <c r="F25" s="230">
        <v>1.3</v>
      </c>
      <c r="G25" s="231">
        <v>1.0425722190652742</v>
      </c>
    </row>
    <row r="26" spans="1:7" ht="17">
      <c r="A26" s="216" t="s">
        <v>506</v>
      </c>
      <c r="B26" s="222" t="s">
        <v>503</v>
      </c>
      <c r="C26" s="223">
        <v>7283</v>
      </c>
      <c r="D26" s="222">
        <v>5410</v>
      </c>
      <c r="E26" s="224">
        <f t="shared" si="0"/>
        <v>1.3462107208872458</v>
      </c>
      <c r="F26" s="225">
        <v>1.9</v>
      </c>
      <c r="G26" s="221">
        <v>1.3468068954024479</v>
      </c>
    </row>
    <row r="27" spans="1:7" ht="17">
      <c r="A27" s="216" t="s">
        <v>506</v>
      </c>
      <c r="B27" s="222" t="s">
        <v>502</v>
      </c>
      <c r="C27" s="223">
        <v>22370</v>
      </c>
      <c r="D27" s="222">
        <v>11809</v>
      </c>
      <c r="E27" s="224">
        <f t="shared" si="0"/>
        <v>1.8943178931323568</v>
      </c>
      <c r="F27" s="225">
        <v>2.7</v>
      </c>
      <c r="G27" s="221">
        <v>1.8950227548158003</v>
      </c>
    </row>
    <row r="28" spans="1:7" ht="17">
      <c r="A28" s="216" t="s">
        <v>506</v>
      </c>
      <c r="B28" s="222" t="s">
        <v>512</v>
      </c>
      <c r="C28" s="223">
        <v>6216</v>
      </c>
      <c r="D28" s="222">
        <v>1925</v>
      </c>
      <c r="E28" s="224">
        <f t="shared" si="0"/>
        <v>3.229090909090909</v>
      </c>
      <c r="F28" s="225">
        <v>4.9000000000000004</v>
      </c>
      <c r="G28" s="221">
        <v>3.2399123035965962</v>
      </c>
    </row>
    <row r="29" spans="1:7" ht="17">
      <c r="A29" s="216" t="s">
        <v>506</v>
      </c>
      <c r="B29" s="222" t="s">
        <v>513</v>
      </c>
      <c r="C29" s="223">
        <v>9429</v>
      </c>
      <c r="D29" s="222">
        <v>712</v>
      </c>
      <c r="E29" s="224">
        <f t="shared" si="0"/>
        <v>13.242977528089888</v>
      </c>
      <c r="F29" s="225">
        <v>16.100000000000001</v>
      </c>
      <c r="G29" s="221">
        <v>13.405009250035578</v>
      </c>
    </row>
    <row r="30" spans="1:7" ht="17">
      <c r="A30" s="216" t="s">
        <v>506</v>
      </c>
      <c r="B30" s="222" t="s">
        <v>514</v>
      </c>
      <c r="C30" s="223">
        <v>7426</v>
      </c>
      <c r="D30" s="222">
        <v>1126</v>
      </c>
      <c r="E30" s="224">
        <f t="shared" si="0"/>
        <v>6.5950266429840143</v>
      </c>
      <c r="F30" s="225">
        <v>4.2</v>
      </c>
      <c r="G30" s="221">
        <v>6.6416226381302046</v>
      </c>
    </row>
    <row r="31" spans="1:7" ht="17">
      <c r="A31" s="216" t="s">
        <v>506</v>
      </c>
      <c r="B31" s="222" t="s">
        <v>515</v>
      </c>
      <c r="C31" s="223">
        <v>13087</v>
      </c>
      <c r="D31" s="222">
        <v>726</v>
      </c>
      <c r="E31" s="224">
        <f t="shared" si="0"/>
        <v>18.026170798898072</v>
      </c>
      <c r="F31" s="225">
        <v>9.1</v>
      </c>
      <c r="G31" s="221">
        <v>18.247104785823915</v>
      </c>
    </row>
    <row r="32" spans="1:7" ht="17">
      <c r="A32" s="226" t="s">
        <v>507</v>
      </c>
      <c r="B32" s="227" t="s">
        <v>503</v>
      </c>
      <c r="C32" s="228">
        <v>17134</v>
      </c>
      <c r="D32" s="227">
        <v>14624</v>
      </c>
      <c r="E32" s="229">
        <f t="shared" si="0"/>
        <v>1.1716356673960613</v>
      </c>
      <c r="F32" s="230">
        <v>1.4</v>
      </c>
      <c r="G32" s="231">
        <v>1.1717448869973384</v>
      </c>
    </row>
    <row r="33" spans="1:7" ht="17">
      <c r="A33" s="226" t="s">
        <v>507</v>
      </c>
      <c r="B33" s="227" t="s">
        <v>502</v>
      </c>
      <c r="C33" s="228">
        <v>40536</v>
      </c>
      <c r="D33" s="227">
        <v>23257</v>
      </c>
      <c r="E33" s="229">
        <f t="shared" si="0"/>
        <v>1.7429591090854366</v>
      </c>
      <c r="F33" s="230">
        <v>1.5</v>
      </c>
      <c r="G33" s="231">
        <v>1.7432563221307913</v>
      </c>
    </row>
    <row r="34" spans="1:7" ht="17">
      <c r="A34" s="226" t="s">
        <v>507</v>
      </c>
      <c r="B34" s="227" t="s">
        <v>512</v>
      </c>
      <c r="C34" s="228">
        <v>6463</v>
      </c>
      <c r="D34" s="227">
        <v>4541</v>
      </c>
      <c r="E34" s="229">
        <f t="shared" si="0"/>
        <v>1.4232547896939001</v>
      </c>
      <c r="F34" s="230">
        <v>1.6</v>
      </c>
      <c r="G34" s="231">
        <v>1.4241233974005341</v>
      </c>
    </row>
    <row r="35" spans="1:7" ht="17">
      <c r="A35" s="226" t="s">
        <v>507</v>
      </c>
      <c r="B35" s="227" t="s">
        <v>513</v>
      </c>
      <c r="C35" s="228">
        <v>12906</v>
      </c>
      <c r="D35" s="227">
        <v>2770</v>
      </c>
      <c r="E35" s="229">
        <f t="shared" si="0"/>
        <v>4.6592057761732848</v>
      </c>
      <c r="F35" s="230">
        <v>3.9</v>
      </c>
      <c r="G35" s="231">
        <v>4.6715325823160798</v>
      </c>
    </row>
    <row r="36" spans="1:7" ht="17">
      <c r="A36" s="226" t="s">
        <v>507</v>
      </c>
      <c r="B36" s="227" t="s">
        <v>514</v>
      </c>
      <c r="C36" s="228">
        <v>5913</v>
      </c>
      <c r="D36" s="227">
        <v>3156</v>
      </c>
      <c r="E36" s="229">
        <f t="shared" si="0"/>
        <v>1.873574144486692</v>
      </c>
      <c r="F36" s="230">
        <v>1.5</v>
      </c>
      <c r="G36" s="231">
        <v>1.8761559729240156</v>
      </c>
    </row>
    <row r="37" spans="1:7" ht="17">
      <c r="A37" s="226" t="s">
        <v>507</v>
      </c>
      <c r="B37" s="227" t="s">
        <v>515</v>
      </c>
      <c r="C37" s="228">
        <v>11139</v>
      </c>
      <c r="D37" s="227">
        <v>3183</v>
      </c>
      <c r="E37" s="229">
        <f t="shared" si="0"/>
        <v>3.4995287464655984</v>
      </c>
      <c r="F37" s="230">
        <v>2.4</v>
      </c>
      <c r="G37" s="231">
        <v>3.5068531997353252</v>
      </c>
    </row>
    <row r="38" spans="1:7" ht="17">
      <c r="A38" s="216" t="s">
        <v>508</v>
      </c>
      <c r="B38" s="222" t="s">
        <v>512</v>
      </c>
      <c r="C38" s="223">
        <v>8627</v>
      </c>
      <c r="D38" s="222">
        <v>1312</v>
      </c>
      <c r="E38" s="224">
        <f t="shared" si="0"/>
        <v>6.5754573170731705</v>
      </c>
      <c r="F38" s="225">
        <v>5.6</v>
      </c>
      <c r="G38" s="221">
        <v>6.6152606125738851</v>
      </c>
    </row>
    <row r="39" spans="1:7" ht="17">
      <c r="A39" s="216" t="s">
        <v>508</v>
      </c>
      <c r="B39" s="222" t="s">
        <v>513</v>
      </c>
      <c r="C39" s="223">
        <v>15764</v>
      </c>
      <c r="D39" s="222">
        <v>590</v>
      </c>
      <c r="E39" s="224">
        <f t="shared" si="0"/>
        <v>26.71864406779661</v>
      </c>
      <c r="F39" s="225">
        <v>17.2</v>
      </c>
      <c r="G39" s="221">
        <v>27.130532116411228</v>
      </c>
    </row>
    <row r="40" spans="1:7" ht="17">
      <c r="A40" s="216" t="s">
        <v>509</v>
      </c>
      <c r="B40" s="222" t="s">
        <v>512</v>
      </c>
      <c r="C40" s="223">
        <v>11453</v>
      </c>
      <c r="D40" s="222">
        <v>5425</v>
      </c>
      <c r="E40" s="224">
        <f t="shared" si="0"/>
        <v>2.1111520737327187</v>
      </c>
      <c r="F40" s="225">
        <v>2</v>
      </c>
      <c r="G40" s="221">
        <v>2.1130601768931072</v>
      </c>
    </row>
    <row r="41" spans="1:7" ht="17">
      <c r="A41" s="216" t="s">
        <v>509</v>
      </c>
      <c r="B41" s="222" t="s">
        <v>513</v>
      </c>
      <c r="C41" s="223">
        <v>14145</v>
      </c>
      <c r="D41" s="222">
        <v>3791</v>
      </c>
      <c r="E41" s="224">
        <f t="shared" si="0"/>
        <v>3.7312054866789763</v>
      </c>
      <c r="F41" s="225">
        <v>5.7</v>
      </c>
      <c r="G41" s="221">
        <v>3.7379220985271178</v>
      </c>
    </row>
    <row r="42" spans="1:7" ht="17">
      <c r="A42" s="232" t="s">
        <v>510</v>
      </c>
      <c r="B42" s="233" t="s">
        <v>503</v>
      </c>
      <c r="C42" s="234">
        <v>2472</v>
      </c>
      <c r="D42" s="233">
        <v>20524</v>
      </c>
      <c r="E42" s="235">
        <f>D42/C42</f>
        <v>8.3025889967637543</v>
      </c>
      <c r="F42" s="236">
        <v>5.2</v>
      </c>
      <c r="G42" s="237">
        <v>8.3301660778819997</v>
      </c>
    </row>
    <row r="43" spans="1:7" ht="17">
      <c r="A43" s="232" t="s">
        <v>510</v>
      </c>
      <c r="B43" s="233" t="s">
        <v>502</v>
      </c>
      <c r="C43" s="234">
        <v>1092</v>
      </c>
      <c r="D43" s="233">
        <v>35084</v>
      </c>
      <c r="E43" s="235">
        <f t="shared" ref="E43:E49" si="1">D43/C43</f>
        <v>32.128205128205131</v>
      </c>
      <c r="F43" s="236">
        <v>24.1</v>
      </c>
      <c r="G43" s="237">
        <v>32.39558511129583</v>
      </c>
    </row>
    <row r="44" spans="1:7" ht="17">
      <c r="A44" s="232" t="s">
        <v>510</v>
      </c>
      <c r="B44" s="233" t="s">
        <v>538</v>
      </c>
      <c r="C44" s="234">
        <v>1301</v>
      </c>
      <c r="D44" s="233">
        <v>22936</v>
      </c>
      <c r="E44" s="235">
        <f t="shared" si="1"/>
        <v>17.629515757109914</v>
      </c>
      <c r="F44" s="236">
        <v>15</v>
      </c>
      <c r="G44" s="237">
        <v>17.749245180769528</v>
      </c>
    </row>
    <row r="45" spans="1:7" ht="17">
      <c r="A45" s="232" t="s">
        <v>510</v>
      </c>
      <c r="B45" s="233" t="s">
        <v>539</v>
      </c>
      <c r="C45" s="234">
        <v>62.3</v>
      </c>
      <c r="D45" s="233">
        <v>8048</v>
      </c>
      <c r="E45" s="235">
        <f t="shared" si="1"/>
        <v>129.18138041733548</v>
      </c>
      <c r="F45" s="236">
        <v>64.599999999999994</v>
      </c>
      <c r="G45" s="237">
        <v>151.67358490566036</v>
      </c>
    </row>
    <row r="46" spans="1:7" ht="17">
      <c r="A46" s="216" t="s">
        <v>511</v>
      </c>
      <c r="B46" s="222" t="s">
        <v>503</v>
      </c>
      <c r="C46" s="223">
        <v>177</v>
      </c>
      <c r="D46" s="222">
        <v>10392</v>
      </c>
      <c r="E46" s="224">
        <f t="shared" si="1"/>
        <v>58.711864406779661</v>
      </c>
      <c r="F46" s="225">
        <v>18.100000000000001</v>
      </c>
      <c r="G46" s="221">
        <v>61.912343470483016</v>
      </c>
    </row>
    <row r="47" spans="1:7" ht="17">
      <c r="A47" s="216" t="s">
        <v>511</v>
      </c>
      <c r="B47" s="222" t="s">
        <v>502</v>
      </c>
      <c r="C47" s="223">
        <v>141</v>
      </c>
      <c r="D47" s="222">
        <v>28884</v>
      </c>
      <c r="E47" s="224">
        <f t="shared" si="1"/>
        <v>204.85106382978722</v>
      </c>
      <c r="F47" s="225">
        <v>72.2</v>
      </c>
      <c r="G47" s="221">
        <v>219.24601366742598</v>
      </c>
    </row>
    <row r="48" spans="1:7" ht="17">
      <c r="A48" s="216" t="s">
        <v>511</v>
      </c>
      <c r="B48" s="222" t="s">
        <v>538</v>
      </c>
      <c r="C48" s="223">
        <v>1158</v>
      </c>
      <c r="D48" s="222">
        <v>27247</v>
      </c>
      <c r="E48" s="224">
        <f t="shared" si="1"/>
        <v>23.5293609671848</v>
      </c>
      <c r="F48" s="225">
        <v>19.600000000000001</v>
      </c>
      <c r="G48" s="221">
        <v>23.711761121267518</v>
      </c>
    </row>
    <row r="49" spans="1:7" ht="18" thickBot="1">
      <c r="A49" s="239" t="s">
        <v>511</v>
      </c>
      <c r="B49" s="240" t="s">
        <v>539</v>
      </c>
      <c r="C49" s="241">
        <v>21.7</v>
      </c>
      <c r="D49" s="240">
        <v>16480</v>
      </c>
      <c r="E49" s="242">
        <f t="shared" si="1"/>
        <v>759.44700460829495</v>
      </c>
      <c r="F49" s="243">
        <v>54.7</v>
      </c>
      <c r="G49" s="221">
        <v>1328.2822580645163</v>
      </c>
    </row>
    <row r="51" spans="1:7" ht="17">
      <c r="A51" s="297" t="s">
        <v>542</v>
      </c>
      <c r="B51" s="298"/>
      <c r="C51" s="244">
        <v>9.3000000000000007</v>
      </c>
      <c r="D51" s="245"/>
      <c r="E51" s="246"/>
      <c r="F51" s="247"/>
    </row>
    <row r="52" spans="1:7" ht="18" thickBot="1">
      <c r="A52" s="299" t="s">
        <v>543</v>
      </c>
      <c r="B52" s="300"/>
      <c r="C52" s="248">
        <v>18863</v>
      </c>
      <c r="D52" s="249"/>
      <c r="E52" s="250"/>
      <c r="F52" s="251"/>
    </row>
  </sheetData>
  <mergeCells count="2">
    <mergeCell ref="A51:B51"/>
    <mergeCell ref="A52:B5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97F9-5566-447D-B73F-706201ED56F7}">
  <dimension ref="A1:L11"/>
  <sheetViews>
    <sheetView zoomScale="50" zoomScaleNormal="50" workbookViewId="0">
      <selection activeCell="X18" sqref="X18"/>
    </sheetView>
  </sheetViews>
  <sheetFormatPr baseColWidth="10" defaultColWidth="8.83203125" defaultRowHeight="15"/>
  <cols>
    <col min="1" max="1" width="4.6640625" style="180" bestFit="1" customWidth="1"/>
    <col min="2" max="2" width="29.1640625" bestFit="1" customWidth="1"/>
    <col min="3" max="4" width="12.5" bestFit="1" customWidth="1"/>
    <col min="5" max="7" width="11.5" bestFit="1" customWidth="1"/>
    <col min="8" max="8" width="10.5" bestFit="1" customWidth="1"/>
    <col min="9" max="9" width="11.5" bestFit="1" customWidth="1"/>
    <col min="10" max="10" width="14.83203125" bestFit="1" customWidth="1"/>
    <col min="11" max="12" width="11.83203125" bestFit="1" customWidth="1"/>
  </cols>
  <sheetData>
    <row r="1" spans="1:12" ht="16" thickBot="1">
      <c r="C1" s="304" t="s">
        <v>522</v>
      </c>
      <c r="D1" s="305"/>
      <c r="E1" s="305"/>
      <c r="F1" s="305"/>
      <c r="G1" s="305"/>
      <c r="H1" s="305"/>
      <c r="I1" s="305"/>
      <c r="J1" s="305"/>
      <c r="K1" s="305"/>
      <c r="L1" s="306"/>
    </row>
    <row r="2" spans="1:12" ht="18" thickBot="1">
      <c r="B2" s="175"/>
      <c r="C2" s="191" t="s">
        <v>526</v>
      </c>
      <c r="D2" s="192" t="s">
        <v>527</v>
      </c>
      <c r="E2" s="192" t="s">
        <v>528</v>
      </c>
      <c r="F2" s="192" t="s">
        <v>529</v>
      </c>
      <c r="G2" s="192" t="s">
        <v>499</v>
      </c>
      <c r="H2" s="192" t="s">
        <v>497</v>
      </c>
      <c r="I2" s="192" t="s">
        <v>498</v>
      </c>
      <c r="J2" s="192" t="s">
        <v>530</v>
      </c>
      <c r="K2" s="192" t="s">
        <v>500</v>
      </c>
      <c r="L2" s="193" t="s">
        <v>496</v>
      </c>
    </row>
    <row r="3" spans="1:12" ht="22" customHeight="1">
      <c r="A3" s="301" t="s">
        <v>523</v>
      </c>
      <c r="B3" s="188" t="s">
        <v>518</v>
      </c>
      <c r="C3" s="185">
        <v>25.5</v>
      </c>
      <c r="D3" s="183">
        <v>50.4</v>
      </c>
      <c r="E3" s="183">
        <v>1629</v>
      </c>
      <c r="F3" s="183">
        <v>696</v>
      </c>
      <c r="G3" s="183">
        <v>2534</v>
      </c>
      <c r="H3" s="183">
        <v>15332</v>
      </c>
      <c r="I3" s="183">
        <v>5335</v>
      </c>
      <c r="J3" s="183">
        <v>21697</v>
      </c>
      <c r="K3" s="183">
        <v>9196</v>
      </c>
      <c r="L3" s="177">
        <v>2230</v>
      </c>
    </row>
    <row r="4" spans="1:12" ht="26" customHeight="1">
      <c r="A4" s="302"/>
      <c r="B4" s="189" t="s">
        <v>524</v>
      </c>
      <c r="C4" s="186">
        <v>126</v>
      </c>
      <c r="D4" s="176">
        <v>49.7</v>
      </c>
      <c r="E4" s="176">
        <v>3749</v>
      </c>
      <c r="F4" s="176">
        <v>1301</v>
      </c>
      <c r="G4" s="176">
        <v>260</v>
      </c>
      <c r="H4" s="176">
        <v>2243</v>
      </c>
      <c r="I4" s="176">
        <v>839</v>
      </c>
      <c r="J4" s="176">
        <v>1430</v>
      </c>
      <c r="K4" s="176">
        <v>5996</v>
      </c>
      <c r="L4" s="184">
        <v>700</v>
      </c>
    </row>
    <row r="5" spans="1:12" ht="24.5" customHeight="1">
      <c r="A5" s="302"/>
      <c r="B5" s="189" t="s">
        <v>10</v>
      </c>
      <c r="C5" s="186">
        <v>33.799999999999997</v>
      </c>
      <c r="D5" s="176">
        <v>318</v>
      </c>
      <c r="E5" s="176">
        <v>2261</v>
      </c>
      <c r="F5" s="176">
        <v>530</v>
      </c>
      <c r="G5" s="176">
        <v>115</v>
      </c>
      <c r="H5" s="176">
        <v>1287</v>
      </c>
      <c r="I5" s="176">
        <v>1305</v>
      </c>
      <c r="J5" s="176">
        <v>2299</v>
      </c>
      <c r="K5" s="176">
        <v>3272</v>
      </c>
      <c r="L5" s="184">
        <v>1155</v>
      </c>
    </row>
    <row r="6" spans="1:12" ht="24.5" customHeight="1">
      <c r="A6" s="302"/>
      <c r="B6" s="189" t="s">
        <v>525</v>
      </c>
      <c r="C6" s="186"/>
      <c r="D6" s="176"/>
      <c r="E6" s="176"/>
      <c r="F6" s="176"/>
      <c r="G6" s="176"/>
      <c r="H6" s="176"/>
      <c r="I6" s="176"/>
      <c r="J6" s="176">
        <v>1816</v>
      </c>
      <c r="K6" s="176"/>
      <c r="L6" s="184"/>
    </row>
    <row r="7" spans="1:12" ht="23" customHeight="1">
      <c r="A7" s="302"/>
      <c r="B7" s="189" t="s">
        <v>532</v>
      </c>
      <c r="C7" s="186">
        <v>7343</v>
      </c>
      <c r="D7" s="176">
        <v>17470</v>
      </c>
      <c r="E7" s="176">
        <v>24723</v>
      </c>
      <c r="F7" s="176">
        <v>10079</v>
      </c>
      <c r="G7" s="176">
        <v>93.7</v>
      </c>
      <c r="H7" s="176">
        <v>1217</v>
      </c>
      <c r="I7" s="176">
        <v>434</v>
      </c>
      <c r="J7" s="176"/>
      <c r="K7" s="176">
        <v>2255</v>
      </c>
      <c r="L7" s="184">
        <v>6130</v>
      </c>
    </row>
    <row r="8" spans="1:12" ht="28" customHeight="1" thickBot="1">
      <c r="A8" s="303"/>
      <c r="B8" s="190" t="s">
        <v>531</v>
      </c>
      <c r="C8" s="187"/>
      <c r="D8" s="181"/>
      <c r="E8" s="181"/>
      <c r="F8" s="181"/>
      <c r="G8" s="181"/>
      <c r="H8" s="181"/>
      <c r="I8" s="181"/>
      <c r="J8" s="181">
        <v>839</v>
      </c>
      <c r="K8" s="181"/>
      <c r="L8" s="182"/>
    </row>
    <row r="9" spans="1:12" ht="16" thickBot="1"/>
    <row r="10" spans="1:12" ht="33" thickBot="1">
      <c r="B10" s="179" t="s">
        <v>536</v>
      </c>
      <c r="C10" s="194">
        <f>C7/C3</f>
        <v>287.96078431372547</v>
      </c>
      <c r="D10" s="195">
        <f>D7/D3</f>
        <v>346.62698412698415</v>
      </c>
      <c r="E10" s="195">
        <f>E7/E3</f>
        <v>15.176795580110497</v>
      </c>
      <c r="F10" s="195">
        <f>F7/F3</f>
        <v>14.48132183908046</v>
      </c>
      <c r="G10" s="195">
        <f>G3/G7</f>
        <v>27.04375667022412</v>
      </c>
      <c r="H10" s="195">
        <f t="shared" ref="H10:K10" si="0">H3/H7</f>
        <v>12.598192276088742</v>
      </c>
      <c r="I10" s="195">
        <f t="shared" si="0"/>
        <v>12.2926267281106</v>
      </c>
      <c r="J10" s="195">
        <f>J3/J8</f>
        <v>25.860548271752087</v>
      </c>
      <c r="K10" s="195">
        <f t="shared" si="0"/>
        <v>4.0780487804878049</v>
      </c>
      <c r="L10" s="196">
        <f>L7/L4</f>
        <v>8.757142857142858</v>
      </c>
    </row>
    <row r="11" spans="1:12" ht="33" thickBot="1">
      <c r="B11" s="179" t="s">
        <v>537</v>
      </c>
      <c r="C11" s="194">
        <f>'Fig 6 + Fig S10'!N7/'Fig 6 + Fig S10'!N4</f>
        <v>42.456822866410761</v>
      </c>
      <c r="D11" s="195">
        <f>'Fig 6 + Fig S10'!R7/'Fig 6 + Fig S10'!R4</f>
        <v>13.778722248956624</v>
      </c>
      <c r="E11" s="195">
        <f>'Fig 6 + Fig S10'!F7/'Fig 6 + Fig S10'!F4</f>
        <v>17.817301575230132</v>
      </c>
      <c r="F11" s="195">
        <f>'Fig 6 + Fig S10'!B7/'Fig 6 + Fig S10'!B6</f>
        <v>15.531341817863071</v>
      </c>
      <c r="G11" s="195">
        <f>'Fig 7 + Fig S12'!F5/'Fig 7 + Fig S12'!F8</f>
        <v>22.998637196984571</v>
      </c>
      <c r="H11" s="195">
        <f>'Fig 7 + Fig S12'!B5/'Fig 7 + Fig S12'!B8</f>
        <v>10.264410096015196</v>
      </c>
      <c r="I11" s="195">
        <f>'Fig 7 + Fig S12'!J5/'Fig 7 + Fig S12'!J8</f>
        <v>25.818393813465082</v>
      </c>
      <c r="J11" s="195">
        <f>'Fig 7 + Fig S12'!N5/'Fig 7 + Fig S12'!N12</f>
        <v>23.678588253309634</v>
      </c>
      <c r="K11" s="195">
        <f>'Fig 8 +Figure S13'!B5/'Fig 8 +Figure S13'!B8</f>
        <v>4.7530461930215884</v>
      </c>
      <c r="L11" s="196">
        <f>'Fig 8 +Figure S13'!F8/'Fig 8 +Figure S13'!F6</f>
        <v>4.0504975572986206</v>
      </c>
    </row>
  </sheetData>
  <mergeCells count="2">
    <mergeCell ref="A3:A8"/>
    <mergeCell ref="C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80EA6-FB33-0B4B-B281-E8C433E3D140}">
  <dimension ref="A1:C103"/>
  <sheetViews>
    <sheetView workbookViewId="0">
      <selection activeCell="N23" sqref="N23"/>
    </sheetView>
  </sheetViews>
  <sheetFormatPr baseColWidth="10" defaultColWidth="8.6640625" defaultRowHeight="16"/>
  <cols>
    <col min="1" max="1" width="34.5" style="256" bestFit="1" customWidth="1"/>
    <col min="2" max="2" width="79" style="257" bestFit="1" customWidth="1"/>
    <col min="3" max="3" width="49.6640625" style="263" customWidth="1"/>
    <col min="4" max="16384" width="8.6640625" style="255"/>
  </cols>
  <sheetData>
    <row r="1" spans="1:3" ht="17">
      <c r="A1" s="252" t="s">
        <v>544</v>
      </c>
      <c r="B1" s="253" t="s">
        <v>545</v>
      </c>
      <c r="C1" s="254" t="s">
        <v>546</v>
      </c>
    </row>
    <row r="2" spans="1:3">
      <c r="A2" s="256" t="s">
        <v>547</v>
      </c>
      <c r="B2" s="257" t="s">
        <v>548</v>
      </c>
      <c r="C2" s="307" t="s">
        <v>549</v>
      </c>
    </row>
    <row r="3" spans="1:3">
      <c r="A3" s="256" t="s">
        <v>550</v>
      </c>
      <c r="B3" s="257" t="s">
        <v>551</v>
      </c>
      <c r="C3" s="307"/>
    </row>
    <row r="4" spans="1:3">
      <c r="A4" s="256" t="s">
        <v>552</v>
      </c>
      <c r="B4" s="257" t="s">
        <v>553</v>
      </c>
      <c r="C4" s="307"/>
    </row>
    <row r="5" spans="1:3">
      <c r="A5" s="256" t="s">
        <v>554</v>
      </c>
      <c r="B5" s="257" t="s">
        <v>555</v>
      </c>
      <c r="C5" s="307"/>
    </row>
    <row r="6" spans="1:3">
      <c r="C6" s="258"/>
    </row>
    <row r="7" spans="1:3">
      <c r="A7" s="256" t="s">
        <v>556</v>
      </c>
      <c r="B7" s="257" t="s">
        <v>557</v>
      </c>
      <c r="C7" s="307" t="s">
        <v>558</v>
      </c>
    </row>
    <row r="8" spans="1:3">
      <c r="A8" s="256" t="s">
        <v>559</v>
      </c>
      <c r="B8" s="257" t="s">
        <v>560</v>
      </c>
      <c r="C8" s="307"/>
    </row>
    <row r="9" spans="1:3">
      <c r="A9" s="256" t="s">
        <v>561</v>
      </c>
      <c r="B9" s="257" t="s">
        <v>562</v>
      </c>
      <c r="C9" s="307"/>
    </row>
    <row r="10" spans="1:3">
      <c r="A10" s="256" t="s">
        <v>563</v>
      </c>
      <c r="B10" s="257" t="s">
        <v>564</v>
      </c>
      <c r="C10" s="307"/>
    </row>
    <row r="11" spans="1:3">
      <c r="A11" s="256" t="s">
        <v>565</v>
      </c>
      <c r="B11" s="257" t="s">
        <v>566</v>
      </c>
      <c r="C11" s="307"/>
    </row>
    <row r="12" spans="1:3">
      <c r="A12" s="256" t="s">
        <v>567</v>
      </c>
      <c r="B12" s="257" t="s">
        <v>568</v>
      </c>
      <c r="C12" s="307"/>
    </row>
    <row r="13" spans="1:3">
      <c r="A13" s="256" t="s">
        <v>569</v>
      </c>
      <c r="B13" s="257" t="s">
        <v>570</v>
      </c>
      <c r="C13" s="307"/>
    </row>
    <row r="14" spans="1:3">
      <c r="A14" s="256" t="s">
        <v>571</v>
      </c>
      <c r="B14" s="257" t="s">
        <v>572</v>
      </c>
      <c r="C14" s="307"/>
    </row>
    <row r="15" spans="1:3">
      <c r="A15" s="256" t="s">
        <v>573</v>
      </c>
      <c r="B15" s="257" t="s">
        <v>574</v>
      </c>
      <c r="C15" s="307"/>
    </row>
    <row r="16" spans="1:3">
      <c r="A16" s="256" t="s">
        <v>575</v>
      </c>
      <c r="B16" s="257" t="s">
        <v>576</v>
      </c>
      <c r="C16" s="307"/>
    </row>
    <row r="17" spans="1:3">
      <c r="A17" s="256" t="s">
        <v>577</v>
      </c>
      <c r="B17" s="257" t="s">
        <v>578</v>
      </c>
      <c r="C17" s="307"/>
    </row>
    <row r="18" spans="1:3">
      <c r="A18" s="256" t="s">
        <v>579</v>
      </c>
      <c r="B18" s="257" t="s">
        <v>580</v>
      </c>
      <c r="C18" s="307"/>
    </row>
    <row r="19" spans="1:3">
      <c r="A19" s="256" t="s">
        <v>581</v>
      </c>
      <c r="B19" s="257" t="s">
        <v>582</v>
      </c>
      <c r="C19" s="307"/>
    </row>
    <row r="20" spans="1:3">
      <c r="A20" s="256" t="s">
        <v>583</v>
      </c>
      <c r="B20" s="257" t="s">
        <v>584</v>
      </c>
      <c r="C20" s="307"/>
    </row>
    <row r="21" spans="1:3">
      <c r="A21" s="256" t="s">
        <v>585</v>
      </c>
      <c r="B21" s="257" t="s">
        <v>586</v>
      </c>
      <c r="C21" s="307"/>
    </row>
    <row r="22" spans="1:3">
      <c r="A22" s="256" t="s">
        <v>587</v>
      </c>
      <c r="B22" s="257" t="s">
        <v>588</v>
      </c>
      <c r="C22" s="307"/>
    </row>
    <row r="23" spans="1:3">
      <c r="A23" s="256" t="s">
        <v>589</v>
      </c>
      <c r="B23" s="257" t="s">
        <v>590</v>
      </c>
      <c r="C23" s="307"/>
    </row>
    <row r="24" spans="1:3">
      <c r="A24" s="256" t="s">
        <v>591</v>
      </c>
      <c r="B24" s="257" t="s">
        <v>592</v>
      </c>
      <c r="C24" s="307"/>
    </row>
    <row r="25" spans="1:3">
      <c r="A25" s="256" t="s">
        <v>593</v>
      </c>
      <c r="B25" s="257" t="s">
        <v>594</v>
      </c>
      <c r="C25" s="307"/>
    </row>
    <row r="26" spans="1:3">
      <c r="A26" s="256" t="s">
        <v>595</v>
      </c>
      <c r="B26" s="257" t="s">
        <v>596</v>
      </c>
      <c r="C26" s="307"/>
    </row>
    <row r="27" spans="1:3">
      <c r="A27" s="256" t="s">
        <v>597</v>
      </c>
      <c r="B27" s="257" t="s">
        <v>598</v>
      </c>
      <c r="C27" s="307"/>
    </row>
    <row r="28" spans="1:3">
      <c r="A28" s="256" t="s">
        <v>599</v>
      </c>
      <c r="B28" s="257" t="s">
        <v>600</v>
      </c>
      <c r="C28" s="307"/>
    </row>
    <row r="29" spans="1:3">
      <c r="A29" s="256" t="s">
        <v>601</v>
      </c>
      <c r="B29" s="257" t="s">
        <v>602</v>
      </c>
      <c r="C29" s="307"/>
    </row>
    <row r="30" spans="1:3">
      <c r="A30" s="256" t="s">
        <v>603</v>
      </c>
      <c r="B30" s="257" t="s">
        <v>604</v>
      </c>
      <c r="C30" s="307"/>
    </row>
    <row r="31" spans="1:3">
      <c r="C31" s="258"/>
    </row>
    <row r="32" spans="1:3">
      <c r="A32" s="256" t="s">
        <v>605</v>
      </c>
      <c r="B32" s="257" t="s">
        <v>606</v>
      </c>
      <c r="C32" s="307" t="s">
        <v>607</v>
      </c>
    </row>
    <row r="33" spans="1:3">
      <c r="A33" s="256" t="s">
        <v>608</v>
      </c>
      <c r="B33" s="257" t="s">
        <v>609</v>
      </c>
      <c r="C33" s="307"/>
    </row>
    <row r="34" spans="1:3">
      <c r="A34" s="256" t="s">
        <v>610</v>
      </c>
      <c r="B34" s="257" t="s">
        <v>611</v>
      </c>
      <c r="C34" s="307"/>
    </row>
    <row r="35" spans="1:3">
      <c r="A35" s="256" t="s">
        <v>612</v>
      </c>
      <c r="B35" s="257" t="s">
        <v>613</v>
      </c>
      <c r="C35" s="307"/>
    </row>
    <row r="36" spans="1:3">
      <c r="A36" s="256" t="s">
        <v>614</v>
      </c>
      <c r="B36" s="257" t="s">
        <v>615</v>
      </c>
      <c r="C36" s="307"/>
    </row>
    <row r="37" spans="1:3">
      <c r="A37" s="256" t="s">
        <v>616</v>
      </c>
      <c r="B37" s="257" t="s">
        <v>617</v>
      </c>
      <c r="C37" s="307"/>
    </row>
    <row r="38" spans="1:3">
      <c r="A38" s="256" t="s">
        <v>618</v>
      </c>
      <c r="B38" s="257" t="s">
        <v>606</v>
      </c>
      <c r="C38" s="307"/>
    </row>
    <row r="39" spans="1:3">
      <c r="A39" s="256" t="s">
        <v>619</v>
      </c>
      <c r="B39" s="257" t="s">
        <v>620</v>
      </c>
      <c r="C39" s="307"/>
    </row>
    <row r="40" spans="1:3">
      <c r="A40" s="256" t="s">
        <v>621</v>
      </c>
      <c r="B40" s="257" t="s">
        <v>622</v>
      </c>
      <c r="C40" s="307"/>
    </row>
    <row r="41" spans="1:3">
      <c r="A41" s="256" t="s">
        <v>619</v>
      </c>
      <c r="B41" s="257" t="s">
        <v>623</v>
      </c>
      <c r="C41" s="307"/>
    </row>
    <row r="42" spans="1:3">
      <c r="A42" s="256" t="s">
        <v>624</v>
      </c>
      <c r="B42" s="257" t="s">
        <v>625</v>
      </c>
      <c r="C42" s="307"/>
    </row>
    <row r="43" spans="1:3">
      <c r="A43" s="256" t="s">
        <v>626</v>
      </c>
      <c r="B43" s="257" t="s">
        <v>627</v>
      </c>
      <c r="C43" s="307"/>
    </row>
    <row r="44" spans="1:3">
      <c r="C44" s="258"/>
    </row>
    <row r="45" spans="1:3">
      <c r="A45" s="256" t="s">
        <v>628</v>
      </c>
      <c r="B45" s="259" t="s">
        <v>629</v>
      </c>
      <c r="C45" s="307" t="s">
        <v>630</v>
      </c>
    </row>
    <row r="46" spans="1:3">
      <c r="A46" s="256" t="s">
        <v>631</v>
      </c>
      <c r="B46" s="259" t="s">
        <v>632</v>
      </c>
      <c r="C46" s="307"/>
    </row>
    <row r="47" spans="1:3">
      <c r="A47" s="256" t="s">
        <v>633</v>
      </c>
      <c r="B47" s="260" t="s">
        <v>634</v>
      </c>
      <c r="C47" s="307"/>
    </row>
    <row r="48" spans="1:3">
      <c r="A48" s="256" t="s">
        <v>635</v>
      </c>
      <c r="B48" s="260" t="s">
        <v>636</v>
      </c>
      <c r="C48" s="307"/>
    </row>
    <row r="49" spans="1:3">
      <c r="A49" s="256" t="s">
        <v>637</v>
      </c>
      <c r="B49" s="260" t="s">
        <v>638</v>
      </c>
      <c r="C49" s="307"/>
    </row>
    <row r="50" spans="1:3">
      <c r="A50" s="256" t="s">
        <v>639</v>
      </c>
      <c r="B50" s="260" t="s">
        <v>640</v>
      </c>
      <c r="C50" s="307"/>
    </row>
    <row r="51" spans="1:3">
      <c r="C51" s="258"/>
    </row>
    <row r="52" spans="1:3">
      <c r="A52" s="256" t="s">
        <v>641</v>
      </c>
      <c r="B52" s="257" t="s">
        <v>642</v>
      </c>
      <c r="C52" s="307" t="s">
        <v>643</v>
      </c>
    </row>
    <row r="53" spans="1:3">
      <c r="A53" s="256" t="s">
        <v>644</v>
      </c>
      <c r="B53" s="257" t="s">
        <v>645</v>
      </c>
      <c r="C53" s="307"/>
    </row>
    <row r="54" spans="1:3">
      <c r="A54" s="256" t="s">
        <v>646</v>
      </c>
      <c r="B54" s="257" t="s">
        <v>647</v>
      </c>
      <c r="C54" s="307"/>
    </row>
    <row r="55" spans="1:3">
      <c r="A55" s="256" t="s">
        <v>648</v>
      </c>
      <c r="B55" s="257" t="s">
        <v>649</v>
      </c>
      <c r="C55" s="307"/>
    </row>
    <row r="56" spans="1:3">
      <c r="A56" s="256" t="s">
        <v>650</v>
      </c>
      <c r="B56" s="257" t="s">
        <v>651</v>
      </c>
      <c r="C56" s="307"/>
    </row>
    <row r="57" spans="1:3">
      <c r="A57" s="256" t="s">
        <v>652</v>
      </c>
      <c r="B57" s="257" t="s">
        <v>653</v>
      </c>
      <c r="C57" s="307"/>
    </row>
    <row r="58" spans="1:3">
      <c r="A58" s="256" t="s">
        <v>654</v>
      </c>
      <c r="B58" s="257" t="s">
        <v>655</v>
      </c>
      <c r="C58" s="307"/>
    </row>
    <row r="59" spans="1:3">
      <c r="A59" s="256" t="s">
        <v>656</v>
      </c>
      <c r="B59" s="257" t="s">
        <v>657</v>
      </c>
      <c r="C59" s="307"/>
    </row>
    <row r="60" spans="1:3">
      <c r="A60" s="256" t="s">
        <v>658</v>
      </c>
      <c r="B60" s="257" t="s">
        <v>659</v>
      </c>
      <c r="C60" s="307"/>
    </row>
    <row r="61" spans="1:3">
      <c r="A61" s="256" t="s">
        <v>660</v>
      </c>
      <c r="B61" s="257" t="s">
        <v>661</v>
      </c>
      <c r="C61" s="307"/>
    </row>
    <row r="62" spans="1:3">
      <c r="C62" s="258"/>
    </row>
    <row r="63" spans="1:3" ht="17">
      <c r="A63" s="261" t="s">
        <v>662</v>
      </c>
      <c r="B63" s="262" t="s">
        <v>663</v>
      </c>
      <c r="C63" s="307" t="s">
        <v>664</v>
      </c>
    </row>
    <row r="64" spans="1:3" ht="17">
      <c r="A64" s="261" t="s">
        <v>665</v>
      </c>
      <c r="B64" s="262" t="s">
        <v>666</v>
      </c>
      <c r="C64" s="307"/>
    </row>
    <row r="65" spans="1:3" ht="17">
      <c r="A65" s="261" t="s">
        <v>667</v>
      </c>
      <c r="B65" s="262" t="s">
        <v>668</v>
      </c>
      <c r="C65" s="307"/>
    </row>
    <row r="66" spans="1:3" ht="17">
      <c r="A66" s="261" t="s">
        <v>669</v>
      </c>
      <c r="B66" s="262" t="s">
        <v>666</v>
      </c>
      <c r="C66" s="307"/>
    </row>
    <row r="67" spans="1:3" ht="17">
      <c r="A67" s="261" t="s">
        <v>670</v>
      </c>
      <c r="B67" s="262" t="s">
        <v>671</v>
      </c>
      <c r="C67" s="307"/>
    </row>
    <row r="68" spans="1:3" ht="17">
      <c r="A68" s="261" t="s">
        <v>672</v>
      </c>
      <c r="B68" s="262" t="s">
        <v>673</v>
      </c>
      <c r="C68" s="307"/>
    </row>
    <row r="69" spans="1:3" ht="17">
      <c r="A69" s="261" t="s">
        <v>674</v>
      </c>
      <c r="B69" s="262" t="s">
        <v>675</v>
      </c>
      <c r="C69" s="307"/>
    </row>
    <row r="70" spans="1:3" ht="17">
      <c r="A70" s="261" t="s">
        <v>676</v>
      </c>
      <c r="B70" s="262" t="s">
        <v>677</v>
      </c>
      <c r="C70" s="307"/>
    </row>
    <row r="71" spans="1:3" ht="17">
      <c r="A71" s="261" t="s">
        <v>678</v>
      </c>
      <c r="B71" s="262" t="s">
        <v>679</v>
      </c>
      <c r="C71" s="307"/>
    </row>
    <row r="72" spans="1:3" ht="17">
      <c r="A72" s="261" t="s">
        <v>680</v>
      </c>
      <c r="B72" s="262" t="s">
        <v>681</v>
      </c>
      <c r="C72" s="307"/>
    </row>
    <row r="73" spans="1:3" ht="17">
      <c r="A73" s="261" t="s">
        <v>682</v>
      </c>
      <c r="B73" s="262" t="s">
        <v>683</v>
      </c>
      <c r="C73" s="307"/>
    </row>
    <row r="74" spans="1:3" ht="17">
      <c r="A74" s="261" t="s">
        <v>684</v>
      </c>
      <c r="B74" s="262" t="s">
        <v>685</v>
      </c>
      <c r="C74" s="307"/>
    </row>
    <row r="75" spans="1:3" ht="17">
      <c r="A75" s="261" t="s">
        <v>686</v>
      </c>
      <c r="B75" s="262" t="s">
        <v>687</v>
      </c>
      <c r="C75" s="307"/>
    </row>
    <row r="76" spans="1:3" ht="17">
      <c r="A76" s="261" t="s">
        <v>688</v>
      </c>
      <c r="B76" s="262" t="s">
        <v>689</v>
      </c>
      <c r="C76" s="307"/>
    </row>
    <row r="77" spans="1:3" ht="17">
      <c r="A77" s="261" t="s">
        <v>690</v>
      </c>
      <c r="B77" s="262" t="s">
        <v>691</v>
      </c>
      <c r="C77" s="307"/>
    </row>
    <row r="78" spans="1:3" ht="17">
      <c r="A78" s="261" t="s">
        <v>692</v>
      </c>
      <c r="B78" s="262" t="s">
        <v>693</v>
      </c>
      <c r="C78" s="307"/>
    </row>
    <row r="79" spans="1:3">
      <c r="C79" s="258"/>
    </row>
    <row r="80" spans="1:3">
      <c r="A80" s="261" t="s">
        <v>694</v>
      </c>
      <c r="B80" s="260" t="s">
        <v>695</v>
      </c>
      <c r="C80" s="307" t="s">
        <v>696</v>
      </c>
    </row>
    <row r="81" spans="1:3">
      <c r="A81" s="261" t="s">
        <v>697</v>
      </c>
      <c r="B81" s="260" t="s">
        <v>698</v>
      </c>
      <c r="C81" s="307"/>
    </row>
    <row r="82" spans="1:3">
      <c r="A82" s="261" t="s">
        <v>699</v>
      </c>
      <c r="B82" s="260" t="s">
        <v>700</v>
      </c>
      <c r="C82" s="307"/>
    </row>
    <row r="83" spans="1:3">
      <c r="A83" s="261" t="s">
        <v>701</v>
      </c>
      <c r="B83" s="260" t="s">
        <v>702</v>
      </c>
      <c r="C83" s="307"/>
    </row>
    <row r="84" spans="1:3">
      <c r="C84" s="258"/>
    </row>
    <row r="85" spans="1:3">
      <c r="A85" s="261" t="s">
        <v>703</v>
      </c>
      <c r="B85" s="260" t="s">
        <v>704</v>
      </c>
      <c r="C85" s="307" t="s">
        <v>705</v>
      </c>
    </row>
    <row r="86" spans="1:3">
      <c r="A86" s="261" t="s">
        <v>706</v>
      </c>
      <c r="B86" s="260" t="s">
        <v>707</v>
      </c>
      <c r="C86" s="307"/>
    </row>
    <row r="87" spans="1:3">
      <c r="A87" s="261" t="s">
        <v>708</v>
      </c>
      <c r="B87" s="260" t="s">
        <v>709</v>
      </c>
      <c r="C87" s="307"/>
    </row>
    <row r="88" spans="1:3">
      <c r="A88" s="261" t="s">
        <v>710</v>
      </c>
      <c r="B88" s="260" t="s">
        <v>711</v>
      </c>
      <c r="C88" s="307"/>
    </row>
    <row r="89" spans="1:3">
      <c r="C89" s="258"/>
    </row>
    <row r="90" spans="1:3">
      <c r="A90" s="261" t="s">
        <v>712</v>
      </c>
      <c r="B90" s="259" t="s">
        <v>713</v>
      </c>
      <c r="C90" s="307" t="s">
        <v>714</v>
      </c>
    </row>
    <row r="91" spans="1:3">
      <c r="A91" s="261" t="s">
        <v>715</v>
      </c>
      <c r="B91" s="259" t="s">
        <v>716</v>
      </c>
      <c r="C91" s="307"/>
    </row>
    <row r="92" spans="1:3">
      <c r="A92" s="261" t="s">
        <v>717</v>
      </c>
      <c r="B92" s="259" t="s">
        <v>718</v>
      </c>
      <c r="C92" s="307"/>
    </row>
    <row r="93" spans="1:3">
      <c r="A93" s="261" t="s">
        <v>719</v>
      </c>
      <c r="B93" s="259" t="s">
        <v>720</v>
      </c>
      <c r="C93" s="307"/>
    </row>
    <row r="94" spans="1:3">
      <c r="C94" s="258"/>
    </row>
    <row r="95" spans="1:3">
      <c r="A95" s="261" t="s">
        <v>721</v>
      </c>
      <c r="B95" s="259" t="s">
        <v>722</v>
      </c>
      <c r="C95" s="307" t="s">
        <v>723</v>
      </c>
    </row>
    <row r="96" spans="1:3">
      <c r="A96" s="261" t="s">
        <v>724</v>
      </c>
      <c r="B96" s="259" t="s">
        <v>725</v>
      </c>
      <c r="C96" s="307"/>
    </row>
    <row r="97" spans="1:3">
      <c r="C97" s="258"/>
    </row>
    <row r="98" spans="1:3">
      <c r="A98" s="261" t="s">
        <v>726</v>
      </c>
      <c r="B98" s="259" t="s">
        <v>722</v>
      </c>
      <c r="C98" s="307" t="s">
        <v>727</v>
      </c>
    </row>
    <row r="99" spans="1:3">
      <c r="A99" s="261" t="s">
        <v>728</v>
      </c>
      <c r="B99" s="259" t="s">
        <v>729</v>
      </c>
      <c r="C99" s="307"/>
    </row>
    <row r="100" spans="1:3">
      <c r="A100" s="261" t="s">
        <v>730</v>
      </c>
      <c r="B100" s="259" t="s">
        <v>731</v>
      </c>
      <c r="C100" s="307"/>
    </row>
    <row r="101" spans="1:3">
      <c r="A101" s="261" t="s">
        <v>732</v>
      </c>
      <c r="B101" s="259" t="s">
        <v>733</v>
      </c>
      <c r="C101" s="307"/>
    </row>
    <row r="102" spans="1:3">
      <c r="A102" s="261" t="s">
        <v>734</v>
      </c>
      <c r="B102" s="259" t="s">
        <v>735</v>
      </c>
      <c r="C102" s="307"/>
    </row>
    <row r="103" spans="1:3">
      <c r="A103" s="261" t="s">
        <v>736</v>
      </c>
      <c r="B103" s="259" t="s">
        <v>737</v>
      </c>
      <c r="C103" s="307"/>
    </row>
  </sheetData>
  <mergeCells count="11">
    <mergeCell ref="C80:C83"/>
    <mergeCell ref="C85:C88"/>
    <mergeCell ref="C90:C93"/>
    <mergeCell ref="C95:C96"/>
    <mergeCell ref="C98:C103"/>
    <mergeCell ref="C63:C78"/>
    <mergeCell ref="C2:C5"/>
    <mergeCell ref="C7:C30"/>
    <mergeCell ref="C32:C43"/>
    <mergeCell ref="C45:C50"/>
    <mergeCell ref="C52:C6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73D21-4720-4415-A7C8-96375A72BC21}">
  <dimension ref="A1:K12"/>
  <sheetViews>
    <sheetView zoomScale="60" zoomScaleNormal="60" workbookViewId="0">
      <selection activeCell="O8" sqref="O8"/>
    </sheetView>
  </sheetViews>
  <sheetFormatPr baseColWidth="10" defaultColWidth="8.83203125" defaultRowHeight="15"/>
  <cols>
    <col min="1" max="1" width="9.1640625" customWidth="1"/>
  </cols>
  <sheetData>
    <row r="1" spans="1:11" ht="99" customHeight="1" thickBot="1">
      <c r="A1" s="270" t="s">
        <v>494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1">
      <c r="A2" s="264" t="s">
        <v>459</v>
      </c>
      <c r="B2" s="266" t="s">
        <v>17</v>
      </c>
      <c r="C2" s="267"/>
      <c r="D2" s="268" t="s">
        <v>378</v>
      </c>
      <c r="E2" s="269"/>
      <c r="F2" s="266" t="s">
        <v>379</v>
      </c>
      <c r="G2" s="267"/>
      <c r="H2" s="268" t="s">
        <v>10</v>
      </c>
      <c r="I2" s="269"/>
      <c r="J2" s="271" t="s">
        <v>431</v>
      </c>
      <c r="K2" s="66"/>
    </row>
    <row r="3" spans="1:11" ht="48">
      <c r="A3" s="265"/>
      <c r="B3" s="6" t="s">
        <v>1</v>
      </c>
      <c r="C3" s="7" t="s">
        <v>2</v>
      </c>
      <c r="D3" s="55" t="s">
        <v>1</v>
      </c>
      <c r="E3" s="52" t="s">
        <v>2</v>
      </c>
      <c r="F3" s="6" t="s">
        <v>1</v>
      </c>
      <c r="G3" s="7" t="s">
        <v>2</v>
      </c>
      <c r="H3" s="55" t="s">
        <v>1</v>
      </c>
      <c r="I3" s="52" t="s">
        <v>2</v>
      </c>
      <c r="J3" s="272"/>
      <c r="K3" s="66"/>
    </row>
    <row r="4" spans="1:11" ht="17">
      <c r="A4" s="50" t="s">
        <v>23</v>
      </c>
      <c r="B4" s="59">
        <v>23095.7271877313</v>
      </c>
      <c r="C4" s="47">
        <v>2809.8171086048346</v>
      </c>
      <c r="D4" s="56">
        <v>23556.915876468425</v>
      </c>
      <c r="E4" s="53">
        <v>3556.423126305086</v>
      </c>
      <c r="F4" s="59">
        <v>25905.058922704844</v>
      </c>
      <c r="G4" s="47">
        <v>862.75880966947534</v>
      </c>
      <c r="H4" s="56">
        <v>21835.618850465133</v>
      </c>
      <c r="I4" s="53">
        <v>1645.0761609500573</v>
      </c>
      <c r="J4" s="138">
        <f t="shared" ref="J4:J11" si="0">AVERAGE(F4,H4,D4,B4)</f>
        <v>23598.330209342428</v>
      </c>
      <c r="K4" s="63"/>
    </row>
    <row r="5" spans="1:11" ht="17">
      <c r="A5" s="50" t="s">
        <v>457</v>
      </c>
      <c r="B5" s="23">
        <v>46248.346381427233</v>
      </c>
      <c r="C5" s="24">
        <v>2080.5233956426828</v>
      </c>
      <c r="D5" s="109">
        <v>47846.777748744498</v>
      </c>
      <c r="E5" s="137">
        <v>1777.3364530313061</v>
      </c>
      <c r="F5" s="23">
        <v>50164.399561759346</v>
      </c>
      <c r="G5" s="24">
        <v>2237.8391032534655</v>
      </c>
      <c r="H5" s="109">
        <v>47773.443101564444</v>
      </c>
      <c r="I5" s="137">
        <v>1200.5590945017796</v>
      </c>
      <c r="J5" s="138">
        <f t="shared" si="0"/>
        <v>48008.24169837388</v>
      </c>
      <c r="K5" s="63"/>
    </row>
    <row r="6" spans="1:11" ht="17">
      <c r="A6" s="50" t="s">
        <v>24</v>
      </c>
      <c r="B6" s="59">
        <v>34486.973632706002</v>
      </c>
      <c r="C6" s="47">
        <v>937.12874780414177</v>
      </c>
      <c r="D6" s="56">
        <v>32999.928845550727</v>
      </c>
      <c r="E6" s="53">
        <v>453.60786858883426</v>
      </c>
      <c r="F6" s="59">
        <v>33838.367478762826</v>
      </c>
      <c r="G6" s="47">
        <v>1737.3071808161574</v>
      </c>
      <c r="H6" s="56">
        <v>40154.490999899062</v>
      </c>
      <c r="I6" s="53">
        <v>2107.0750766581627</v>
      </c>
      <c r="J6" s="138">
        <f t="shared" si="0"/>
        <v>35369.940239229654</v>
      </c>
      <c r="K6" s="63"/>
    </row>
    <row r="7" spans="1:11" ht="17">
      <c r="A7" s="50" t="s">
        <v>25</v>
      </c>
      <c r="B7" s="59">
        <v>26007.772574913408</v>
      </c>
      <c r="C7" s="47">
        <v>1563.723778642983</v>
      </c>
      <c r="D7" s="56">
        <v>29516.00639239146</v>
      </c>
      <c r="E7" s="53">
        <v>2784.1759601537019</v>
      </c>
      <c r="F7" s="59">
        <v>27083.457058896067</v>
      </c>
      <c r="G7" s="47">
        <v>4696.2035561466646</v>
      </c>
      <c r="H7" s="56">
        <v>30815.327500746691</v>
      </c>
      <c r="I7" s="53">
        <v>2997.2700933987085</v>
      </c>
      <c r="J7" s="138">
        <f t="shared" si="0"/>
        <v>28355.640881736908</v>
      </c>
      <c r="K7" s="63"/>
    </row>
    <row r="8" spans="1:11" ht="17">
      <c r="A8" s="50" t="s">
        <v>27</v>
      </c>
      <c r="B8" s="59">
        <v>48075.661787862999</v>
      </c>
      <c r="C8" s="47">
        <v>1209.5977223748816</v>
      </c>
      <c r="D8" s="56">
        <v>44863.372607753292</v>
      </c>
      <c r="E8" s="53">
        <v>383.53385846333731</v>
      </c>
      <c r="F8" s="59">
        <v>42515.945799318324</v>
      </c>
      <c r="G8" s="47">
        <v>6447.1086348631043</v>
      </c>
      <c r="H8" s="56">
        <v>53008.589703047524</v>
      </c>
      <c r="I8" s="53">
        <v>1576.5126598148934</v>
      </c>
      <c r="J8" s="138">
        <f t="shared" si="0"/>
        <v>47115.892474495537</v>
      </c>
      <c r="K8" s="63"/>
    </row>
    <row r="9" spans="1:11" ht="17">
      <c r="A9" s="50" t="s">
        <v>28</v>
      </c>
      <c r="B9" s="59">
        <v>44564.803532035701</v>
      </c>
      <c r="C9" s="47">
        <v>1296.7038864296044</v>
      </c>
      <c r="D9" s="56">
        <v>41297.657646573884</v>
      </c>
      <c r="E9" s="53">
        <v>498.13531719885458</v>
      </c>
      <c r="F9" s="59">
        <v>39001.617913210182</v>
      </c>
      <c r="G9" s="47">
        <v>5664.7624805349296</v>
      </c>
      <c r="H9" s="56">
        <v>47537.869140481569</v>
      </c>
      <c r="I9" s="53">
        <v>886.67465608165332</v>
      </c>
      <c r="J9" s="138">
        <f t="shared" si="0"/>
        <v>43100.487058075334</v>
      </c>
      <c r="K9" s="63"/>
    </row>
    <row r="10" spans="1:11" ht="17">
      <c r="A10" s="50" t="s">
        <v>29</v>
      </c>
      <c r="B10" s="59">
        <v>26187.930899937393</v>
      </c>
      <c r="C10" s="47">
        <v>726.74473838340862</v>
      </c>
      <c r="D10" s="56">
        <v>28039.472650736148</v>
      </c>
      <c r="E10" s="53">
        <v>4003.1198873501444</v>
      </c>
      <c r="F10" s="59">
        <v>31075.741845955872</v>
      </c>
      <c r="G10" s="47">
        <v>3038.6912042209924</v>
      </c>
      <c r="H10" s="56">
        <v>30296.867562057563</v>
      </c>
      <c r="I10" s="53">
        <v>677.6621860491191</v>
      </c>
      <c r="J10" s="138">
        <f t="shared" si="0"/>
        <v>28900.003239671743</v>
      </c>
      <c r="K10" s="63"/>
    </row>
    <row r="11" spans="1:11" ht="17">
      <c r="A11" s="50" t="s">
        <v>26</v>
      </c>
      <c r="B11" s="59">
        <v>22477.947710539778</v>
      </c>
      <c r="C11" s="47">
        <v>576.38965767358786</v>
      </c>
      <c r="D11" s="56">
        <v>21394.028419952239</v>
      </c>
      <c r="E11" s="53">
        <v>237.47136471889124</v>
      </c>
      <c r="F11" s="59">
        <v>21744.739412528652</v>
      </c>
      <c r="G11" s="47">
        <v>2974.3161606771264</v>
      </c>
      <c r="H11" s="56">
        <v>25690.72617501815</v>
      </c>
      <c r="I11" s="53">
        <v>2805.2169915495269</v>
      </c>
      <c r="J11" s="138">
        <f t="shared" si="0"/>
        <v>22826.860429509707</v>
      </c>
      <c r="K11" s="37"/>
    </row>
    <row r="12" spans="1:11" ht="18" thickBot="1">
      <c r="A12" s="51" t="s">
        <v>30</v>
      </c>
      <c r="B12" s="60">
        <v>82151.612704484214</v>
      </c>
      <c r="C12" s="48">
        <v>19194.110201274321</v>
      </c>
      <c r="D12" s="58"/>
      <c r="E12" s="64"/>
      <c r="F12" s="60">
        <v>82993.757669935367</v>
      </c>
      <c r="G12" s="48">
        <v>8875.074366792016</v>
      </c>
      <c r="H12" s="58"/>
      <c r="I12" s="64"/>
      <c r="J12" s="110">
        <f>AVERAGE(F12,B12)</f>
        <v>82572.68518720979</v>
      </c>
      <c r="K12" s="37"/>
    </row>
  </sheetData>
  <mergeCells count="7">
    <mergeCell ref="A2:A3"/>
    <mergeCell ref="F2:G2"/>
    <mergeCell ref="B2:C2"/>
    <mergeCell ref="D2:E2"/>
    <mergeCell ref="A1:J1"/>
    <mergeCell ref="H2:I2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A97EC-3413-40AC-8730-85325AF5A478}">
  <dimension ref="A1:J12"/>
  <sheetViews>
    <sheetView zoomScale="70" zoomScaleNormal="70" workbookViewId="0">
      <selection activeCell="H29" sqref="H29"/>
    </sheetView>
  </sheetViews>
  <sheetFormatPr baseColWidth="10" defaultColWidth="8.83203125" defaultRowHeight="15"/>
  <cols>
    <col min="1" max="1" width="11.33203125" bestFit="1" customWidth="1"/>
    <col min="9" max="9" width="9.1640625" customWidth="1"/>
    <col min="10" max="10" width="15.6640625" bestFit="1" customWidth="1"/>
  </cols>
  <sheetData>
    <row r="1" spans="1:10" ht="93.75" customHeight="1" thickBot="1">
      <c r="A1" s="270" t="s">
        <v>495</v>
      </c>
      <c r="B1" s="270"/>
      <c r="C1" s="270"/>
      <c r="D1" s="270"/>
      <c r="E1" s="270"/>
      <c r="F1" s="270"/>
      <c r="G1" s="270"/>
      <c r="H1" s="270"/>
      <c r="I1" s="270"/>
      <c r="J1" s="270"/>
    </row>
    <row r="2" spans="1:10">
      <c r="A2" s="273" t="s">
        <v>459</v>
      </c>
      <c r="B2" s="275" t="s">
        <v>17</v>
      </c>
      <c r="C2" s="276"/>
      <c r="D2" s="275" t="s">
        <v>378</v>
      </c>
      <c r="E2" s="276"/>
      <c r="F2" s="275" t="s">
        <v>379</v>
      </c>
      <c r="G2" s="276"/>
      <c r="H2" s="268" t="s">
        <v>10</v>
      </c>
      <c r="I2" s="269"/>
      <c r="J2" s="271" t="s">
        <v>431</v>
      </c>
    </row>
    <row r="3" spans="1:10" ht="48">
      <c r="A3" s="274"/>
      <c r="B3" s="6" t="s">
        <v>1</v>
      </c>
      <c r="C3" s="7" t="s">
        <v>2</v>
      </c>
      <c r="D3" s="55" t="s">
        <v>1</v>
      </c>
      <c r="E3" s="52" t="s">
        <v>2</v>
      </c>
      <c r="F3" s="6" t="s">
        <v>1</v>
      </c>
      <c r="G3" s="7" t="s">
        <v>2</v>
      </c>
      <c r="H3" s="55" t="s">
        <v>1</v>
      </c>
      <c r="I3" s="52" t="s">
        <v>2</v>
      </c>
      <c r="J3" s="272"/>
    </row>
    <row r="4" spans="1:10" ht="17">
      <c r="A4" s="50" t="s">
        <v>23</v>
      </c>
      <c r="B4" s="59">
        <v>53560.872771326394</v>
      </c>
      <c r="C4" s="47">
        <v>1016.2478132528648</v>
      </c>
      <c r="D4" s="56">
        <v>51267.010089272866</v>
      </c>
      <c r="E4" s="53">
        <v>889.58242496500975</v>
      </c>
      <c r="F4" s="59">
        <v>54574.236710843048</v>
      </c>
      <c r="G4" s="47">
        <v>931.82868581773027</v>
      </c>
      <c r="H4" s="56">
        <v>58772.308252980416</v>
      </c>
      <c r="I4" s="53">
        <v>1609.2156231349011</v>
      </c>
      <c r="J4" s="138">
        <f t="shared" ref="J4:J11" si="0">AVERAGE(F4,H4,D4,B4)</f>
        <v>54543.606956105679</v>
      </c>
    </row>
    <row r="5" spans="1:10" ht="17">
      <c r="A5" s="50" t="s">
        <v>457</v>
      </c>
      <c r="B5" s="23">
        <v>18968.258085244201</v>
      </c>
      <c r="C5" s="24">
        <v>1180.5151288647301</v>
      </c>
      <c r="D5" s="109">
        <v>19623.835966308343</v>
      </c>
      <c r="E5" s="137">
        <v>1008.4852880245883</v>
      </c>
      <c r="F5" s="23">
        <v>22471.21280737035</v>
      </c>
      <c r="G5" s="24">
        <v>1269.7929913306341</v>
      </c>
      <c r="H5" s="109">
        <v>17164.418768906628</v>
      </c>
      <c r="I5" s="137">
        <v>681.20658175132144</v>
      </c>
      <c r="J5" s="138">
        <f t="shared" si="0"/>
        <v>19556.931406957381</v>
      </c>
    </row>
    <row r="6" spans="1:10" ht="17">
      <c r="A6" s="50" t="s">
        <v>24</v>
      </c>
      <c r="B6" s="59">
        <v>32829.075566646112</v>
      </c>
      <c r="C6" s="47">
        <v>645.42855727786946</v>
      </c>
      <c r="D6" s="56">
        <v>31352.099325292784</v>
      </c>
      <c r="E6" s="53">
        <v>531.55815009308742</v>
      </c>
      <c r="F6" s="59">
        <v>35443.72634743432</v>
      </c>
      <c r="G6" s="47">
        <v>379.71969750002427</v>
      </c>
      <c r="H6" s="56">
        <v>37868.918717777138</v>
      </c>
      <c r="I6" s="53">
        <v>1987.6551138766661</v>
      </c>
      <c r="J6" s="138">
        <f t="shared" si="0"/>
        <v>34373.454989287588</v>
      </c>
    </row>
    <row r="7" spans="1:10" ht="17">
      <c r="A7" s="50" t="s">
        <v>25</v>
      </c>
      <c r="B7" s="59">
        <v>48489.675733836346</v>
      </c>
      <c r="C7" s="47">
        <v>449.04974195750032</v>
      </c>
      <c r="D7" s="56">
        <v>45922.094731417048</v>
      </c>
      <c r="E7" s="53">
        <v>1842.2436579161301</v>
      </c>
      <c r="F7" s="59">
        <v>50701.80930898447</v>
      </c>
      <c r="G7" s="47">
        <v>969.3850504422004</v>
      </c>
      <c r="H7" s="56">
        <v>50970.020435387902</v>
      </c>
      <c r="I7" s="53">
        <v>1797.6355911693663</v>
      </c>
      <c r="J7" s="138">
        <f t="shared" si="0"/>
        <v>49020.900052406439</v>
      </c>
    </row>
    <row r="8" spans="1:10" ht="17">
      <c r="A8" s="50" t="s">
        <v>27</v>
      </c>
      <c r="B8" s="59">
        <v>51080.309464435821</v>
      </c>
      <c r="C8" s="47">
        <v>449.16035074985143</v>
      </c>
      <c r="D8" s="56">
        <v>49952.466372081566</v>
      </c>
      <c r="E8" s="53">
        <v>1184.8221350004974</v>
      </c>
      <c r="F8" s="59">
        <v>50959.613488191659</v>
      </c>
      <c r="G8" s="47">
        <v>2699.626684653912</v>
      </c>
      <c r="H8" s="56">
        <v>54193.090101084155</v>
      </c>
      <c r="I8" s="53">
        <v>2736.0817836339702</v>
      </c>
      <c r="J8" s="138">
        <f t="shared" si="0"/>
        <v>51546.369856448298</v>
      </c>
    </row>
    <row r="9" spans="1:10" ht="17">
      <c r="A9" s="50" t="s">
        <v>28</v>
      </c>
      <c r="B9" s="59">
        <v>49541.115528167335</v>
      </c>
      <c r="C9" s="47">
        <v>1609.5602892612103</v>
      </c>
      <c r="D9" s="56">
        <v>47604.113821587314</v>
      </c>
      <c r="E9" s="53">
        <v>1407.2884619317178</v>
      </c>
      <c r="F9" s="59">
        <v>49117.113284588246</v>
      </c>
      <c r="G9" s="47">
        <v>1220.9309254023615</v>
      </c>
      <c r="H9" s="56">
        <v>64592.465200924293</v>
      </c>
      <c r="I9" s="53">
        <v>679.11993221043156</v>
      </c>
      <c r="J9" s="138">
        <f t="shared" si="0"/>
        <v>52713.701958816797</v>
      </c>
    </row>
    <row r="10" spans="1:10" ht="17">
      <c r="A10" s="50" t="s">
        <v>29</v>
      </c>
      <c r="B10" s="59">
        <v>50516.198366006371</v>
      </c>
      <c r="C10" s="47">
        <v>852.06670942098378</v>
      </c>
      <c r="D10" s="56">
        <v>48733.498793979757</v>
      </c>
      <c r="E10" s="53">
        <v>1292.8709248489572</v>
      </c>
      <c r="F10" s="59">
        <v>48512.721620121127</v>
      </c>
      <c r="G10" s="47">
        <v>661.8724532452286</v>
      </c>
      <c r="H10" s="56">
        <v>55859.335089167616</v>
      </c>
      <c r="I10" s="53">
        <v>5438.8719173680511</v>
      </c>
      <c r="J10" s="138">
        <f t="shared" si="0"/>
        <v>50905.438467318716</v>
      </c>
    </row>
    <row r="11" spans="1:10" ht="17">
      <c r="A11" s="50" t="s">
        <v>26</v>
      </c>
      <c r="B11" s="59">
        <v>32018.654609124238</v>
      </c>
      <c r="C11" s="47">
        <v>873.68891297145638</v>
      </c>
      <c r="D11" s="56">
        <v>30256.793284866941</v>
      </c>
      <c r="E11" s="53">
        <v>409.68166104070889</v>
      </c>
      <c r="F11" s="59">
        <v>33880.694948802025</v>
      </c>
      <c r="G11" s="47">
        <v>1117.7804117699322</v>
      </c>
      <c r="H11" s="56">
        <v>34403.141522078244</v>
      </c>
      <c r="I11" s="53">
        <v>2376.9020481641201</v>
      </c>
      <c r="J11" s="138">
        <f t="shared" si="0"/>
        <v>32639.821091217862</v>
      </c>
    </row>
    <row r="12" spans="1:10" ht="18" thickBot="1">
      <c r="A12" s="51" t="s">
        <v>380</v>
      </c>
      <c r="B12" s="60">
        <v>1500.0391121164657</v>
      </c>
      <c r="C12" s="48">
        <v>102.00439456985018</v>
      </c>
      <c r="D12" s="57">
        <v>2071.711386280077</v>
      </c>
      <c r="E12" s="54">
        <v>430.15930257200466</v>
      </c>
      <c r="F12" s="61">
        <v>3.0155915365918821E-2</v>
      </c>
      <c r="G12" s="49"/>
      <c r="H12" s="58"/>
      <c r="I12" s="64"/>
      <c r="J12" s="110">
        <f>AVERAGE(D12,B12)</f>
        <v>1785.8752491982714</v>
      </c>
    </row>
  </sheetData>
  <mergeCells count="7">
    <mergeCell ref="A1:J1"/>
    <mergeCell ref="J2:J3"/>
    <mergeCell ref="H2:I2"/>
    <mergeCell ref="A2:A3"/>
    <mergeCell ref="B2:C2"/>
    <mergeCell ref="D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2885-9622-4543-A6FA-413A7C65E782}">
  <dimension ref="A1:BP287"/>
  <sheetViews>
    <sheetView zoomScale="80" zoomScaleNormal="80" workbookViewId="0">
      <selection activeCell="I22" sqref="I22"/>
    </sheetView>
  </sheetViews>
  <sheetFormatPr baseColWidth="10" defaultColWidth="8.83203125" defaultRowHeight="15"/>
  <cols>
    <col min="1" max="1" width="16" bestFit="1" customWidth="1"/>
    <col min="2" max="4" width="12.6640625" bestFit="1" customWidth="1"/>
    <col min="5" max="5" width="12.5" customWidth="1"/>
    <col min="6" max="6" width="11.5" bestFit="1" customWidth="1"/>
    <col min="7" max="7" width="10.1640625" style="74" bestFit="1" customWidth="1"/>
    <col min="8" max="8" width="12" style="76" bestFit="1" customWidth="1"/>
    <col min="9" max="10" width="13.33203125" style="86" customWidth="1"/>
    <col min="11" max="11" width="15" style="62" customWidth="1"/>
    <col min="12" max="12" width="13.33203125" style="62" customWidth="1"/>
    <col min="13" max="13" width="10.6640625" customWidth="1"/>
    <col min="14" max="14" width="13" bestFit="1" customWidth="1"/>
    <col min="15" max="15" width="12.83203125" customWidth="1"/>
    <col min="16" max="16" width="13.5" customWidth="1"/>
    <col min="17" max="17" width="12.6640625" customWidth="1"/>
    <col min="18" max="18" width="12" customWidth="1"/>
    <col min="19" max="19" width="7.6640625" bestFit="1" customWidth="1"/>
    <col min="20" max="20" width="8.5" style="73" bestFit="1" customWidth="1"/>
    <col min="21" max="21" width="10.6640625" style="62" customWidth="1"/>
    <col min="22" max="23" width="10.6640625" style="86" customWidth="1"/>
    <col min="24" max="25" width="10.6640625" style="62" customWidth="1"/>
    <col min="26" max="26" width="10.6640625" style="1" customWidth="1"/>
    <col min="27" max="27" width="22.83203125" bestFit="1" customWidth="1"/>
    <col min="28" max="28" width="13.6640625" customWidth="1"/>
    <col min="29" max="29" width="12.83203125" customWidth="1"/>
    <col min="30" max="30" width="12.5" customWidth="1"/>
    <col min="31" max="31" width="12.83203125" customWidth="1"/>
    <col min="32" max="32" width="8.6640625" bestFit="1" customWidth="1"/>
    <col min="35" max="35" width="17.33203125" bestFit="1" customWidth="1"/>
    <col min="40" max="40" width="8.1640625" bestFit="1" customWidth="1"/>
    <col min="41" max="41" width="10.33203125" bestFit="1" customWidth="1"/>
    <col min="44" max="44" width="13.83203125" bestFit="1" customWidth="1"/>
    <col min="45" max="45" width="13" customWidth="1"/>
    <col min="46" max="46" width="12.83203125" customWidth="1"/>
    <col min="47" max="47" width="12.5" customWidth="1"/>
    <col min="48" max="48" width="14.33203125" customWidth="1"/>
    <col min="49" max="49" width="11.83203125" customWidth="1"/>
    <col min="50" max="50" width="13.5" customWidth="1"/>
    <col min="51" max="51" width="15" bestFit="1" customWidth="1"/>
    <col min="52" max="52" width="9.33203125" bestFit="1" customWidth="1"/>
    <col min="53" max="53" width="15.6640625" bestFit="1" customWidth="1"/>
    <col min="54" max="54" width="15.6640625" customWidth="1"/>
    <col min="55" max="55" width="11.6640625" bestFit="1" customWidth="1"/>
    <col min="57" max="57" width="12" bestFit="1" customWidth="1"/>
    <col min="64" max="64" width="15.6640625" bestFit="1" customWidth="1"/>
  </cols>
  <sheetData>
    <row r="1" spans="1:68" ht="16" thickBot="1"/>
    <row r="2" spans="1:68" ht="24" customHeight="1">
      <c r="A2" s="281" t="s">
        <v>458</v>
      </c>
      <c r="B2" s="268" t="s">
        <v>17</v>
      </c>
      <c r="C2" s="267"/>
      <c r="D2" s="266" t="s">
        <v>16</v>
      </c>
      <c r="E2" s="269"/>
      <c r="F2" s="279" t="s">
        <v>0</v>
      </c>
      <c r="G2" s="277" t="s">
        <v>432</v>
      </c>
      <c r="BN2" s="33"/>
      <c r="BO2" s="33"/>
      <c r="BP2" s="33"/>
    </row>
    <row r="3" spans="1:68" ht="33" thickBot="1">
      <c r="A3" s="282"/>
      <c r="B3" s="55" t="s">
        <v>1</v>
      </c>
      <c r="C3" s="7" t="s">
        <v>2</v>
      </c>
      <c r="D3" s="6" t="s">
        <v>1</v>
      </c>
      <c r="E3" s="52" t="s">
        <v>2</v>
      </c>
      <c r="F3" s="280"/>
      <c r="G3" s="278"/>
      <c r="M3" s="14"/>
      <c r="Z3" s="65"/>
      <c r="AP3" s="96"/>
      <c r="AQ3" s="96"/>
      <c r="BN3" s="14"/>
      <c r="BO3" s="14"/>
      <c r="BP3" s="33"/>
    </row>
    <row r="4" spans="1:68" ht="17">
      <c r="A4" s="112" t="s">
        <v>19</v>
      </c>
      <c r="B4" s="113">
        <v>10999.439392374612</v>
      </c>
      <c r="C4" s="114">
        <v>765.90239232956128</v>
      </c>
      <c r="D4" s="114">
        <v>78008.625242871902</v>
      </c>
      <c r="E4" s="115">
        <v>1703.5043511617603</v>
      </c>
      <c r="F4" s="116">
        <v>1.462918823874246E-11</v>
      </c>
      <c r="G4" s="84">
        <f>ABS((B4-D4)/(SQRT(((C4^2)+(E4^2))*0.5)))</f>
        <v>50.737362484559</v>
      </c>
      <c r="M4" s="33"/>
      <c r="Z4" s="62"/>
      <c r="AP4" s="96"/>
      <c r="AQ4" s="96"/>
      <c r="BN4" s="33"/>
      <c r="BO4" s="33"/>
      <c r="BP4" s="33"/>
    </row>
    <row r="5" spans="1:68" ht="17">
      <c r="A5" s="117" t="s">
        <v>276</v>
      </c>
      <c r="B5" s="118">
        <v>81047.619826022172</v>
      </c>
      <c r="C5" s="3">
        <v>9802.7089915160905</v>
      </c>
      <c r="D5" s="3">
        <v>44594.792116927943</v>
      </c>
      <c r="E5" s="119">
        <v>2096.4926348135377</v>
      </c>
      <c r="F5" s="120">
        <v>2.9955237134935932E-4</v>
      </c>
      <c r="G5" s="84">
        <f t="shared" ref="G5:G10" si="0">ABS((B5-D5)/(SQRT(((C5^2)+(E5^2))*0.5)))</f>
        <v>5.1426656266032138</v>
      </c>
      <c r="Z5" s="62"/>
      <c r="AP5" s="96"/>
      <c r="AQ5" s="96"/>
      <c r="BN5" s="33"/>
      <c r="BO5" s="33"/>
      <c r="BP5" s="33"/>
    </row>
    <row r="6" spans="1:68" ht="17">
      <c r="A6" s="117" t="s">
        <v>277</v>
      </c>
      <c r="B6" s="118">
        <v>86750.853007967467</v>
      </c>
      <c r="C6" s="3">
        <v>4738.9531267775383</v>
      </c>
      <c r="D6" s="3">
        <v>92398.819163325606</v>
      </c>
      <c r="E6" s="119">
        <v>7202.6438146361052</v>
      </c>
      <c r="F6" s="120">
        <v>0.17836937064593372</v>
      </c>
      <c r="G6" s="84">
        <f t="shared" si="0"/>
        <v>0.92642060542457583</v>
      </c>
      <c r="Z6" s="62"/>
      <c r="AP6" s="96"/>
      <c r="AQ6" s="96"/>
      <c r="BN6" s="33"/>
      <c r="BO6" s="33"/>
      <c r="BP6" s="33"/>
    </row>
    <row r="7" spans="1:68" ht="17">
      <c r="A7" s="117" t="s">
        <v>20</v>
      </c>
      <c r="B7" s="121">
        <v>31685.183936590722</v>
      </c>
      <c r="C7" s="122">
        <v>3262.9378975991131</v>
      </c>
      <c r="D7" s="122">
        <v>32728.873724476696</v>
      </c>
      <c r="E7" s="123">
        <v>2421.7811535684482</v>
      </c>
      <c r="F7" s="120">
        <v>0.5794779847292777</v>
      </c>
      <c r="G7" s="84">
        <f t="shared" si="0"/>
        <v>0.36323641788313671</v>
      </c>
      <c r="Z7" s="62"/>
      <c r="BN7" s="33"/>
      <c r="BO7" s="33"/>
      <c r="BP7" s="33"/>
    </row>
    <row r="8" spans="1:68" ht="17">
      <c r="A8" s="117" t="s">
        <v>21</v>
      </c>
      <c r="B8" s="121">
        <v>30790.876240511836</v>
      </c>
      <c r="C8" s="122">
        <v>1176.8937304114752</v>
      </c>
      <c r="D8" s="122">
        <v>30681.019128664528</v>
      </c>
      <c r="E8" s="123">
        <v>1796.8447036482089</v>
      </c>
      <c r="F8" s="120">
        <v>0.91156808008144963</v>
      </c>
      <c r="G8" s="84">
        <f t="shared" si="0"/>
        <v>7.2329772547408064E-2</v>
      </c>
      <c r="Z8" s="62"/>
      <c r="AH8" s="16"/>
      <c r="BN8" s="33"/>
      <c r="BO8" s="33"/>
      <c r="BP8" s="33"/>
    </row>
    <row r="9" spans="1:68" ht="17">
      <c r="A9" s="117" t="s">
        <v>22</v>
      </c>
      <c r="B9" s="121">
        <v>6854.2693266372562</v>
      </c>
      <c r="C9" s="122">
        <v>1418.3281686848404</v>
      </c>
      <c r="D9" s="122">
        <v>7063.9553199878419</v>
      </c>
      <c r="E9" s="123">
        <v>782.12772215356665</v>
      </c>
      <c r="F9" s="120">
        <v>0.77977222802730972</v>
      </c>
      <c r="G9" s="84">
        <f t="shared" si="0"/>
        <v>0.18308549395503088</v>
      </c>
      <c r="Z9" s="62"/>
      <c r="BN9" s="33"/>
      <c r="BO9" s="33"/>
      <c r="BP9" s="33"/>
    </row>
    <row r="10" spans="1:68" ht="18" thickBot="1">
      <c r="A10" s="124" t="s">
        <v>129</v>
      </c>
      <c r="B10" s="125">
        <v>23864.401837912108</v>
      </c>
      <c r="C10" s="126">
        <v>2335.7908113281924</v>
      </c>
      <c r="D10" s="126">
        <v>24076.70510895368</v>
      </c>
      <c r="E10" s="127">
        <v>2056.1756049749793</v>
      </c>
      <c r="F10" s="128">
        <v>0.88183334032631155</v>
      </c>
      <c r="G10" s="111">
        <f t="shared" si="0"/>
        <v>9.64826664155988E-2</v>
      </c>
      <c r="Z10" s="62"/>
      <c r="BN10" s="33"/>
      <c r="BO10" s="33"/>
      <c r="BP10" s="33"/>
    </row>
    <row r="11" spans="1:68" ht="18.75" customHeight="1">
      <c r="A11" s="43" t="s">
        <v>442</v>
      </c>
      <c r="B11" s="44">
        <v>299.22223707192182</v>
      </c>
      <c r="C11" s="45">
        <v>19.88229867809347</v>
      </c>
      <c r="D11" s="45">
        <v>1761.8206595191521</v>
      </c>
      <c r="E11" s="45">
        <v>16.638938625204748</v>
      </c>
      <c r="F11" s="107">
        <v>6.3865675002499757E-17</v>
      </c>
      <c r="G11" s="108">
        <f t="shared" ref="G11:G21" si="1">ABS((B11-D11)/(SQRT(((C11^2)+(E11^2))*0.5)))</f>
        <v>79.781783529440332</v>
      </c>
      <c r="BN11" s="33"/>
      <c r="BO11" s="33"/>
      <c r="BP11" s="33"/>
    </row>
    <row r="12" spans="1:68" ht="17">
      <c r="A12" s="46" t="s">
        <v>447</v>
      </c>
      <c r="B12" s="109">
        <v>398.88182716452621</v>
      </c>
      <c r="C12" s="2">
        <v>36.543667786146649</v>
      </c>
      <c r="D12" s="2">
        <v>1390.8813332129027</v>
      </c>
      <c r="E12" s="2">
        <v>165.58797260662121</v>
      </c>
      <c r="F12" s="106">
        <v>2.4098476722293791E-5</v>
      </c>
      <c r="G12" s="82">
        <f t="shared" si="1"/>
        <v>8.2731548812040394</v>
      </c>
      <c r="BN12" s="33"/>
      <c r="BO12" s="33"/>
      <c r="BP12" s="33"/>
    </row>
    <row r="13" spans="1:68" ht="17">
      <c r="A13" s="46" t="s">
        <v>448</v>
      </c>
      <c r="B13" s="109">
        <v>447.78592817967615</v>
      </c>
      <c r="C13" s="2">
        <v>59.09207836910759</v>
      </c>
      <c r="D13" s="2">
        <v>755.43836026059523</v>
      </c>
      <c r="E13" s="2">
        <v>78.064948977856744</v>
      </c>
      <c r="F13" s="106">
        <v>5.1719270236221899E-5</v>
      </c>
      <c r="G13" s="82">
        <f t="shared" si="1"/>
        <v>4.4438195165694276</v>
      </c>
    </row>
    <row r="14" spans="1:68" ht="17">
      <c r="A14" s="46" t="s">
        <v>443</v>
      </c>
      <c r="B14" s="109">
        <v>2748.0954840465824</v>
      </c>
      <c r="C14" s="2">
        <v>95.790320849173298</v>
      </c>
      <c r="D14" s="2">
        <v>5324.8985376398214</v>
      </c>
      <c r="E14" s="2">
        <v>178.61599038682601</v>
      </c>
      <c r="F14" s="106">
        <v>4.846940378813707E-9</v>
      </c>
      <c r="G14" s="82">
        <f t="shared" si="1"/>
        <v>17.979759324558213</v>
      </c>
    </row>
    <row r="15" spans="1:68" ht="17">
      <c r="A15" s="46" t="s">
        <v>444</v>
      </c>
      <c r="B15" s="109">
        <v>6073.6832172363647</v>
      </c>
      <c r="C15" s="2">
        <v>135.20871816731483</v>
      </c>
      <c r="D15" s="2">
        <v>7417.0159058683676</v>
      </c>
      <c r="E15" s="2">
        <v>168.70500577019831</v>
      </c>
      <c r="F15" s="106">
        <v>1.1915458999211511E-7</v>
      </c>
      <c r="G15" s="82">
        <f t="shared" si="1"/>
        <v>8.7870142002019556</v>
      </c>
    </row>
    <row r="16" spans="1:68" ht="17">
      <c r="A16" s="46" t="s">
        <v>449</v>
      </c>
      <c r="B16" s="109">
        <v>278.69785140137577</v>
      </c>
      <c r="C16" s="2">
        <v>94.515532514467523</v>
      </c>
      <c r="D16" s="2">
        <v>446.97860549748452</v>
      </c>
      <c r="E16" s="2">
        <v>120.25639095603673</v>
      </c>
      <c r="F16" s="106">
        <v>3.4910374788995967E-2</v>
      </c>
      <c r="G16" s="82">
        <f t="shared" si="1"/>
        <v>1.5559294963410981</v>
      </c>
    </row>
    <row r="17" spans="1:33" ht="17">
      <c r="A17" s="46" t="s">
        <v>450</v>
      </c>
      <c r="B17" s="109">
        <v>314.20353565875956</v>
      </c>
      <c r="C17" s="2">
        <v>20.110953360327443</v>
      </c>
      <c r="D17" s="2">
        <v>379.71068109754827</v>
      </c>
      <c r="E17" s="2">
        <v>29.11596181185325</v>
      </c>
      <c r="F17" s="106">
        <v>2.5939328358326468E-3</v>
      </c>
      <c r="G17" s="82">
        <f t="shared" si="1"/>
        <v>2.6179937962447646</v>
      </c>
    </row>
    <row r="18" spans="1:33" ht="17">
      <c r="A18" s="46" t="s">
        <v>451</v>
      </c>
      <c r="B18" s="109">
        <v>804.90994253844428</v>
      </c>
      <c r="C18" s="2">
        <v>60.565884272621496</v>
      </c>
      <c r="D18" s="2">
        <v>709.24626182251313</v>
      </c>
      <c r="E18" s="2">
        <v>21.006687446937008</v>
      </c>
      <c r="F18" s="106">
        <v>1.4975335598880703E-2</v>
      </c>
      <c r="G18" s="82">
        <f t="shared" si="1"/>
        <v>2.1104118105575767</v>
      </c>
    </row>
    <row r="19" spans="1:33" ht="17">
      <c r="A19" s="46" t="s">
        <v>452</v>
      </c>
      <c r="B19" s="109">
        <v>2397.6668979869878</v>
      </c>
      <c r="C19" s="2">
        <v>193.80138826402532</v>
      </c>
      <c r="D19" s="2">
        <v>2060.6128240301719</v>
      </c>
      <c r="E19" s="2">
        <v>40.521924495325926</v>
      </c>
      <c r="F19" s="106">
        <v>1.0717686499420821E-2</v>
      </c>
      <c r="G19" s="82">
        <f t="shared" si="1"/>
        <v>2.4074982551115105</v>
      </c>
    </row>
    <row r="20" spans="1:33" ht="17">
      <c r="A20" s="46" t="s">
        <v>445</v>
      </c>
      <c r="B20" s="109">
        <v>886.04569655622981</v>
      </c>
      <c r="C20" s="2">
        <v>115.53588714377307</v>
      </c>
      <c r="D20" s="2">
        <v>1381.9703610313165</v>
      </c>
      <c r="E20" s="2">
        <v>87.81678746317229</v>
      </c>
      <c r="F20" s="106">
        <v>2.6027241386672407E-5</v>
      </c>
      <c r="G20" s="82">
        <f t="shared" si="1"/>
        <v>4.8327922515956896</v>
      </c>
    </row>
    <row r="21" spans="1:33" ht="18" thickBot="1">
      <c r="A21" s="167" t="s">
        <v>446</v>
      </c>
      <c r="B21" s="166">
        <v>1279.9705455085909</v>
      </c>
      <c r="C21" s="129">
        <v>148.89674734544519</v>
      </c>
      <c r="D21" s="129">
        <v>2472.9355718956294</v>
      </c>
      <c r="E21" s="129">
        <v>237.92221649977341</v>
      </c>
      <c r="F21" s="130">
        <v>8.8975591987181194E-6</v>
      </c>
      <c r="G21" s="131">
        <f t="shared" si="1"/>
        <v>6.010939785846003</v>
      </c>
    </row>
    <row r="22" spans="1:33" ht="17">
      <c r="A22" s="112" t="s">
        <v>490</v>
      </c>
      <c r="B22" s="171">
        <v>410.37117071755557</v>
      </c>
      <c r="C22" s="172">
        <v>67.147090564280361</v>
      </c>
      <c r="D22" s="172">
        <v>591.81831902158126</v>
      </c>
      <c r="E22" s="172">
        <v>58.725271821512642</v>
      </c>
      <c r="F22" s="173">
        <v>1.1098170133254182E-3</v>
      </c>
      <c r="G22" s="133">
        <f>ABS((B22-D22)/(SQRT(((C22^2)+(E22^2))*0.5)))</f>
        <v>2.8766024200273166</v>
      </c>
    </row>
    <row r="23" spans="1:33" ht="18" thickBot="1">
      <c r="A23" s="168" t="s">
        <v>491</v>
      </c>
      <c r="B23" s="169">
        <v>508.45039817226524</v>
      </c>
      <c r="C23" s="4">
        <v>31.475546198380179</v>
      </c>
      <c r="D23" s="4">
        <v>538.19701412971347</v>
      </c>
      <c r="E23" s="4">
        <v>52.684000653257698</v>
      </c>
      <c r="F23" s="174">
        <v>0.30939725320924483</v>
      </c>
      <c r="G23" s="85">
        <f>ABS((B23-D23)/(SQRT(((C23^2)+(E23^2))*0.5)))</f>
        <v>0.68547923901399765</v>
      </c>
    </row>
    <row r="28" spans="1:33">
      <c r="AA28" s="36"/>
      <c r="AB28" s="40"/>
      <c r="AC28" s="40"/>
      <c r="AD28" s="40"/>
      <c r="AE28" s="40"/>
      <c r="AF28" s="41"/>
      <c r="AG28" s="73"/>
    </row>
    <row r="29" spans="1:33">
      <c r="AA29" s="42"/>
      <c r="AB29" s="42"/>
      <c r="AC29" s="42"/>
      <c r="AD29" s="42"/>
      <c r="AE29" s="42"/>
      <c r="AF29" s="38"/>
      <c r="AG29" s="73"/>
    </row>
    <row r="30" spans="1:33">
      <c r="AG30" s="73"/>
    </row>
    <row r="31" spans="1:33">
      <c r="AG31" s="73"/>
    </row>
    <row r="32" spans="1:33">
      <c r="AG32" s="73"/>
    </row>
    <row r="34" spans="33:33">
      <c r="AG34" s="73"/>
    </row>
    <row r="35" spans="33:33">
      <c r="AG35" s="73"/>
    </row>
    <row r="36" spans="33:33">
      <c r="AG36" s="73"/>
    </row>
    <row r="37" spans="33:33">
      <c r="AG37" s="73"/>
    </row>
    <row r="38" spans="33:33">
      <c r="AG38" s="73"/>
    </row>
    <row r="67" spans="34:47">
      <c r="AH67" s="42"/>
      <c r="AI67" s="36"/>
      <c r="AJ67" s="37"/>
      <c r="AK67" s="37"/>
      <c r="AL67" s="37"/>
      <c r="AM67" s="37"/>
      <c r="AN67" s="139"/>
      <c r="AO67" s="140"/>
      <c r="AP67" s="42"/>
    </row>
    <row r="68" spans="34:47">
      <c r="AH68" s="42"/>
      <c r="AI68" s="36"/>
      <c r="AJ68" s="37"/>
      <c r="AK68" s="37"/>
      <c r="AL68" s="37"/>
      <c r="AM68" s="37"/>
      <c r="AN68" s="139"/>
      <c r="AO68" s="140"/>
      <c r="AP68" s="42"/>
    </row>
    <row r="69" spans="34:47">
      <c r="AH69" s="42"/>
      <c r="AI69" s="36"/>
      <c r="AJ69" s="37"/>
      <c r="AK69" s="37"/>
      <c r="AL69" s="37"/>
      <c r="AM69" s="37"/>
      <c r="AN69" s="139"/>
      <c r="AO69" s="140"/>
      <c r="AP69" s="42"/>
    </row>
    <row r="70" spans="34:47">
      <c r="AH70" s="42"/>
      <c r="AI70" s="42"/>
      <c r="AJ70" s="42"/>
      <c r="AK70" s="42"/>
      <c r="AL70" s="42"/>
      <c r="AM70" s="42"/>
      <c r="AN70" s="42"/>
      <c r="AO70" s="42"/>
      <c r="AP70" s="42"/>
    </row>
    <row r="71" spans="34:47">
      <c r="AH71" s="42"/>
      <c r="AI71" s="42"/>
      <c r="AJ71" s="42"/>
      <c r="AK71" s="42"/>
      <c r="AL71" s="42"/>
      <c r="AM71" s="42"/>
      <c r="AN71" s="42"/>
      <c r="AO71" s="42"/>
      <c r="AP71" s="42"/>
    </row>
    <row r="72" spans="34:47">
      <c r="AM72" s="33"/>
      <c r="AN72" s="42"/>
      <c r="AO72" s="42"/>
      <c r="AP72" s="42"/>
      <c r="AQ72" s="42"/>
      <c r="AR72" s="42"/>
      <c r="AS72" s="42"/>
      <c r="AT72" s="42"/>
      <c r="AU72" s="42"/>
    </row>
    <row r="73" spans="34:47">
      <c r="AM73" s="33"/>
      <c r="AN73" s="42"/>
      <c r="AO73" s="36"/>
      <c r="AP73" s="16"/>
      <c r="AQ73" s="16"/>
      <c r="AR73" s="16"/>
      <c r="AS73" s="16"/>
      <c r="AT73" s="42"/>
      <c r="AU73" s="42"/>
    </row>
    <row r="74" spans="34:47">
      <c r="AN74" s="42"/>
      <c r="AO74" s="36"/>
      <c r="AP74" s="16"/>
      <c r="AQ74" s="16"/>
      <c r="AR74" s="16"/>
      <c r="AS74" s="16"/>
      <c r="AT74" s="42"/>
      <c r="AU74" s="42"/>
    </row>
    <row r="75" spans="34:47">
      <c r="AN75" s="42"/>
      <c r="AO75" s="36"/>
      <c r="AP75" s="16"/>
      <c r="AQ75" s="16"/>
      <c r="AR75" s="16"/>
      <c r="AS75" s="16"/>
      <c r="AT75" s="42"/>
      <c r="AU75" s="42"/>
    </row>
    <row r="76" spans="34:47">
      <c r="AN76" s="42"/>
      <c r="AO76" s="36"/>
      <c r="AP76" s="37"/>
      <c r="AQ76" s="37"/>
      <c r="AR76" s="37"/>
      <c r="AS76" s="37"/>
      <c r="AT76" s="42"/>
      <c r="AU76" s="42"/>
    </row>
    <row r="77" spans="34:47">
      <c r="AN77" s="42"/>
      <c r="AO77" s="42"/>
      <c r="AP77" s="42"/>
      <c r="AQ77" s="42"/>
      <c r="AR77" s="42"/>
      <c r="AS77" s="42"/>
      <c r="AT77" s="42"/>
      <c r="AU77" s="42"/>
    </row>
    <row r="78" spans="34:47">
      <c r="AN78" s="42"/>
      <c r="AO78" s="42"/>
      <c r="AP78" s="42"/>
      <c r="AQ78" s="42"/>
      <c r="AR78" s="42"/>
      <c r="AS78" s="42"/>
      <c r="AT78" s="42"/>
      <c r="AU78" s="42"/>
    </row>
    <row r="102" spans="13:28">
      <c r="M102" s="33"/>
    </row>
    <row r="103" spans="13:28">
      <c r="M103" s="33"/>
    </row>
    <row r="104" spans="13:28">
      <c r="M104" s="33"/>
      <c r="Z104" s="62"/>
      <c r="AA104" s="33"/>
      <c r="AB104" s="33"/>
    </row>
    <row r="105" spans="13:28">
      <c r="M105" s="33"/>
      <c r="Z105" s="62"/>
      <c r="AA105" s="33"/>
      <c r="AB105" s="33"/>
    </row>
    <row r="106" spans="13:28">
      <c r="M106" s="33"/>
      <c r="Z106" s="62"/>
      <c r="AA106" s="33"/>
      <c r="AB106" s="33"/>
    </row>
    <row r="107" spans="13:28">
      <c r="M107" s="14"/>
      <c r="Z107" s="65"/>
      <c r="AA107" s="14"/>
      <c r="AB107" s="33"/>
    </row>
    <row r="108" spans="13:28">
      <c r="M108" s="62"/>
      <c r="Z108" s="62"/>
      <c r="AA108" s="62"/>
      <c r="AB108" s="33"/>
    </row>
    <row r="109" spans="13:28">
      <c r="M109" s="62"/>
      <c r="Z109" s="62"/>
      <c r="AA109" s="62"/>
      <c r="AB109" s="33"/>
    </row>
    <row r="110" spans="13:28">
      <c r="M110" s="62"/>
      <c r="Z110" s="62"/>
      <c r="AA110" s="62"/>
      <c r="AB110" s="33"/>
    </row>
    <row r="111" spans="13:28">
      <c r="M111" s="1"/>
      <c r="AA111" s="1"/>
    </row>
    <row r="112" spans="13:28">
      <c r="M112" s="1"/>
      <c r="AA112" s="1"/>
    </row>
    <row r="113" spans="13:27">
      <c r="M113" s="1"/>
      <c r="AA113" s="1"/>
    </row>
    <row r="114" spans="13:27">
      <c r="M114" s="1"/>
      <c r="AA114" s="1"/>
    </row>
    <row r="115" spans="13:27">
      <c r="M115" s="1"/>
      <c r="AA115" s="1"/>
    </row>
    <row r="116" spans="13:27">
      <c r="M116" s="1"/>
      <c r="AA116" s="1"/>
    </row>
    <row r="117" spans="13:27">
      <c r="M117" s="1"/>
      <c r="AA117" s="1"/>
    </row>
    <row r="118" spans="13:27">
      <c r="M118" s="1"/>
      <c r="AA118" s="1"/>
    </row>
    <row r="119" spans="13:27">
      <c r="M119" s="1"/>
      <c r="AA119" s="1"/>
    </row>
    <row r="120" spans="13:27">
      <c r="M120" s="1"/>
      <c r="AA120" s="1"/>
    </row>
    <row r="121" spans="13:27">
      <c r="M121" s="1"/>
      <c r="AA121" s="1"/>
    </row>
    <row r="122" spans="13:27">
      <c r="M122" s="1"/>
      <c r="AA122" s="1"/>
    </row>
    <row r="123" spans="13:27">
      <c r="M123" s="1"/>
      <c r="AA123" s="1"/>
    </row>
    <row r="124" spans="13:27">
      <c r="M124" s="1"/>
      <c r="AA124" s="1"/>
    </row>
    <row r="125" spans="13:27">
      <c r="M125" s="1"/>
      <c r="AA125" s="1"/>
    </row>
    <row r="126" spans="13:27">
      <c r="M126" s="1"/>
      <c r="AA126" s="1"/>
    </row>
    <row r="127" spans="13:27">
      <c r="M127" s="1"/>
      <c r="AA127" s="1"/>
    </row>
    <row r="128" spans="13:27">
      <c r="M128" s="1"/>
      <c r="AA128" s="1"/>
    </row>
    <row r="129" spans="13:27">
      <c r="M129" s="1"/>
      <c r="AA129" s="1"/>
    </row>
    <row r="130" spans="13:27">
      <c r="M130" s="1"/>
      <c r="AA130" s="1"/>
    </row>
    <row r="131" spans="13:27">
      <c r="M131" s="1"/>
      <c r="AA131" s="1"/>
    </row>
    <row r="132" spans="13:27">
      <c r="M132" s="1"/>
      <c r="AA132" s="1"/>
    </row>
    <row r="133" spans="13:27">
      <c r="M133" s="1"/>
      <c r="AA133" s="1"/>
    </row>
    <row r="134" spans="13:27">
      <c r="M134" s="1"/>
      <c r="AA134" s="1"/>
    </row>
    <row r="135" spans="13:27">
      <c r="M135" s="1"/>
      <c r="AA135" s="1"/>
    </row>
    <row r="136" spans="13:27">
      <c r="M136" s="1"/>
      <c r="AA136" s="1"/>
    </row>
    <row r="137" spans="13:27">
      <c r="M137" s="1"/>
      <c r="AA137" s="1"/>
    </row>
    <row r="138" spans="13:27">
      <c r="M138" s="1"/>
      <c r="AA138" s="1"/>
    </row>
    <row r="139" spans="13:27">
      <c r="M139" s="1"/>
      <c r="AA139" s="1"/>
    </row>
    <row r="140" spans="13:27">
      <c r="M140" s="1"/>
      <c r="AA140" s="1"/>
    </row>
    <row r="141" spans="13:27">
      <c r="M141" s="1"/>
      <c r="AA141" s="1"/>
    </row>
    <row r="142" spans="13:27">
      <c r="M142" s="1"/>
      <c r="AA142" s="1"/>
    </row>
    <row r="143" spans="13:27">
      <c r="M143" s="1"/>
      <c r="AA143" s="1"/>
    </row>
    <row r="144" spans="13:27">
      <c r="M144" s="1"/>
      <c r="AA144" s="1"/>
    </row>
    <row r="145" spans="13:28">
      <c r="M145" s="1"/>
      <c r="AA145" s="1"/>
    </row>
    <row r="146" spans="13:28">
      <c r="M146" s="1"/>
      <c r="AA146" s="1"/>
    </row>
    <row r="147" spans="13:28">
      <c r="M147" s="1"/>
      <c r="AA147" s="1"/>
    </row>
    <row r="148" spans="13:28">
      <c r="M148" s="1"/>
      <c r="AA148" s="1"/>
    </row>
    <row r="149" spans="13:28">
      <c r="M149" s="1"/>
      <c r="AA149" s="1"/>
    </row>
    <row r="150" spans="13:28">
      <c r="M150" s="1"/>
      <c r="AA150" s="1"/>
    </row>
    <row r="151" spans="13:28">
      <c r="M151" s="1"/>
      <c r="AA151" s="1"/>
    </row>
    <row r="152" spans="13:28">
      <c r="M152" s="1"/>
      <c r="AA152" s="1"/>
    </row>
    <row r="153" spans="13:28">
      <c r="M153" s="1"/>
      <c r="AA153" s="1"/>
    </row>
    <row r="154" spans="13:28">
      <c r="M154" s="1"/>
      <c r="AA154" s="1"/>
    </row>
    <row r="155" spans="13:28">
      <c r="M155" s="62"/>
      <c r="AA155" s="1"/>
    </row>
    <row r="156" spans="13:28">
      <c r="M156" s="62"/>
      <c r="AA156" s="1"/>
    </row>
    <row r="157" spans="13:28">
      <c r="M157" s="62"/>
      <c r="Z157" s="62"/>
      <c r="AA157" s="62"/>
      <c r="AB157" s="33"/>
    </row>
    <row r="158" spans="13:28" ht="14.5" customHeight="1">
      <c r="M158" s="62"/>
      <c r="Z158" s="62"/>
      <c r="AA158" s="62"/>
      <c r="AB158" s="33"/>
    </row>
    <row r="159" spans="13:28">
      <c r="M159" s="14"/>
      <c r="Z159" s="65"/>
      <c r="AA159" s="14"/>
      <c r="AB159" s="33"/>
    </row>
    <row r="160" spans="13:28">
      <c r="M160" s="62"/>
      <c r="Z160" s="62"/>
      <c r="AA160" s="62"/>
      <c r="AB160" s="33"/>
    </row>
    <row r="161" spans="13:28">
      <c r="M161" s="62"/>
      <c r="Z161" s="62"/>
      <c r="AA161" s="62"/>
      <c r="AB161" s="33"/>
    </row>
    <row r="162" spans="13:28">
      <c r="M162" s="62"/>
      <c r="Z162" s="62"/>
      <c r="AA162" s="62"/>
      <c r="AB162" s="33"/>
    </row>
    <row r="163" spans="13:28">
      <c r="M163" s="62"/>
      <c r="Z163" s="62"/>
      <c r="AA163" s="62"/>
      <c r="AB163" s="33"/>
    </row>
    <row r="164" spans="13:28">
      <c r="M164" s="62"/>
      <c r="Z164" s="62"/>
      <c r="AA164" s="62"/>
      <c r="AB164" s="33"/>
    </row>
    <row r="165" spans="13:28">
      <c r="M165" s="62"/>
      <c r="Z165" s="62"/>
      <c r="AA165" s="62"/>
      <c r="AB165" s="33"/>
    </row>
    <row r="166" spans="13:28">
      <c r="M166" s="62"/>
      <c r="Z166" s="62"/>
      <c r="AA166" s="62"/>
      <c r="AB166" s="33"/>
    </row>
    <row r="167" spans="13:28">
      <c r="M167" s="62"/>
      <c r="Z167" s="62"/>
      <c r="AA167" s="62"/>
      <c r="AB167" s="33"/>
    </row>
    <row r="168" spans="13:28">
      <c r="M168" s="62"/>
      <c r="Z168" s="62"/>
      <c r="AA168" s="62"/>
      <c r="AB168" s="33"/>
    </row>
    <row r="169" spans="13:28">
      <c r="M169" s="62"/>
      <c r="Z169" s="62"/>
      <c r="AA169" s="62"/>
      <c r="AB169" s="33"/>
    </row>
    <row r="170" spans="13:28">
      <c r="M170" s="62"/>
      <c r="Z170" s="62"/>
      <c r="AA170" s="62"/>
      <c r="AB170" s="33"/>
    </row>
    <row r="171" spans="13:28">
      <c r="M171" s="62"/>
      <c r="Z171" s="62"/>
      <c r="AA171" s="62"/>
      <c r="AB171" s="33"/>
    </row>
    <row r="172" spans="13:28">
      <c r="M172" s="62"/>
      <c r="Z172" s="62"/>
      <c r="AA172" s="62"/>
      <c r="AB172" s="33"/>
    </row>
    <row r="173" spans="13:28">
      <c r="M173" s="62"/>
      <c r="Z173" s="62"/>
      <c r="AA173" s="62"/>
      <c r="AB173" s="33"/>
    </row>
    <row r="174" spans="13:28">
      <c r="M174" s="62"/>
      <c r="Z174" s="62"/>
      <c r="AA174" s="62"/>
      <c r="AB174" s="33"/>
    </row>
    <row r="175" spans="13:28">
      <c r="M175" s="62"/>
      <c r="Z175" s="62"/>
      <c r="AA175" s="62"/>
      <c r="AB175" s="33"/>
    </row>
    <row r="176" spans="13:28">
      <c r="M176" s="62"/>
      <c r="Z176" s="62"/>
      <c r="AA176" s="62"/>
      <c r="AB176" s="33"/>
    </row>
    <row r="177" spans="13:28">
      <c r="M177" s="62"/>
      <c r="Z177" s="62"/>
      <c r="AA177" s="62"/>
      <c r="AB177" s="33"/>
    </row>
    <row r="178" spans="13:28">
      <c r="M178" s="62"/>
      <c r="Z178" s="62"/>
      <c r="AA178" s="62"/>
      <c r="AB178" s="33"/>
    </row>
    <row r="179" spans="13:28">
      <c r="M179" s="62"/>
      <c r="Z179" s="62"/>
      <c r="AA179" s="62"/>
      <c r="AB179" s="33"/>
    </row>
    <row r="180" spans="13:28">
      <c r="M180" s="62"/>
      <c r="Z180" s="62"/>
      <c r="AA180" s="62"/>
      <c r="AB180" s="33"/>
    </row>
    <row r="181" spans="13:28">
      <c r="M181" s="62"/>
      <c r="Z181" s="62"/>
      <c r="AA181" s="62"/>
      <c r="AB181" s="33"/>
    </row>
    <row r="182" spans="13:28">
      <c r="M182" s="62"/>
      <c r="Z182" s="62"/>
      <c r="AA182" s="62"/>
      <c r="AB182" s="33"/>
    </row>
    <row r="183" spans="13:28">
      <c r="M183" s="62"/>
      <c r="Z183" s="62"/>
      <c r="AA183" s="62"/>
      <c r="AB183" s="33"/>
    </row>
    <row r="184" spans="13:28">
      <c r="M184" s="62"/>
      <c r="Z184" s="62"/>
      <c r="AA184" s="62"/>
      <c r="AB184" s="33"/>
    </row>
    <row r="185" spans="13:28">
      <c r="M185" s="62"/>
      <c r="Z185" s="62"/>
      <c r="AA185" s="62"/>
      <c r="AB185" s="33"/>
    </row>
    <row r="186" spans="13:28">
      <c r="M186" s="62"/>
      <c r="Z186" s="62"/>
      <c r="AA186" s="62"/>
      <c r="AB186" s="33"/>
    </row>
    <row r="187" spans="13:28">
      <c r="M187" s="62"/>
      <c r="Z187" s="62"/>
      <c r="AA187" s="62"/>
      <c r="AB187" s="33"/>
    </row>
    <row r="188" spans="13:28">
      <c r="M188" s="62"/>
      <c r="Z188" s="62"/>
      <c r="AA188" s="62"/>
      <c r="AB188" s="33"/>
    </row>
    <row r="189" spans="13:28">
      <c r="M189" s="62"/>
      <c r="Z189" s="62"/>
      <c r="AA189" s="62"/>
      <c r="AB189" s="33"/>
    </row>
    <row r="190" spans="13:28">
      <c r="M190" s="62"/>
      <c r="Z190" s="62"/>
      <c r="AA190" s="62"/>
      <c r="AB190" s="33"/>
    </row>
    <row r="191" spans="13:28">
      <c r="M191" s="62"/>
      <c r="Z191" s="62"/>
      <c r="AA191" s="62"/>
      <c r="AB191" s="33"/>
    </row>
    <row r="192" spans="13:28">
      <c r="M192" s="62"/>
      <c r="Z192" s="62"/>
      <c r="AA192" s="62"/>
      <c r="AB192" s="33"/>
    </row>
    <row r="193" spans="13:28">
      <c r="M193" s="62"/>
      <c r="Z193" s="62"/>
      <c r="AA193" s="62"/>
      <c r="AB193" s="33"/>
    </row>
    <row r="194" spans="13:28">
      <c r="M194" s="62"/>
      <c r="Z194" s="62"/>
      <c r="AA194" s="62"/>
      <c r="AB194" s="33"/>
    </row>
    <row r="195" spans="13:28">
      <c r="M195" s="62"/>
      <c r="Z195" s="62"/>
      <c r="AA195" s="62"/>
      <c r="AB195" s="33"/>
    </row>
    <row r="196" spans="13:28">
      <c r="M196" s="62"/>
      <c r="Z196" s="62"/>
      <c r="AA196" s="62"/>
      <c r="AB196" s="33"/>
    </row>
    <row r="197" spans="13:28">
      <c r="M197" s="62"/>
      <c r="Z197" s="62"/>
      <c r="AA197" s="62"/>
      <c r="AB197" s="33"/>
    </row>
    <row r="198" spans="13:28">
      <c r="M198" s="62"/>
      <c r="Z198" s="62"/>
      <c r="AA198" s="62"/>
      <c r="AB198" s="33"/>
    </row>
    <row r="199" spans="13:28">
      <c r="M199" s="62"/>
      <c r="Z199" s="62"/>
      <c r="AA199" s="62"/>
      <c r="AB199" s="33"/>
    </row>
    <row r="200" spans="13:28">
      <c r="M200" s="62"/>
      <c r="Z200" s="62"/>
      <c r="AA200" s="62"/>
      <c r="AB200" s="33"/>
    </row>
    <row r="201" spans="13:28">
      <c r="M201" s="62"/>
      <c r="Z201" s="62"/>
      <c r="AA201" s="62"/>
      <c r="AB201" s="33"/>
    </row>
    <row r="202" spans="13:28">
      <c r="M202" s="62"/>
      <c r="Z202" s="62"/>
      <c r="AA202" s="62"/>
      <c r="AB202" s="33"/>
    </row>
    <row r="203" spans="13:28">
      <c r="M203" s="62"/>
      <c r="Z203" s="62"/>
      <c r="AA203" s="62"/>
      <c r="AB203" s="33"/>
    </row>
    <row r="204" spans="13:28">
      <c r="M204" s="62"/>
      <c r="Z204" s="62"/>
      <c r="AA204" s="62"/>
      <c r="AB204" s="33"/>
    </row>
    <row r="205" spans="13:28">
      <c r="M205" s="62"/>
      <c r="Z205" s="62"/>
      <c r="AA205" s="62"/>
      <c r="AB205" s="33"/>
    </row>
    <row r="206" spans="13:28">
      <c r="M206" s="62"/>
      <c r="Z206" s="62"/>
      <c r="AA206" s="62"/>
      <c r="AB206" s="33"/>
    </row>
    <row r="207" spans="13:28">
      <c r="M207" s="62"/>
      <c r="Z207" s="62"/>
      <c r="AA207" s="62"/>
      <c r="AB207" s="33"/>
    </row>
    <row r="208" spans="13:28">
      <c r="M208" s="62"/>
      <c r="Z208" s="62"/>
      <c r="AA208" s="62"/>
      <c r="AB208" s="33"/>
    </row>
    <row r="209" spans="13:29">
      <c r="M209" s="62"/>
      <c r="Z209" s="62"/>
      <c r="AA209" s="62"/>
      <c r="AB209" s="33"/>
    </row>
    <row r="210" spans="13:29">
      <c r="M210" s="62"/>
      <c r="Z210" s="62"/>
      <c r="AA210" s="62"/>
      <c r="AB210" s="33"/>
    </row>
    <row r="211" spans="13:29">
      <c r="M211" s="62"/>
      <c r="Z211" s="62"/>
      <c r="AA211" s="62"/>
      <c r="AB211" s="33"/>
    </row>
    <row r="212" spans="13:29">
      <c r="M212" s="62"/>
      <c r="Z212" s="62"/>
      <c r="AA212" s="62"/>
      <c r="AB212" s="33"/>
    </row>
    <row r="213" spans="13:29" ht="16" thickBot="1">
      <c r="M213" s="62"/>
      <c r="Z213" s="62"/>
      <c r="AA213" s="62"/>
      <c r="AB213" s="33"/>
    </row>
    <row r="214" spans="13:29">
      <c r="M214" s="62"/>
      <c r="Z214" s="62"/>
      <c r="AA214" s="62"/>
      <c r="AB214" s="33"/>
      <c r="AC214" s="17"/>
    </row>
    <row r="215" spans="13:29">
      <c r="M215" s="62"/>
      <c r="Z215" s="62"/>
      <c r="AA215" s="62"/>
      <c r="AB215" s="33"/>
    </row>
    <row r="216" spans="13:29">
      <c r="M216" s="62"/>
      <c r="Z216" s="62"/>
      <c r="AA216" s="62"/>
      <c r="AB216" s="33"/>
    </row>
    <row r="217" spans="13:29">
      <c r="M217" s="62"/>
      <c r="Z217" s="62"/>
      <c r="AA217" s="62"/>
      <c r="AB217" s="33"/>
    </row>
    <row r="218" spans="13:29">
      <c r="M218" s="62"/>
      <c r="Z218" s="62"/>
      <c r="AA218" s="62"/>
      <c r="AB218" s="33"/>
    </row>
    <row r="219" spans="13:29">
      <c r="M219" s="62"/>
      <c r="Z219" s="62"/>
      <c r="AA219" s="62"/>
      <c r="AB219" s="33"/>
    </row>
    <row r="220" spans="13:29">
      <c r="M220" s="62"/>
      <c r="Z220" s="62"/>
      <c r="AA220" s="62"/>
      <c r="AB220" s="33"/>
    </row>
    <row r="221" spans="13:29">
      <c r="M221" s="62"/>
      <c r="Z221" s="62"/>
      <c r="AA221" s="62"/>
      <c r="AB221" s="33"/>
    </row>
    <row r="222" spans="13:29">
      <c r="M222" s="62"/>
      <c r="Z222" s="62"/>
      <c r="AA222" s="62"/>
      <c r="AB222" s="33"/>
    </row>
    <row r="223" spans="13:29">
      <c r="M223" s="62"/>
      <c r="Z223" s="62"/>
      <c r="AA223" s="62"/>
      <c r="AB223" s="33"/>
    </row>
    <row r="224" spans="13:29">
      <c r="M224" s="62"/>
      <c r="Z224" s="62"/>
      <c r="AA224" s="62"/>
      <c r="AB224" s="33"/>
    </row>
    <row r="225" spans="13:28">
      <c r="M225" s="62"/>
      <c r="Z225" s="62"/>
      <c r="AA225" s="62"/>
      <c r="AB225" s="33"/>
    </row>
    <row r="226" spans="13:28">
      <c r="M226" s="62"/>
      <c r="Z226" s="62"/>
      <c r="AA226" s="62"/>
      <c r="AB226" s="33"/>
    </row>
    <row r="227" spans="13:28">
      <c r="M227" s="62"/>
      <c r="Z227" s="62"/>
      <c r="AA227" s="62"/>
      <c r="AB227" s="33"/>
    </row>
    <row r="228" spans="13:28">
      <c r="M228" s="62"/>
      <c r="Z228" s="62"/>
      <c r="AA228" s="62"/>
      <c r="AB228" s="33"/>
    </row>
    <row r="229" spans="13:28">
      <c r="M229" s="62"/>
      <c r="Z229" s="62"/>
      <c r="AA229" s="62"/>
      <c r="AB229" s="33"/>
    </row>
    <row r="230" spans="13:28">
      <c r="M230" s="62"/>
      <c r="Z230" s="62"/>
      <c r="AA230" s="62"/>
      <c r="AB230" s="33"/>
    </row>
    <row r="231" spans="13:28">
      <c r="M231" s="62"/>
      <c r="Z231" s="62"/>
      <c r="AA231" s="62"/>
      <c r="AB231" s="33"/>
    </row>
    <row r="232" spans="13:28">
      <c r="M232" s="62"/>
      <c r="Z232" s="62"/>
      <c r="AA232" s="62"/>
      <c r="AB232" s="33"/>
    </row>
    <row r="233" spans="13:28">
      <c r="M233" s="62"/>
      <c r="Z233" s="62"/>
      <c r="AA233" s="62"/>
      <c r="AB233" s="33"/>
    </row>
    <row r="234" spans="13:28">
      <c r="M234" s="62"/>
      <c r="Z234" s="62"/>
      <c r="AA234" s="62"/>
      <c r="AB234" s="33"/>
    </row>
    <row r="235" spans="13:28">
      <c r="M235" s="62"/>
      <c r="Z235" s="62"/>
      <c r="AA235" s="62"/>
      <c r="AB235" s="33"/>
    </row>
    <row r="236" spans="13:28">
      <c r="M236" s="62"/>
      <c r="Z236" s="62"/>
      <c r="AA236" s="62"/>
      <c r="AB236" s="33"/>
    </row>
    <row r="237" spans="13:28">
      <c r="M237" s="62"/>
      <c r="Z237" s="62"/>
      <c r="AA237" s="62"/>
      <c r="AB237" s="33"/>
    </row>
    <row r="238" spans="13:28">
      <c r="M238" s="62"/>
      <c r="Z238" s="62"/>
      <c r="AA238" s="62"/>
      <c r="AB238" s="33"/>
    </row>
    <row r="239" spans="13:28">
      <c r="M239" s="62"/>
      <c r="Z239" s="62"/>
      <c r="AA239" s="62"/>
      <c r="AB239" s="33"/>
    </row>
    <row r="240" spans="13:28">
      <c r="M240" s="62"/>
      <c r="Z240" s="62"/>
      <c r="AA240" s="62"/>
      <c r="AB240" s="33"/>
    </row>
    <row r="241" spans="13:28">
      <c r="M241" s="62"/>
      <c r="Z241" s="62"/>
      <c r="AA241" s="62"/>
      <c r="AB241" s="33"/>
    </row>
    <row r="242" spans="13:28">
      <c r="M242" s="62"/>
      <c r="Z242" s="62"/>
      <c r="AA242" s="62"/>
      <c r="AB242" s="33"/>
    </row>
    <row r="243" spans="13:28">
      <c r="M243" s="62"/>
      <c r="Z243" s="62"/>
      <c r="AA243" s="62"/>
      <c r="AB243" s="33"/>
    </row>
    <row r="244" spans="13:28">
      <c r="M244" s="62"/>
      <c r="Z244" s="62"/>
      <c r="AA244" s="62"/>
      <c r="AB244" s="33"/>
    </row>
    <row r="245" spans="13:28">
      <c r="M245" s="62"/>
      <c r="Z245" s="62"/>
      <c r="AA245" s="62"/>
      <c r="AB245" s="33"/>
    </row>
    <row r="246" spans="13:28">
      <c r="M246" s="62"/>
      <c r="Z246" s="62"/>
      <c r="AA246" s="62"/>
      <c r="AB246" s="33"/>
    </row>
    <row r="247" spans="13:28">
      <c r="M247" s="62"/>
      <c r="Z247" s="62"/>
      <c r="AA247" s="62"/>
      <c r="AB247" s="33"/>
    </row>
    <row r="248" spans="13:28">
      <c r="M248" s="62"/>
      <c r="Z248" s="62"/>
      <c r="AA248" s="62"/>
      <c r="AB248" s="33"/>
    </row>
    <row r="249" spans="13:28">
      <c r="M249" s="62"/>
      <c r="Z249" s="62"/>
      <c r="AA249" s="62"/>
      <c r="AB249" s="33"/>
    </row>
    <row r="250" spans="13:28">
      <c r="M250" s="62"/>
      <c r="Z250" s="62"/>
      <c r="AA250" s="62"/>
      <c r="AB250" s="33"/>
    </row>
    <row r="251" spans="13:28">
      <c r="M251" s="62"/>
      <c r="Z251" s="62"/>
      <c r="AA251" s="62"/>
      <c r="AB251" s="33"/>
    </row>
    <row r="252" spans="13:28">
      <c r="M252" s="62"/>
      <c r="Z252" s="62"/>
      <c r="AA252" s="62"/>
      <c r="AB252" s="33"/>
    </row>
    <row r="253" spans="13:28">
      <c r="M253" s="62"/>
      <c r="Z253" s="62"/>
      <c r="AA253" s="62"/>
      <c r="AB253" s="33"/>
    </row>
    <row r="254" spans="13:28">
      <c r="M254" s="62"/>
      <c r="Z254" s="62"/>
      <c r="AA254" s="62"/>
      <c r="AB254" s="33"/>
    </row>
    <row r="255" spans="13:28">
      <c r="M255" s="62"/>
      <c r="Z255" s="62"/>
      <c r="AA255" s="62"/>
      <c r="AB255" s="33"/>
    </row>
    <row r="256" spans="13:28">
      <c r="M256" s="62"/>
      <c r="Z256" s="62"/>
      <c r="AA256" s="62"/>
      <c r="AB256" s="33"/>
    </row>
    <row r="257" spans="13:28">
      <c r="M257" s="62"/>
      <c r="Z257" s="62"/>
      <c r="AA257" s="62"/>
      <c r="AB257" s="33"/>
    </row>
    <row r="258" spans="13:28">
      <c r="M258" s="62"/>
      <c r="Z258" s="62"/>
      <c r="AA258" s="62"/>
      <c r="AB258" s="33"/>
    </row>
    <row r="259" spans="13:28">
      <c r="M259" s="62"/>
      <c r="Z259" s="62"/>
      <c r="AA259" s="62"/>
      <c r="AB259" s="33"/>
    </row>
    <row r="260" spans="13:28">
      <c r="M260" s="62"/>
      <c r="Z260" s="62"/>
      <c r="AA260" s="62"/>
      <c r="AB260" s="33"/>
    </row>
    <row r="261" spans="13:28">
      <c r="M261" s="33"/>
    </row>
    <row r="262" spans="13:28">
      <c r="M262" s="33"/>
    </row>
    <row r="263" spans="13:28">
      <c r="M263" s="33"/>
    </row>
    <row r="264" spans="13:28">
      <c r="M264" s="33"/>
    </row>
    <row r="265" spans="13:28">
      <c r="M265" s="33"/>
    </row>
    <row r="266" spans="13:28">
      <c r="M266" s="33"/>
    </row>
    <row r="267" spans="13:28">
      <c r="M267" s="33"/>
    </row>
    <row r="268" spans="13:28">
      <c r="M268" s="33"/>
    </row>
    <row r="269" spans="13:28">
      <c r="M269" s="33"/>
    </row>
    <row r="270" spans="13:28">
      <c r="M270" s="33"/>
    </row>
    <row r="271" spans="13:28">
      <c r="M271" s="33"/>
    </row>
    <row r="272" spans="13:28">
      <c r="M272" s="33"/>
    </row>
    <row r="273" spans="13:13">
      <c r="M273" s="33"/>
    </row>
    <row r="274" spans="13:13">
      <c r="M274" s="33"/>
    </row>
    <row r="275" spans="13:13">
      <c r="M275" s="33"/>
    </row>
    <row r="276" spans="13:13">
      <c r="M276" s="33"/>
    </row>
    <row r="277" spans="13:13">
      <c r="M277" s="33"/>
    </row>
    <row r="278" spans="13:13">
      <c r="M278" s="33"/>
    </row>
    <row r="279" spans="13:13">
      <c r="M279" s="33"/>
    </row>
    <row r="280" spans="13:13">
      <c r="M280" s="33"/>
    </row>
    <row r="281" spans="13:13">
      <c r="M281" s="33"/>
    </row>
    <row r="282" spans="13:13">
      <c r="M282" s="33"/>
    </row>
    <row r="283" spans="13:13">
      <c r="M283" s="33"/>
    </row>
    <row r="284" spans="13:13">
      <c r="M284" s="33"/>
    </row>
    <row r="285" spans="13:13">
      <c r="M285" s="33"/>
    </row>
    <row r="286" spans="13:13">
      <c r="M286" s="33"/>
    </row>
    <row r="287" spans="13:13">
      <c r="M287" s="33"/>
    </row>
  </sheetData>
  <mergeCells count="5">
    <mergeCell ref="G2:G3"/>
    <mergeCell ref="F2:F3"/>
    <mergeCell ref="A2:A3"/>
    <mergeCell ref="B2:C2"/>
    <mergeCell ref="D2:E2"/>
  </mergeCells>
  <conditionalFormatting sqref="F4:F21">
    <cfRule type="cellIs" dxfId="30" priority="16" operator="lessThan">
      <formula>0.001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7A54F-84D8-42AB-82D1-122B79E42A1B}">
  <dimension ref="A1:L312"/>
  <sheetViews>
    <sheetView zoomScale="60" zoomScaleNormal="60" workbookViewId="0">
      <selection activeCell="S35" sqref="S35"/>
    </sheetView>
  </sheetViews>
  <sheetFormatPr baseColWidth="10" defaultColWidth="8.83203125" defaultRowHeight="15"/>
  <cols>
    <col min="1" max="1" width="17.33203125" customWidth="1"/>
    <col min="8" max="8" width="13.6640625" customWidth="1"/>
    <col min="9" max="9" width="16.5" customWidth="1"/>
    <col min="10" max="10" width="15.6640625" customWidth="1"/>
    <col min="11" max="11" width="14.1640625" customWidth="1"/>
    <col min="12" max="12" width="18.33203125" customWidth="1"/>
  </cols>
  <sheetData>
    <row r="1" spans="1:12" ht="16" thickBot="1">
      <c r="A1" t="s">
        <v>441</v>
      </c>
      <c r="G1" s="73"/>
      <c r="H1" s="62"/>
      <c r="I1" s="86"/>
      <c r="J1" s="86"/>
      <c r="K1" s="62"/>
      <c r="L1" s="62"/>
    </row>
    <row r="2" spans="1:12">
      <c r="A2" s="283" t="s">
        <v>18</v>
      </c>
      <c r="B2" s="285" t="s">
        <v>17</v>
      </c>
      <c r="C2" s="285"/>
      <c r="D2" s="285" t="s">
        <v>16</v>
      </c>
      <c r="E2" s="285"/>
      <c r="F2" s="286" t="s">
        <v>0</v>
      </c>
      <c r="G2" s="277" t="s">
        <v>432</v>
      </c>
      <c r="H2" s="62"/>
      <c r="I2" s="86"/>
      <c r="J2" s="86"/>
      <c r="K2" s="62"/>
      <c r="L2" s="62"/>
    </row>
    <row r="3" spans="1:12" ht="49" thickBot="1">
      <c r="A3" s="284"/>
      <c r="B3" s="35" t="s">
        <v>1</v>
      </c>
      <c r="C3" s="35" t="s">
        <v>2</v>
      </c>
      <c r="D3" s="35" t="s">
        <v>1</v>
      </c>
      <c r="E3" s="35" t="s">
        <v>2</v>
      </c>
      <c r="F3" s="287"/>
      <c r="G3" s="288"/>
      <c r="H3" s="65" t="s">
        <v>433</v>
      </c>
      <c r="I3" s="87" t="s">
        <v>438</v>
      </c>
      <c r="J3" s="87" t="s">
        <v>439</v>
      </c>
      <c r="K3" s="65" t="s">
        <v>434</v>
      </c>
      <c r="L3" s="65" t="s">
        <v>435</v>
      </c>
    </row>
    <row r="4" spans="1:12" ht="17">
      <c r="A4" s="34" t="s">
        <v>31</v>
      </c>
      <c r="B4" s="5">
        <v>41689.634736612505</v>
      </c>
      <c r="C4" s="5">
        <v>2663.2226074708497</v>
      </c>
      <c r="D4" s="5">
        <v>5870.6111804730135</v>
      </c>
      <c r="E4" s="5">
        <v>318.85846012866131</v>
      </c>
      <c r="F4" s="91">
        <v>5.7806622282233505E-7</v>
      </c>
      <c r="G4" s="89">
        <f t="shared" ref="G4:G35" si="0">ABS((B4-D4)/(SQRT(((C4^2)+(E4^2))*0.5)))</f>
        <v>18.885595535380435</v>
      </c>
      <c r="H4" s="62">
        <f>(B4/75000)/(D4/75000)</f>
        <v>7.1014130309433021</v>
      </c>
      <c r="I4" s="86">
        <f>B4/75000</f>
        <v>0.55586179648816669</v>
      </c>
      <c r="J4" s="86">
        <f>D4/75000</f>
        <v>7.827481573964018E-2</v>
      </c>
      <c r="K4" s="62">
        <f>H4/5.2</f>
        <v>1.3656563521044811</v>
      </c>
      <c r="L4" s="62">
        <f>I4/0.062</f>
        <v>8.9655128465833336</v>
      </c>
    </row>
    <row r="5" spans="1:12" ht="17">
      <c r="A5" s="18" t="s">
        <v>32</v>
      </c>
      <c r="B5" s="3">
        <v>56998.970333777288</v>
      </c>
      <c r="C5" s="3">
        <v>8220.4141218535551</v>
      </c>
      <c r="D5" s="3">
        <v>59185.163362319283</v>
      </c>
      <c r="E5" s="3">
        <v>1040.2931980917508</v>
      </c>
      <c r="F5" s="79">
        <v>0.58009957236343435</v>
      </c>
      <c r="G5" s="84">
        <f t="shared" si="0"/>
        <v>0.37312965673696113</v>
      </c>
      <c r="H5" s="62"/>
      <c r="I5" s="86"/>
      <c r="J5" s="86"/>
      <c r="K5" s="62"/>
      <c r="L5" s="62"/>
    </row>
    <row r="6" spans="1:12" ht="17">
      <c r="A6" s="18" t="s">
        <v>33</v>
      </c>
      <c r="B6" s="3">
        <v>58652.493241524149</v>
      </c>
      <c r="C6" s="3">
        <v>2292.5012439246611</v>
      </c>
      <c r="D6" s="3">
        <v>58135.112307470241</v>
      </c>
      <c r="E6" s="3">
        <v>1282.7329682477941</v>
      </c>
      <c r="F6" s="79">
        <v>0.67152487953438111</v>
      </c>
      <c r="G6" s="84">
        <f t="shared" si="0"/>
        <v>0.27852903862221023</v>
      </c>
      <c r="H6" s="62"/>
      <c r="I6" s="86"/>
      <c r="J6" s="86"/>
      <c r="K6" s="62"/>
      <c r="L6" s="62"/>
    </row>
    <row r="7" spans="1:12" ht="17">
      <c r="A7" s="18" t="s">
        <v>34</v>
      </c>
      <c r="B7" s="3">
        <v>59835.502753632121</v>
      </c>
      <c r="C7" s="3">
        <v>1899.1340188070994</v>
      </c>
      <c r="D7" s="3">
        <v>58829.799559622821</v>
      </c>
      <c r="E7" s="3">
        <v>1148.7510060227721</v>
      </c>
      <c r="F7" s="79">
        <v>0.3398358463530517</v>
      </c>
      <c r="G7" s="84">
        <f t="shared" si="0"/>
        <v>0.64080026823214287</v>
      </c>
      <c r="H7" s="62"/>
      <c r="I7" s="86"/>
      <c r="J7" s="86"/>
      <c r="K7" s="62"/>
      <c r="L7" s="62"/>
    </row>
    <row r="8" spans="1:12" ht="17">
      <c r="A8" s="18" t="s">
        <v>35</v>
      </c>
      <c r="B8" s="3">
        <v>59236.241247060381</v>
      </c>
      <c r="C8" s="3">
        <v>5630.3458902446446</v>
      </c>
      <c r="D8" s="3">
        <v>61718.636987702281</v>
      </c>
      <c r="E8" s="3">
        <v>1673.8636015237091</v>
      </c>
      <c r="F8" s="79">
        <v>0.38187263341953048</v>
      </c>
      <c r="G8" s="84">
        <f t="shared" si="0"/>
        <v>0.59766801447156326</v>
      </c>
      <c r="H8" s="62"/>
      <c r="I8" s="86"/>
      <c r="J8" s="86"/>
      <c r="K8" s="62"/>
      <c r="L8" s="62"/>
    </row>
    <row r="9" spans="1:12" ht="17">
      <c r="A9" s="18" t="s">
        <v>36</v>
      </c>
      <c r="B9" s="3">
        <v>61413.333455714783</v>
      </c>
      <c r="C9" s="3">
        <v>4324.7339006898756</v>
      </c>
      <c r="D9" s="3">
        <v>59611.569700976797</v>
      </c>
      <c r="E9" s="3">
        <v>905.5262502848683</v>
      </c>
      <c r="F9" s="79">
        <v>0.40048370058302263</v>
      </c>
      <c r="G9" s="84">
        <f t="shared" si="0"/>
        <v>0.57668176346605127</v>
      </c>
      <c r="H9" s="62"/>
      <c r="I9" s="86"/>
      <c r="J9" s="86"/>
      <c r="K9" s="62"/>
      <c r="L9" s="62"/>
    </row>
    <row r="10" spans="1:12" ht="17">
      <c r="A10" s="18" t="s">
        <v>37</v>
      </c>
      <c r="B10" s="3">
        <v>67111.337112274879</v>
      </c>
      <c r="C10" s="3">
        <v>1878.7817284645864</v>
      </c>
      <c r="D10" s="3">
        <v>62112.982626124867</v>
      </c>
      <c r="E10" s="3">
        <v>1526.62058511548</v>
      </c>
      <c r="F10" s="79">
        <v>1.0638050185611733E-3</v>
      </c>
      <c r="G10" s="84">
        <f t="shared" si="0"/>
        <v>2.9199724075325397</v>
      </c>
      <c r="H10" s="62"/>
      <c r="I10" s="86"/>
      <c r="J10" s="86"/>
      <c r="K10" s="62"/>
      <c r="L10" s="62"/>
    </row>
    <row r="11" spans="1:12" ht="17">
      <c r="A11" s="20" t="s">
        <v>38</v>
      </c>
      <c r="B11" s="15">
        <v>34511.392474680688</v>
      </c>
      <c r="C11" s="2">
        <v>3337.9849904826747</v>
      </c>
      <c r="D11" s="2">
        <v>32937.045735737775</v>
      </c>
      <c r="E11" s="2">
        <v>2899.4402331533042</v>
      </c>
      <c r="F11" s="80">
        <v>0.4447575126524439</v>
      </c>
      <c r="G11" s="82">
        <f t="shared" si="0"/>
        <v>0.50356351040467739</v>
      </c>
      <c r="H11" s="62"/>
      <c r="I11" s="86"/>
      <c r="J11" s="86"/>
      <c r="K11" s="62"/>
      <c r="L11" s="62"/>
    </row>
    <row r="12" spans="1:12" ht="17">
      <c r="A12" s="20" t="s">
        <v>39</v>
      </c>
      <c r="B12" s="15">
        <v>5881.1737469354302</v>
      </c>
      <c r="C12" s="2">
        <v>686.44736007837241</v>
      </c>
      <c r="D12" s="2">
        <v>646.07696137790708</v>
      </c>
      <c r="E12" s="2">
        <v>79.875521480164949</v>
      </c>
      <c r="F12" s="80">
        <v>1.052891030791231E-5</v>
      </c>
      <c r="G12" s="82">
        <f t="shared" si="0"/>
        <v>10.713023699157366</v>
      </c>
      <c r="H12" s="62">
        <f>(B12/75000)/(D12/75000)</f>
        <v>9.1028996520669612</v>
      </c>
      <c r="I12" s="86">
        <f>B12/75000</f>
        <v>7.8415649959139064E-2</v>
      </c>
      <c r="J12" s="86">
        <f>D12/75000</f>
        <v>8.6143594850387611E-3</v>
      </c>
      <c r="K12" s="62">
        <f>H12/5.2</f>
        <v>1.7505576253974924</v>
      </c>
      <c r="L12" s="62">
        <f>I12/0.062</f>
        <v>1.2647685477280495</v>
      </c>
    </row>
    <row r="13" spans="1:12" ht="17">
      <c r="A13" s="20" t="s">
        <v>40</v>
      </c>
      <c r="B13" s="15">
        <v>34952.679495585784</v>
      </c>
      <c r="C13" s="2">
        <v>5935.5249471547286</v>
      </c>
      <c r="D13" s="2">
        <v>35091.375627402223</v>
      </c>
      <c r="E13" s="2">
        <v>2198.5592404688164</v>
      </c>
      <c r="F13" s="80">
        <v>0.96242732290506927</v>
      </c>
      <c r="G13" s="82">
        <f t="shared" si="0"/>
        <v>3.0988570837750511E-2</v>
      </c>
      <c r="H13" s="62"/>
      <c r="I13" s="86"/>
      <c r="J13" s="86"/>
      <c r="K13" s="62"/>
      <c r="L13" s="62"/>
    </row>
    <row r="14" spans="1:12" ht="17">
      <c r="A14" s="20" t="s">
        <v>41</v>
      </c>
      <c r="B14" s="15">
        <v>37503.887354590988</v>
      </c>
      <c r="C14" s="2">
        <v>2997.1809378922312</v>
      </c>
      <c r="D14" s="2">
        <v>36547.863378901719</v>
      </c>
      <c r="E14" s="2">
        <v>2718.6312001300316</v>
      </c>
      <c r="F14" s="80">
        <v>0.60892557107280298</v>
      </c>
      <c r="G14" s="82">
        <f t="shared" si="0"/>
        <v>0.33412251097277895</v>
      </c>
      <c r="H14" s="62"/>
      <c r="I14" s="86"/>
      <c r="J14" s="86"/>
      <c r="K14" s="62"/>
      <c r="L14" s="62"/>
    </row>
    <row r="15" spans="1:12" ht="17">
      <c r="A15" s="20" t="s">
        <v>42</v>
      </c>
      <c r="B15" s="15">
        <v>38696.47805369374</v>
      </c>
      <c r="C15" s="2">
        <v>2974.9416250993031</v>
      </c>
      <c r="D15" s="2">
        <v>38991.213503872939</v>
      </c>
      <c r="E15" s="2">
        <v>1512.014813812571</v>
      </c>
      <c r="F15" s="80">
        <v>0.84874537966942931</v>
      </c>
      <c r="G15" s="82">
        <f t="shared" si="0"/>
        <v>0.12490322901878002</v>
      </c>
      <c r="H15" s="62"/>
      <c r="I15" s="86"/>
      <c r="J15" s="86"/>
      <c r="K15" s="62"/>
      <c r="L15" s="62"/>
    </row>
    <row r="16" spans="1:12" ht="17">
      <c r="A16" s="20" t="s">
        <v>43</v>
      </c>
      <c r="B16" s="15">
        <v>35153.263705686339</v>
      </c>
      <c r="C16" s="2">
        <v>4922.8381963002985</v>
      </c>
      <c r="D16" s="2">
        <v>36312.491971192918</v>
      </c>
      <c r="E16" s="2">
        <v>761.84138788046914</v>
      </c>
      <c r="F16" s="80">
        <v>0.62405307125538267</v>
      </c>
      <c r="G16" s="82">
        <f t="shared" si="0"/>
        <v>0.32910093104814786</v>
      </c>
      <c r="H16" s="62"/>
      <c r="I16" s="86"/>
      <c r="J16" s="86"/>
      <c r="K16" s="62"/>
      <c r="L16" s="62"/>
    </row>
    <row r="17" spans="1:12" ht="17">
      <c r="A17" s="20" t="s">
        <v>44</v>
      </c>
      <c r="B17" s="15">
        <v>37847.164070497958</v>
      </c>
      <c r="C17" s="2">
        <v>6201.47557745022</v>
      </c>
      <c r="D17" s="2">
        <v>43125.225897718679</v>
      </c>
      <c r="E17" s="2">
        <v>1339.7123137937224</v>
      </c>
      <c r="F17" s="80">
        <v>0.11696808384270772</v>
      </c>
      <c r="G17" s="82">
        <f t="shared" si="0"/>
        <v>1.1764938239148006</v>
      </c>
      <c r="H17" s="62"/>
      <c r="I17" s="86"/>
      <c r="J17" s="86"/>
      <c r="K17" s="62"/>
      <c r="L17" s="62"/>
    </row>
    <row r="18" spans="1:12" ht="17">
      <c r="A18" s="18" t="s">
        <v>45</v>
      </c>
      <c r="B18" s="3">
        <v>57883.010556593967</v>
      </c>
      <c r="C18" s="3">
        <v>868.6972721654713</v>
      </c>
      <c r="D18" s="3">
        <v>53532.10389174625</v>
      </c>
      <c r="E18" s="3">
        <v>1687.8267140334017</v>
      </c>
      <c r="F18" s="79">
        <v>1.1122491520898546E-3</v>
      </c>
      <c r="G18" s="84">
        <f t="shared" si="0"/>
        <v>3.2414467481653202</v>
      </c>
      <c r="H18" s="62"/>
      <c r="I18" s="86"/>
      <c r="J18" s="86"/>
      <c r="K18" s="62"/>
      <c r="L18" s="62"/>
    </row>
    <row r="19" spans="1:12" ht="17">
      <c r="A19" s="18" t="s">
        <v>46</v>
      </c>
      <c r="B19" s="3">
        <v>57652.972212197819</v>
      </c>
      <c r="C19" s="3">
        <v>2037.4884171741965</v>
      </c>
      <c r="D19" s="3">
        <v>53969.170506677823</v>
      </c>
      <c r="E19" s="3">
        <v>552.26558338813652</v>
      </c>
      <c r="F19" s="79">
        <v>8.7172288613961077E-3</v>
      </c>
      <c r="G19" s="84">
        <f t="shared" si="0"/>
        <v>2.4678643699211089</v>
      </c>
      <c r="H19" s="62"/>
      <c r="I19" s="86"/>
      <c r="J19" s="86"/>
      <c r="K19" s="62"/>
      <c r="L19" s="62"/>
    </row>
    <row r="20" spans="1:12" ht="17">
      <c r="A20" s="18" t="s">
        <v>47</v>
      </c>
      <c r="B20" s="3">
        <v>56944.027443374558</v>
      </c>
      <c r="C20" s="3">
        <v>2146.4156820149933</v>
      </c>
      <c r="D20" s="3">
        <v>53666.992161639842</v>
      </c>
      <c r="E20" s="3">
        <v>517.89856549387503</v>
      </c>
      <c r="F20" s="79">
        <v>1.7853910112993778E-2</v>
      </c>
      <c r="G20" s="84">
        <f t="shared" si="0"/>
        <v>2.0989137235005133</v>
      </c>
      <c r="H20" s="62"/>
      <c r="I20" s="86"/>
      <c r="J20" s="86"/>
      <c r="K20" s="62"/>
      <c r="L20" s="62"/>
    </row>
    <row r="21" spans="1:12" ht="17">
      <c r="A21" s="18" t="s">
        <v>48</v>
      </c>
      <c r="B21" s="3">
        <v>55556.02037108424</v>
      </c>
      <c r="C21" s="3">
        <v>2644.8110978556097</v>
      </c>
      <c r="D21" s="3">
        <v>50936.929244093415</v>
      </c>
      <c r="E21" s="3">
        <v>600.94622055276864</v>
      </c>
      <c r="F21" s="79">
        <v>1.041387105180154E-2</v>
      </c>
      <c r="G21" s="84">
        <f t="shared" si="0"/>
        <v>2.4084957405233536</v>
      </c>
      <c r="H21" s="62"/>
      <c r="I21" s="86"/>
      <c r="J21" s="86"/>
      <c r="K21" s="62"/>
      <c r="L21" s="62"/>
    </row>
    <row r="22" spans="1:12" ht="17">
      <c r="A22" s="18" t="s">
        <v>49</v>
      </c>
      <c r="B22" s="3">
        <v>11649.505918849029</v>
      </c>
      <c r="C22" s="3">
        <v>656.59205163527929</v>
      </c>
      <c r="D22" s="3">
        <v>962.88968348659682</v>
      </c>
      <c r="E22" s="3">
        <v>95.17275197407956</v>
      </c>
      <c r="F22" s="79">
        <v>1.8915116239753366E-7</v>
      </c>
      <c r="G22" s="84">
        <f t="shared" si="0"/>
        <v>22.779516970941629</v>
      </c>
      <c r="H22" s="62">
        <f>(B22/75000)/(D22/75000)</f>
        <v>12.098484508283951</v>
      </c>
      <c r="I22" s="86">
        <f>B22/75000</f>
        <v>0.1553267455846537</v>
      </c>
      <c r="J22" s="86">
        <f>D22/75000</f>
        <v>1.2838529113154624E-2</v>
      </c>
      <c r="K22" s="62">
        <f>H22/5.2</f>
        <v>2.326631636208452</v>
      </c>
      <c r="L22" s="62">
        <f>I22/0.062</f>
        <v>2.5052700900750597</v>
      </c>
    </row>
    <row r="23" spans="1:12" ht="17">
      <c r="A23" s="18" t="s">
        <v>50</v>
      </c>
      <c r="B23" s="3">
        <v>50904.156695553051</v>
      </c>
      <c r="C23" s="3">
        <v>822.84482565015276</v>
      </c>
      <c r="D23" s="3">
        <v>48956.039419126049</v>
      </c>
      <c r="E23" s="3">
        <v>1017.588284024489</v>
      </c>
      <c r="F23" s="79">
        <v>8.0910881355689204E-3</v>
      </c>
      <c r="G23" s="84">
        <f t="shared" si="0"/>
        <v>2.1052673642698885</v>
      </c>
      <c r="H23" s="62"/>
      <c r="I23" s="86"/>
      <c r="J23" s="86"/>
      <c r="K23" s="62"/>
      <c r="L23" s="62"/>
    </row>
    <row r="24" spans="1:12" ht="17">
      <c r="A24" s="18" t="s">
        <v>51</v>
      </c>
      <c r="B24" s="3">
        <v>52342.962904730259</v>
      </c>
      <c r="C24" s="3">
        <v>706.59057398608218</v>
      </c>
      <c r="D24" s="3">
        <v>53518.703765826394</v>
      </c>
      <c r="E24" s="3">
        <v>690.48872728562515</v>
      </c>
      <c r="F24" s="79">
        <v>2.3864190227297917E-2</v>
      </c>
      <c r="G24" s="84">
        <f t="shared" si="0"/>
        <v>1.6830294151843823</v>
      </c>
      <c r="H24" s="62"/>
      <c r="I24" s="86"/>
      <c r="J24" s="86"/>
      <c r="K24" s="62"/>
      <c r="L24" s="62"/>
    </row>
    <row r="25" spans="1:12" ht="17">
      <c r="A25" s="20" t="s">
        <v>52</v>
      </c>
      <c r="B25" s="15">
        <v>62890.944644430834</v>
      </c>
      <c r="C25" s="2">
        <v>1970.2457386103758</v>
      </c>
      <c r="D25" s="2">
        <v>60294.295200817083</v>
      </c>
      <c r="E25" s="2">
        <v>477.43707396683959</v>
      </c>
      <c r="F25" s="80">
        <v>3.1049844477660619E-2</v>
      </c>
      <c r="G25" s="82">
        <f t="shared" si="0"/>
        <v>1.8114118890308952</v>
      </c>
      <c r="H25" s="62"/>
      <c r="I25" s="86"/>
      <c r="J25" s="86"/>
      <c r="K25" s="62"/>
      <c r="L25" s="62"/>
    </row>
    <row r="26" spans="1:12" ht="17">
      <c r="A26" s="20" t="s">
        <v>53</v>
      </c>
      <c r="B26" s="15">
        <v>60986.630484305955</v>
      </c>
      <c r="C26" s="2">
        <v>1899.3971706833349</v>
      </c>
      <c r="D26" s="2">
        <v>58914.88158057136</v>
      </c>
      <c r="E26" s="2">
        <v>176.97590165072478</v>
      </c>
      <c r="F26" s="80">
        <v>5.8644099130705139E-2</v>
      </c>
      <c r="G26" s="82">
        <f t="shared" si="0"/>
        <v>1.5358870998671654</v>
      </c>
      <c r="H26" s="62"/>
      <c r="I26" s="86"/>
      <c r="J26" s="86"/>
      <c r="K26" s="62"/>
      <c r="L26" s="62"/>
    </row>
    <row r="27" spans="1:12" ht="17">
      <c r="A27" s="20" t="s">
        <v>54</v>
      </c>
      <c r="B27" s="15">
        <v>50972.492420510061</v>
      </c>
      <c r="C27" s="2">
        <v>3460.0885666410591</v>
      </c>
      <c r="D27" s="2">
        <v>39334.692196832562</v>
      </c>
      <c r="E27" s="2">
        <v>517.44619203358354</v>
      </c>
      <c r="F27" s="80">
        <v>5.7152268190180031E-4</v>
      </c>
      <c r="G27" s="82">
        <f t="shared" si="0"/>
        <v>4.7043089425042197</v>
      </c>
      <c r="H27" s="62">
        <f>(B27/75000)/(D27/75000)</f>
        <v>1.2958660554769674</v>
      </c>
      <c r="I27" s="86">
        <f>B27/75000</f>
        <v>0.6796332322734675</v>
      </c>
      <c r="J27" s="86">
        <f>D27/75000</f>
        <v>0.52446256262443414</v>
      </c>
      <c r="K27" s="62">
        <f>H27/5.2</f>
        <v>0.24920501066864759</v>
      </c>
      <c r="L27" s="62">
        <f>I27/0.062</f>
        <v>10.961826326991412</v>
      </c>
    </row>
    <row r="28" spans="1:12" ht="17">
      <c r="A28" s="20" t="s">
        <v>55</v>
      </c>
      <c r="B28" s="15">
        <v>60963.221283797764</v>
      </c>
      <c r="C28" s="2">
        <v>3109.6911592076963</v>
      </c>
      <c r="D28" s="2">
        <v>59072.602581225219</v>
      </c>
      <c r="E28" s="2">
        <v>548.31719534805416</v>
      </c>
      <c r="F28" s="80">
        <v>0.23508091864166547</v>
      </c>
      <c r="G28" s="82">
        <f t="shared" si="0"/>
        <v>0.84674623286246031</v>
      </c>
      <c r="H28" s="62"/>
      <c r="I28" s="86"/>
      <c r="J28" s="86"/>
      <c r="K28" s="62"/>
      <c r="L28" s="62"/>
    </row>
    <row r="29" spans="1:12" ht="17">
      <c r="A29" s="20" t="s">
        <v>56</v>
      </c>
      <c r="B29" s="15">
        <v>65494.176026211753</v>
      </c>
      <c r="C29" s="2">
        <v>1917.7275857795971</v>
      </c>
      <c r="D29" s="2">
        <v>62252.969698951267</v>
      </c>
      <c r="E29" s="2">
        <v>288.71465978528153</v>
      </c>
      <c r="F29" s="80">
        <v>1.2425181024385376E-2</v>
      </c>
      <c r="G29" s="82">
        <f t="shared" si="0"/>
        <v>2.3635673064706202</v>
      </c>
      <c r="H29" s="62"/>
      <c r="I29" s="86"/>
      <c r="J29" s="86"/>
      <c r="K29" s="62"/>
      <c r="L29" s="62"/>
    </row>
    <row r="30" spans="1:12" ht="17">
      <c r="A30" s="20" t="s">
        <v>57</v>
      </c>
      <c r="B30" s="15">
        <v>62710.392922710569</v>
      </c>
      <c r="C30" s="2">
        <v>4407.3468279496374</v>
      </c>
      <c r="D30" s="2">
        <v>61025.328668171634</v>
      </c>
      <c r="E30" s="2">
        <v>369.27010115647892</v>
      </c>
      <c r="F30" s="80">
        <v>0.4326393792671121</v>
      </c>
      <c r="G30" s="82">
        <f t="shared" si="0"/>
        <v>0.53880944417543142</v>
      </c>
      <c r="H30" s="62"/>
      <c r="I30" s="86"/>
      <c r="J30" s="86"/>
      <c r="K30" s="62"/>
      <c r="L30" s="62"/>
    </row>
    <row r="31" spans="1:12" ht="17">
      <c r="A31" s="20" t="s">
        <v>58</v>
      </c>
      <c r="B31" s="15">
        <v>62932.488392757812</v>
      </c>
      <c r="C31" s="2">
        <v>1016.7998260265229</v>
      </c>
      <c r="D31" s="2">
        <v>62839.069722291199</v>
      </c>
      <c r="E31" s="2">
        <v>245.57695322671051</v>
      </c>
      <c r="F31" s="80">
        <v>0.84879228038630106</v>
      </c>
      <c r="G31" s="82">
        <f t="shared" si="0"/>
        <v>0.12629970143936173</v>
      </c>
      <c r="H31" s="62"/>
      <c r="I31" s="86"/>
      <c r="J31" s="86"/>
      <c r="K31" s="62"/>
      <c r="L31" s="62"/>
    </row>
    <row r="32" spans="1:12" ht="17">
      <c r="A32" s="18" t="s">
        <v>59</v>
      </c>
      <c r="B32" s="3">
        <v>56824.851144081775</v>
      </c>
      <c r="C32" s="3">
        <v>1852.8086951013552</v>
      </c>
      <c r="D32" s="3">
        <v>54388.20388600367</v>
      </c>
      <c r="E32" s="3">
        <v>1297.037953725636</v>
      </c>
      <c r="F32" s="79">
        <v>3.9450139232039105E-2</v>
      </c>
      <c r="G32" s="84">
        <f t="shared" si="0"/>
        <v>1.5236177810566132</v>
      </c>
      <c r="H32" s="62"/>
      <c r="I32" s="86"/>
      <c r="J32" s="86"/>
      <c r="K32" s="62"/>
      <c r="L32" s="62"/>
    </row>
    <row r="33" spans="1:12" ht="17">
      <c r="A33" s="18" t="s">
        <v>60</v>
      </c>
      <c r="B33" s="3">
        <v>63209.905976261856</v>
      </c>
      <c r="C33" s="3">
        <v>3303.4413228940398</v>
      </c>
      <c r="D33" s="3">
        <v>53023.444852445857</v>
      </c>
      <c r="E33" s="3">
        <v>4931.0723605555258</v>
      </c>
      <c r="F33" s="79">
        <v>4.2084299653606903E-3</v>
      </c>
      <c r="G33" s="84">
        <f t="shared" si="0"/>
        <v>2.4271303906376733</v>
      </c>
      <c r="H33" s="62"/>
      <c r="I33" s="86"/>
      <c r="J33" s="86"/>
      <c r="K33" s="62"/>
      <c r="L33" s="62"/>
    </row>
    <row r="34" spans="1:12" ht="17">
      <c r="A34" s="18" t="s">
        <v>61</v>
      </c>
      <c r="B34" s="3">
        <v>61709.173184800369</v>
      </c>
      <c r="C34" s="3">
        <v>8464.5620783916365</v>
      </c>
      <c r="D34" s="3">
        <v>53929.602205245414</v>
      </c>
      <c r="E34" s="3">
        <v>6495.5970779981781</v>
      </c>
      <c r="F34" s="79">
        <v>0.1361147955484375</v>
      </c>
      <c r="G34" s="84">
        <f t="shared" si="0"/>
        <v>1.0311460063767659</v>
      </c>
      <c r="H34" s="62"/>
      <c r="I34" s="86"/>
      <c r="J34" s="86"/>
      <c r="K34" s="62"/>
      <c r="L34" s="62"/>
    </row>
    <row r="35" spans="1:12" ht="17">
      <c r="A35" s="18" t="s">
        <v>62</v>
      </c>
      <c r="B35" s="3">
        <v>40832.994150491963</v>
      </c>
      <c r="C35" s="3">
        <v>2257.4908794523126</v>
      </c>
      <c r="D35" s="3">
        <v>7257.8400688657175</v>
      </c>
      <c r="E35" s="3">
        <v>950.10443917454484</v>
      </c>
      <c r="F35" s="79">
        <v>1.8037082978632811E-8</v>
      </c>
      <c r="G35" s="84">
        <f t="shared" si="0"/>
        <v>19.386298784898713</v>
      </c>
      <c r="H35" s="62">
        <f>(B35/75000)/(D35/75000)</f>
        <v>5.6260531732650181</v>
      </c>
      <c r="I35" s="86">
        <f>B35/75000</f>
        <v>0.54443992200655955</v>
      </c>
      <c r="J35" s="86">
        <f>D35/75000</f>
        <v>9.6771200918209566E-2</v>
      </c>
      <c r="K35" s="62">
        <f>H35/5.2</f>
        <v>1.081933302550965</v>
      </c>
      <c r="L35" s="62">
        <f>I35/0.062</f>
        <v>8.7812890646219284</v>
      </c>
    </row>
    <row r="36" spans="1:12" ht="17">
      <c r="A36" s="18" t="s">
        <v>63</v>
      </c>
      <c r="B36" s="3">
        <v>66598.181143731563</v>
      </c>
      <c r="C36" s="3">
        <v>3470.8397371670312</v>
      </c>
      <c r="D36" s="3">
        <v>55241.362924464651</v>
      </c>
      <c r="E36" s="3">
        <v>6040.9041961960647</v>
      </c>
      <c r="F36" s="79">
        <v>6.574269318638924E-3</v>
      </c>
      <c r="G36" s="84">
        <f t="shared" ref="G36:G52" si="1">ABS((B36-D36)/(SQRT(((C36^2)+(E36^2))*0.5)))</f>
        <v>2.3052876971028766</v>
      </c>
      <c r="H36" s="62"/>
      <c r="I36" s="86"/>
      <c r="J36" s="86"/>
      <c r="K36" s="62"/>
      <c r="L36" s="62"/>
    </row>
    <row r="37" spans="1:12" ht="17">
      <c r="A37" s="18" t="s">
        <v>64</v>
      </c>
      <c r="B37" s="3">
        <v>63949.473691061372</v>
      </c>
      <c r="C37" s="3">
        <v>2150.1318723257523</v>
      </c>
      <c r="D37" s="3">
        <v>58712.889515308409</v>
      </c>
      <c r="E37" s="3">
        <v>2227.87996104274</v>
      </c>
      <c r="F37" s="79">
        <v>3.5991654823429586E-3</v>
      </c>
      <c r="G37" s="84">
        <f t="shared" si="1"/>
        <v>2.3918430692398918</v>
      </c>
      <c r="H37" s="62"/>
      <c r="I37" s="86"/>
      <c r="J37" s="86"/>
      <c r="K37" s="62"/>
      <c r="L37" s="62"/>
    </row>
    <row r="38" spans="1:12" ht="17">
      <c r="A38" s="18" t="s">
        <v>65</v>
      </c>
      <c r="B38" s="3">
        <v>64058.00858872899</v>
      </c>
      <c r="C38" s="3">
        <v>6424.7720327550469</v>
      </c>
      <c r="D38" s="3">
        <v>60131.404030704551</v>
      </c>
      <c r="E38" s="3">
        <v>2692.0881708215202</v>
      </c>
      <c r="F38" s="79">
        <v>0.24961391404125907</v>
      </c>
      <c r="G38" s="84">
        <f t="shared" si="1"/>
        <v>0.79716686451834429</v>
      </c>
      <c r="H38" s="62"/>
      <c r="I38" s="86"/>
      <c r="J38" s="86"/>
      <c r="K38" s="62"/>
      <c r="L38" s="62"/>
    </row>
    <row r="39" spans="1:12" ht="17">
      <c r="A39" s="20" t="s">
        <v>66</v>
      </c>
      <c r="B39" s="15">
        <v>60618.377736588656</v>
      </c>
      <c r="C39" s="2">
        <v>2348.077472069032</v>
      </c>
      <c r="D39" s="2">
        <v>59460.008861099406</v>
      </c>
      <c r="E39" s="2">
        <v>1918.8329055480867</v>
      </c>
      <c r="F39" s="80">
        <v>0.41377588092556838</v>
      </c>
      <c r="G39" s="82">
        <f t="shared" si="1"/>
        <v>0.54022771295793115</v>
      </c>
      <c r="H39" s="62"/>
      <c r="I39" s="86"/>
      <c r="J39" s="86"/>
      <c r="K39" s="62"/>
      <c r="L39" s="62"/>
    </row>
    <row r="40" spans="1:12" ht="17">
      <c r="A40" s="20" t="s">
        <v>67</v>
      </c>
      <c r="B40" s="15">
        <v>61631.929832628586</v>
      </c>
      <c r="C40" s="2">
        <v>6515.9275730270419</v>
      </c>
      <c r="D40" s="2">
        <v>63193.802316057576</v>
      </c>
      <c r="E40" s="2">
        <v>2032.3802378968319</v>
      </c>
      <c r="F40" s="80">
        <v>0.62726597027355413</v>
      </c>
      <c r="G40" s="82">
        <f t="shared" si="1"/>
        <v>0.32361160705038244</v>
      </c>
      <c r="H40" s="62"/>
      <c r="I40" s="86"/>
      <c r="J40" s="86"/>
      <c r="K40" s="62"/>
      <c r="L40" s="62"/>
    </row>
    <row r="41" spans="1:12" ht="17">
      <c r="A41" s="20" t="s">
        <v>68</v>
      </c>
      <c r="B41" s="15">
        <v>63549.167118500911</v>
      </c>
      <c r="C41" s="2">
        <v>3198.7864042507649</v>
      </c>
      <c r="D41" s="2">
        <v>60632.823701065994</v>
      </c>
      <c r="E41" s="2">
        <v>2830.1564891167463</v>
      </c>
      <c r="F41" s="80">
        <v>0.15824376546963509</v>
      </c>
      <c r="G41" s="82">
        <f t="shared" si="1"/>
        <v>0.96564433058420318</v>
      </c>
      <c r="H41" s="62"/>
      <c r="I41" s="86"/>
      <c r="J41" s="86"/>
      <c r="K41" s="62"/>
      <c r="L41" s="62"/>
    </row>
    <row r="42" spans="1:12" ht="17">
      <c r="A42" s="20" t="s">
        <v>69</v>
      </c>
      <c r="B42" s="15">
        <v>62511.383829329097</v>
      </c>
      <c r="C42" s="2">
        <v>4573.5407361075886</v>
      </c>
      <c r="D42" s="2">
        <v>63005.686913297577</v>
      </c>
      <c r="E42" s="2">
        <v>2258.7895346474534</v>
      </c>
      <c r="F42" s="80">
        <v>0.83438344760253369</v>
      </c>
      <c r="G42" s="82">
        <f t="shared" si="1"/>
        <v>0.13704387721911207</v>
      </c>
      <c r="H42" s="62"/>
      <c r="I42" s="86"/>
      <c r="J42" s="86"/>
      <c r="K42" s="62"/>
      <c r="L42" s="62"/>
    </row>
    <row r="43" spans="1:12" ht="17">
      <c r="A43" s="20" t="s">
        <v>128</v>
      </c>
      <c r="B43" s="15">
        <v>67069.552815604926</v>
      </c>
      <c r="C43" s="2">
        <v>1691.9664269089592</v>
      </c>
      <c r="D43" s="2">
        <v>66168.511555939607</v>
      </c>
      <c r="E43" s="2">
        <v>842.35251493508429</v>
      </c>
      <c r="F43" s="80">
        <v>0.32025127386568564</v>
      </c>
      <c r="G43" s="82">
        <f t="shared" si="1"/>
        <v>0.67419452120151924</v>
      </c>
      <c r="H43" s="62"/>
      <c r="I43" s="86"/>
      <c r="J43" s="86"/>
      <c r="K43" s="62"/>
      <c r="L43" s="62"/>
    </row>
    <row r="44" spans="1:12" ht="17">
      <c r="A44" s="20" t="s">
        <v>70</v>
      </c>
      <c r="B44" s="15">
        <v>65769.965230522386</v>
      </c>
      <c r="C44" s="2">
        <v>1851.4608424767009</v>
      </c>
      <c r="D44" s="2">
        <v>63909.872063064911</v>
      </c>
      <c r="E44" s="2">
        <v>1072.6214969677428</v>
      </c>
      <c r="F44" s="80">
        <v>8.7748446924691456E-2</v>
      </c>
      <c r="G44" s="82">
        <f t="shared" si="1"/>
        <v>1.2293956852694934</v>
      </c>
      <c r="H44" s="62"/>
      <c r="I44" s="86"/>
      <c r="J44" s="86"/>
      <c r="K44" s="62"/>
      <c r="L44" s="62"/>
    </row>
    <row r="45" spans="1:12" ht="17">
      <c r="A45" s="20" t="s">
        <v>71</v>
      </c>
      <c r="B45" s="15">
        <v>18439.51361808911</v>
      </c>
      <c r="C45" s="2">
        <v>482.38611717157363</v>
      </c>
      <c r="D45" s="2">
        <v>1748.0767533781857</v>
      </c>
      <c r="E45" s="2">
        <v>175.94411148471735</v>
      </c>
      <c r="F45" s="80">
        <v>1.8415855450877433E-10</v>
      </c>
      <c r="G45" s="82">
        <f t="shared" si="1"/>
        <v>45.971916929421099</v>
      </c>
      <c r="H45" s="62">
        <f>(B45/75000)/(D45/75000)</f>
        <v>10.548457659227184</v>
      </c>
      <c r="I45" s="86">
        <f>B45/75000</f>
        <v>0.24586018157452147</v>
      </c>
      <c r="J45" s="86">
        <f>D45/75000</f>
        <v>2.3307690045042476E-2</v>
      </c>
      <c r="K45" s="62">
        <f>H45/5.2</f>
        <v>2.0285495498513813</v>
      </c>
      <c r="L45" s="62">
        <f>I45/0.062</f>
        <v>3.9654867995890561</v>
      </c>
    </row>
    <row r="46" spans="1:12" ht="17">
      <c r="A46" s="18" t="s">
        <v>72</v>
      </c>
      <c r="B46" s="3">
        <v>35071.564023940118</v>
      </c>
      <c r="C46" s="3">
        <v>4338.9633367799643</v>
      </c>
      <c r="D46" s="3">
        <v>36922.745135913268</v>
      </c>
      <c r="E46" s="3">
        <v>1878.2069219969155</v>
      </c>
      <c r="F46" s="79">
        <v>0.41111691093921193</v>
      </c>
      <c r="G46" s="84">
        <f t="shared" si="1"/>
        <v>0.55371172472062213</v>
      </c>
      <c r="H46" s="62"/>
      <c r="I46" s="86"/>
      <c r="J46" s="86"/>
      <c r="K46" s="62"/>
      <c r="L46" s="62"/>
    </row>
    <row r="47" spans="1:12" ht="17">
      <c r="A47" s="18" t="s">
        <v>73</v>
      </c>
      <c r="B47" s="3">
        <v>39397.693686058788</v>
      </c>
      <c r="C47" s="3">
        <v>846.9060297256525</v>
      </c>
      <c r="D47" s="3">
        <v>36372.059189055326</v>
      </c>
      <c r="E47" s="3">
        <v>1532.3929220224736</v>
      </c>
      <c r="F47" s="79">
        <v>5.0257329570033409E-3</v>
      </c>
      <c r="G47" s="84">
        <f t="shared" si="1"/>
        <v>2.4438940099144735</v>
      </c>
      <c r="H47" s="62"/>
      <c r="I47" s="86"/>
      <c r="J47" s="86"/>
      <c r="K47" s="62"/>
      <c r="L47" s="62"/>
    </row>
    <row r="48" spans="1:12" ht="17">
      <c r="A48" s="18" t="s">
        <v>74</v>
      </c>
      <c r="B48" s="3">
        <v>38423.393463099746</v>
      </c>
      <c r="C48" s="3">
        <v>1604.862414294091</v>
      </c>
      <c r="D48" s="3">
        <v>35714.820564551039</v>
      </c>
      <c r="E48" s="3">
        <v>1526.587964470878</v>
      </c>
      <c r="F48" s="79">
        <v>2.1079353486838853E-2</v>
      </c>
      <c r="G48" s="84">
        <f t="shared" si="1"/>
        <v>1.7293757164727277</v>
      </c>
      <c r="H48" s="62"/>
      <c r="I48" s="86"/>
      <c r="J48" s="86"/>
      <c r="K48" s="62"/>
      <c r="L48" s="62"/>
    </row>
    <row r="49" spans="1:12" ht="17">
      <c r="A49" s="18" t="s">
        <v>75</v>
      </c>
      <c r="B49" s="3">
        <v>38989.438699590202</v>
      </c>
      <c r="C49" s="3">
        <v>1477.3882836626017</v>
      </c>
      <c r="D49" s="3">
        <v>35482.195213659776</v>
      </c>
      <c r="E49" s="3">
        <v>1112.3090445803036</v>
      </c>
      <c r="F49" s="79">
        <v>2.0221673359794678E-3</v>
      </c>
      <c r="G49" s="84">
        <f t="shared" si="1"/>
        <v>2.6820923783839818</v>
      </c>
      <c r="H49" s="62"/>
      <c r="I49" s="86"/>
      <c r="J49" s="86"/>
      <c r="K49" s="62"/>
      <c r="L49" s="62"/>
    </row>
    <row r="50" spans="1:12" ht="17">
      <c r="A50" s="18" t="s">
        <v>76</v>
      </c>
      <c r="B50" s="3">
        <v>37271.508864552656</v>
      </c>
      <c r="C50" s="3">
        <v>2261.0919897219142</v>
      </c>
      <c r="D50" s="3">
        <v>36095.82558515964</v>
      </c>
      <c r="E50" s="3">
        <v>1136.1063768470497</v>
      </c>
      <c r="F50" s="79">
        <v>0.33171456516671255</v>
      </c>
      <c r="G50" s="84">
        <f t="shared" si="1"/>
        <v>0.65705885615640613</v>
      </c>
      <c r="H50" s="62"/>
      <c r="I50" s="86"/>
      <c r="J50" s="86"/>
      <c r="K50" s="62"/>
      <c r="L50" s="62"/>
    </row>
    <row r="51" spans="1:12" ht="17">
      <c r="A51" s="18" t="s">
        <v>77</v>
      </c>
      <c r="B51" s="3">
        <v>27043.38042816802</v>
      </c>
      <c r="C51" s="3">
        <v>3694.5940406968111</v>
      </c>
      <c r="D51" s="3">
        <v>11702.143568618483</v>
      </c>
      <c r="E51" s="3">
        <v>653.26656673622324</v>
      </c>
      <c r="F51" s="79">
        <v>1.8984337302898967E-4</v>
      </c>
      <c r="G51" s="84">
        <f t="shared" si="1"/>
        <v>5.7826069713786303</v>
      </c>
      <c r="H51" s="62">
        <f>(B51/75000)/(D51/75000)</f>
        <v>2.3109766402704177</v>
      </c>
      <c r="I51" s="86">
        <f>B51/75000</f>
        <v>0.36057840570890692</v>
      </c>
      <c r="J51" s="86">
        <f>D51/75000</f>
        <v>0.15602858091491312</v>
      </c>
      <c r="K51" s="62">
        <f>H51/5.2</f>
        <v>0.44441858466738798</v>
      </c>
      <c r="L51" s="62">
        <f>I51/0.062</f>
        <v>5.8157807372404342</v>
      </c>
    </row>
    <row r="52" spans="1:12" ht="18" thickBot="1">
      <c r="A52" s="19" t="s">
        <v>78</v>
      </c>
      <c r="B52" s="4">
        <v>40731.362403205421</v>
      </c>
      <c r="C52" s="4">
        <v>1496.898249807344</v>
      </c>
      <c r="D52" s="4">
        <v>38502.616938900348</v>
      </c>
      <c r="E52" s="4">
        <v>558.06445609744003</v>
      </c>
      <c r="F52" s="90">
        <v>1.9066790055768949E-2</v>
      </c>
      <c r="G52" s="85">
        <f t="shared" si="1"/>
        <v>1.9729823351412894</v>
      </c>
      <c r="H52" s="62"/>
      <c r="I52" s="86"/>
      <c r="J52" s="86"/>
      <c r="K52" s="62"/>
      <c r="L52" s="62"/>
    </row>
    <row r="53" spans="1:12" ht="16" thickBot="1">
      <c r="F53" s="39"/>
      <c r="G53" s="73"/>
      <c r="H53" s="62"/>
      <c r="I53" s="86"/>
      <c r="J53" s="86"/>
      <c r="K53" s="62"/>
      <c r="L53" s="62"/>
    </row>
    <row r="54" spans="1:12">
      <c r="A54" s="283" t="s">
        <v>18</v>
      </c>
      <c r="B54" s="285" t="s">
        <v>17</v>
      </c>
      <c r="C54" s="285"/>
      <c r="D54" s="285" t="s">
        <v>16</v>
      </c>
      <c r="E54" s="285"/>
      <c r="F54" s="286" t="s">
        <v>0</v>
      </c>
      <c r="G54" s="277" t="s">
        <v>432</v>
      </c>
      <c r="H54" s="62"/>
      <c r="I54" s="86"/>
      <c r="J54" s="86"/>
      <c r="K54" s="62"/>
      <c r="L54" s="62"/>
    </row>
    <row r="55" spans="1:12" ht="49" thickBot="1">
      <c r="A55" s="284"/>
      <c r="B55" s="35" t="s">
        <v>1</v>
      </c>
      <c r="C55" s="35" t="s">
        <v>2</v>
      </c>
      <c r="D55" s="35" t="s">
        <v>1</v>
      </c>
      <c r="E55" s="35" t="s">
        <v>2</v>
      </c>
      <c r="F55" s="287"/>
      <c r="G55" s="288"/>
      <c r="H55" s="65" t="s">
        <v>433</v>
      </c>
      <c r="I55" s="87" t="s">
        <v>438</v>
      </c>
      <c r="J55" s="87" t="s">
        <v>439</v>
      </c>
      <c r="K55" s="65" t="s">
        <v>434</v>
      </c>
      <c r="L55" s="65" t="s">
        <v>435</v>
      </c>
    </row>
    <row r="56" spans="1:12" ht="17">
      <c r="A56" s="34" t="s">
        <v>79</v>
      </c>
      <c r="B56" s="5">
        <v>41416.59881188978</v>
      </c>
      <c r="C56" s="5">
        <v>1975.0807999024732</v>
      </c>
      <c r="D56" s="5">
        <v>5031.6193314875927</v>
      </c>
      <c r="E56" s="5">
        <v>154.73806531636794</v>
      </c>
      <c r="F56" s="91">
        <v>1.3849885132787369E-7</v>
      </c>
      <c r="G56" s="89">
        <f t="shared" ref="G56:G87" si="2">ABS((B56-D56)/(SQRT(((C56^2)+(E56^2))*0.5)))</f>
        <v>25.973082564568887</v>
      </c>
      <c r="H56" s="62">
        <f>(B56/75000)/(D56/75000)</f>
        <v>8.2312663346185637</v>
      </c>
      <c r="I56" s="86">
        <f>B56/75000</f>
        <v>0.55222131749186376</v>
      </c>
      <c r="J56" s="86">
        <f>D56/75000</f>
        <v>6.7088257753167901E-2</v>
      </c>
      <c r="K56" s="62">
        <f>H56/5.2</f>
        <v>1.5829358335804931</v>
      </c>
      <c r="L56" s="62">
        <f>I56/0.062</f>
        <v>8.9067954434171579</v>
      </c>
    </row>
    <row r="57" spans="1:12" ht="17">
      <c r="A57" s="18" t="s">
        <v>80</v>
      </c>
      <c r="B57" s="3">
        <v>55185.460404335397</v>
      </c>
      <c r="C57" s="3">
        <v>1715.3064090946925</v>
      </c>
      <c r="D57" s="3">
        <v>53978.748440574069</v>
      </c>
      <c r="E57" s="3">
        <v>1386.6953953755435</v>
      </c>
      <c r="F57" s="79">
        <v>0.25044972417794853</v>
      </c>
      <c r="G57" s="84">
        <f t="shared" si="2"/>
        <v>0.77369227124819773</v>
      </c>
      <c r="H57" s="62"/>
      <c r="I57" s="86"/>
      <c r="J57" s="86"/>
      <c r="K57" s="62"/>
      <c r="L57" s="62"/>
    </row>
    <row r="58" spans="1:12" ht="17">
      <c r="A58" s="18" t="s">
        <v>81</v>
      </c>
      <c r="B58" s="3">
        <v>55358.140205276082</v>
      </c>
      <c r="C58" s="3">
        <v>2644.0656078215316</v>
      </c>
      <c r="D58" s="3">
        <v>52457.619363288548</v>
      </c>
      <c r="E58" s="3">
        <v>1702.9264111546554</v>
      </c>
      <c r="F58" s="79">
        <v>7.0900336293090463E-2</v>
      </c>
      <c r="G58" s="84">
        <f t="shared" si="2"/>
        <v>1.3042774348824819</v>
      </c>
      <c r="H58" s="62"/>
      <c r="I58" s="86"/>
      <c r="J58" s="86"/>
      <c r="K58" s="62"/>
      <c r="L58" s="62"/>
    </row>
    <row r="59" spans="1:12" ht="17">
      <c r="A59" s="18" t="s">
        <v>82</v>
      </c>
      <c r="B59" s="3">
        <v>53972.320857858351</v>
      </c>
      <c r="C59" s="3">
        <v>2278.1881523642282</v>
      </c>
      <c r="D59" s="3">
        <v>51820.636301320708</v>
      </c>
      <c r="E59" s="3">
        <v>1451.918943083323</v>
      </c>
      <c r="F59" s="79">
        <v>0.11063264549553063</v>
      </c>
      <c r="G59" s="84">
        <f t="shared" si="2"/>
        <v>1.1263812863138924</v>
      </c>
      <c r="H59" s="62"/>
      <c r="I59" s="86"/>
      <c r="J59" s="86"/>
      <c r="K59" s="62"/>
      <c r="L59" s="62"/>
    </row>
    <row r="60" spans="1:12" ht="17">
      <c r="A60" s="18" t="s">
        <v>83</v>
      </c>
      <c r="B60" s="3">
        <v>52185.669850416532</v>
      </c>
      <c r="C60" s="3">
        <v>1626.7885507339231</v>
      </c>
      <c r="D60" s="3">
        <v>49401.091001935711</v>
      </c>
      <c r="E60" s="3">
        <v>639.8854682076543</v>
      </c>
      <c r="F60" s="79">
        <v>1.0376343828533707E-2</v>
      </c>
      <c r="G60" s="84">
        <f t="shared" si="2"/>
        <v>2.2527103083658702</v>
      </c>
      <c r="H60" s="62"/>
      <c r="I60" s="86"/>
      <c r="J60" s="86"/>
      <c r="K60" s="62"/>
      <c r="L60" s="62"/>
    </row>
    <row r="61" spans="1:12" ht="17">
      <c r="A61" s="18" t="s">
        <v>84</v>
      </c>
      <c r="B61" s="3">
        <v>54714.626342240233</v>
      </c>
      <c r="C61" s="3">
        <v>3444.8384100642879</v>
      </c>
      <c r="D61" s="3">
        <v>50703.356390020024</v>
      </c>
      <c r="E61" s="3">
        <v>1567.7697147362937</v>
      </c>
      <c r="F61" s="79">
        <v>4.9686902183974667E-2</v>
      </c>
      <c r="G61" s="84">
        <f t="shared" si="2"/>
        <v>1.4988300758768189</v>
      </c>
      <c r="H61" s="62"/>
      <c r="I61" s="86"/>
      <c r="J61" s="86"/>
      <c r="K61" s="62"/>
      <c r="L61" s="62"/>
    </row>
    <row r="62" spans="1:12" ht="17">
      <c r="A62" s="18" t="s">
        <v>85</v>
      </c>
      <c r="B62" s="3">
        <v>57695.178912189869</v>
      </c>
      <c r="C62" s="3">
        <v>1382.3305509476329</v>
      </c>
      <c r="D62" s="3">
        <v>54871.407128831481</v>
      </c>
      <c r="E62" s="3">
        <v>1826.8080562507273</v>
      </c>
      <c r="F62" s="79">
        <v>2.1575657762477971E-2</v>
      </c>
      <c r="G62" s="84">
        <f t="shared" si="2"/>
        <v>1.7431909867904418</v>
      </c>
      <c r="H62" s="62"/>
      <c r="I62" s="86"/>
      <c r="J62" s="86"/>
      <c r="K62" s="62"/>
      <c r="L62" s="62"/>
    </row>
    <row r="63" spans="1:12" ht="17">
      <c r="A63" s="20" t="s">
        <v>86</v>
      </c>
      <c r="B63" s="15">
        <v>38061.874266165607</v>
      </c>
      <c r="C63" s="2">
        <v>2504.2409356629778</v>
      </c>
      <c r="D63" s="2">
        <v>38094.645107782599</v>
      </c>
      <c r="E63" s="2">
        <v>551.17506803856372</v>
      </c>
      <c r="F63" s="80">
        <v>0.97821290682072093</v>
      </c>
      <c r="G63" s="82">
        <f t="shared" si="2"/>
        <v>1.8073995316249796E-2</v>
      </c>
      <c r="H63" s="62"/>
      <c r="I63" s="86"/>
      <c r="J63" s="86"/>
      <c r="K63" s="62"/>
      <c r="L63" s="62"/>
    </row>
    <row r="64" spans="1:12" ht="17">
      <c r="A64" s="20" t="s">
        <v>87</v>
      </c>
      <c r="B64" s="15">
        <v>6321.2427164814844</v>
      </c>
      <c r="C64" s="2">
        <v>121.21022073062191</v>
      </c>
      <c r="D64" s="2">
        <v>576.83431137976561</v>
      </c>
      <c r="E64" s="2">
        <v>9.1784392154069323</v>
      </c>
      <c r="F64" s="80">
        <v>1.1814251544418439E-9</v>
      </c>
      <c r="G64" s="82">
        <f t="shared" si="2"/>
        <v>66.831236175580429</v>
      </c>
      <c r="H64" s="62">
        <f>(B64/75000)/(D64/75000)</f>
        <v>10.95850678743661</v>
      </c>
      <c r="I64" s="86">
        <f>B64/75000</f>
        <v>8.428323621975313E-2</v>
      </c>
      <c r="J64" s="86">
        <f>D64/75000</f>
        <v>7.691124151730208E-3</v>
      </c>
      <c r="K64" s="62">
        <f>H64/5.2</f>
        <v>2.1074051514301173</v>
      </c>
      <c r="L64" s="62">
        <f>I64/0.062</f>
        <v>1.3594070358024699</v>
      </c>
    </row>
    <row r="65" spans="1:12" ht="17">
      <c r="A65" s="20" t="s">
        <v>88</v>
      </c>
      <c r="B65" s="15">
        <v>37184.374409710224</v>
      </c>
      <c r="C65" s="2">
        <v>1282.0526915085063</v>
      </c>
      <c r="D65" s="2">
        <v>35709.917793341556</v>
      </c>
      <c r="E65" s="2">
        <v>957.69745141328883</v>
      </c>
      <c r="F65" s="80">
        <v>6.8595354744925993E-2</v>
      </c>
      <c r="G65" s="82">
        <f t="shared" si="2"/>
        <v>1.303033184935892</v>
      </c>
      <c r="H65" s="62"/>
      <c r="I65" s="86"/>
      <c r="J65" s="86"/>
      <c r="K65" s="62"/>
      <c r="L65" s="62"/>
    </row>
    <row r="66" spans="1:12" ht="17">
      <c r="A66" s="20" t="s">
        <v>89</v>
      </c>
      <c r="B66" s="15">
        <v>34225.560825367305</v>
      </c>
      <c r="C66" s="2">
        <v>1204.2834392385862</v>
      </c>
      <c r="D66" s="2">
        <v>32246.713123478567</v>
      </c>
      <c r="E66" s="2">
        <v>338.10289105792197</v>
      </c>
      <c r="F66" s="80">
        <v>1.302894151078115E-2</v>
      </c>
      <c r="G66" s="82">
        <f t="shared" si="2"/>
        <v>2.2372989413417286</v>
      </c>
      <c r="H66" s="62"/>
      <c r="I66" s="86"/>
      <c r="J66" s="86"/>
      <c r="K66" s="62"/>
      <c r="L66" s="62"/>
    </row>
    <row r="67" spans="1:12" ht="17">
      <c r="A67" s="20" t="s">
        <v>90</v>
      </c>
      <c r="B67" s="15">
        <v>31972.171308363144</v>
      </c>
      <c r="C67" s="2">
        <v>862.13523978198486</v>
      </c>
      <c r="D67" s="2">
        <v>30293.355912073337</v>
      </c>
      <c r="E67" s="2">
        <v>501.09309903746617</v>
      </c>
      <c r="F67" s="80">
        <v>5.4683136596115648E-3</v>
      </c>
      <c r="G67" s="82">
        <f t="shared" si="2"/>
        <v>2.3809134840700503</v>
      </c>
      <c r="H67" s="62"/>
      <c r="I67" s="86"/>
      <c r="J67" s="86"/>
      <c r="K67" s="62"/>
      <c r="L67" s="62"/>
    </row>
    <row r="68" spans="1:12" ht="17">
      <c r="A68" s="20" t="s">
        <v>91</v>
      </c>
      <c r="B68" s="15">
        <v>42986.075342725388</v>
      </c>
      <c r="C68" s="2">
        <v>2399.8838230733149</v>
      </c>
      <c r="D68" s="2">
        <v>42554.271108987909</v>
      </c>
      <c r="E68" s="2">
        <v>1526.9034201972966</v>
      </c>
      <c r="F68" s="80">
        <v>0.74252825851251592</v>
      </c>
      <c r="G68" s="82">
        <f t="shared" si="2"/>
        <v>0.21468619070005424</v>
      </c>
      <c r="H68" s="62"/>
      <c r="I68" s="86"/>
      <c r="J68" s="86"/>
      <c r="K68" s="62"/>
      <c r="L68" s="62"/>
    </row>
    <row r="69" spans="1:12" ht="17">
      <c r="A69" s="20" t="s">
        <v>92</v>
      </c>
      <c r="B69" s="15">
        <v>33892.325013760572</v>
      </c>
      <c r="C69" s="2">
        <v>1224.7717605141581</v>
      </c>
      <c r="D69" s="2">
        <v>33476.912222667946</v>
      </c>
      <c r="E69" s="2">
        <v>1335.4419452553504</v>
      </c>
      <c r="F69" s="80">
        <v>0.61942809076708549</v>
      </c>
      <c r="G69" s="82">
        <f t="shared" si="2"/>
        <v>0.32421138888968332</v>
      </c>
      <c r="H69" s="62"/>
      <c r="I69" s="86"/>
      <c r="J69" s="86"/>
      <c r="K69" s="62"/>
      <c r="L69" s="62"/>
    </row>
    <row r="70" spans="1:12" ht="17">
      <c r="A70" s="18" t="s">
        <v>93</v>
      </c>
      <c r="B70" s="3">
        <v>34008.791514709679</v>
      </c>
      <c r="C70" s="3">
        <v>1108.1492617597989</v>
      </c>
      <c r="D70" s="3">
        <v>33213.880214447767</v>
      </c>
      <c r="E70" s="3">
        <v>993.70624236451738</v>
      </c>
      <c r="F70" s="79">
        <v>0.26027701239155954</v>
      </c>
      <c r="G70" s="84">
        <f t="shared" si="2"/>
        <v>0.75527132740651082</v>
      </c>
      <c r="H70" s="62"/>
      <c r="I70" s="86"/>
      <c r="J70" s="86"/>
      <c r="K70" s="62"/>
      <c r="L70" s="62"/>
    </row>
    <row r="71" spans="1:12" ht="17">
      <c r="A71" s="18" t="s">
        <v>94</v>
      </c>
      <c r="B71" s="3">
        <v>32064.352458698937</v>
      </c>
      <c r="C71" s="3">
        <v>757.99464411049723</v>
      </c>
      <c r="D71" s="3">
        <v>31509.933646384452</v>
      </c>
      <c r="E71" s="3">
        <v>625.21757297316071</v>
      </c>
      <c r="F71" s="79">
        <v>0.23669654429417103</v>
      </c>
      <c r="G71" s="84">
        <f t="shared" si="2"/>
        <v>0.7979715570849778</v>
      </c>
      <c r="H71" s="62"/>
      <c r="I71" s="86"/>
      <c r="J71" s="86"/>
      <c r="K71" s="62"/>
      <c r="L71" s="62"/>
    </row>
    <row r="72" spans="1:12" ht="17">
      <c r="A72" s="18" t="s">
        <v>95</v>
      </c>
      <c r="B72" s="3">
        <v>33212.538148518353</v>
      </c>
      <c r="C72" s="3">
        <v>1636.1504248937154</v>
      </c>
      <c r="D72" s="3">
        <v>31527.324856401901</v>
      </c>
      <c r="E72" s="3">
        <v>644.52037160544558</v>
      </c>
      <c r="F72" s="79">
        <v>7.224256414259507E-2</v>
      </c>
      <c r="G72" s="84">
        <f t="shared" si="2"/>
        <v>1.3552593497353316</v>
      </c>
      <c r="H72" s="62"/>
      <c r="I72" s="86"/>
      <c r="J72" s="86"/>
      <c r="K72" s="62"/>
      <c r="L72" s="62"/>
    </row>
    <row r="73" spans="1:12" ht="17">
      <c r="A73" s="18" t="s">
        <v>96</v>
      </c>
      <c r="B73" s="3">
        <v>32211.518220492104</v>
      </c>
      <c r="C73" s="3">
        <v>1932.61184388993</v>
      </c>
      <c r="D73" s="3">
        <v>30671.424007344092</v>
      </c>
      <c r="E73" s="3">
        <v>1757.8140566806994</v>
      </c>
      <c r="F73" s="79">
        <v>0.21708426633799702</v>
      </c>
      <c r="G73" s="84">
        <f t="shared" si="2"/>
        <v>0.83370840326041784</v>
      </c>
      <c r="H73" s="62"/>
      <c r="I73" s="86"/>
      <c r="J73" s="86"/>
      <c r="K73" s="62"/>
      <c r="L73" s="62"/>
    </row>
    <row r="74" spans="1:12" ht="17">
      <c r="A74" s="18" t="s">
        <v>97</v>
      </c>
      <c r="B74" s="3">
        <v>8120.1801086716341</v>
      </c>
      <c r="C74" s="3">
        <v>262.17244195633947</v>
      </c>
      <c r="D74" s="3">
        <v>987.8482361540365</v>
      </c>
      <c r="E74" s="3">
        <v>59.700214895323739</v>
      </c>
      <c r="F74" s="79">
        <v>5.9322275304638612E-9</v>
      </c>
      <c r="G74" s="84">
        <f t="shared" si="2"/>
        <v>37.513007372547811</v>
      </c>
      <c r="H74" s="62">
        <f>(B74/75000)/(D74/75000)</f>
        <v>8.2200684391417429</v>
      </c>
      <c r="I74" s="86">
        <f>B74/75000</f>
        <v>0.10826906811562179</v>
      </c>
      <c r="J74" s="86">
        <f>D74/75000</f>
        <v>1.3171309815387153E-2</v>
      </c>
      <c r="K74" s="62">
        <f>H74/5.2</f>
        <v>1.5807823921426427</v>
      </c>
      <c r="L74" s="62">
        <f>I74/0.062</f>
        <v>1.7462752921874483</v>
      </c>
    </row>
    <row r="75" spans="1:12" ht="17">
      <c r="A75" s="18" t="s">
        <v>98</v>
      </c>
      <c r="B75" s="3">
        <v>34418.600582807623</v>
      </c>
      <c r="C75" s="3">
        <v>918.42049506271064</v>
      </c>
      <c r="D75" s="3">
        <v>31727.898515780224</v>
      </c>
      <c r="E75" s="3">
        <v>1684.7023387194829</v>
      </c>
      <c r="F75" s="79">
        <v>1.4510149249576536E-2</v>
      </c>
      <c r="G75" s="84">
        <f t="shared" si="2"/>
        <v>1.9831489732158298</v>
      </c>
      <c r="H75" s="62"/>
      <c r="I75" s="86"/>
      <c r="J75" s="86"/>
      <c r="K75" s="62"/>
      <c r="L75" s="62"/>
    </row>
    <row r="76" spans="1:12" ht="17">
      <c r="A76" s="18" t="s">
        <v>99</v>
      </c>
      <c r="B76" s="3">
        <v>35169.964841371635</v>
      </c>
      <c r="C76" s="3">
        <v>804.63579708382633</v>
      </c>
      <c r="D76" s="3">
        <v>33738.96044340208</v>
      </c>
      <c r="E76" s="3">
        <v>1331.2881803588</v>
      </c>
      <c r="F76" s="79">
        <v>7.275097200728102E-2</v>
      </c>
      <c r="G76" s="84">
        <f t="shared" si="2"/>
        <v>1.3009757241893878</v>
      </c>
      <c r="H76" s="62"/>
      <c r="I76" s="86"/>
      <c r="J76" s="86"/>
      <c r="K76" s="62"/>
      <c r="L76" s="62"/>
    </row>
    <row r="77" spans="1:12" ht="17">
      <c r="A77" s="20" t="s">
        <v>100</v>
      </c>
      <c r="B77" s="15">
        <v>55716.418714652507</v>
      </c>
      <c r="C77" s="2">
        <v>1658.8508038407172</v>
      </c>
      <c r="D77" s="2">
        <v>53818.35566954565</v>
      </c>
      <c r="E77" s="2">
        <v>661.58274417910025</v>
      </c>
      <c r="F77" s="80">
        <v>5.154482379635035E-2</v>
      </c>
      <c r="G77" s="82">
        <f t="shared" si="2"/>
        <v>1.503023757537381</v>
      </c>
      <c r="H77" s="62"/>
      <c r="I77" s="86"/>
      <c r="J77" s="86"/>
      <c r="K77" s="62"/>
      <c r="L77" s="62"/>
    </row>
    <row r="78" spans="1:12" ht="17">
      <c r="A78" s="20" t="s">
        <v>101</v>
      </c>
      <c r="B78" s="15">
        <v>52011.785679529537</v>
      </c>
      <c r="C78" s="2">
        <v>1721.9711108445713</v>
      </c>
      <c r="D78" s="2">
        <v>48924.896301593573</v>
      </c>
      <c r="E78" s="2">
        <v>2386.2003933966207</v>
      </c>
      <c r="F78" s="80">
        <v>4.3327247018535492E-2</v>
      </c>
      <c r="G78" s="82">
        <f t="shared" si="2"/>
        <v>1.4835383011174745</v>
      </c>
      <c r="H78" s="62"/>
      <c r="I78" s="86"/>
      <c r="J78" s="86"/>
      <c r="K78" s="62"/>
      <c r="L78" s="62"/>
    </row>
    <row r="79" spans="1:12" ht="17">
      <c r="A79" s="20" t="s">
        <v>102</v>
      </c>
      <c r="B79" s="15">
        <v>23560.901015925352</v>
      </c>
      <c r="C79" s="2">
        <v>2174.1964223146419</v>
      </c>
      <c r="D79" s="2">
        <v>2025.8176448401316</v>
      </c>
      <c r="E79" s="2">
        <v>63.93683066600525</v>
      </c>
      <c r="F79" s="80">
        <v>3.4357935571360521E-6</v>
      </c>
      <c r="G79" s="82">
        <f t="shared" si="2"/>
        <v>14.001516466184977</v>
      </c>
      <c r="H79" s="62">
        <f>(B79/75000)/(D79/75000)</f>
        <v>11.63031681352774</v>
      </c>
      <c r="I79" s="86">
        <f>B79/75000</f>
        <v>0.31414534687900469</v>
      </c>
      <c r="J79" s="86">
        <f>D79/75000</f>
        <v>2.7010901931201755E-2</v>
      </c>
      <c r="K79" s="62">
        <f>H79/5.2</f>
        <v>2.2365993872168728</v>
      </c>
      <c r="L79" s="62">
        <f>I79/0.062</f>
        <v>5.0668604335323337</v>
      </c>
    </row>
    <row r="80" spans="1:12" ht="17">
      <c r="A80" s="20" t="s">
        <v>103</v>
      </c>
      <c r="B80" s="15">
        <v>53362.372830658722</v>
      </c>
      <c r="C80" s="2">
        <v>2547.0491627588035</v>
      </c>
      <c r="D80" s="2">
        <v>50270.394190393366</v>
      </c>
      <c r="E80" s="2">
        <v>2095.8560733637473</v>
      </c>
      <c r="F80" s="80">
        <v>6.3503515729094018E-2</v>
      </c>
      <c r="G80" s="82">
        <f t="shared" si="2"/>
        <v>1.3256705116638323</v>
      </c>
      <c r="H80" s="62"/>
      <c r="I80" s="86"/>
      <c r="J80" s="86"/>
      <c r="K80" s="62"/>
      <c r="L80" s="62"/>
    </row>
    <row r="81" spans="1:12" ht="17">
      <c r="A81" s="20" t="s">
        <v>104</v>
      </c>
      <c r="B81" s="15">
        <v>49015.953209032312</v>
      </c>
      <c r="C81" s="2">
        <v>2333.8398661256765</v>
      </c>
      <c r="D81" s="2">
        <v>45444.04368744744</v>
      </c>
      <c r="E81" s="2">
        <v>2215.1694430558523</v>
      </c>
      <c r="F81" s="80">
        <v>3.2480000788959913E-2</v>
      </c>
      <c r="G81" s="82">
        <f t="shared" si="2"/>
        <v>1.5698779632000894</v>
      </c>
      <c r="H81" s="62"/>
      <c r="I81" s="86"/>
      <c r="J81" s="86"/>
      <c r="K81" s="62"/>
      <c r="L81" s="62"/>
    </row>
    <row r="82" spans="1:12" ht="17">
      <c r="A82" s="20" t="s">
        <v>105</v>
      </c>
      <c r="B82" s="15">
        <v>54338.218611245829</v>
      </c>
      <c r="C82" s="2">
        <v>3043.4116039606774</v>
      </c>
      <c r="D82" s="2">
        <v>55543.284304143795</v>
      </c>
      <c r="E82" s="2">
        <v>4988.233638980214</v>
      </c>
      <c r="F82" s="80">
        <v>0.65658482542860175</v>
      </c>
      <c r="G82" s="82">
        <f t="shared" si="2"/>
        <v>0.29165085187033973</v>
      </c>
      <c r="H82" s="62"/>
      <c r="I82" s="86"/>
      <c r="J82" s="86"/>
      <c r="K82" s="62"/>
      <c r="L82" s="62"/>
    </row>
    <row r="83" spans="1:12" ht="17">
      <c r="A83" s="20" t="s">
        <v>106</v>
      </c>
      <c r="B83" s="15">
        <v>64712.42259791377</v>
      </c>
      <c r="C83" s="2">
        <v>1630.184822693732</v>
      </c>
      <c r="D83" s="2">
        <v>59825.772742999186</v>
      </c>
      <c r="E83" s="2">
        <v>2864.8960701358824</v>
      </c>
      <c r="F83" s="80">
        <v>1.0750928085874441E-2</v>
      </c>
      <c r="G83" s="82">
        <f t="shared" si="2"/>
        <v>2.096566851090468</v>
      </c>
      <c r="H83" s="62"/>
      <c r="I83" s="86"/>
      <c r="J83" s="86"/>
      <c r="K83" s="62"/>
      <c r="L83" s="62"/>
    </row>
    <row r="84" spans="1:12" ht="17">
      <c r="A84" s="18" t="s">
        <v>107</v>
      </c>
      <c r="B84" s="3">
        <v>61652.490243113694</v>
      </c>
      <c r="C84" s="3">
        <v>5468.51223488095</v>
      </c>
      <c r="D84" s="3">
        <v>61171.587462795251</v>
      </c>
      <c r="E84" s="3">
        <v>1831.593355431213</v>
      </c>
      <c r="F84" s="79">
        <v>0.85812342087741089</v>
      </c>
      <c r="G84" s="84">
        <f t="shared" si="2"/>
        <v>0.11792756737231126</v>
      </c>
      <c r="H84" s="62"/>
      <c r="I84" s="86"/>
      <c r="J84" s="86"/>
      <c r="K84" s="62"/>
      <c r="L84" s="62"/>
    </row>
    <row r="85" spans="1:12" ht="17">
      <c r="A85" s="18" t="s">
        <v>108</v>
      </c>
      <c r="B85" s="3">
        <v>62286.474538626346</v>
      </c>
      <c r="C85" s="3">
        <v>1705.6834758680668</v>
      </c>
      <c r="D85" s="3">
        <v>60720.244379662072</v>
      </c>
      <c r="E85" s="3">
        <v>2844.8636442798256</v>
      </c>
      <c r="F85" s="79">
        <v>0.32121823496617846</v>
      </c>
      <c r="G85" s="84">
        <f t="shared" si="2"/>
        <v>0.66776371079697894</v>
      </c>
      <c r="H85" s="62"/>
      <c r="I85" s="86"/>
      <c r="J85" s="86"/>
      <c r="K85" s="62"/>
      <c r="L85" s="62"/>
    </row>
    <row r="86" spans="1:12" ht="17">
      <c r="A86" s="18" t="s">
        <v>109</v>
      </c>
      <c r="B86" s="3">
        <v>47932.815498727512</v>
      </c>
      <c r="C86" s="3">
        <v>5476.3748512629199</v>
      </c>
      <c r="D86" s="3">
        <v>57858.380288703273</v>
      </c>
      <c r="E86" s="3">
        <v>6588.9920457069647</v>
      </c>
      <c r="F86" s="79">
        <v>2.7604506460080787E-2</v>
      </c>
      <c r="G86" s="84">
        <f t="shared" si="2"/>
        <v>1.6383471600770769</v>
      </c>
      <c r="H86" s="62"/>
      <c r="I86" s="86"/>
      <c r="J86" s="86"/>
      <c r="K86" s="62"/>
      <c r="L86" s="62"/>
    </row>
    <row r="87" spans="1:12" ht="17">
      <c r="A87" s="18" t="s">
        <v>110</v>
      </c>
      <c r="B87" s="3">
        <v>37624.099965432906</v>
      </c>
      <c r="C87" s="3">
        <v>5920.3297018934345</v>
      </c>
      <c r="D87" s="3">
        <v>7325.4876863196559</v>
      </c>
      <c r="E87" s="3">
        <v>357.13547631926116</v>
      </c>
      <c r="F87" s="79">
        <v>8.602422922580506E-5</v>
      </c>
      <c r="G87" s="84">
        <f t="shared" si="2"/>
        <v>7.2244217594821656</v>
      </c>
      <c r="H87" s="62">
        <f>(B87/75000)/(D87/75000)</f>
        <v>5.13605394978629</v>
      </c>
      <c r="I87" s="86">
        <f>B87/75000</f>
        <v>0.50165466620577204</v>
      </c>
      <c r="J87" s="86">
        <f>D87/75000</f>
        <v>9.7673169150928746E-2</v>
      </c>
      <c r="K87" s="62">
        <f>H87/5.2</f>
        <v>0.98770268265120964</v>
      </c>
      <c r="L87" s="62">
        <f>I87/0.062</f>
        <v>8.0912042936414839</v>
      </c>
    </row>
    <row r="88" spans="1:12" ht="17">
      <c r="A88" s="18" t="s">
        <v>111</v>
      </c>
      <c r="B88" s="3">
        <v>64356.160711787677</v>
      </c>
      <c r="C88" s="3">
        <v>1417.9852290329177</v>
      </c>
      <c r="D88" s="3">
        <v>61922.522395996806</v>
      </c>
      <c r="E88" s="3">
        <v>950.56792378909313</v>
      </c>
      <c r="F88" s="79">
        <v>1.1467332904222971E-2</v>
      </c>
      <c r="G88" s="84">
        <f t="shared" ref="G88:G104" si="3">ABS((B88-D88)/(SQRT(((C88^2)+(E88^2))*0.5)))</f>
        <v>2.0160754152074483</v>
      </c>
      <c r="H88" s="62"/>
      <c r="I88" s="86"/>
      <c r="J88" s="86"/>
      <c r="K88" s="62"/>
      <c r="L88" s="62"/>
    </row>
    <row r="89" spans="1:12" ht="17">
      <c r="A89" s="18" t="s">
        <v>112</v>
      </c>
      <c r="B89" s="3">
        <v>64829.401868504799</v>
      </c>
      <c r="C89" s="3">
        <v>2882.6382967838094</v>
      </c>
      <c r="D89" s="3">
        <v>57055.5858119482</v>
      </c>
      <c r="E89" s="3">
        <v>373.10268632426005</v>
      </c>
      <c r="F89" s="79">
        <v>1.6713654800125076E-3</v>
      </c>
      <c r="G89" s="84">
        <f t="shared" si="3"/>
        <v>3.7822611135372477</v>
      </c>
      <c r="H89" s="62"/>
      <c r="I89" s="86"/>
      <c r="J89" s="86"/>
      <c r="K89" s="62"/>
      <c r="L89" s="62"/>
    </row>
    <row r="90" spans="1:12" ht="17">
      <c r="A90" s="18" t="s">
        <v>113</v>
      </c>
      <c r="B90" s="3">
        <v>61098.817207912711</v>
      </c>
      <c r="C90" s="3">
        <v>340.07584733540062</v>
      </c>
      <c r="D90" s="3">
        <v>59349.254537938163</v>
      </c>
      <c r="E90" s="3">
        <v>920.75989373036464</v>
      </c>
      <c r="F90" s="79">
        <v>6.4693750488895056E-3</v>
      </c>
      <c r="G90" s="84">
        <f t="shared" si="3"/>
        <v>2.5207503082969129</v>
      </c>
      <c r="H90" s="62"/>
      <c r="I90" s="86"/>
      <c r="J90" s="86"/>
      <c r="K90" s="62"/>
      <c r="L90" s="62"/>
    </row>
    <row r="91" spans="1:12" ht="17">
      <c r="A91" s="20" t="s">
        <v>114</v>
      </c>
      <c r="B91" s="15">
        <v>55579.410075552158</v>
      </c>
      <c r="C91" s="2">
        <v>6824.4257662558139</v>
      </c>
      <c r="D91" s="2">
        <v>58057.840976696672</v>
      </c>
      <c r="E91" s="2">
        <v>4067.3291635267342</v>
      </c>
      <c r="F91" s="80">
        <v>0.50484264076589225</v>
      </c>
      <c r="G91" s="82">
        <f t="shared" si="3"/>
        <v>0.441186524610922</v>
      </c>
      <c r="H91" s="62"/>
      <c r="I91" s="86"/>
      <c r="J91" s="86"/>
      <c r="K91" s="62"/>
      <c r="L91" s="62"/>
    </row>
    <row r="92" spans="1:12" ht="17">
      <c r="A92" s="20" t="s">
        <v>115</v>
      </c>
      <c r="B92" s="15">
        <v>58136.79537557983</v>
      </c>
      <c r="C92" s="2">
        <v>2639.122720216882</v>
      </c>
      <c r="D92" s="2">
        <v>60449.344047522638</v>
      </c>
      <c r="E92" s="2">
        <v>1188.458302997142</v>
      </c>
      <c r="F92" s="80">
        <v>0.11748329271222786</v>
      </c>
      <c r="G92" s="82">
        <f t="shared" si="3"/>
        <v>1.1299291303451762</v>
      </c>
      <c r="H92" s="62"/>
      <c r="I92" s="86"/>
      <c r="J92" s="86"/>
      <c r="K92" s="62"/>
      <c r="L92" s="62"/>
    </row>
    <row r="93" spans="1:12" ht="17">
      <c r="A93" s="20" t="s">
        <v>116</v>
      </c>
      <c r="B93" s="15">
        <v>61276.061908473093</v>
      </c>
      <c r="C93" s="2">
        <v>605.68771843157924</v>
      </c>
      <c r="D93" s="2">
        <v>59288.49499759113</v>
      </c>
      <c r="E93" s="2">
        <v>1288.9665736369207</v>
      </c>
      <c r="F93" s="80">
        <v>1.6509819411259848E-2</v>
      </c>
      <c r="G93" s="82">
        <f t="shared" si="3"/>
        <v>1.9736560482110335</v>
      </c>
      <c r="H93" s="62"/>
      <c r="I93" s="86"/>
      <c r="J93" s="86"/>
      <c r="K93" s="62"/>
      <c r="L93" s="62"/>
    </row>
    <row r="94" spans="1:12" ht="17">
      <c r="A94" s="20" t="s">
        <v>117</v>
      </c>
      <c r="B94" s="15">
        <v>62736.080102788452</v>
      </c>
      <c r="C94" s="2">
        <v>855.52205416739753</v>
      </c>
      <c r="D94" s="2">
        <v>61008.491611940328</v>
      </c>
      <c r="E94" s="2">
        <v>1893.5959038046931</v>
      </c>
      <c r="F94" s="80">
        <v>0.10559554481080148</v>
      </c>
      <c r="G94" s="82">
        <f t="shared" si="3"/>
        <v>1.1757985464045977</v>
      </c>
      <c r="H94" s="62"/>
      <c r="I94" s="86"/>
      <c r="J94" s="86"/>
      <c r="K94" s="62"/>
      <c r="L94" s="62"/>
    </row>
    <row r="95" spans="1:12" ht="17">
      <c r="A95" s="20" t="s">
        <v>118</v>
      </c>
      <c r="B95" s="15">
        <v>62775.394656574099</v>
      </c>
      <c r="C95" s="2">
        <v>417.94914085235752</v>
      </c>
      <c r="D95" s="2">
        <v>61433.643724649097</v>
      </c>
      <c r="E95" s="2">
        <v>1489.989738161388</v>
      </c>
      <c r="F95" s="80">
        <v>0.10243307504137375</v>
      </c>
      <c r="G95" s="82">
        <f t="shared" si="3"/>
        <v>1.2261870650637785</v>
      </c>
      <c r="H95" s="62"/>
      <c r="I95" s="86"/>
      <c r="J95" s="86"/>
      <c r="K95" s="62"/>
      <c r="L95" s="62"/>
    </row>
    <row r="96" spans="1:12" ht="17">
      <c r="A96" s="20" t="s">
        <v>119</v>
      </c>
      <c r="B96" s="15">
        <v>61735.666975699693</v>
      </c>
      <c r="C96" s="2">
        <v>1926.1253429407905</v>
      </c>
      <c r="D96" s="2">
        <v>58610.668602584774</v>
      </c>
      <c r="E96" s="2">
        <v>1322.0354749567255</v>
      </c>
      <c r="F96" s="80">
        <v>1.5446543726198714E-2</v>
      </c>
      <c r="G96" s="82">
        <f t="shared" si="3"/>
        <v>1.8917271900524009</v>
      </c>
      <c r="H96" s="62"/>
      <c r="I96" s="86"/>
      <c r="J96" s="86"/>
      <c r="K96" s="62"/>
      <c r="L96" s="62"/>
    </row>
    <row r="97" spans="1:12" ht="17">
      <c r="A97" s="20" t="s">
        <v>120</v>
      </c>
      <c r="B97" s="15">
        <v>56147.615921370249</v>
      </c>
      <c r="C97" s="2">
        <v>418.62091733552859</v>
      </c>
      <c r="D97" s="2">
        <v>45030.262844227887</v>
      </c>
      <c r="E97" s="2">
        <v>1135.8449152012686</v>
      </c>
      <c r="F97" s="80">
        <v>4.9165800726156623E-7</v>
      </c>
      <c r="G97" s="82">
        <f t="shared" si="3"/>
        <v>12.987938035972471</v>
      </c>
      <c r="H97" s="62">
        <f>(B97/75000)/(D97/75000)</f>
        <v>1.2468862577062976</v>
      </c>
      <c r="I97" s="86">
        <f>B97/75000</f>
        <v>0.7486348789516033</v>
      </c>
      <c r="J97" s="86">
        <f>D97/75000</f>
        <v>0.60040350458970515</v>
      </c>
      <c r="K97" s="62">
        <f>H97/5.2</f>
        <v>0.23978581878967259</v>
      </c>
      <c r="L97" s="62">
        <f>I97/0.062</f>
        <v>12.074756112122634</v>
      </c>
    </row>
    <row r="98" spans="1:12" ht="17">
      <c r="A98" s="18" t="s">
        <v>121</v>
      </c>
      <c r="B98" s="3">
        <v>49567.595982737468</v>
      </c>
      <c r="C98" s="3">
        <v>886.83331178732294</v>
      </c>
      <c r="D98" s="3">
        <v>47860.217496739031</v>
      </c>
      <c r="E98" s="3">
        <v>1055.8717610061078</v>
      </c>
      <c r="F98" s="79">
        <v>2.0351689685595517E-2</v>
      </c>
      <c r="G98" s="84">
        <f t="shared" si="3"/>
        <v>1.7511166668898461</v>
      </c>
      <c r="H98" s="62"/>
      <c r="I98" s="86"/>
      <c r="J98" s="86"/>
      <c r="K98" s="62"/>
      <c r="L98" s="62"/>
    </row>
    <row r="99" spans="1:12" ht="17">
      <c r="A99" s="18" t="s">
        <v>122</v>
      </c>
      <c r="B99" s="3">
        <v>41909.040163783335</v>
      </c>
      <c r="C99" s="3">
        <v>1835.2151395152978</v>
      </c>
      <c r="D99" s="3">
        <v>41485.462540314598</v>
      </c>
      <c r="E99" s="3">
        <v>730.50703560105819</v>
      </c>
      <c r="F99" s="79">
        <v>0.64718309136794072</v>
      </c>
      <c r="G99" s="84">
        <f t="shared" si="3"/>
        <v>0.30326589116025937</v>
      </c>
      <c r="H99" s="62"/>
      <c r="I99" s="86"/>
      <c r="J99" s="86"/>
      <c r="K99" s="62"/>
      <c r="L99" s="62"/>
    </row>
    <row r="100" spans="1:12" ht="17">
      <c r="A100" s="18" t="s">
        <v>123</v>
      </c>
      <c r="B100" s="3">
        <v>40296.876870466971</v>
      </c>
      <c r="C100" s="3">
        <v>529.50466161584552</v>
      </c>
      <c r="D100" s="3">
        <v>38996.334481970531</v>
      </c>
      <c r="E100" s="3">
        <v>1955.3387857104949</v>
      </c>
      <c r="F100" s="79">
        <v>0.20339282249415527</v>
      </c>
      <c r="G100" s="84">
        <f t="shared" si="3"/>
        <v>0.90792586190216562</v>
      </c>
      <c r="H100" s="62"/>
      <c r="I100" s="86"/>
      <c r="J100" s="86"/>
      <c r="K100" s="62"/>
      <c r="L100" s="62"/>
    </row>
    <row r="101" spans="1:12" ht="17">
      <c r="A101" s="18" t="s">
        <v>124</v>
      </c>
      <c r="B101" s="3">
        <v>48499.518921064831</v>
      </c>
      <c r="C101" s="3">
        <v>1376.2256122108677</v>
      </c>
      <c r="D101" s="3">
        <v>43751.146635885001</v>
      </c>
      <c r="E101" s="3">
        <v>2541.0580688345212</v>
      </c>
      <c r="F101" s="79">
        <v>6.7011353027593536E-3</v>
      </c>
      <c r="G101" s="84">
        <f t="shared" si="3"/>
        <v>2.3237597145585362</v>
      </c>
      <c r="H101" s="62"/>
      <c r="I101" s="86"/>
      <c r="J101" s="86"/>
      <c r="K101" s="62"/>
      <c r="L101" s="62"/>
    </row>
    <row r="102" spans="1:12" ht="17">
      <c r="A102" s="18" t="s">
        <v>125</v>
      </c>
      <c r="B102" s="3">
        <v>48962.164791140218</v>
      </c>
      <c r="C102" s="3">
        <v>622.38875796876061</v>
      </c>
      <c r="D102" s="3">
        <v>43732.382605218299</v>
      </c>
      <c r="E102" s="3">
        <v>2190.1342249298741</v>
      </c>
      <c r="F102" s="79">
        <v>2.368917169655039E-3</v>
      </c>
      <c r="G102" s="84">
        <f t="shared" si="3"/>
        <v>3.2483571287215471</v>
      </c>
      <c r="H102" s="62"/>
      <c r="I102" s="86"/>
      <c r="J102" s="86"/>
      <c r="K102" s="62"/>
      <c r="L102" s="62"/>
    </row>
    <row r="103" spans="1:12" ht="17">
      <c r="A103" s="18" t="s">
        <v>126</v>
      </c>
      <c r="B103" s="3">
        <v>13665.212314875884</v>
      </c>
      <c r="C103" s="3">
        <v>913.50153118948572</v>
      </c>
      <c r="D103" s="3">
        <v>763.19479385417833</v>
      </c>
      <c r="E103" s="3">
        <v>26.184015812218071</v>
      </c>
      <c r="F103" s="79">
        <v>5.8799321649633333E-7</v>
      </c>
      <c r="G103" s="84">
        <f t="shared" si="3"/>
        <v>19.965721701034944</v>
      </c>
      <c r="H103" s="62">
        <f>(B103/75000)/(D103/75000)</f>
        <v>17.905274544478694</v>
      </c>
      <c r="I103" s="86">
        <f>B103/75000</f>
        <v>0.18220283086501179</v>
      </c>
      <c r="J103" s="86">
        <f>D103/75000</f>
        <v>1.0175930584722378E-2</v>
      </c>
      <c r="K103" s="62">
        <f>H103/5.2</f>
        <v>3.4433220277843639</v>
      </c>
      <c r="L103" s="62">
        <f>I103/0.062</f>
        <v>2.9387553365324481</v>
      </c>
    </row>
    <row r="104" spans="1:12" ht="18" thickBot="1">
      <c r="A104" s="19" t="s">
        <v>127</v>
      </c>
      <c r="B104" s="4">
        <v>51330.551615383119</v>
      </c>
      <c r="C104" s="4">
        <v>1739.7436480066697</v>
      </c>
      <c r="D104" s="4">
        <v>46990.735260479596</v>
      </c>
      <c r="E104" s="4">
        <v>1048.5808623411635</v>
      </c>
      <c r="F104" s="90">
        <v>1.2988803744990716E-3</v>
      </c>
      <c r="G104" s="85">
        <f t="shared" si="3"/>
        <v>3.0214098806793386</v>
      </c>
      <c r="H104" s="62"/>
      <c r="I104" s="86"/>
      <c r="J104" s="86"/>
      <c r="K104" s="62"/>
      <c r="L104" s="62"/>
    </row>
    <row r="105" spans="1:12" ht="16" thickBot="1">
      <c r="G105" s="73"/>
      <c r="H105" s="62"/>
      <c r="I105" s="86"/>
      <c r="J105" s="86"/>
      <c r="K105" s="62"/>
      <c r="L105" s="62"/>
    </row>
    <row r="106" spans="1:12">
      <c r="A106" s="283" t="s">
        <v>18</v>
      </c>
      <c r="B106" s="285" t="s">
        <v>17</v>
      </c>
      <c r="C106" s="285"/>
      <c r="D106" s="285" t="s">
        <v>16</v>
      </c>
      <c r="E106" s="285"/>
      <c r="F106" s="286" t="s">
        <v>0</v>
      </c>
      <c r="G106" s="277" t="s">
        <v>432</v>
      </c>
      <c r="H106" s="62"/>
      <c r="I106" s="86"/>
      <c r="J106" s="86"/>
      <c r="K106" s="62"/>
      <c r="L106" s="62"/>
    </row>
    <row r="107" spans="1:12" ht="49" thickBot="1">
      <c r="A107" s="284"/>
      <c r="B107" s="35" t="s">
        <v>1</v>
      </c>
      <c r="C107" s="35" t="s">
        <v>2</v>
      </c>
      <c r="D107" s="35" t="s">
        <v>1</v>
      </c>
      <c r="E107" s="35" t="s">
        <v>2</v>
      </c>
      <c r="F107" s="287"/>
      <c r="G107" s="288"/>
      <c r="H107" s="65" t="s">
        <v>433</v>
      </c>
      <c r="I107" s="87" t="s">
        <v>438</v>
      </c>
      <c r="J107" s="87" t="s">
        <v>439</v>
      </c>
      <c r="K107" s="65" t="s">
        <v>434</v>
      </c>
      <c r="L107" s="65" t="s">
        <v>435</v>
      </c>
    </row>
    <row r="108" spans="1:12" ht="17">
      <c r="A108" s="34" t="s">
        <v>130</v>
      </c>
      <c r="B108" s="5">
        <v>65389.544477250667</v>
      </c>
      <c r="C108" s="5">
        <v>3024.7654196555027</v>
      </c>
      <c r="D108" s="5">
        <v>24136.396462174704</v>
      </c>
      <c r="E108" s="5">
        <v>4961.9503271484473</v>
      </c>
      <c r="F108" s="91">
        <v>1.7569491285892887E-7</v>
      </c>
      <c r="G108" s="89">
        <f t="shared" ref="G108:G139" si="4">ABS((B108-D108)/(SQRT(((C108^2)+(E108^2))*0.5)))</f>
        <v>10.039349039995733</v>
      </c>
      <c r="H108" s="62">
        <f>(B108/75000)/(D108/75000)</f>
        <v>2.7091676497660178</v>
      </c>
      <c r="I108" s="86">
        <f>B108/75000</f>
        <v>0.87186059303000885</v>
      </c>
      <c r="J108" s="86">
        <f>D108/75000</f>
        <v>0.32181861949566271</v>
      </c>
      <c r="K108" s="62">
        <f>H108/5.2</f>
        <v>0.52099377880115727</v>
      </c>
      <c r="L108" s="62">
        <f>I108/0.062</f>
        <v>14.062267629516272</v>
      </c>
    </row>
    <row r="109" spans="1:12" ht="17">
      <c r="A109" s="18" t="s">
        <v>131</v>
      </c>
      <c r="B109" s="3">
        <v>67247.530231314027</v>
      </c>
      <c r="C109" s="3">
        <v>1981.8616553129523</v>
      </c>
      <c r="D109" s="3">
        <v>61091.575865750259</v>
      </c>
      <c r="E109" s="3">
        <v>2325.4071094863366</v>
      </c>
      <c r="F109" s="79">
        <v>1.2067867839315612E-3</v>
      </c>
      <c r="G109" s="84">
        <f t="shared" si="4"/>
        <v>2.8493538978131641</v>
      </c>
      <c r="H109" s="62"/>
      <c r="I109" s="86"/>
      <c r="J109" s="86"/>
      <c r="K109" s="62"/>
      <c r="L109" s="62"/>
    </row>
    <row r="110" spans="1:12" ht="17">
      <c r="A110" s="18" t="s">
        <v>132</v>
      </c>
      <c r="B110" s="3">
        <v>66131.78464758757</v>
      </c>
      <c r="C110" s="3">
        <v>4238.8359631560406</v>
      </c>
      <c r="D110" s="3">
        <v>61029.271471057487</v>
      </c>
      <c r="E110" s="3">
        <v>1210.8903339473354</v>
      </c>
      <c r="F110" s="79">
        <v>4.2539998906592387E-2</v>
      </c>
      <c r="G110" s="84">
        <f t="shared" si="4"/>
        <v>1.6368850908215926</v>
      </c>
      <c r="H110" s="62"/>
      <c r="I110" s="86"/>
      <c r="J110" s="86"/>
      <c r="K110" s="62"/>
      <c r="L110" s="62"/>
    </row>
    <row r="111" spans="1:12" ht="17">
      <c r="A111" s="18" t="s">
        <v>133</v>
      </c>
      <c r="B111" s="3">
        <v>63713.953384648215</v>
      </c>
      <c r="C111" s="3">
        <v>1530.6951469432145</v>
      </c>
      <c r="D111" s="3">
        <v>62844.54001248275</v>
      </c>
      <c r="E111" s="3">
        <v>1747.2496537494226</v>
      </c>
      <c r="F111" s="79">
        <v>0.42252251412270503</v>
      </c>
      <c r="G111" s="84">
        <f t="shared" si="4"/>
        <v>0.52930866745798588</v>
      </c>
      <c r="H111" s="62"/>
      <c r="I111" s="86"/>
      <c r="J111" s="86"/>
      <c r="K111" s="62"/>
      <c r="L111" s="62"/>
    </row>
    <row r="112" spans="1:12" ht="17">
      <c r="A112" s="18" t="s">
        <v>134</v>
      </c>
      <c r="B112" s="3">
        <v>64021.14065740152</v>
      </c>
      <c r="C112" s="3">
        <v>2094.8304506433224</v>
      </c>
      <c r="D112" s="3">
        <v>65499.390043261286</v>
      </c>
      <c r="E112" s="3">
        <v>660.91155704848904</v>
      </c>
      <c r="F112" s="79">
        <v>0.18319595042755757</v>
      </c>
      <c r="G112" s="84">
        <f t="shared" si="4"/>
        <v>0.95171892222968957</v>
      </c>
      <c r="H112" s="62"/>
      <c r="I112" s="86"/>
      <c r="J112" s="86"/>
      <c r="K112" s="62"/>
      <c r="L112" s="62"/>
    </row>
    <row r="113" spans="1:12" ht="17">
      <c r="A113" s="18" t="s">
        <v>135</v>
      </c>
      <c r="B113" s="3">
        <v>68446.336195556578</v>
      </c>
      <c r="C113" s="3">
        <v>1838.0324156214133</v>
      </c>
      <c r="D113" s="3">
        <v>65134.833855288052</v>
      </c>
      <c r="E113" s="3">
        <v>1453.4996275300209</v>
      </c>
      <c r="F113" s="79">
        <v>1.0815016937846287E-2</v>
      </c>
      <c r="G113" s="84">
        <f t="shared" si="4"/>
        <v>1.9985424632771434</v>
      </c>
      <c r="H113" s="62"/>
      <c r="I113" s="86"/>
      <c r="J113" s="86"/>
      <c r="K113" s="62"/>
      <c r="L113" s="62"/>
    </row>
    <row r="114" spans="1:12" ht="17">
      <c r="A114" s="18" t="s">
        <v>136</v>
      </c>
      <c r="B114" s="3">
        <v>69849.547337343087</v>
      </c>
      <c r="C114" s="3">
        <v>949.55387363485943</v>
      </c>
      <c r="D114" s="3">
        <v>66882.921069064949</v>
      </c>
      <c r="E114" s="3">
        <v>1170.4248819120962</v>
      </c>
      <c r="F114" s="79">
        <v>1.4723864720621431E-3</v>
      </c>
      <c r="G114" s="84">
        <f t="shared" si="4"/>
        <v>2.7836650433619776</v>
      </c>
      <c r="H114" s="62"/>
      <c r="I114" s="86"/>
      <c r="J114" s="86"/>
      <c r="K114" s="62"/>
      <c r="L114" s="62"/>
    </row>
    <row r="115" spans="1:12" ht="17">
      <c r="A115" s="20" t="s">
        <v>137</v>
      </c>
      <c r="B115" s="15">
        <v>35185.426459029295</v>
      </c>
      <c r="C115" s="2">
        <v>2137.7338385640501</v>
      </c>
      <c r="D115" s="2">
        <v>35485.822795318527</v>
      </c>
      <c r="E115" s="2">
        <v>1033.3418812767534</v>
      </c>
      <c r="F115" s="80">
        <v>0.78519988500479154</v>
      </c>
      <c r="G115" s="82">
        <f t="shared" si="4"/>
        <v>0.17891987834839604</v>
      </c>
      <c r="H115" s="62"/>
      <c r="I115" s="86"/>
      <c r="J115" s="86"/>
      <c r="K115" s="62"/>
      <c r="L115" s="62"/>
    </row>
    <row r="116" spans="1:12" ht="17">
      <c r="A116" s="20" t="s">
        <v>138</v>
      </c>
      <c r="B116" s="15">
        <v>39762.019863797606</v>
      </c>
      <c r="C116" s="2">
        <v>2226.959233887369</v>
      </c>
      <c r="D116" s="2">
        <v>1466.5218588867167</v>
      </c>
      <c r="E116" s="2">
        <v>343.49478089010586</v>
      </c>
      <c r="F116" s="80">
        <v>1.3392388112980721E-7</v>
      </c>
      <c r="G116" s="82">
        <f t="shared" si="4"/>
        <v>24.035035237884543</v>
      </c>
      <c r="H116" s="62">
        <f>(B116/75000)/(D116/75000)</f>
        <v>27.113145039639718</v>
      </c>
      <c r="I116" s="86">
        <f>B116/75000</f>
        <v>0.53016026485063472</v>
      </c>
      <c r="J116" s="86">
        <f>D116/75000</f>
        <v>1.9553624785156223E-2</v>
      </c>
      <c r="K116" s="62">
        <f>H116/5.2</f>
        <v>5.214066353776869</v>
      </c>
      <c r="L116" s="62">
        <f>I116/0.062</f>
        <v>8.5509720137199157</v>
      </c>
    </row>
    <row r="117" spans="1:12" ht="17">
      <c r="A117" s="20" t="s">
        <v>139</v>
      </c>
      <c r="B117" s="15">
        <v>38986.967038252609</v>
      </c>
      <c r="C117" s="2">
        <v>4100.5631269198884</v>
      </c>
      <c r="D117" s="2">
        <v>37616.307752645531</v>
      </c>
      <c r="E117" s="2">
        <v>1212.4609472132795</v>
      </c>
      <c r="F117" s="80">
        <v>0.50104496019620315</v>
      </c>
      <c r="G117" s="82">
        <f t="shared" si="4"/>
        <v>0.45331577687669267</v>
      </c>
      <c r="H117" s="62"/>
      <c r="I117" s="86"/>
      <c r="J117" s="86"/>
      <c r="K117" s="62"/>
      <c r="L117" s="62"/>
    </row>
    <row r="118" spans="1:12" ht="17">
      <c r="A118" s="20" t="s">
        <v>140</v>
      </c>
      <c r="B118" s="15">
        <v>39263.358943827414</v>
      </c>
      <c r="C118" s="2">
        <v>4044.9372929439764</v>
      </c>
      <c r="D118" s="2">
        <v>39240.901711837301</v>
      </c>
      <c r="E118" s="2">
        <v>879.00631926845381</v>
      </c>
      <c r="F118" s="80">
        <v>0.99075091052482367</v>
      </c>
      <c r="G118" s="82">
        <f t="shared" si="4"/>
        <v>7.6725493384377196E-3</v>
      </c>
      <c r="H118" s="62"/>
      <c r="I118" s="86"/>
      <c r="J118" s="86"/>
      <c r="K118" s="62"/>
      <c r="L118" s="62"/>
    </row>
    <row r="119" spans="1:12" ht="17">
      <c r="A119" s="20" t="s">
        <v>141</v>
      </c>
      <c r="B119" s="15">
        <v>46118.994306328947</v>
      </c>
      <c r="C119" s="2">
        <v>3161.9419207732512</v>
      </c>
      <c r="D119" s="2">
        <v>42803.995818545773</v>
      </c>
      <c r="E119" s="2">
        <v>1401.1991091131858</v>
      </c>
      <c r="F119" s="80">
        <v>6.9913942257415776E-2</v>
      </c>
      <c r="G119" s="82">
        <f t="shared" si="4"/>
        <v>1.3555336689098316</v>
      </c>
      <c r="H119" s="62"/>
      <c r="I119" s="86"/>
      <c r="J119" s="86"/>
      <c r="K119" s="62"/>
      <c r="L119" s="62"/>
    </row>
    <row r="120" spans="1:12" ht="17">
      <c r="A120" s="20" t="s">
        <v>142</v>
      </c>
      <c r="B120" s="15">
        <v>48154.121383888567</v>
      </c>
      <c r="C120" s="2">
        <v>2654.7930271207701</v>
      </c>
      <c r="D120" s="2">
        <v>44254.93382009762</v>
      </c>
      <c r="E120" s="2">
        <v>1529.8664751871459</v>
      </c>
      <c r="F120" s="80">
        <v>2.1652118832714468E-2</v>
      </c>
      <c r="G120" s="82">
        <f t="shared" si="4"/>
        <v>1.7996702130326514</v>
      </c>
      <c r="H120" s="62"/>
      <c r="I120" s="86"/>
      <c r="J120" s="86"/>
      <c r="K120" s="62"/>
      <c r="L120" s="62"/>
    </row>
    <row r="121" spans="1:12" ht="17">
      <c r="A121" s="20" t="s">
        <v>143</v>
      </c>
      <c r="B121" s="15">
        <v>45294.505755159196</v>
      </c>
      <c r="C121" s="2">
        <v>4178.6204215760526</v>
      </c>
      <c r="D121" s="2">
        <v>46378.577956187502</v>
      </c>
      <c r="E121" s="2">
        <v>1196.0878643087542</v>
      </c>
      <c r="F121" s="80">
        <v>0.59784176355949648</v>
      </c>
      <c r="G121" s="82">
        <f t="shared" si="4"/>
        <v>0.35272808790883892</v>
      </c>
      <c r="H121" s="62"/>
      <c r="I121" s="86"/>
      <c r="J121" s="86"/>
      <c r="K121" s="62"/>
      <c r="L121" s="62"/>
    </row>
    <row r="122" spans="1:12" ht="17">
      <c r="A122" s="18" t="s">
        <v>144</v>
      </c>
      <c r="B122" s="3">
        <v>59612.282577189158</v>
      </c>
      <c r="C122" s="3">
        <v>5157.326549821958</v>
      </c>
      <c r="D122" s="3">
        <v>55845.59427115904</v>
      </c>
      <c r="E122" s="3">
        <v>1624.6187574756843</v>
      </c>
      <c r="F122" s="79">
        <v>0.17046310776432116</v>
      </c>
      <c r="G122" s="84">
        <f t="shared" si="4"/>
        <v>0.98515662618219935</v>
      </c>
      <c r="H122" s="62"/>
      <c r="I122" s="86"/>
      <c r="J122" s="86"/>
      <c r="K122" s="62"/>
      <c r="L122" s="62"/>
    </row>
    <row r="123" spans="1:12" ht="17">
      <c r="A123" s="18" t="s">
        <v>145</v>
      </c>
      <c r="B123" s="3">
        <v>62101.168647937127</v>
      </c>
      <c r="C123" s="3">
        <v>4362.2605122431123</v>
      </c>
      <c r="D123" s="3">
        <v>57839.180950353977</v>
      </c>
      <c r="E123" s="3">
        <v>781.96306317575477</v>
      </c>
      <c r="F123" s="79">
        <v>8.0891364738482602E-2</v>
      </c>
      <c r="G123" s="84">
        <f t="shared" si="4"/>
        <v>1.3600278157777359</v>
      </c>
      <c r="H123" s="62"/>
      <c r="I123" s="86"/>
      <c r="J123" s="86"/>
      <c r="K123" s="62"/>
      <c r="L123" s="62"/>
    </row>
    <row r="124" spans="1:12" ht="17">
      <c r="A124" s="18" t="s">
        <v>146</v>
      </c>
      <c r="B124" s="3">
        <v>60623.049165280849</v>
      </c>
      <c r="C124" s="3">
        <v>4009.1564081611118</v>
      </c>
      <c r="D124" s="3">
        <v>55334.255982757495</v>
      </c>
      <c r="E124" s="3">
        <v>1298.4210372173036</v>
      </c>
      <c r="F124" s="79">
        <v>3.0702385277235972E-2</v>
      </c>
      <c r="G124" s="84">
        <f t="shared" si="4"/>
        <v>1.7748411452310708</v>
      </c>
      <c r="H124" s="62"/>
      <c r="I124" s="86"/>
      <c r="J124" s="86"/>
      <c r="K124" s="62"/>
      <c r="L124" s="62"/>
    </row>
    <row r="125" spans="1:12" ht="17">
      <c r="A125" s="18" t="s">
        <v>147</v>
      </c>
      <c r="B125" s="3">
        <v>59470.121552432807</v>
      </c>
      <c r="C125" s="3">
        <v>2065.4997094580358</v>
      </c>
      <c r="D125" s="3">
        <v>60376.588910598271</v>
      </c>
      <c r="E125" s="3">
        <v>1731.1458529648944</v>
      </c>
      <c r="F125" s="79">
        <v>0.46984193714937261</v>
      </c>
      <c r="G125" s="84">
        <f t="shared" si="4"/>
        <v>0.47566863007566695</v>
      </c>
      <c r="H125" s="62"/>
      <c r="I125" s="86"/>
      <c r="J125" s="86"/>
      <c r="K125" s="62"/>
      <c r="L125" s="62"/>
    </row>
    <row r="126" spans="1:12" ht="17">
      <c r="A126" s="18" t="s">
        <v>148</v>
      </c>
      <c r="B126" s="3">
        <v>58509.69530076487</v>
      </c>
      <c r="C126" s="3">
        <v>1729.4675796753386</v>
      </c>
      <c r="D126" s="3">
        <v>3641.4159512569554</v>
      </c>
      <c r="E126" s="3">
        <v>456.4671857993124</v>
      </c>
      <c r="F126" s="79">
        <v>1.5843771222994387E-9</v>
      </c>
      <c r="G126" s="84">
        <f t="shared" si="4"/>
        <v>43.381112383782359</v>
      </c>
      <c r="H126" s="62">
        <f>(B126/75000)/(D126/75000)</f>
        <v>16.067841763742564</v>
      </c>
      <c r="I126" s="86">
        <f>B126/75000</f>
        <v>0.78012927067686488</v>
      </c>
      <c r="J126" s="86">
        <f>D126/75000</f>
        <v>4.855221268342607E-2</v>
      </c>
      <c r="K126" s="62">
        <f>H126/5.2</f>
        <v>3.089969569950493</v>
      </c>
      <c r="L126" s="62">
        <f>I126/0.062</f>
        <v>12.582730172207498</v>
      </c>
    </row>
    <row r="127" spans="1:12" ht="17">
      <c r="A127" s="18" t="s">
        <v>149</v>
      </c>
      <c r="B127" s="3">
        <v>62667.140491502556</v>
      </c>
      <c r="C127" s="3">
        <v>1190.585159503742</v>
      </c>
      <c r="D127" s="3">
        <v>61111.846328646177</v>
      </c>
      <c r="E127" s="3">
        <v>1330.7649870436715</v>
      </c>
      <c r="F127" s="79">
        <v>8.041670990863109E-2</v>
      </c>
      <c r="G127" s="84">
        <f t="shared" si="4"/>
        <v>1.2317971658558187</v>
      </c>
      <c r="H127" s="62"/>
      <c r="I127" s="86"/>
      <c r="J127" s="86"/>
      <c r="K127" s="62"/>
      <c r="L127" s="62"/>
    </row>
    <row r="128" spans="1:12" ht="17">
      <c r="A128" s="18" t="s">
        <v>150</v>
      </c>
      <c r="B128" s="3">
        <v>62217.229696181756</v>
      </c>
      <c r="C128" s="3">
        <v>2297.6289053631081</v>
      </c>
      <c r="D128" s="3">
        <v>61517.768675433232</v>
      </c>
      <c r="E128" s="3">
        <v>959.77906431251961</v>
      </c>
      <c r="F128" s="79">
        <v>0.55074500073789923</v>
      </c>
      <c r="G128" s="84">
        <f t="shared" si="4"/>
        <v>0.39725837223148541</v>
      </c>
      <c r="H128" s="62"/>
      <c r="I128" s="86"/>
      <c r="J128" s="86"/>
      <c r="K128" s="62"/>
      <c r="L128" s="62"/>
    </row>
    <row r="129" spans="1:12" ht="17">
      <c r="A129" s="20" t="s">
        <v>151</v>
      </c>
      <c r="B129" s="15">
        <v>56290.515743733646</v>
      </c>
      <c r="C129" s="2">
        <v>4206.3204544503196</v>
      </c>
      <c r="D129" s="2">
        <v>64926.730366617849</v>
      </c>
      <c r="E129" s="2">
        <v>3850.1718189710155</v>
      </c>
      <c r="F129" s="80">
        <v>7.0019437686220081E-3</v>
      </c>
      <c r="G129" s="82">
        <f t="shared" si="4"/>
        <v>2.1418225704280403</v>
      </c>
      <c r="H129" s="62"/>
      <c r="I129" s="86"/>
      <c r="J129" s="86"/>
      <c r="K129" s="62"/>
      <c r="L129" s="62"/>
    </row>
    <row r="130" spans="1:12" ht="17">
      <c r="A130" s="20" t="s">
        <v>152</v>
      </c>
      <c r="B130" s="15">
        <v>58317.607253479007</v>
      </c>
      <c r="C130" s="2">
        <v>6019.6129501986179</v>
      </c>
      <c r="D130" s="2">
        <v>67913.201979371152</v>
      </c>
      <c r="E130" s="2">
        <v>3197.2645418562242</v>
      </c>
      <c r="F130" s="80">
        <v>1.4530670780880221E-2</v>
      </c>
      <c r="G130" s="82">
        <f t="shared" si="4"/>
        <v>1.9909278209164787</v>
      </c>
      <c r="H130" s="62"/>
      <c r="I130" s="86"/>
      <c r="J130" s="86"/>
      <c r="K130" s="62"/>
      <c r="L130" s="62"/>
    </row>
    <row r="131" spans="1:12" ht="17">
      <c r="A131" s="20" t="s">
        <v>153</v>
      </c>
      <c r="B131" s="15">
        <v>59544.089539376328</v>
      </c>
      <c r="C131" s="2">
        <v>3120.0536835935618</v>
      </c>
      <c r="D131" s="2">
        <v>12032.38061986174</v>
      </c>
      <c r="E131" s="2">
        <v>1645.5801326270605</v>
      </c>
      <c r="F131" s="80">
        <v>3.6168473830743076E-9</v>
      </c>
      <c r="G131" s="82">
        <f t="shared" si="4"/>
        <v>19.048416390209329</v>
      </c>
      <c r="H131" s="62">
        <f>(B131/75000)/(D131/75000)</f>
        <v>4.9486540877112422</v>
      </c>
      <c r="I131" s="86">
        <f>B131/75000</f>
        <v>0.79392119385835103</v>
      </c>
      <c r="J131" s="86">
        <f>D131/75000</f>
        <v>0.16043174159815654</v>
      </c>
      <c r="K131" s="62">
        <f>H131/5.2</f>
        <v>0.95166424763677726</v>
      </c>
      <c r="L131" s="62">
        <f>I131/0.062</f>
        <v>12.805180546102436</v>
      </c>
    </row>
    <row r="132" spans="1:12" ht="17">
      <c r="A132" s="20" t="s">
        <v>154</v>
      </c>
      <c r="B132" s="15">
        <v>61319.88442026954</v>
      </c>
      <c r="C132" s="2">
        <v>3139.9598811664582</v>
      </c>
      <c r="D132" s="2">
        <v>63005.556856189105</v>
      </c>
      <c r="E132" s="2">
        <v>2276.6906345335378</v>
      </c>
      <c r="F132" s="80">
        <v>0.35620053015346054</v>
      </c>
      <c r="G132" s="82">
        <f t="shared" si="4"/>
        <v>0.61464696788319517</v>
      </c>
      <c r="H132" s="62"/>
      <c r="I132" s="86"/>
      <c r="J132" s="86"/>
      <c r="K132" s="62"/>
      <c r="L132" s="62"/>
    </row>
    <row r="133" spans="1:12" ht="17">
      <c r="A133" s="20" t="s">
        <v>155</v>
      </c>
      <c r="B133" s="15">
        <v>63464.911902427273</v>
      </c>
      <c r="C133" s="2">
        <v>3864.1376353031851</v>
      </c>
      <c r="D133" s="2">
        <v>66351.361968241094</v>
      </c>
      <c r="E133" s="2">
        <v>3290.4119008678408</v>
      </c>
      <c r="F133" s="80">
        <v>0.23296358545178011</v>
      </c>
      <c r="G133" s="82">
        <f t="shared" si="4"/>
        <v>0.80430331157700685</v>
      </c>
      <c r="H133" s="62"/>
      <c r="I133" s="86"/>
      <c r="J133" s="86"/>
      <c r="K133" s="62"/>
      <c r="L133" s="62"/>
    </row>
    <row r="134" spans="1:12" ht="17">
      <c r="A134" s="20" t="s">
        <v>156</v>
      </c>
      <c r="B134" s="15">
        <v>65411.613437990636</v>
      </c>
      <c r="C134" s="2">
        <v>4100.8715812804776</v>
      </c>
      <c r="D134" s="2">
        <v>66925.165176369803</v>
      </c>
      <c r="E134" s="2">
        <v>3218.1140755571819</v>
      </c>
      <c r="F134" s="80">
        <v>0.53161597375775882</v>
      </c>
      <c r="G134" s="82">
        <f t="shared" si="4"/>
        <v>0.41062012492121963</v>
      </c>
      <c r="H134" s="62"/>
      <c r="I134" s="86"/>
      <c r="J134" s="86"/>
      <c r="K134" s="62"/>
      <c r="L134" s="62"/>
    </row>
    <row r="135" spans="1:12" ht="17">
      <c r="A135" s="20" t="s">
        <v>157</v>
      </c>
      <c r="B135" s="15">
        <v>61270.93309527322</v>
      </c>
      <c r="C135" s="2">
        <v>6795.1511144259312</v>
      </c>
      <c r="D135" s="2">
        <v>65621.963144517518</v>
      </c>
      <c r="E135" s="2">
        <v>4292.501716899179</v>
      </c>
      <c r="F135" s="80">
        <v>0.25888805209992249</v>
      </c>
      <c r="G135" s="82">
        <f t="shared" si="4"/>
        <v>0.76558250269158568</v>
      </c>
      <c r="H135" s="62"/>
      <c r="I135" s="86"/>
      <c r="J135" s="86"/>
      <c r="K135" s="62"/>
      <c r="L135" s="62"/>
    </row>
    <row r="136" spans="1:12" ht="17">
      <c r="A136" s="18" t="s">
        <v>158</v>
      </c>
      <c r="B136" s="3">
        <v>42673.512031451864</v>
      </c>
      <c r="C136" s="3">
        <v>3447.1755937010716</v>
      </c>
      <c r="D136" s="3">
        <v>48703.619348063723</v>
      </c>
      <c r="E136" s="3">
        <v>2579.1767678646393</v>
      </c>
      <c r="F136" s="79">
        <v>1.1671778816232511E-2</v>
      </c>
      <c r="G136" s="84">
        <f t="shared" si="4"/>
        <v>1.9808050039780711</v>
      </c>
      <c r="H136" s="62"/>
      <c r="I136" s="86"/>
      <c r="J136" s="86"/>
      <c r="K136" s="62"/>
      <c r="L136" s="62"/>
    </row>
    <row r="137" spans="1:12" ht="17">
      <c r="A137" s="18" t="s">
        <v>159</v>
      </c>
      <c r="B137" s="3">
        <v>56898.865904867911</v>
      </c>
      <c r="C137" s="3">
        <v>4978.6201151153755</v>
      </c>
      <c r="D137" s="3">
        <v>54474.725111646105</v>
      </c>
      <c r="E137" s="3">
        <v>1953.7009824557417</v>
      </c>
      <c r="F137" s="79">
        <v>0.34701997777479449</v>
      </c>
      <c r="G137" s="84">
        <f t="shared" si="4"/>
        <v>0.64100651825433785</v>
      </c>
      <c r="H137" s="62"/>
      <c r="I137" s="86"/>
      <c r="J137" s="86"/>
      <c r="K137" s="62"/>
      <c r="L137" s="62"/>
    </row>
    <row r="138" spans="1:12" ht="17">
      <c r="A138" s="18" t="s">
        <v>160</v>
      </c>
      <c r="B138" s="3">
        <v>51007.435006394458</v>
      </c>
      <c r="C138" s="3">
        <v>5653.4617915994349</v>
      </c>
      <c r="D138" s="3">
        <v>53668.409374602801</v>
      </c>
      <c r="E138" s="3">
        <v>4530.8215940547243</v>
      </c>
      <c r="F138" s="79">
        <v>0.4315208967257752</v>
      </c>
      <c r="G138" s="84">
        <f t="shared" si="4"/>
        <v>0.51941861273276191</v>
      </c>
      <c r="H138" s="62"/>
      <c r="I138" s="86"/>
      <c r="J138" s="86"/>
      <c r="K138" s="62"/>
      <c r="L138" s="62"/>
    </row>
    <row r="139" spans="1:12" ht="17">
      <c r="A139" s="18" t="s">
        <v>161</v>
      </c>
      <c r="B139" s="3">
        <v>43845.107753113341</v>
      </c>
      <c r="C139" s="3">
        <v>3163.8149841075856</v>
      </c>
      <c r="D139" s="3">
        <v>19538.921080057866</v>
      </c>
      <c r="E139" s="3">
        <v>2789.3311972851247</v>
      </c>
      <c r="F139" s="79">
        <v>1.7434636457727843E-7</v>
      </c>
      <c r="G139" s="84">
        <f t="shared" si="4"/>
        <v>8.1497203777710254</v>
      </c>
      <c r="H139" s="62">
        <f t="shared" ref="H139" si="5">(B139/75000)/(D139/75000)</f>
        <v>2.2439881697389756</v>
      </c>
      <c r="I139" s="86">
        <f t="shared" ref="I139" si="6">B139/75000</f>
        <v>0.58460143670817788</v>
      </c>
      <c r="J139" s="86">
        <f t="shared" ref="J139" si="7">D139/75000</f>
        <v>0.26051894773410489</v>
      </c>
      <c r="K139" s="62">
        <f t="shared" ref="K139" si="8">H139/5.2</f>
        <v>0.43153618648826453</v>
      </c>
      <c r="L139" s="62">
        <f t="shared" ref="L139" si="9">I139/0.062</f>
        <v>9.429055430777062</v>
      </c>
    </row>
    <row r="140" spans="1:12" ht="17">
      <c r="A140" s="18" t="s">
        <v>162</v>
      </c>
      <c r="B140" s="3">
        <v>55247.979001418636</v>
      </c>
      <c r="C140" s="3">
        <v>4231.4863637162844</v>
      </c>
      <c r="D140" s="3">
        <v>59664.534268250216</v>
      </c>
      <c r="E140" s="3">
        <v>1717.256466995248</v>
      </c>
      <c r="F140" s="79">
        <v>6.9675680006800564E-2</v>
      </c>
      <c r="G140" s="84">
        <f t="shared" ref="G140:G156" si="10">ABS((B140-D140)/(SQRT(((C140^2)+(E140^2))*0.5)))</f>
        <v>1.367726722241293</v>
      </c>
      <c r="H140" s="62"/>
      <c r="I140" s="86"/>
      <c r="J140" s="86"/>
      <c r="K140" s="62"/>
      <c r="L140" s="62"/>
    </row>
    <row r="141" spans="1:12" ht="17">
      <c r="A141" s="18" t="s">
        <v>163</v>
      </c>
      <c r="B141" s="3">
        <v>64486.153105343925</v>
      </c>
      <c r="C141" s="3">
        <v>2776.3232984335855</v>
      </c>
      <c r="D141" s="3">
        <v>59670.919373110177</v>
      </c>
      <c r="E141" s="3">
        <v>1061.5825349695074</v>
      </c>
      <c r="F141" s="79">
        <v>9.8131463897359206E-3</v>
      </c>
      <c r="G141" s="84">
        <f t="shared" si="10"/>
        <v>2.291030390090516</v>
      </c>
      <c r="H141" s="62"/>
      <c r="I141" s="86"/>
      <c r="J141" s="86"/>
      <c r="K141" s="62"/>
      <c r="L141" s="62"/>
    </row>
    <row r="142" spans="1:12" ht="17">
      <c r="A142" s="18" t="s">
        <v>164</v>
      </c>
      <c r="B142" s="3">
        <v>60553.514864364006</v>
      </c>
      <c r="C142" s="3">
        <v>5080.1163140834187</v>
      </c>
      <c r="D142" s="3">
        <v>65663.836763435</v>
      </c>
      <c r="E142" s="3">
        <v>2327.9315842117712</v>
      </c>
      <c r="F142" s="79">
        <v>8.0068591167892125E-2</v>
      </c>
      <c r="G142" s="84">
        <f t="shared" si="10"/>
        <v>1.2932997266213857</v>
      </c>
      <c r="H142" s="62"/>
      <c r="I142" s="86"/>
      <c r="J142" s="86"/>
      <c r="K142" s="62"/>
      <c r="L142" s="62"/>
    </row>
    <row r="143" spans="1:12" ht="17">
      <c r="A143" s="20" t="s">
        <v>165</v>
      </c>
      <c r="B143" s="15">
        <v>57744.982785647706</v>
      </c>
      <c r="C143" s="2">
        <v>1055.2796305552574</v>
      </c>
      <c r="D143" s="2">
        <v>56382.289328005136</v>
      </c>
      <c r="E143" s="2">
        <v>610.07899443052202</v>
      </c>
      <c r="F143" s="80">
        <v>3.6932454275137888E-2</v>
      </c>
      <c r="G143" s="82">
        <f t="shared" si="10"/>
        <v>1.5809979768488664</v>
      </c>
      <c r="H143" s="62"/>
      <c r="I143" s="86"/>
      <c r="J143" s="86"/>
      <c r="K143" s="62"/>
      <c r="L143" s="62"/>
    </row>
    <row r="144" spans="1:12" ht="17">
      <c r="A144" s="20" t="s">
        <v>166</v>
      </c>
      <c r="B144" s="15">
        <v>60252.155929084627</v>
      </c>
      <c r="C144" s="2">
        <v>1283.743298647199</v>
      </c>
      <c r="D144" s="2">
        <v>57112.556975710264</v>
      </c>
      <c r="E144" s="2">
        <v>2288.4601382342144</v>
      </c>
      <c r="F144" s="80">
        <v>2.855566725556194E-2</v>
      </c>
      <c r="G144" s="82">
        <f t="shared" si="10"/>
        <v>1.6921378093988271</v>
      </c>
      <c r="H144" s="62"/>
      <c r="I144" s="86"/>
      <c r="J144" s="86"/>
      <c r="K144" s="62"/>
      <c r="L144" s="62"/>
    </row>
    <row r="145" spans="1:12" ht="17">
      <c r="A145" s="20" t="s">
        <v>167</v>
      </c>
      <c r="B145" s="15">
        <v>58743.552244281374</v>
      </c>
      <c r="C145" s="2">
        <v>1497.4794967035043</v>
      </c>
      <c r="D145" s="2">
        <v>54839.432956568511</v>
      </c>
      <c r="E145" s="2">
        <v>630.58789868119743</v>
      </c>
      <c r="F145" s="80">
        <v>1.1867610270130755E-3</v>
      </c>
      <c r="G145" s="82">
        <f t="shared" si="10"/>
        <v>3.3980443623616292</v>
      </c>
      <c r="H145" s="62"/>
      <c r="I145" s="86"/>
      <c r="J145" s="86"/>
      <c r="K145" s="62"/>
      <c r="L145" s="62"/>
    </row>
    <row r="146" spans="1:12" ht="17">
      <c r="A146" s="20" t="s">
        <v>168</v>
      </c>
      <c r="B146" s="15">
        <v>51752.03913565429</v>
      </c>
      <c r="C146" s="2">
        <v>7789.2360567298801</v>
      </c>
      <c r="D146" s="2">
        <v>56710.090021474753</v>
      </c>
      <c r="E146" s="2">
        <v>706.23050268050736</v>
      </c>
      <c r="F146" s="80">
        <v>0.21462383571978944</v>
      </c>
      <c r="G146" s="82">
        <f t="shared" si="10"/>
        <v>0.89650626715195059</v>
      </c>
      <c r="H146" s="62"/>
      <c r="I146" s="86"/>
      <c r="J146" s="86"/>
      <c r="K146" s="62"/>
      <c r="L146" s="62"/>
    </row>
    <row r="147" spans="1:12" ht="17">
      <c r="A147" s="20" t="s">
        <v>169</v>
      </c>
      <c r="B147" s="15">
        <v>47878.779114252298</v>
      </c>
      <c r="C147" s="2">
        <v>5696.7065714392147</v>
      </c>
      <c r="D147" s="2">
        <v>57925.623173640466</v>
      </c>
      <c r="E147" s="2">
        <v>893.90987875355052</v>
      </c>
      <c r="F147" s="80">
        <v>1.0432648989488908E-2</v>
      </c>
      <c r="G147" s="82">
        <f t="shared" si="10"/>
        <v>2.4639890486224743</v>
      </c>
      <c r="H147" s="62"/>
      <c r="I147" s="86"/>
      <c r="J147" s="86"/>
      <c r="K147" s="62"/>
      <c r="L147" s="62"/>
    </row>
    <row r="148" spans="1:12" ht="17">
      <c r="A148" s="20" t="s">
        <v>170</v>
      </c>
      <c r="B148" s="15">
        <v>50250.836876827401</v>
      </c>
      <c r="C148" s="2">
        <v>7680.4473897048201</v>
      </c>
      <c r="D148" s="2">
        <v>55863.906755855824</v>
      </c>
      <c r="E148" s="2">
        <v>368.56265878991002</v>
      </c>
      <c r="F148" s="80">
        <v>0.16327747585899927</v>
      </c>
      <c r="G148" s="82">
        <f t="shared" si="10"/>
        <v>1.0323559469840904</v>
      </c>
      <c r="H148" s="62"/>
      <c r="I148" s="86"/>
      <c r="J148" s="86"/>
      <c r="K148" s="62"/>
      <c r="L148" s="62"/>
    </row>
    <row r="149" spans="1:12" ht="17">
      <c r="A149" s="20" t="s">
        <v>171</v>
      </c>
      <c r="B149" s="15">
        <v>41826.471075305126</v>
      </c>
      <c r="C149" s="2">
        <v>1649.9024968629142</v>
      </c>
      <c r="D149" s="2">
        <v>4598.0439033919483</v>
      </c>
      <c r="E149" s="2">
        <v>128.37513042250492</v>
      </c>
      <c r="F149" s="80">
        <v>4.9828528534240128E-8</v>
      </c>
      <c r="G149" s="82">
        <f t="shared" si="10"/>
        <v>31.81418132652604</v>
      </c>
      <c r="H149" s="62">
        <f>(B149/75000)/(D149/75000)</f>
        <v>9.0965793180987244</v>
      </c>
      <c r="I149" s="86">
        <f>B149/75000</f>
        <v>0.55768628100406836</v>
      </c>
      <c r="J149" s="86">
        <f>D149/75000</f>
        <v>6.1307252045225975E-2</v>
      </c>
      <c r="K149" s="62">
        <f>H149/5.2</f>
        <v>1.7493421765574471</v>
      </c>
      <c r="L149" s="62">
        <f>I149/0.062</f>
        <v>8.9949400161946507</v>
      </c>
    </row>
    <row r="150" spans="1:12" ht="17">
      <c r="A150" s="18" t="s">
        <v>172</v>
      </c>
      <c r="B150" s="3">
        <v>42139.366806950726</v>
      </c>
      <c r="C150" s="3">
        <v>478.32247921343838</v>
      </c>
      <c r="D150" s="3">
        <v>37618.982496397955</v>
      </c>
      <c r="E150" s="3">
        <v>3064.6517568412037</v>
      </c>
      <c r="F150" s="79">
        <v>2.0977875779471532E-2</v>
      </c>
      <c r="G150" s="84">
        <f t="shared" si="10"/>
        <v>2.0610232689013723</v>
      </c>
      <c r="H150" s="62"/>
      <c r="I150" s="86"/>
      <c r="J150" s="86"/>
      <c r="K150" s="62"/>
      <c r="L150" s="62"/>
    </row>
    <row r="151" spans="1:12" ht="17">
      <c r="A151" s="18" t="s">
        <v>173</v>
      </c>
      <c r="B151" s="3">
        <v>40324.587158758834</v>
      </c>
      <c r="C151" s="3">
        <v>588.97063323308521</v>
      </c>
      <c r="D151" s="3">
        <v>37882.72888827217</v>
      </c>
      <c r="E151" s="3">
        <v>1179.382294117519</v>
      </c>
      <c r="F151" s="79">
        <v>3.9039358054499722E-3</v>
      </c>
      <c r="G151" s="84">
        <f t="shared" si="10"/>
        <v>2.6195815957705721</v>
      </c>
      <c r="H151" s="62"/>
      <c r="I151" s="86"/>
      <c r="J151" s="86"/>
      <c r="K151" s="62"/>
      <c r="L151" s="62"/>
    </row>
    <row r="152" spans="1:12" ht="17">
      <c r="A152" s="18" t="s">
        <v>174</v>
      </c>
      <c r="B152" s="3">
        <v>40638.560468864212</v>
      </c>
      <c r="C152" s="3">
        <v>681.03083174964843</v>
      </c>
      <c r="D152" s="3">
        <v>38082.286146601771</v>
      </c>
      <c r="E152" s="3">
        <v>1391.0536211246119</v>
      </c>
      <c r="F152" s="79">
        <v>7.2542212096890915E-3</v>
      </c>
      <c r="G152" s="84">
        <f t="shared" si="10"/>
        <v>2.3341159837436716</v>
      </c>
      <c r="H152" s="62"/>
      <c r="I152" s="86"/>
      <c r="J152" s="86"/>
      <c r="K152" s="62"/>
      <c r="L152" s="62"/>
    </row>
    <row r="153" spans="1:12" ht="17">
      <c r="A153" s="18" t="s">
        <v>175</v>
      </c>
      <c r="B153" s="3">
        <v>40701.946359173213</v>
      </c>
      <c r="C153" s="3">
        <v>1409.5675781082914</v>
      </c>
      <c r="D153" s="3">
        <v>37322.664002646437</v>
      </c>
      <c r="E153" s="3">
        <v>762.26726081702509</v>
      </c>
      <c r="F153" s="79">
        <v>1.679972111192967E-3</v>
      </c>
      <c r="G153" s="84">
        <f t="shared" si="10"/>
        <v>2.9822751360320954</v>
      </c>
      <c r="H153" s="62"/>
      <c r="I153" s="86"/>
      <c r="J153" s="86"/>
      <c r="K153" s="62"/>
      <c r="L153" s="62"/>
    </row>
    <row r="154" spans="1:12" ht="17">
      <c r="A154" s="18" t="s">
        <v>176</v>
      </c>
      <c r="B154" s="3">
        <v>41182.36362410969</v>
      </c>
      <c r="C154" s="3">
        <v>940.81371836016876</v>
      </c>
      <c r="D154" s="3">
        <v>38899.941311222887</v>
      </c>
      <c r="E154" s="3">
        <v>904.52981911297547</v>
      </c>
      <c r="F154" s="79">
        <v>2.91936448801251E-3</v>
      </c>
      <c r="G154" s="84">
        <f t="shared" si="10"/>
        <v>2.4732318838420047</v>
      </c>
      <c r="H154" s="62"/>
      <c r="I154" s="86"/>
      <c r="J154" s="86"/>
      <c r="K154" s="62"/>
      <c r="L154" s="62"/>
    </row>
    <row r="155" spans="1:12" ht="17">
      <c r="A155" s="18" t="s">
        <v>177</v>
      </c>
      <c r="B155" s="3">
        <v>41801.761050277819</v>
      </c>
      <c r="C155" s="3">
        <v>710.30963746025509</v>
      </c>
      <c r="D155" s="3">
        <v>3647.2744384936036</v>
      </c>
      <c r="E155" s="3">
        <v>389.74720992270647</v>
      </c>
      <c r="F155" s="79">
        <v>1.584516097703872E-13</v>
      </c>
      <c r="G155" s="84">
        <f t="shared" si="10"/>
        <v>66.59815699878132</v>
      </c>
      <c r="H155" s="62">
        <f>(B155/75000)/(D155/75000)</f>
        <v>11.461095608572514</v>
      </c>
      <c r="I155" s="86">
        <f>B155/75000</f>
        <v>0.55735681400370429</v>
      </c>
      <c r="J155" s="86">
        <f>D155/75000</f>
        <v>4.8630325846581383E-2</v>
      </c>
      <c r="K155" s="62">
        <f>H155/5.2</f>
        <v>2.2040568478024065</v>
      </c>
      <c r="L155" s="62">
        <f>I155/0.062</f>
        <v>8.9896260323178119</v>
      </c>
    </row>
    <row r="156" spans="1:12" ht="18" thickBot="1">
      <c r="A156" s="19" t="s">
        <v>178</v>
      </c>
      <c r="B156" s="4">
        <v>42069.66836092747</v>
      </c>
      <c r="C156" s="4">
        <v>232.93591356017299</v>
      </c>
      <c r="D156" s="4">
        <v>36708.024175204642</v>
      </c>
      <c r="E156" s="4">
        <v>2797.1625054326482</v>
      </c>
      <c r="F156" s="90">
        <v>7.6883388110015397E-3</v>
      </c>
      <c r="G156" s="85">
        <f t="shared" si="10"/>
        <v>2.7014354941639036</v>
      </c>
      <c r="H156" s="62"/>
      <c r="I156" s="86"/>
      <c r="J156" s="86"/>
      <c r="K156" s="62"/>
      <c r="L156" s="62"/>
    </row>
    <row r="157" spans="1:12" ht="16" thickBot="1">
      <c r="G157" s="73"/>
      <c r="H157" s="62"/>
      <c r="I157" s="86"/>
      <c r="J157" s="86"/>
      <c r="K157" s="62"/>
      <c r="L157" s="62"/>
    </row>
    <row r="158" spans="1:12">
      <c r="A158" s="283" t="s">
        <v>18</v>
      </c>
      <c r="B158" s="285" t="s">
        <v>17</v>
      </c>
      <c r="C158" s="285"/>
      <c r="D158" s="285" t="s">
        <v>16</v>
      </c>
      <c r="E158" s="285"/>
      <c r="F158" s="286" t="s">
        <v>0</v>
      </c>
      <c r="G158" s="277" t="s">
        <v>432</v>
      </c>
      <c r="H158" s="62"/>
      <c r="I158" s="86"/>
      <c r="J158" s="86"/>
      <c r="K158" s="62"/>
      <c r="L158" s="62"/>
    </row>
    <row r="159" spans="1:12" ht="49" thickBot="1">
      <c r="A159" s="284"/>
      <c r="B159" s="35" t="s">
        <v>1</v>
      </c>
      <c r="C159" s="35" t="s">
        <v>2</v>
      </c>
      <c r="D159" s="35" t="s">
        <v>1</v>
      </c>
      <c r="E159" s="35" t="s">
        <v>2</v>
      </c>
      <c r="F159" s="287"/>
      <c r="G159" s="288"/>
      <c r="H159" s="65" t="s">
        <v>433</v>
      </c>
      <c r="I159" s="87" t="s">
        <v>438</v>
      </c>
      <c r="J159" s="87" t="s">
        <v>439</v>
      </c>
      <c r="K159" s="65" t="s">
        <v>434</v>
      </c>
      <c r="L159" s="65" t="s">
        <v>435</v>
      </c>
    </row>
    <row r="160" spans="1:12" ht="17">
      <c r="A160" s="34" t="s">
        <v>275</v>
      </c>
      <c r="B160" s="5">
        <v>62379.120153847965</v>
      </c>
      <c r="C160" s="5">
        <v>5951.8327900664972</v>
      </c>
      <c r="D160" s="5">
        <v>42770.799034357144</v>
      </c>
      <c r="E160" s="5">
        <v>592.40854185097726</v>
      </c>
      <c r="F160" s="91">
        <v>6.8088077603261873E-4</v>
      </c>
      <c r="G160" s="89">
        <f t="shared" ref="G160:G191" si="11">ABS((B160-D160)/(SQRT(((C160^2)+(E160^2))*0.5)))</f>
        <v>4.6362196180008919</v>
      </c>
      <c r="H160" s="62">
        <f>(B160/75000)/(D160/75000)</f>
        <v>1.4584511293263367</v>
      </c>
      <c r="I160" s="86">
        <f>B160/75000</f>
        <v>0.83172160205130619</v>
      </c>
      <c r="J160" s="86">
        <f>D160/75000</f>
        <v>0.5702773204580952</v>
      </c>
      <c r="K160" s="62">
        <f>H160/5.2</f>
        <v>0.28047137102429553</v>
      </c>
      <c r="L160" s="62">
        <f>I160/0.062</f>
        <v>13.414864549214617</v>
      </c>
    </row>
    <row r="161" spans="1:12" ht="17">
      <c r="A161" s="18" t="s">
        <v>179</v>
      </c>
      <c r="B161" s="3">
        <v>54585.411812327766</v>
      </c>
      <c r="C161" s="3">
        <v>6283.2069142668024</v>
      </c>
      <c r="D161" s="3">
        <v>49484.549508267482</v>
      </c>
      <c r="E161" s="3">
        <v>2295.8851881653504</v>
      </c>
      <c r="F161" s="81">
        <v>0.13661859424927772</v>
      </c>
      <c r="G161" s="84">
        <f t="shared" si="11"/>
        <v>1.0783584745307186</v>
      </c>
      <c r="H161" s="62"/>
      <c r="I161" s="86"/>
      <c r="J161" s="86"/>
      <c r="K161" s="62"/>
      <c r="L161" s="62"/>
    </row>
    <row r="162" spans="1:12" ht="17">
      <c r="A162" s="18" t="s">
        <v>180</v>
      </c>
      <c r="B162" s="3">
        <v>53436.796494081274</v>
      </c>
      <c r="C162" s="3">
        <v>4490.9493079003187</v>
      </c>
      <c r="D162" s="3">
        <v>52237.140853770143</v>
      </c>
      <c r="E162" s="3">
        <v>1259.446612290629</v>
      </c>
      <c r="F162" s="81">
        <v>0.58687109237404067</v>
      </c>
      <c r="G162" s="84">
        <f t="shared" si="11"/>
        <v>0.36374223969779312</v>
      </c>
      <c r="H162" s="62"/>
      <c r="I162" s="86"/>
      <c r="J162" s="86"/>
      <c r="K162" s="62"/>
      <c r="L162" s="62"/>
    </row>
    <row r="163" spans="1:12" ht="17">
      <c r="A163" s="18" t="s">
        <v>181</v>
      </c>
      <c r="B163" s="3">
        <v>59682.091467004509</v>
      </c>
      <c r="C163" s="3">
        <v>7291.0763056498117</v>
      </c>
      <c r="D163" s="3">
        <v>56986.776047326566</v>
      </c>
      <c r="E163" s="3">
        <v>343.27358891651164</v>
      </c>
      <c r="F163" s="81">
        <v>0.44641064198457941</v>
      </c>
      <c r="G163" s="84">
        <f t="shared" si="11"/>
        <v>0.52221836791531429</v>
      </c>
      <c r="H163" s="62"/>
      <c r="I163" s="86"/>
      <c r="J163" s="86"/>
      <c r="K163" s="62"/>
      <c r="L163" s="62"/>
    </row>
    <row r="164" spans="1:12" ht="17">
      <c r="A164" s="18" t="s">
        <v>182</v>
      </c>
      <c r="B164" s="3">
        <v>58441.491478916025</v>
      </c>
      <c r="C164" s="3">
        <v>9027.9453092898912</v>
      </c>
      <c r="D164" s="3">
        <v>59026.666592457121</v>
      </c>
      <c r="E164" s="3">
        <v>725.71301597292131</v>
      </c>
      <c r="F164" s="81">
        <v>0.89070123781528465</v>
      </c>
      <c r="G164" s="84">
        <f t="shared" si="11"/>
        <v>9.1372032027458555E-2</v>
      </c>
      <c r="H164" s="62"/>
      <c r="I164" s="86"/>
      <c r="J164" s="86"/>
      <c r="K164" s="62"/>
      <c r="L164" s="62"/>
    </row>
    <row r="165" spans="1:12" ht="17">
      <c r="A165" s="18" t="s">
        <v>183</v>
      </c>
      <c r="B165" s="3">
        <v>58889.02611564059</v>
      </c>
      <c r="C165" s="3">
        <v>9484.9002211417574</v>
      </c>
      <c r="D165" s="3">
        <v>51725.322957867924</v>
      </c>
      <c r="E165" s="3">
        <v>759.44918509842023</v>
      </c>
      <c r="F165" s="81">
        <v>0.15236571683482178</v>
      </c>
      <c r="G165" s="84">
        <f t="shared" si="11"/>
        <v>1.0647118947827721</v>
      </c>
      <c r="H165" s="62"/>
      <c r="I165" s="86"/>
      <c r="J165" s="86"/>
      <c r="K165" s="62"/>
      <c r="L165" s="62"/>
    </row>
    <row r="166" spans="1:12" ht="17">
      <c r="A166" s="18" t="s">
        <v>184</v>
      </c>
      <c r="B166" s="3">
        <v>55829.703437398413</v>
      </c>
      <c r="C166" s="3">
        <v>10991.666024334387</v>
      </c>
      <c r="D166" s="3">
        <v>60175.130021688579</v>
      </c>
      <c r="E166" s="3">
        <v>575.7674840601378</v>
      </c>
      <c r="F166" s="81">
        <v>0.4175548953894539</v>
      </c>
      <c r="G166" s="84">
        <f t="shared" si="11"/>
        <v>0.55832731811645975</v>
      </c>
      <c r="H166" s="62"/>
      <c r="I166" s="86"/>
      <c r="J166" s="86"/>
      <c r="K166" s="62"/>
      <c r="L166" s="62"/>
    </row>
    <row r="167" spans="1:12" ht="17">
      <c r="A167" s="20" t="s">
        <v>185</v>
      </c>
      <c r="B167" s="15">
        <v>38579.933915883412</v>
      </c>
      <c r="C167" s="2">
        <v>588.65457254522141</v>
      </c>
      <c r="D167" s="2">
        <v>37609.554768937051</v>
      </c>
      <c r="E167" s="2">
        <v>496.78845192825383</v>
      </c>
      <c r="F167" s="80">
        <v>1.8729351138577877E-2</v>
      </c>
      <c r="G167" s="82">
        <f t="shared" si="11"/>
        <v>1.7816177514518179</v>
      </c>
      <c r="H167" s="62"/>
      <c r="I167" s="86"/>
      <c r="J167" s="86"/>
      <c r="K167" s="62"/>
      <c r="L167" s="62"/>
    </row>
    <row r="168" spans="1:12" ht="17">
      <c r="A168" s="20" t="s">
        <v>186</v>
      </c>
      <c r="B168" s="15">
        <v>30411.484794768901</v>
      </c>
      <c r="C168" s="2">
        <v>1420.5555203549998</v>
      </c>
      <c r="D168" s="2">
        <v>3396.5577885319744</v>
      </c>
      <c r="E168" s="2">
        <v>296.07311314903023</v>
      </c>
      <c r="F168" s="80">
        <v>5.1201762476474205E-8</v>
      </c>
      <c r="G168" s="82">
        <f t="shared" si="11"/>
        <v>26.328554516404754</v>
      </c>
      <c r="H168" s="62">
        <f>(B168/75000)/(D168/75000)</f>
        <v>8.9536191309475832</v>
      </c>
      <c r="I168" s="86">
        <f>B168/75000</f>
        <v>0.40548646393025201</v>
      </c>
      <c r="J168" s="86">
        <f>D168/75000</f>
        <v>4.5287437180426326E-2</v>
      </c>
      <c r="K168" s="62">
        <f>H168/5.2</f>
        <v>1.7218498328745351</v>
      </c>
      <c r="L168" s="62">
        <f>I168/0.062</f>
        <v>6.5401042569395482</v>
      </c>
    </row>
    <row r="169" spans="1:12" ht="17">
      <c r="A169" s="20" t="s">
        <v>187</v>
      </c>
      <c r="B169" s="15">
        <v>30468.45903915813</v>
      </c>
      <c r="C169" s="2">
        <v>1286.446232287009</v>
      </c>
      <c r="D169" s="2">
        <v>29980.688102360011</v>
      </c>
      <c r="E169" s="2">
        <v>1162.3854731730778</v>
      </c>
      <c r="F169" s="80">
        <v>0.54354523494500206</v>
      </c>
      <c r="G169" s="82">
        <f t="shared" si="11"/>
        <v>0.39786008321478394</v>
      </c>
      <c r="H169" s="62"/>
      <c r="I169" s="86"/>
      <c r="J169" s="86"/>
      <c r="K169" s="62"/>
      <c r="L169" s="62"/>
    </row>
    <row r="170" spans="1:12" ht="17">
      <c r="A170" s="20" t="s">
        <v>188</v>
      </c>
      <c r="B170" s="15">
        <v>34815.221204514739</v>
      </c>
      <c r="C170" s="2">
        <v>1102.0393827126607</v>
      </c>
      <c r="D170" s="2">
        <v>32159.185774354479</v>
      </c>
      <c r="E170" s="2">
        <v>2115.2119102590027</v>
      </c>
      <c r="F170" s="80">
        <v>3.9292541979592976E-2</v>
      </c>
      <c r="G170" s="82">
        <f t="shared" si="11"/>
        <v>1.5748735774244318</v>
      </c>
      <c r="H170" s="62"/>
      <c r="I170" s="86"/>
      <c r="J170" s="86"/>
      <c r="K170" s="62"/>
      <c r="L170" s="62"/>
    </row>
    <row r="171" spans="1:12" ht="17">
      <c r="A171" s="20" t="s">
        <v>189</v>
      </c>
      <c r="B171" s="15">
        <v>35708.847232342494</v>
      </c>
      <c r="C171" s="2">
        <v>2098.9742211379971</v>
      </c>
      <c r="D171" s="2">
        <v>36202.498095993891</v>
      </c>
      <c r="E171" s="2">
        <v>1574.176105123433</v>
      </c>
      <c r="F171" s="80">
        <v>0.68354270176864407</v>
      </c>
      <c r="G171" s="82">
        <f t="shared" si="11"/>
        <v>0.26608671990618327</v>
      </c>
      <c r="H171" s="62"/>
      <c r="I171" s="86"/>
      <c r="J171" s="86"/>
      <c r="K171" s="62"/>
      <c r="L171" s="62"/>
    </row>
    <row r="172" spans="1:12" ht="17">
      <c r="A172" s="20" t="s">
        <v>190</v>
      </c>
      <c r="B172" s="15">
        <v>33662.778384441634</v>
      </c>
      <c r="C172" s="2">
        <v>1441.2300415611826</v>
      </c>
      <c r="D172" s="2">
        <v>32590.410945668595</v>
      </c>
      <c r="E172" s="2">
        <v>1521.6359884687899</v>
      </c>
      <c r="F172" s="80">
        <v>0.27929743650121119</v>
      </c>
      <c r="G172" s="82">
        <f t="shared" si="11"/>
        <v>0.72360529646734417</v>
      </c>
      <c r="H172" s="62"/>
      <c r="I172" s="86"/>
      <c r="J172" s="86"/>
      <c r="K172" s="62"/>
      <c r="L172" s="62"/>
    </row>
    <row r="173" spans="1:12" ht="17">
      <c r="A173" s="20" t="s">
        <v>191</v>
      </c>
      <c r="B173" s="15">
        <v>40218.393907631602</v>
      </c>
      <c r="C173" s="2">
        <v>1729.7890733382155</v>
      </c>
      <c r="D173" s="2">
        <v>36190.690474182804</v>
      </c>
      <c r="E173" s="2">
        <v>2309.2250606990597</v>
      </c>
      <c r="F173" s="80">
        <v>1.1865299631310651E-2</v>
      </c>
      <c r="G173" s="82">
        <f t="shared" si="11"/>
        <v>1.9741876553886435</v>
      </c>
      <c r="H173" s="62"/>
      <c r="I173" s="86"/>
      <c r="J173" s="86"/>
      <c r="K173" s="62"/>
      <c r="L173" s="62"/>
    </row>
    <row r="174" spans="1:12" ht="17">
      <c r="A174" s="18" t="s">
        <v>192</v>
      </c>
      <c r="B174" s="3">
        <v>40472.305417379648</v>
      </c>
      <c r="C174" s="3">
        <v>605.50584151990006</v>
      </c>
      <c r="D174" s="3">
        <v>39260.43630506401</v>
      </c>
      <c r="E174" s="3">
        <v>1405.6732451701689</v>
      </c>
      <c r="F174" s="79">
        <v>0.1212436817234626</v>
      </c>
      <c r="G174" s="84">
        <f t="shared" si="11"/>
        <v>1.1197623307499296</v>
      </c>
      <c r="H174" s="62"/>
      <c r="I174" s="86"/>
      <c r="J174" s="86"/>
      <c r="K174" s="62"/>
      <c r="L174" s="62"/>
    </row>
    <row r="175" spans="1:12" ht="17">
      <c r="A175" s="18" t="s">
        <v>193</v>
      </c>
      <c r="B175" s="3">
        <v>32325.777270150167</v>
      </c>
      <c r="C175" s="3">
        <v>3701.1958045981182</v>
      </c>
      <c r="D175" s="3">
        <v>29998.218433479295</v>
      </c>
      <c r="E175" s="3">
        <v>414.05011963764633</v>
      </c>
      <c r="F175" s="79">
        <v>0.21975795492396868</v>
      </c>
      <c r="G175" s="84">
        <f t="shared" si="11"/>
        <v>0.88383852592825241</v>
      </c>
      <c r="H175" s="62"/>
      <c r="I175" s="86"/>
      <c r="J175" s="86"/>
      <c r="K175" s="62"/>
      <c r="L175" s="62"/>
    </row>
    <row r="176" spans="1:12" ht="17">
      <c r="A176" s="18" t="s">
        <v>194</v>
      </c>
      <c r="B176" s="3">
        <v>39392.119106272876</v>
      </c>
      <c r="C176" s="3">
        <v>673.06828380764034</v>
      </c>
      <c r="D176" s="3">
        <v>37619.095243085438</v>
      </c>
      <c r="E176" s="3">
        <v>909.24083567325283</v>
      </c>
      <c r="F176" s="79">
        <v>6.4371946358690989E-3</v>
      </c>
      <c r="G176" s="84">
        <f t="shared" si="11"/>
        <v>2.216505117075299</v>
      </c>
      <c r="H176" s="62"/>
      <c r="I176" s="86"/>
      <c r="J176" s="86"/>
      <c r="K176" s="62"/>
      <c r="L176" s="62"/>
    </row>
    <row r="177" spans="1:12" ht="17">
      <c r="A177" s="18" t="s">
        <v>195</v>
      </c>
      <c r="B177" s="3">
        <v>41800.646803638403</v>
      </c>
      <c r="C177" s="3">
        <v>517.54919194380534</v>
      </c>
      <c r="D177" s="3">
        <v>40385.874416998478</v>
      </c>
      <c r="E177" s="3">
        <v>464.74914462911545</v>
      </c>
      <c r="F177" s="79">
        <v>1.0930473077860037E-3</v>
      </c>
      <c r="G177" s="84">
        <f t="shared" si="11"/>
        <v>2.8763827692725514</v>
      </c>
      <c r="H177" s="62"/>
      <c r="I177" s="86"/>
      <c r="J177" s="86"/>
      <c r="K177" s="62"/>
      <c r="L177" s="62"/>
    </row>
    <row r="178" spans="1:12" ht="17">
      <c r="A178" s="18" t="s">
        <v>196</v>
      </c>
      <c r="B178" s="3">
        <v>41608.449589425603</v>
      </c>
      <c r="C178" s="3">
        <v>1095.7818688388677</v>
      </c>
      <c r="D178" s="3">
        <v>10636.256571080434</v>
      </c>
      <c r="E178" s="3">
        <v>832.72522683879959</v>
      </c>
      <c r="F178" s="79">
        <v>1.1093349428533573E-12</v>
      </c>
      <c r="G178" s="84">
        <f t="shared" si="11"/>
        <v>31.825670993729915</v>
      </c>
      <c r="H178" s="62">
        <f>(B178/75000)/(D178/75000)</f>
        <v>3.9119448944619624</v>
      </c>
      <c r="I178" s="86">
        <f>B178/75000</f>
        <v>0.55477932785900808</v>
      </c>
      <c r="J178" s="86">
        <f>D178/75000</f>
        <v>0.14181675428107246</v>
      </c>
      <c r="K178" s="62">
        <f>H178/5.2</f>
        <v>0.75229709508883891</v>
      </c>
      <c r="L178" s="62">
        <f>I178/0.062</f>
        <v>8.9480536751452924</v>
      </c>
    </row>
    <row r="179" spans="1:12" ht="17">
      <c r="A179" s="18" t="s">
        <v>197</v>
      </c>
      <c r="B179" s="3">
        <v>39832.529732206756</v>
      </c>
      <c r="C179" s="3">
        <v>954.45559999748514</v>
      </c>
      <c r="D179" s="3">
        <v>38185.100729971076</v>
      </c>
      <c r="E179" s="3">
        <v>905.34233388688949</v>
      </c>
      <c r="F179" s="79">
        <v>1.8835273719677963E-2</v>
      </c>
      <c r="G179" s="84">
        <f t="shared" si="11"/>
        <v>1.7710040805545628</v>
      </c>
      <c r="H179" s="62"/>
      <c r="I179" s="86"/>
      <c r="J179" s="86"/>
      <c r="K179" s="62"/>
      <c r="L179" s="62"/>
    </row>
    <row r="180" spans="1:12" ht="17">
      <c r="A180" s="18" t="s">
        <v>198</v>
      </c>
      <c r="B180" s="3">
        <v>44225.634471276426</v>
      </c>
      <c r="C180" s="3">
        <v>1278.8671132898335</v>
      </c>
      <c r="D180" s="3">
        <v>40891.627651060327</v>
      </c>
      <c r="E180" s="3">
        <v>999.52363769181511</v>
      </c>
      <c r="F180" s="79">
        <v>1.1482472428988246E-3</v>
      </c>
      <c r="G180" s="84">
        <f t="shared" si="11"/>
        <v>2.9048811930221192</v>
      </c>
      <c r="H180" s="62"/>
      <c r="I180" s="86"/>
      <c r="J180" s="86"/>
      <c r="K180" s="62"/>
      <c r="L180" s="62"/>
    </row>
    <row r="181" spans="1:12" ht="17">
      <c r="A181" s="20" t="s">
        <v>199</v>
      </c>
      <c r="B181" s="15">
        <v>46713.720069190742</v>
      </c>
      <c r="C181" s="2">
        <v>719.81110875322656</v>
      </c>
      <c r="D181" s="2">
        <v>44596.984858278738</v>
      </c>
      <c r="E181" s="2">
        <v>1633.3402250106669</v>
      </c>
      <c r="F181" s="80">
        <v>3.3418395091572482E-2</v>
      </c>
      <c r="G181" s="82">
        <f t="shared" si="11"/>
        <v>1.6771176580843439</v>
      </c>
      <c r="H181" s="62"/>
      <c r="I181" s="86"/>
      <c r="J181" s="86"/>
      <c r="K181" s="62"/>
      <c r="L181" s="62"/>
    </row>
    <row r="182" spans="1:12" ht="17">
      <c r="A182" s="20" t="s">
        <v>200</v>
      </c>
      <c r="B182" s="15">
        <v>42078.464258852466</v>
      </c>
      <c r="C182" s="2">
        <v>548.20816158720606</v>
      </c>
      <c r="D182" s="2">
        <v>40659.738397266105</v>
      </c>
      <c r="E182" s="2">
        <v>910.9559169160774</v>
      </c>
      <c r="F182" s="80">
        <v>1.7014616676624149E-2</v>
      </c>
      <c r="G182" s="82">
        <f t="shared" si="11"/>
        <v>1.8871334832193165</v>
      </c>
      <c r="H182" s="62"/>
      <c r="I182" s="86"/>
      <c r="J182" s="86"/>
      <c r="K182" s="62"/>
      <c r="L182" s="62"/>
    </row>
    <row r="183" spans="1:12" ht="17">
      <c r="A183" s="20" t="s">
        <v>201</v>
      </c>
      <c r="B183" s="15">
        <v>42298.821515906107</v>
      </c>
      <c r="C183" s="2">
        <v>706.2573042742323</v>
      </c>
      <c r="D183" s="2">
        <v>26455.327383949796</v>
      </c>
      <c r="E183" s="2">
        <v>510.25036326757902</v>
      </c>
      <c r="F183" s="80">
        <v>1.3149301892715221E-11</v>
      </c>
      <c r="G183" s="82">
        <f t="shared" si="11"/>
        <v>25.715844457425341</v>
      </c>
      <c r="H183" s="62">
        <f>(B183/75000)/(D183/75000)</f>
        <v>1.5988772658911949</v>
      </c>
      <c r="I183" s="86">
        <f>B183/75000</f>
        <v>0.56398428687874813</v>
      </c>
      <c r="J183" s="86">
        <f>D183/75000</f>
        <v>0.35273769845266395</v>
      </c>
      <c r="K183" s="62">
        <f>H183/5.2</f>
        <v>0.30747639728676823</v>
      </c>
      <c r="L183" s="62">
        <f>I183/0.062</f>
        <v>9.0965207561088413</v>
      </c>
    </row>
    <row r="184" spans="1:12" ht="17">
      <c r="A184" s="20" t="s">
        <v>202</v>
      </c>
      <c r="B184" s="15">
        <v>49073.212968477477</v>
      </c>
      <c r="C184" s="2">
        <v>1079.9366819752902</v>
      </c>
      <c r="D184" s="2">
        <v>46744.147179207532</v>
      </c>
      <c r="E184" s="2">
        <v>1049.2566840809798</v>
      </c>
      <c r="F184" s="80">
        <v>6.1428578077068734E-3</v>
      </c>
      <c r="G184" s="82">
        <f t="shared" si="11"/>
        <v>2.1875176557043976</v>
      </c>
      <c r="H184" s="62"/>
      <c r="I184" s="86"/>
      <c r="J184" s="86"/>
      <c r="K184" s="62"/>
      <c r="L184" s="62"/>
    </row>
    <row r="185" spans="1:12" ht="17">
      <c r="A185" s="20" t="s">
        <v>203</v>
      </c>
      <c r="B185" s="15">
        <v>48836.56256614931</v>
      </c>
      <c r="C185" s="2">
        <v>973.19789907409154</v>
      </c>
      <c r="D185" s="2">
        <v>46212.495031355153</v>
      </c>
      <c r="E185" s="2">
        <v>890.02014959332951</v>
      </c>
      <c r="F185" s="80">
        <v>1.2609424008804236E-3</v>
      </c>
      <c r="G185" s="82">
        <f t="shared" si="11"/>
        <v>2.8139021920069447</v>
      </c>
      <c r="H185" s="62"/>
      <c r="I185" s="86"/>
      <c r="J185" s="86"/>
      <c r="K185" s="62"/>
      <c r="L185" s="62"/>
    </row>
    <row r="186" spans="1:12" ht="17">
      <c r="A186" s="20" t="s">
        <v>204</v>
      </c>
      <c r="B186" s="15">
        <v>42171.576204137433</v>
      </c>
      <c r="C186" s="2">
        <v>1610.5741551197993</v>
      </c>
      <c r="D186" s="2">
        <v>40124.251338880895</v>
      </c>
      <c r="E186" s="2">
        <v>739.14413285821843</v>
      </c>
      <c r="F186" s="80">
        <v>3.6219045274979836E-2</v>
      </c>
      <c r="G186" s="82">
        <f t="shared" si="11"/>
        <v>1.6338694554934441</v>
      </c>
      <c r="H186" s="62"/>
      <c r="I186" s="86"/>
      <c r="J186" s="86"/>
      <c r="K186" s="62"/>
      <c r="L186" s="62"/>
    </row>
    <row r="187" spans="1:12" ht="17">
      <c r="A187" s="20" t="s">
        <v>205</v>
      </c>
      <c r="B187" s="15">
        <v>53677.251175170612</v>
      </c>
      <c r="C187" s="2">
        <v>1488.3303557973225</v>
      </c>
      <c r="D187" s="2">
        <v>51123.456959798001</v>
      </c>
      <c r="E187" s="2">
        <v>1323.3165224955626</v>
      </c>
      <c r="F187" s="80">
        <v>1.6964505616918462E-2</v>
      </c>
      <c r="G187" s="82">
        <f t="shared" si="11"/>
        <v>1.8134619704252242</v>
      </c>
      <c r="H187" s="62"/>
      <c r="I187" s="86"/>
      <c r="J187" s="86"/>
      <c r="K187" s="62"/>
      <c r="L187" s="62"/>
    </row>
    <row r="188" spans="1:12" ht="17">
      <c r="A188" s="18" t="s">
        <v>206</v>
      </c>
      <c r="B188" s="3">
        <v>48388.348049729415</v>
      </c>
      <c r="C188" s="3">
        <v>1197.5650876877251</v>
      </c>
      <c r="D188" s="3">
        <v>45324.801290520314</v>
      </c>
      <c r="E188" s="3">
        <v>1603.9101588994599</v>
      </c>
      <c r="F188" s="79">
        <v>7.2976557592091054E-3</v>
      </c>
      <c r="G188" s="84">
        <f t="shared" si="11"/>
        <v>2.1644454436099627</v>
      </c>
      <c r="H188" s="62"/>
      <c r="I188" s="86"/>
      <c r="J188" s="86"/>
      <c r="K188" s="62"/>
      <c r="L188" s="62"/>
    </row>
    <row r="189" spans="1:12" ht="17">
      <c r="A189" s="18" t="s">
        <v>207</v>
      </c>
      <c r="B189" s="3">
        <v>54766.246165780387</v>
      </c>
      <c r="C189" s="3">
        <v>2627.1000470089589</v>
      </c>
      <c r="D189" s="3">
        <v>50503.994985787234</v>
      </c>
      <c r="E189" s="3">
        <v>1285.1767921318358</v>
      </c>
      <c r="F189" s="79">
        <v>1.3190052256893519E-2</v>
      </c>
      <c r="G189" s="84">
        <f t="shared" si="11"/>
        <v>2.0610395268092931</v>
      </c>
      <c r="H189" s="62"/>
      <c r="I189" s="86"/>
      <c r="J189" s="86"/>
      <c r="K189" s="62"/>
      <c r="L189" s="62"/>
    </row>
    <row r="190" spans="1:12" ht="17">
      <c r="A190" s="18" t="s">
        <v>208</v>
      </c>
      <c r="B190" s="3">
        <v>44113.599548384977</v>
      </c>
      <c r="C190" s="3">
        <v>2681.1182597840775</v>
      </c>
      <c r="D190" s="3">
        <v>42399.496995694601</v>
      </c>
      <c r="E190" s="3">
        <v>603.05585090523641</v>
      </c>
      <c r="F190" s="79">
        <v>0.21677556549898502</v>
      </c>
      <c r="G190" s="84">
        <f t="shared" si="11"/>
        <v>0.88210189183126575</v>
      </c>
      <c r="H190" s="62"/>
      <c r="I190" s="86"/>
      <c r="J190" s="86"/>
      <c r="K190" s="62"/>
      <c r="L190" s="62"/>
    </row>
    <row r="191" spans="1:12" ht="17">
      <c r="A191" s="18" t="s">
        <v>209</v>
      </c>
      <c r="B191" s="3">
        <v>49047.96703747892</v>
      </c>
      <c r="C191" s="3">
        <v>1787.0495261302758</v>
      </c>
      <c r="D191" s="3">
        <v>35420.735078265534</v>
      </c>
      <c r="E191" s="3">
        <v>636.47265555009619</v>
      </c>
      <c r="F191" s="79">
        <v>2.56973025278684E-6</v>
      </c>
      <c r="G191" s="84">
        <f t="shared" si="11"/>
        <v>10.159053246585845</v>
      </c>
      <c r="H191" s="62">
        <f t="shared" ref="H191" si="12">(B191/75000)/(D191/75000)</f>
        <v>1.3847247079740921</v>
      </c>
      <c r="I191" s="86">
        <f t="shared" ref="I191" si="13">B191/75000</f>
        <v>0.65397289383305224</v>
      </c>
      <c r="J191" s="86">
        <f t="shared" ref="J191" si="14">D191/75000</f>
        <v>0.47227646771020709</v>
      </c>
      <c r="K191" s="62">
        <f t="shared" ref="K191" si="15">H191/5.2</f>
        <v>0.26629321307194076</v>
      </c>
      <c r="L191" s="62">
        <f t="shared" ref="L191" si="16">I191/0.062</f>
        <v>10.547949900533101</v>
      </c>
    </row>
    <row r="192" spans="1:12" ht="17">
      <c r="A192" s="18" t="s">
        <v>210</v>
      </c>
      <c r="B192" s="3">
        <v>53461.763341741207</v>
      </c>
      <c r="C192" s="3">
        <v>737.28292548580043</v>
      </c>
      <c r="D192" s="3">
        <v>51575.067453058095</v>
      </c>
      <c r="E192" s="3">
        <v>1087.1819658371655</v>
      </c>
      <c r="F192" s="79">
        <v>1.0949532243539723E-2</v>
      </c>
      <c r="G192" s="84">
        <f t="shared" ref="G192:G208" si="17">ABS((B192-D192)/(SQRT(((C192^2)+(E192^2))*0.5)))</f>
        <v>2.0312016183135881</v>
      </c>
      <c r="H192" s="62"/>
      <c r="I192" s="86"/>
      <c r="J192" s="86"/>
      <c r="K192" s="86"/>
      <c r="L192" s="86"/>
    </row>
    <row r="193" spans="1:12" ht="17">
      <c r="A193" s="18" t="s">
        <v>211</v>
      </c>
      <c r="B193" s="3">
        <v>47764.9942825787</v>
      </c>
      <c r="C193" s="3">
        <v>1434.6725384831398</v>
      </c>
      <c r="D193" s="3">
        <v>47242.600880860693</v>
      </c>
      <c r="E193" s="3">
        <v>1104.398788654167</v>
      </c>
      <c r="F193" s="79">
        <v>0.53426384704754515</v>
      </c>
      <c r="G193" s="84">
        <f t="shared" si="17"/>
        <v>0.40804625838698971</v>
      </c>
      <c r="H193" s="62"/>
      <c r="I193" s="86"/>
      <c r="J193" s="86"/>
      <c r="K193" s="62"/>
      <c r="L193" s="62"/>
    </row>
    <row r="194" spans="1:12" ht="17">
      <c r="A194" s="18" t="s">
        <v>212</v>
      </c>
      <c r="B194" s="3">
        <v>51307.825317337491</v>
      </c>
      <c r="C194" s="3">
        <v>2012.2286044443158</v>
      </c>
      <c r="D194" s="3">
        <v>47314.411427546765</v>
      </c>
      <c r="E194" s="3">
        <v>2789.9267622276384</v>
      </c>
      <c r="F194" s="79">
        <v>2.8696979097678141E-2</v>
      </c>
      <c r="G194" s="84">
        <f t="shared" si="17"/>
        <v>1.6417853662721174</v>
      </c>
      <c r="H194" s="62"/>
      <c r="I194" s="86"/>
      <c r="J194" s="86"/>
      <c r="K194" s="62"/>
      <c r="L194" s="62"/>
    </row>
    <row r="195" spans="1:12" ht="17">
      <c r="A195" s="20" t="s">
        <v>213</v>
      </c>
      <c r="B195" s="15">
        <v>43675.957444593892</v>
      </c>
      <c r="C195" s="2">
        <v>410.25294753826239</v>
      </c>
      <c r="D195" s="2">
        <v>41485.756751220477</v>
      </c>
      <c r="E195" s="2">
        <v>1108.21931209647</v>
      </c>
      <c r="F195" s="80">
        <v>5.3572093896554936E-3</v>
      </c>
      <c r="G195" s="82">
        <f t="shared" si="17"/>
        <v>2.6211087768734247</v>
      </c>
      <c r="H195" s="62"/>
      <c r="I195" s="86"/>
      <c r="J195" s="86"/>
      <c r="K195" s="62"/>
      <c r="L195" s="62"/>
    </row>
    <row r="196" spans="1:12" ht="17">
      <c r="A196" s="20" t="s">
        <v>214</v>
      </c>
      <c r="B196" s="15">
        <v>41978.121916170581</v>
      </c>
      <c r="C196" s="2">
        <v>545.4456180167349</v>
      </c>
      <c r="D196" s="2">
        <v>40071.753375604989</v>
      </c>
      <c r="E196" s="2">
        <v>1176.4753652918812</v>
      </c>
      <c r="F196" s="80">
        <v>1.3206733170094706E-2</v>
      </c>
      <c r="G196" s="82">
        <f t="shared" si="17"/>
        <v>2.0790256075301943</v>
      </c>
      <c r="H196" s="62"/>
      <c r="I196" s="86"/>
      <c r="J196" s="86"/>
      <c r="K196" s="62"/>
      <c r="L196" s="62"/>
    </row>
    <row r="197" spans="1:12" ht="17">
      <c r="A197" s="20" t="s">
        <v>215</v>
      </c>
      <c r="B197" s="15">
        <v>41589.138135763031</v>
      </c>
      <c r="C197" s="2">
        <v>381.30245313261656</v>
      </c>
      <c r="D197" s="2">
        <v>39772.044615581624</v>
      </c>
      <c r="E197" s="2">
        <v>1022.8853979914687</v>
      </c>
      <c r="F197" s="80">
        <v>8.8348168229280735E-3</v>
      </c>
      <c r="G197" s="82">
        <f t="shared" si="17"/>
        <v>2.3540264645879145</v>
      </c>
      <c r="H197" s="62"/>
      <c r="I197" s="86"/>
      <c r="J197" s="86"/>
      <c r="K197" s="62"/>
      <c r="L197" s="62"/>
    </row>
    <row r="198" spans="1:12" ht="17">
      <c r="A198" s="20" t="s">
        <v>216</v>
      </c>
      <c r="B198" s="15">
        <v>44391.727056563097</v>
      </c>
      <c r="C198" s="2">
        <v>829.92834449419479</v>
      </c>
      <c r="D198" s="2">
        <v>42957.484298469419</v>
      </c>
      <c r="E198" s="2">
        <v>628.5621182390272</v>
      </c>
      <c r="F198" s="80">
        <v>1.2612955684174748E-2</v>
      </c>
      <c r="G198" s="82">
        <f t="shared" si="17"/>
        <v>1.9482683995993979</v>
      </c>
      <c r="H198" s="62"/>
      <c r="I198" s="86"/>
      <c r="J198" s="86"/>
      <c r="K198" s="62"/>
      <c r="L198" s="62"/>
    </row>
    <row r="199" spans="1:12" ht="17">
      <c r="A199" s="20" t="s">
        <v>217</v>
      </c>
      <c r="B199" s="15">
        <v>43158.459955537779</v>
      </c>
      <c r="C199" s="2">
        <v>874.27609905229133</v>
      </c>
      <c r="D199" s="2">
        <v>41660.920893904316</v>
      </c>
      <c r="E199" s="2">
        <v>667.43259174401271</v>
      </c>
      <c r="F199" s="80">
        <v>1.3329265353594789E-2</v>
      </c>
      <c r="G199" s="82">
        <f t="shared" si="17"/>
        <v>1.9254484097306328</v>
      </c>
      <c r="H199" s="62"/>
      <c r="I199" s="86"/>
      <c r="J199" s="86"/>
      <c r="K199" s="62"/>
      <c r="L199" s="62"/>
    </row>
    <row r="200" spans="1:12" ht="17">
      <c r="A200" s="20" t="s">
        <v>218</v>
      </c>
      <c r="B200" s="15">
        <v>41134.035248253691</v>
      </c>
      <c r="C200" s="2">
        <v>989.49656103927759</v>
      </c>
      <c r="D200" s="2">
        <v>39752.327641825505</v>
      </c>
      <c r="E200" s="2">
        <v>553.77533480657848</v>
      </c>
      <c r="F200" s="80">
        <v>2.6512354420771163E-2</v>
      </c>
      <c r="G200" s="82">
        <f t="shared" si="17"/>
        <v>1.7232544414120547</v>
      </c>
      <c r="H200" s="62"/>
      <c r="I200" s="86"/>
      <c r="J200" s="86"/>
      <c r="K200" s="62"/>
      <c r="L200" s="62"/>
    </row>
    <row r="201" spans="1:12" ht="17">
      <c r="A201" s="20" t="s">
        <v>219</v>
      </c>
      <c r="B201" s="15">
        <v>46064.507175437815</v>
      </c>
      <c r="C201" s="2">
        <v>1057.2476178484103</v>
      </c>
      <c r="D201" s="2">
        <v>18882.258598587236</v>
      </c>
      <c r="E201" s="2">
        <v>1071.2802100661868</v>
      </c>
      <c r="F201" s="80">
        <v>2.0823361570053494E-12</v>
      </c>
      <c r="G201" s="82">
        <f t="shared" si="17"/>
        <v>25.54033593742221</v>
      </c>
      <c r="H201" s="62">
        <f>(B201/75000)/(D201/75000)</f>
        <v>2.4395655283994655</v>
      </c>
      <c r="I201" s="86">
        <f>B201/75000</f>
        <v>0.61419342900583751</v>
      </c>
      <c r="J201" s="86">
        <f>D201/75000</f>
        <v>0.25176344798116312</v>
      </c>
      <c r="K201" s="62">
        <f>H201/5.2</f>
        <v>0.4691472169998972</v>
      </c>
      <c r="L201" s="62">
        <f>I201/0.062</f>
        <v>9.9063456291264114</v>
      </c>
    </row>
    <row r="202" spans="1:12" ht="17">
      <c r="A202" s="18" t="s">
        <v>220</v>
      </c>
      <c r="B202" s="3">
        <v>31648.946917720703</v>
      </c>
      <c r="C202" s="3">
        <v>270.12166170753574</v>
      </c>
      <c r="D202" s="3">
        <v>30915.295701837826</v>
      </c>
      <c r="E202" s="3">
        <v>463.75617851959402</v>
      </c>
      <c r="F202" s="79">
        <v>1.556277377805498E-2</v>
      </c>
      <c r="G202" s="84">
        <f t="shared" si="17"/>
        <v>1.9332215465050218</v>
      </c>
      <c r="H202" s="62"/>
      <c r="I202" s="86"/>
      <c r="J202" s="86"/>
      <c r="K202" s="62"/>
      <c r="L202" s="62"/>
    </row>
    <row r="203" spans="1:12" ht="17">
      <c r="A203" s="18" t="s">
        <v>221</v>
      </c>
      <c r="B203" s="3">
        <v>31265.239335725299</v>
      </c>
      <c r="C203" s="3">
        <v>538.29379334469854</v>
      </c>
      <c r="D203" s="3">
        <v>30506.559338701281</v>
      </c>
      <c r="E203" s="3">
        <v>1063.0637631354214</v>
      </c>
      <c r="F203" s="79">
        <v>0.19526848615765774</v>
      </c>
      <c r="G203" s="84">
        <f t="shared" si="17"/>
        <v>0.90043038022277466</v>
      </c>
      <c r="H203" s="62"/>
      <c r="I203" s="86"/>
      <c r="J203" s="86"/>
      <c r="K203" s="62"/>
      <c r="L203" s="62"/>
    </row>
    <row r="204" spans="1:12" ht="17">
      <c r="A204" s="18" t="s">
        <v>222</v>
      </c>
      <c r="B204" s="3">
        <v>30352.849090311811</v>
      </c>
      <c r="C204" s="3">
        <v>2442.8366238721778</v>
      </c>
      <c r="D204" s="3">
        <v>30277.185819599967</v>
      </c>
      <c r="E204" s="3">
        <v>1728.2097221113941</v>
      </c>
      <c r="F204" s="79">
        <v>0.95614645791036512</v>
      </c>
      <c r="G204" s="84">
        <f t="shared" si="17"/>
        <v>3.5759191635068611E-2</v>
      </c>
      <c r="H204" s="62"/>
      <c r="I204" s="86"/>
      <c r="J204" s="86"/>
      <c r="K204" s="62"/>
      <c r="L204" s="62"/>
    </row>
    <row r="205" spans="1:12" ht="17">
      <c r="A205" s="18" t="s">
        <v>223</v>
      </c>
      <c r="B205" s="3">
        <v>32053.223138978323</v>
      </c>
      <c r="C205" s="3">
        <v>1622.6352096599981</v>
      </c>
      <c r="D205" s="3">
        <v>31264.333579098369</v>
      </c>
      <c r="E205" s="3">
        <v>1152.1092916637449</v>
      </c>
      <c r="F205" s="79">
        <v>0.39841110641491806</v>
      </c>
      <c r="G205" s="84">
        <f t="shared" si="17"/>
        <v>0.56061810279786661</v>
      </c>
      <c r="H205" s="62"/>
      <c r="I205" s="86"/>
      <c r="J205" s="86"/>
      <c r="K205" s="62"/>
      <c r="L205" s="62"/>
    </row>
    <row r="206" spans="1:12" ht="17">
      <c r="A206" s="18" t="s">
        <v>224</v>
      </c>
      <c r="B206" s="3">
        <v>31166.958116290185</v>
      </c>
      <c r="C206" s="3">
        <v>410.58220849924436</v>
      </c>
      <c r="D206" s="3">
        <v>31191.222202678648</v>
      </c>
      <c r="E206" s="3">
        <v>1633.2085863138743</v>
      </c>
      <c r="F206" s="79">
        <v>0.97540976309324434</v>
      </c>
      <c r="G206" s="84">
        <f t="shared" si="17"/>
        <v>2.0376510232049623E-2</v>
      </c>
      <c r="H206" s="62"/>
      <c r="I206" s="86"/>
      <c r="J206" s="86"/>
      <c r="K206" s="62"/>
      <c r="L206" s="62"/>
    </row>
    <row r="207" spans="1:12" ht="17">
      <c r="A207" s="18" t="s">
        <v>225</v>
      </c>
      <c r="B207" s="3">
        <v>29733.301918331705</v>
      </c>
      <c r="C207" s="3">
        <v>789.02607077024641</v>
      </c>
      <c r="D207" s="3">
        <v>10155.91558414939</v>
      </c>
      <c r="E207" s="3">
        <v>551.77877198035742</v>
      </c>
      <c r="F207" s="79">
        <v>6.8035655731386895E-12</v>
      </c>
      <c r="G207" s="84">
        <f t="shared" si="17"/>
        <v>28.755750010887184</v>
      </c>
      <c r="H207" s="62">
        <f>(B207/75000)/(D207/75000)</f>
        <v>2.9276830505303986</v>
      </c>
      <c r="I207" s="86">
        <f>B207/75000</f>
        <v>0.39644402557775604</v>
      </c>
      <c r="J207" s="86">
        <f>D207/75000</f>
        <v>0.13541220778865853</v>
      </c>
      <c r="K207" s="62">
        <f>H207/5.2</f>
        <v>0.5630159712558459</v>
      </c>
      <c r="L207" s="62">
        <f>I207/0.062</f>
        <v>6.394258477060581</v>
      </c>
    </row>
    <row r="208" spans="1:12" ht="18" thickBot="1">
      <c r="A208" s="19" t="s">
        <v>226</v>
      </c>
      <c r="B208" s="4">
        <v>32116.182283544633</v>
      </c>
      <c r="C208" s="4">
        <v>415.33408060591302</v>
      </c>
      <c r="D208" s="4">
        <v>30216.490420156741</v>
      </c>
      <c r="E208" s="4">
        <v>896.05032787333857</v>
      </c>
      <c r="F208" s="90">
        <v>3.4994008332549873E-3</v>
      </c>
      <c r="G208" s="85">
        <f t="shared" si="17"/>
        <v>2.7202252827187765</v>
      </c>
      <c r="H208" s="62"/>
      <c r="I208" s="86"/>
      <c r="J208" s="86"/>
      <c r="K208" s="62"/>
      <c r="L208" s="62"/>
    </row>
    <row r="209" spans="1:12" ht="16" thickBot="1">
      <c r="G209" s="73"/>
      <c r="H209" s="62"/>
      <c r="I209" s="86"/>
      <c r="J209" s="86"/>
      <c r="K209" s="62"/>
      <c r="L209" s="62"/>
    </row>
    <row r="210" spans="1:12">
      <c r="A210" s="283" t="s">
        <v>377</v>
      </c>
      <c r="B210" s="285" t="s">
        <v>17</v>
      </c>
      <c r="C210" s="285"/>
      <c r="D210" s="285" t="s">
        <v>16</v>
      </c>
      <c r="E210" s="285"/>
      <c r="F210" s="286" t="s">
        <v>0</v>
      </c>
      <c r="G210" s="277" t="s">
        <v>432</v>
      </c>
      <c r="H210" s="62"/>
      <c r="I210" s="86"/>
      <c r="J210" s="86"/>
      <c r="K210" s="62"/>
      <c r="L210" s="62"/>
    </row>
    <row r="211" spans="1:12" ht="49" thickBot="1">
      <c r="A211" s="284"/>
      <c r="B211" s="35" t="s">
        <v>1</v>
      </c>
      <c r="C211" s="35" t="s">
        <v>2</v>
      </c>
      <c r="D211" s="35" t="s">
        <v>1</v>
      </c>
      <c r="E211" s="35" t="s">
        <v>2</v>
      </c>
      <c r="F211" s="287"/>
      <c r="G211" s="288"/>
      <c r="H211" s="65" t="s">
        <v>433</v>
      </c>
      <c r="I211" s="87" t="s">
        <v>438</v>
      </c>
      <c r="J211" s="87" t="s">
        <v>439</v>
      </c>
      <c r="K211" s="65" t="s">
        <v>434</v>
      </c>
      <c r="L211" s="65" t="s">
        <v>435</v>
      </c>
    </row>
    <row r="212" spans="1:12" ht="17">
      <c r="A212" s="34" t="s">
        <v>279</v>
      </c>
      <c r="B212" s="83">
        <v>41551.189555894678</v>
      </c>
      <c r="C212" s="83">
        <v>1329.496132989213</v>
      </c>
      <c r="D212" s="83">
        <v>11343.329256158011</v>
      </c>
      <c r="E212" s="83">
        <v>366.67422139630497</v>
      </c>
      <c r="F212" s="91">
        <v>9.1239374175479677E-9</v>
      </c>
      <c r="G212" s="89">
        <f t="shared" ref="G212:G243" si="18">ABS((B212-D212)/(SQRT(((C212^2)+(E212^2))*0.5)))</f>
        <v>30.976230654583997</v>
      </c>
      <c r="H212" s="62">
        <f>(B212/75000)/(D212/75000)</f>
        <v>3.6630506456768468</v>
      </c>
      <c r="I212" s="86">
        <f>B212/75000</f>
        <v>0.55401586074526232</v>
      </c>
      <c r="J212" s="86">
        <f>D212/75000</f>
        <v>0.15124439008210683</v>
      </c>
      <c r="K212" s="62">
        <f>H212/5.2</f>
        <v>0.70443281647631661</v>
      </c>
      <c r="L212" s="62">
        <f>I212/0.062</f>
        <v>8.9357396894397141</v>
      </c>
    </row>
    <row r="213" spans="1:12" ht="17">
      <c r="A213" s="18" t="s">
        <v>280</v>
      </c>
      <c r="B213" s="3">
        <v>49296.670892539587</v>
      </c>
      <c r="C213" s="3">
        <v>2856.3024247937433</v>
      </c>
      <c r="D213" s="3">
        <v>53207.877669603309</v>
      </c>
      <c r="E213" s="3">
        <v>775.4606682251989</v>
      </c>
      <c r="F213" s="79">
        <v>2.6867607286603371E-2</v>
      </c>
      <c r="G213" s="84">
        <f t="shared" si="18"/>
        <v>1.8688679238569301</v>
      </c>
      <c r="H213" s="62"/>
      <c r="I213" s="86"/>
      <c r="J213" s="86"/>
      <c r="K213" s="62"/>
      <c r="L213" s="62"/>
    </row>
    <row r="214" spans="1:12" ht="17">
      <c r="A214" s="18" t="s">
        <v>281</v>
      </c>
      <c r="B214" s="3">
        <v>55800.974401830426</v>
      </c>
      <c r="C214" s="3">
        <v>1202.0146072855632</v>
      </c>
      <c r="D214" s="3">
        <v>53407.005012865877</v>
      </c>
      <c r="E214" s="3">
        <v>1322.6428450340559</v>
      </c>
      <c r="F214" s="79">
        <v>1.3584082546739982E-2</v>
      </c>
      <c r="G214" s="84">
        <f t="shared" si="18"/>
        <v>1.8943095995886012</v>
      </c>
      <c r="H214" s="62"/>
      <c r="I214" s="86"/>
      <c r="J214" s="86"/>
      <c r="K214" s="62"/>
      <c r="L214" s="62"/>
    </row>
    <row r="215" spans="1:12" ht="17">
      <c r="A215" s="18" t="s">
        <v>282</v>
      </c>
      <c r="B215" s="3">
        <v>51149.508166930609</v>
      </c>
      <c r="C215" s="3">
        <v>1958.4506513113297</v>
      </c>
      <c r="D215" s="3">
        <v>52245.676403256839</v>
      </c>
      <c r="E215" s="3">
        <v>981.0526029283069</v>
      </c>
      <c r="F215" s="79">
        <v>0.2983210966978882</v>
      </c>
      <c r="G215" s="84">
        <f t="shared" si="18"/>
        <v>0.70772151544395967</v>
      </c>
      <c r="H215" s="62"/>
      <c r="I215" s="86"/>
      <c r="J215" s="86"/>
      <c r="K215" s="62"/>
      <c r="L215" s="62"/>
    </row>
    <row r="216" spans="1:12" ht="17">
      <c r="A216" s="18" t="s">
        <v>283</v>
      </c>
      <c r="B216" s="3">
        <v>66910.332414778022</v>
      </c>
      <c r="C216" s="3">
        <v>4926.4962996298918</v>
      </c>
      <c r="D216" s="3">
        <v>55866.327852754381</v>
      </c>
      <c r="E216" s="3">
        <v>444.67915183166633</v>
      </c>
      <c r="F216" s="79">
        <v>3.9505360992133764E-3</v>
      </c>
      <c r="G216" s="84">
        <f t="shared" si="18"/>
        <v>3.1574857878822837</v>
      </c>
      <c r="H216" s="62"/>
      <c r="I216" s="86"/>
      <c r="J216" s="86"/>
      <c r="K216" s="62"/>
      <c r="L216" s="62"/>
    </row>
    <row r="217" spans="1:12" ht="17">
      <c r="A217" s="18" t="s">
        <v>284</v>
      </c>
      <c r="B217" s="3">
        <v>57801.679677867978</v>
      </c>
      <c r="C217" s="3">
        <v>4497.7550553493511</v>
      </c>
      <c r="D217" s="3">
        <v>57881.408294652188</v>
      </c>
      <c r="E217" s="3">
        <v>552.62104263522804</v>
      </c>
      <c r="F217" s="79">
        <v>0.97009769260642842</v>
      </c>
      <c r="G217" s="84">
        <f t="shared" si="18"/>
        <v>2.4881689075618853E-2</v>
      </c>
      <c r="H217" s="62"/>
      <c r="I217" s="86"/>
      <c r="J217" s="86"/>
      <c r="K217" s="62"/>
      <c r="L217" s="62"/>
    </row>
    <row r="218" spans="1:12" ht="17">
      <c r="A218" s="18" t="s">
        <v>285</v>
      </c>
      <c r="B218" s="3">
        <v>60175.709591587947</v>
      </c>
      <c r="C218" s="3">
        <v>951.12705273062636</v>
      </c>
      <c r="D218" s="3">
        <v>57930.361252566123</v>
      </c>
      <c r="E218" s="3">
        <v>713.94994603455405</v>
      </c>
      <c r="F218" s="79">
        <v>2.0877513076336513E-3</v>
      </c>
      <c r="G218" s="84">
        <f t="shared" si="18"/>
        <v>2.6700391941169181</v>
      </c>
      <c r="H218" s="62"/>
      <c r="I218" s="86"/>
      <c r="J218" s="86"/>
      <c r="K218" s="62"/>
      <c r="L218" s="62"/>
    </row>
    <row r="219" spans="1:12" ht="17">
      <c r="A219" s="20" t="s">
        <v>286</v>
      </c>
      <c r="B219" s="15">
        <v>49405.167358524952</v>
      </c>
      <c r="C219" s="2">
        <v>7673.4831708966285</v>
      </c>
      <c r="D219" s="2">
        <v>37291.992649511973</v>
      </c>
      <c r="E219" s="2">
        <v>1739.9015823783659</v>
      </c>
      <c r="F219" s="80">
        <v>1.5738819889855291E-2</v>
      </c>
      <c r="G219" s="82">
        <f t="shared" si="18"/>
        <v>2.1771781880529573</v>
      </c>
      <c r="H219" s="62"/>
      <c r="I219" s="86"/>
      <c r="J219" s="86"/>
      <c r="K219" s="62"/>
      <c r="L219" s="62"/>
    </row>
    <row r="220" spans="1:12" ht="17">
      <c r="A220" s="20" t="s">
        <v>287</v>
      </c>
      <c r="B220" s="15">
        <v>1072.0745973330017</v>
      </c>
      <c r="C220" s="2">
        <v>194.61329696494636</v>
      </c>
      <c r="D220" s="2">
        <v>644.76707758127714</v>
      </c>
      <c r="E220" s="2">
        <v>63.285411873595805</v>
      </c>
      <c r="F220" s="80">
        <v>3.3675788489197834E-3</v>
      </c>
      <c r="G220" s="82">
        <f t="shared" si="18"/>
        <v>2.9529454094427861</v>
      </c>
      <c r="H220" s="62">
        <f>(B220/75000)/(D220/75000)</f>
        <v>1.6627316043410416</v>
      </c>
      <c r="I220" s="86">
        <f>B220/75000</f>
        <v>1.4294327964440023E-2</v>
      </c>
      <c r="J220" s="86">
        <f>D220/75000</f>
        <v>8.5968943677503622E-3</v>
      </c>
      <c r="K220" s="62">
        <f>H220/5.2</f>
        <v>0.31975607775789261</v>
      </c>
      <c r="L220" s="62">
        <f>I220/0.062</f>
        <v>0.23055367684580683</v>
      </c>
    </row>
    <row r="221" spans="1:12" ht="17">
      <c r="A221" s="20" t="s">
        <v>288</v>
      </c>
      <c r="B221" s="15">
        <v>32411.769361813709</v>
      </c>
      <c r="C221" s="2">
        <v>627.69466116535796</v>
      </c>
      <c r="D221" s="2">
        <v>30551.07968390359</v>
      </c>
      <c r="E221" s="2">
        <v>3040.2540978951415</v>
      </c>
      <c r="F221" s="80">
        <v>0.23355512645282825</v>
      </c>
      <c r="G221" s="82">
        <f t="shared" si="18"/>
        <v>0.84764642901555343</v>
      </c>
      <c r="H221" s="62"/>
      <c r="I221" s="86"/>
      <c r="J221" s="86"/>
      <c r="K221" s="62"/>
      <c r="L221" s="62"/>
    </row>
    <row r="222" spans="1:12" ht="17">
      <c r="A222" s="20" t="s">
        <v>289</v>
      </c>
      <c r="B222" s="15">
        <v>35999.929354762127</v>
      </c>
      <c r="C222" s="2">
        <v>1051.4615835199688</v>
      </c>
      <c r="D222" s="2">
        <v>38696.065574134635</v>
      </c>
      <c r="E222" s="2">
        <v>471.6032605219437</v>
      </c>
      <c r="F222" s="80">
        <v>1.247326000879028E-3</v>
      </c>
      <c r="G222" s="82">
        <f t="shared" si="18"/>
        <v>3.3087265926698377</v>
      </c>
      <c r="H222" s="62"/>
      <c r="I222" s="86"/>
      <c r="J222" s="86"/>
      <c r="K222" s="62"/>
      <c r="L222" s="62"/>
    </row>
    <row r="223" spans="1:12" ht="17">
      <c r="A223" s="20" t="s">
        <v>290</v>
      </c>
      <c r="B223" s="15">
        <v>36251.150805713085</v>
      </c>
      <c r="C223" s="2">
        <v>823.02584219771848</v>
      </c>
      <c r="D223" s="2">
        <v>34964.098281588267</v>
      </c>
      <c r="E223" s="2">
        <v>524.28962052137001</v>
      </c>
      <c r="F223" s="80">
        <v>1.73016605499638E-2</v>
      </c>
      <c r="G223" s="82">
        <f t="shared" si="18"/>
        <v>1.8652434223443992</v>
      </c>
      <c r="H223" s="62"/>
      <c r="I223" s="86"/>
      <c r="J223" s="86"/>
      <c r="K223" s="62"/>
      <c r="L223" s="62"/>
    </row>
    <row r="224" spans="1:12" ht="17">
      <c r="A224" s="20" t="s">
        <v>291</v>
      </c>
      <c r="B224" s="15">
        <v>38278.558001999809</v>
      </c>
      <c r="C224" s="2">
        <v>947.57009761314771</v>
      </c>
      <c r="D224" s="2">
        <v>38984.337103559112</v>
      </c>
      <c r="E224" s="2">
        <v>627.37502098803839</v>
      </c>
      <c r="F224" s="80">
        <v>0.19953178735006358</v>
      </c>
      <c r="G224" s="82">
        <f t="shared" si="18"/>
        <v>0.87829117607965945</v>
      </c>
      <c r="H224" s="62"/>
      <c r="I224" s="86"/>
      <c r="J224" s="86"/>
      <c r="K224" s="62"/>
      <c r="L224" s="62"/>
    </row>
    <row r="225" spans="1:12" ht="17">
      <c r="A225" s="20" t="s">
        <v>292</v>
      </c>
      <c r="B225" s="15">
        <v>31156.682935417532</v>
      </c>
      <c r="C225" s="2">
        <v>4412.5525791716009</v>
      </c>
      <c r="D225" s="2">
        <v>36081.133334066057</v>
      </c>
      <c r="E225" s="2">
        <v>366.75873270087175</v>
      </c>
      <c r="F225" s="80">
        <v>5.4708492229843794E-2</v>
      </c>
      <c r="G225" s="82">
        <f t="shared" si="18"/>
        <v>1.5728520665470793</v>
      </c>
      <c r="H225" s="62"/>
      <c r="I225" s="86"/>
      <c r="J225" s="86"/>
      <c r="K225" s="62"/>
      <c r="L225" s="62"/>
    </row>
    <row r="226" spans="1:12" ht="17">
      <c r="A226" s="18" t="s">
        <v>293</v>
      </c>
      <c r="B226" s="3">
        <v>51418.929568927699</v>
      </c>
      <c r="C226" s="3">
        <v>714.02054103287787</v>
      </c>
      <c r="D226" s="3">
        <v>48612.936938274281</v>
      </c>
      <c r="E226" s="3">
        <v>1133.9094978483422</v>
      </c>
      <c r="F226" s="79">
        <v>1.3712852517723145E-3</v>
      </c>
      <c r="G226" s="84">
        <f t="shared" si="18"/>
        <v>2.9614173607910543</v>
      </c>
      <c r="H226" s="62"/>
      <c r="I226" s="86"/>
      <c r="J226" s="86"/>
      <c r="K226" s="62"/>
      <c r="L226" s="62"/>
    </row>
    <row r="227" spans="1:12" ht="17">
      <c r="A227" s="18" t="s">
        <v>294</v>
      </c>
      <c r="B227" s="3">
        <v>49007.872612164712</v>
      </c>
      <c r="C227" s="3">
        <v>1961.9513445689097</v>
      </c>
      <c r="D227" s="3">
        <v>49113.27460570039</v>
      </c>
      <c r="E227" s="3">
        <v>2664.6778399748091</v>
      </c>
      <c r="F227" s="79">
        <v>0.94474481486321593</v>
      </c>
      <c r="G227" s="84">
        <f t="shared" si="18"/>
        <v>4.504654651917709E-2</v>
      </c>
      <c r="H227" s="62"/>
      <c r="I227" s="86"/>
      <c r="J227" s="86"/>
      <c r="K227" s="62"/>
      <c r="L227" s="62"/>
    </row>
    <row r="228" spans="1:12" ht="17">
      <c r="A228" s="18" t="s">
        <v>295</v>
      </c>
      <c r="B228" s="3">
        <v>51957.087250434794</v>
      </c>
      <c r="C228" s="3">
        <v>2377.5651924225326</v>
      </c>
      <c r="D228" s="3">
        <v>49311.915373812437</v>
      </c>
      <c r="E228" s="3">
        <v>591.61771569401992</v>
      </c>
      <c r="F228" s="79">
        <v>5.5081736325050902E-2</v>
      </c>
      <c r="G228" s="84">
        <f t="shared" si="18"/>
        <v>1.5268309440497532</v>
      </c>
      <c r="H228" s="62"/>
      <c r="I228" s="86"/>
      <c r="J228" s="86"/>
      <c r="K228" s="62"/>
      <c r="L228" s="62"/>
    </row>
    <row r="229" spans="1:12" ht="17">
      <c r="A229" s="18" t="s">
        <v>296</v>
      </c>
      <c r="B229" s="3">
        <v>37781.975214733749</v>
      </c>
      <c r="C229" s="3">
        <v>3524.1225597580078</v>
      </c>
      <c r="D229" s="3">
        <v>46911.956927265441</v>
      </c>
      <c r="E229" s="3">
        <v>417.05292849047652</v>
      </c>
      <c r="F229" s="79">
        <v>2.0321394899023792E-3</v>
      </c>
      <c r="G229" s="84">
        <f t="shared" si="18"/>
        <v>3.6384287333911192</v>
      </c>
      <c r="H229" s="62"/>
      <c r="I229" s="86"/>
      <c r="J229" s="86"/>
      <c r="K229" s="62"/>
      <c r="L229" s="62"/>
    </row>
    <row r="230" spans="1:12" ht="17">
      <c r="A230" s="18" t="s">
        <v>297</v>
      </c>
      <c r="B230" s="3">
        <v>15891.663209260849</v>
      </c>
      <c r="C230" s="3">
        <v>1602.3139192116489</v>
      </c>
      <c r="D230" s="3">
        <v>1239.9026318067806</v>
      </c>
      <c r="E230" s="3">
        <v>109.64530737143284</v>
      </c>
      <c r="F230" s="79">
        <v>4.812077192085471E-6</v>
      </c>
      <c r="G230" s="84">
        <f t="shared" si="18"/>
        <v>12.901576158544684</v>
      </c>
      <c r="H230" s="62">
        <f>(B230/75000)/(D230/75000)</f>
        <v>12.81686384204507</v>
      </c>
      <c r="I230" s="86">
        <f>B230/75000</f>
        <v>0.21188884279014464</v>
      </c>
      <c r="J230" s="86">
        <f>D230/75000</f>
        <v>1.6532035090757076E-2</v>
      </c>
      <c r="K230" s="62">
        <f>H230/5.2</f>
        <v>2.4647815080855904</v>
      </c>
      <c r="L230" s="62">
        <f>I230/0.062</f>
        <v>3.4175619804862039</v>
      </c>
    </row>
    <row r="231" spans="1:12" ht="17">
      <c r="A231" s="18" t="s">
        <v>298</v>
      </c>
      <c r="B231" s="3">
        <v>54529.765086839419</v>
      </c>
      <c r="C231" s="3">
        <v>2180.3052637161136</v>
      </c>
      <c r="D231" s="3">
        <v>49531.238151546626</v>
      </c>
      <c r="E231" s="3">
        <v>1265.0242820334279</v>
      </c>
      <c r="F231" s="79">
        <v>2.1693287614627777E-3</v>
      </c>
      <c r="G231" s="84">
        <f t="shared" si="18"/>
        <v>2.8043539824401282</v>
      </c>
      <c r="H231" s="62"/>
      <c r="I231" s="86"/>
      <c r="J231" s="86"/>
      <c r="K231" s="62"/>
      <c r="L231" s="62"/>
    </row>
    <row r="232" spans="1:12" ht="17">
      <c r="A232" s="18" t="s">
        <v>299</v>
      </c>
      <c r="B232" s="3">
        <v>58031.051804269962</v>
      </c>
      <c r="C232" s="3">
        <v>514.52046871472794</v>
      </c>
      <c r="D232" s="3">
        <v>56125.473702975287</v>
      </c>
      <c r="E232" s="3">
        <v>2096.6835025051464</v>
      </c>
      <c r="F232" s="79">
        <v>9.9278775979192491E-2</v>
      </c>
      <c r="G232" s="84">
        <f t="shared" si="18"/>
        <v>1.2482768339773331</v>
      </c>
      <c r="H232" s="62"/>
      <c r="I232" s="86"/>
      <c r="J232" s="86"/>
      <c r="K232" s="62"/>
      <c r="L232" s="62"/>
    </row>
    <row r="233" spans="1:12" ht="17">
      <c r="A233" s="20" t="s">
        <v>300</v>
      </c>
      <c r="B233" s="15">
        <v>52889.061740787198</v>
      </c>
      <c r="C233" s="2">
        <v>839.52353044986023</v>
      </c>
      <c r="D233" s="2">
        <v>54363.961609204438</v>
      </c>
      <c r="E233" s="2">
        <v>613.50833581332563</v>
      </c>
      <c r="F233" s="80">
        <v>1.1095564930696246E-2</v>
      </c>
      <c r="G233" s="82">
        <f t="shared" si="18"/>
        <v>2.0059775831393152</v>
      </c>
      <c r="H233" s="62"/>
      <c r="I233" s="86"/>
      <c r="J233" s="86"/>
      <c r="K233" s="62"/>
      <c r="L233" s="62"/>
    </row>
    <row r="234" spans="1:12" ht="17">
      <c r="A234" s="20" t="s">
        <v>301</v>
      </c>
      <c r="B234" s="15">
        <v>43079.089509286125</v>
      </c>
      <c r="C234" s="2">
        <v>6424.1087755533581</v>
      </c>
      <c r="D234" s="2">
        <v>55232.614605593037</v>
      </c>
      <c r="E234" s="2">
        <v>3380.5105610440164</v>
      </c>
      <c r="F234" s="80">
        <v>6.2677157902020332E-3</v>
      </c>
      <c r="G234" s="82">
        <f t="shared" si="18"/>
        <v>2.3676865665774516</v>
      </c>
      <c r="H234" s="62"/>
      <c r="I234" s="86"/>
      <c r="J234" s="86"/>
      <c r="K234" s="62"/>
      <c r="L234" s="62"/>
    </row>
    <row r="235" spans="1:12" ht="17">
      <c r="A235" s="20" t="s">
        <v>302</v>
      </c>
      <c r="B235" s="15">
        <v>9150.4301593380824</v>
      </c>
      <c r="C235" s="2">
        <v>676.00072652803613</v>
      </c>
      <c r="D235" s="2">
        <v>4410.5278239552608</v>
      </c>
      <c r="E235" s="2">
        <v>1319.3267932851534</v>
      </c>
      <c r="F235" s="80">
        <v>1.3707253722465787E-4</v>
      </c>
      <c r="G235" s="82">
        <f t="shared" si="18"/>
        <v>4.5217864809444341</v>
      </c>
      <c r="H235" s="62">
        <f>(B235/75000)/(D235/75000)</f>
        <v>2.0746791596322334</v>
      </c>
      <c r="I235" s="86">
        <f>B235/75000</f>
        <v>0.1220057354578411</v>
      </c>
      <c r="J235" s="86">
        <f>D235/75000</f>
        <v>5.8807037652736809E-2</v>
      </c>
      <c r="K235" s="62">
        <f>H235/5.2</f>
        <v>0.3989767614677372</v>
      </c>
      <c r="L235" s="62">
        <f>I235/0.062</f>
        <v>1.9678344428684049</v>
      </c>
    </row>
    <row r="236" spans="1:12" ht="17">
      <c r="A236" s="20" t="s">
        <v>303</v>
      </c>
      <c r="B236" s="15">
        <v>52161.777223019453</v>
      </c>
      <c r="C236" s="2">
        <v>5848.2780382793371</v>
      </c>
      <c r="D236" s="2">
        <v>57111.755823283478</v>
      </c>
      <c r="E236" s="2">
        <v>2203.2968168320444</v>
      </c>
      <c r="F236" s="80">
        <v>0.12390247041545463</v>
      </c>
      <c r="G236" s="82">
        <f t="shared" si="18"/>
        <v>1.1201329821245904</v>
      </c>
      <c r="H236" s="62"/>
      <c r="I236" s="86"/>
      <c r="J236" s="86"/>
      <c r="K236" s="62"/>
      <c r="L236" s="62"/>
    </row>
    <row r="237" spans="1:12" ht="17">
      <c r="A237" s="20" t="s">
        <v>304</v>
      </c>
      <c r="B237" s="15">
        <v>66025.941609305228</v>
      </c>
      <c r="C237" s="2">
        <v>6993.4971248034453</v>
      </c>
      <c r="D237" s="2">
        <v>64513.996591093863</v>
      </c>
      <c r="E237" s="2">
        <v>2078.422420287603</v>
      </c>
      <c r="F237" s="80">
        <v>0.65974929396076631</v>
      </c>
      <c r="G237" s="82">
        <f t="shared" si="18"/>
        <v>0.29307413237917729</v>
      </c>
      <c r="H237" s="62"/>
      <c r="I237" s="86"/>
      <c r="J237" s="86"/>
      <c r="K237" s="62"/>
      <c r="L237" s="62"/>
    </row>
    <row r="238" spans="1:12" ht="17">
      <c r="A238" s="20" t="s">
        <v>305</v>
      </c>
      <c r="B238" s="15">
        <v>62916.288453972455</v>
      </c>
      <c r="C238" s="2">
        <v>4564.4483057576763</v>
      </c>
      <c r="D238" s="2">
        <v>52620.703449175191</v>
      </c>
      <c r="E238" s="2">
        <v>5412.4669387958411</v>
      </c>
      <c r="F238" s="80">
        <v>9.0168686232274323E-3</v>
      </c>
      <c r="G238" s="82">
        <f t="shared" si="18"/>
        <v>2.0564661416838885</v>
      </c>
      <c r="H238" s="62"/>
      <c r="I238" s="86"/>
      <c r="J238" s="86"/>
      <c r="K238" s="62"/>
      <c r="L238" s="62"/>
    </row>
    <row r="239" spans="1:12" ht="17">
      <c r="A239" s="20" t="s">
        <v>306</v>
      </c>
      <c r="B239" s="15">
        <v>64018.033745463363</v>
      </c>
      <c r="C239" s="2">
        <v>6420.1176348684658</v>
      </c>
      <c r="D239" s="2">
        <v>67081.828286132935</v>
      </c>
      <c r="E239" s="2">
        <v>6741.5702863397264</v>
      </c>
      <c r="F239" s="80">
        <v>0.47873714683807911</v>
      </c>
      <c r="G239" s="82">
        <f t="shared" si="18"/>
        <v>0.46542376480024406</v>
      </c>
      <c r="H239" s="62"/>
      <c r="I239" s="86"/>
      <c r="J239" s="86"/>
      <c r="K239" s="62"/>
      <c r="L239" s="62"/>
    </row>
    <row r="240" spans="1:12" ht="17">
      <c r="A240" s="18" t="s">
        <v>307</v>
      </c>
      <c r="B240" s="3">
        <v>55925.931456968006</v>
      </c>
      <c r="C240" s="3">
        <v>3308.0350085749569</v>
      </c>
      <c r="D240" s="3">
        <v>51076.508624987975</v>
      </c>
      <c r="E240" s="3">
        <v>2189.0802224956319</v>
      </c>
      <c r="F240" s="79">
        <v>2.3862580844390892E-2</v>
      </c>
      <c r="G240" s="84">
        <f t="shared" si="18"/>
        <v>1.7288979560767235</v>
      </c>
      <c r="H240" s="62"/>
      <c r="I240" s="86"/>
      <c r="J240" s="86"/>
      <c r="K240" s="62"/>
      <c r="L240" s="62"/>
    </row>
    <row r="241" spans="1:12" ht="17">
      <c r="A241" s="18" t="s">
        <v>308</v>
      </c>
      <c r="B241" s="3">
        <v>45656.779909940939</v>
      </c>
      <c r="C241" s="3">
        <v>6472.3042625855187</v>
      </c>
      <c r="D241" s="3">
        <v>57548.695345985696</v>
      </c>
      <c r="E241" s="3">
        <v>806.68152792672265</v>
      </c>
      <c r="F241" s="79">
        <v>8.977006680327226E-3</v>
      </c>
      <c r="G241" s="84">
        <f t="shared" si="18"/>
        <v>2.5784613581460962</v>
      </c>
      <c r="H241" s="62"/>
      <c r="I241" s="86"/>
      <c r="J241" s="86"/>
      <c r="K241" s="62"/>
      <c r="L241" s="62"/>
    </row>
    <row r="242" spans="1:12" ht="17">
      <c r="A242" s="18" t="s">
        <v>309</v>
      </c>
      <c r="B242" s="3">
        <v>62089.791055151298</v>
      </c>
      <c r="C242" s="3">
        <v>8899.9734620521831</v>
      </c>
      <c r="D242" s="3">
        <v>54638.509347296531</v>
      </c>
      <c r="E242" s="3">
        <v>3543.9535267882134</v>
      </c>
      <c r="F242" s="79">
        <v>0.12849948735029329</v>
      </c>
      <c r="G242" s="84">
        <f t="shared" si="18"/>
        <v>1.1000126094706841</v>
      </c>
      <c r="H242" s="62"/>
      <c r="I242" s="86"/>
      <c r="J242" s="86"/>
      <c r="K242" s="62"/>
      <c r="L242" s="62"/>
    </row>
    <row r="243" spans="1:12" ht="17">
      <c r="A243" s="18" t="s">
        <v>310</v>
      </c>
      <c r="B243" s="3">
        <v>5688.1354168997996</v>
      </c>
      <c r="C243" s="3">
        <v>372.39040984260083</v>
      </c>
      <c r="D243" s="3">
        <v>6533.8015404629286</v>
      </c>
      <c r="E243" s="3">
        <v>343.21492001919057</v>
      </c>
      <c r="F243" s="79">
        <v>3.9298360225949666E-3</v>
      </c>
      <c r="G243" s="84">
        <f t="shared" si="18"/>
        <v>2.3615367874908877</v>
      </c>
      <c r="H243" s="62"/>
      <c r="I243" s="86"/>
      <c r="J243" s="86"/>
      <c r="K243" s="62"/>
      <c r="L243" s="62"/>
    </row>
    <row r="244" spans="1:12" ht="17">
      <c r="A244" s="18" t="s">
        <v>311</v>
      </c>
      <c r="B244" s="3">
        <v>67875.864516443049</v>
      </c>
      <c r="C244" s="3">
        <v>2016.7469746427416</v>
      </c>
      <c r="D244" s="3">
        <v>64252.293662258606</v>
      </c>
      <c r="E244" s="3">
        <v>1160.2178836261505</v>
      </c>
      <c r="F244" s="79">
        <v>8.3172466364330733E-3</v>
      </c>
      <c r="G244" s="84">
        <f t="shared" ref="G244:G260" si="19">ABS((B244-D244)/(SQRT(((C244^2)+(E244^2))*0.5)))</f>
        <v>2.2025092620127444</v>
      </c>
      <c r="H244" s="62"/>
      <c r="I244" s="86"/>
      <c r="J244" s="86"/>
      <c r="K244" s="62"/>
      <c r="L244" s="62"/>
    </row>
    <row r="245" spans="1:12" ht="17">
      <c r="A245" s="18" t="s">
        <v>312</v>
      </c>
      <c r="B245" s="3">
        <v>61129.191468948855</v>
      </c>
      <c r="C245" s="3">
        <v>1511.7863383394954</v>
      </c>
      <c r="D245" s="3">
        <v>57732.788555941333</v>
      </c>
      <c r="E245" s="3">
        <v>766.40647845362969</v>
      </c>
      <c r="F245" s="79">
        <v>2.4853574982955243E-3</v>
      </c>
      <c r="G245" s="84">
        <f t="shared" si="19"/>
        <v>2.8338424376328741</v>
      </c>
      <c r="H245" s="62"/>
      <c r="I245" s="86"/>
      <c r="J245" s="86"/>
      <c r="K245" s="62"/>
      <c r="L245" s="62"/>
    </row>
    <row r="246" spans="1:12" ht="17">
      <c r="A246" s="18" t="s">
        <v>313</v>
      </c>
      <c r="B246" s="3">
        <v>58355.331473657621</v>
      </c>
      <c r="C246" s="3">
        <v>1375.9378249942943</v>
      </c>
      <c r="D246" s="3">
        <v>58287.397227954345</v>
      </c>
      <c r="E246" s="3">
        <v>439.93791851894514</v>
      </c>
      <c r="F246" s="79">
        <v>0.9196720255702524</v>
      </c>
      <c r="G246" s="84">
        <f t="shared" si="19"/>
        <v>6.6507177356991284E-2</v>
      </c>
      <c r="H246" s="62"/>
      <c r="I246" s="86"/>
      <c r="J246" s="86"/>
      <c r="K246" s="62"/>
      <c r="L246" s="62"/>
    </row>
    <row r="247" spans="1:12" ht="17">
      <c r="A247" s="20" t="s">
        <v>314</v>
      </c>
      <c r="B247" s="15">
        <v>53249.036648184272</v>
      </c>
      <c r="C247" s="2">
        <v>1466.1832753832373</v>
      </c>
      <c r="D247" s="2">
        <v>45997.573558187454</v>
      </c>
      <c r="E247" s="2">
        <v>447.20415848095456</v>
      </c>
      <c r="F247" s="80">
        <v>4.5714713841636609E-5</v>
      </c>
      <c r="G247" s="82">
        <f t="shared" si="19"/>
        <v>6.6901494638757937</v>
      </c>
      <c r="H247" s="62">
        <f>(B247/75000)/(D247/75000)</f>
        <v>1.1576488177321709</v>
      </c>
      <c r="I247" s="86">
        <f>B247/75000</f>
        <v>0.7099871553091236</v>
      </c>
      <c r="J247" s="86">
        <f>D247/75000</f>
        <v>0.61330098077583273</v>
      </c>
      <c r="K247" s="62">
        <f>H247/5.2</f>
        <v>0.22262477264080208</v>
      </c>
      <c r="L247" s="62">
        <f>I247/0.062</f>
        <v>11.451405730792317</v>
      </c>
    </row>
    <row r="248" spans="1:12" ht="17">
      <c r="A248" s="20" t="s">
        <v>315</v>
      </c>
      <c r="B248" s="15">
        <v>43636.10116952347</v>
      </c>
      <c r="C248" s="2">
        <v>6564.8015681696943</v>
      </c>
      <c r="D248" s="2">
        <v>51730.848528811526</v>
      </c>
      <c r="E248" s="2">
        <v>4862.7570107341826</v>
      </c>
      <c r="F248" s="80">
        <v>5.3272814419342077E-2</v>
      </c>
      <c r="G248" s="82">
        <f t="shared" si="19"/>
        <v>1.4012491179333038</v>
      </c>
      <c r="H248" s="62"/>
      <c r="I248" s="86"/>
      <c r="J248" s="86"/>
      <c r="K248" s="62"/>
      <c r="L248" s="62"/>
    </row>
    <row r="249" spans="1:12" ht="17">
      <c r="A249" s="20" t="s">
        <v>316</v>
      </c>
      <c r="B249" s="15">
        <v>51629.9034936022</v>
      </c>
      <c r="C249" s="2">
        <v>2202.5062821356746</v>
      </c>
      <c r="D249" s="2">
        <v>48789.160770671158</v>
      </c>
      <c r="E249" s="2">
        <v>4987.6887039436297</v>
      </c>
      <c r="F249" s="80">
        <v>0.28281729518691845</v>
      </c>
      <c r="G249" s="82">
        <f t="shared" si="19"/>
        <v>0.73682359510774009</v>
      </c>
      <c r="H249" s="62"/>
      <c r="I249" s="86"/>
      <c r="J249" s="86"/>
      <c r="K249" s="62"/>
      <c r="L249" s="62"/>
    </row>
    <row r="250" spans="1:12" ht="17">
      <c r="A250" s="20" t="s">
        <v>317</v>
      </c>
      <c r="B250" s="15">
        <v>50689.744316244796</v>
      </c>
      <c r="C250" s="2">
        <v>2535.8624870542972</v>
      </c>
      <c r="D250" s="2">
        <v>53612.893219719117</v>
      </c>
      <c r="E250" s="2">
        <v>784.95404877798694</v>
      </c>
      <c r="F250" s="80">
        <v>4.9306183141744536E-2</v>
      </c>
      <c r="G250" s="82">
        <f t="shared" si="19"/>
        <v>1.5572970498507428</v>
      </c>
      <c r="H250" s="62"/>
      <c r="I250" s="86"/>
      <c r="J250" s="86"/>
      <c r="K250" s="62"/>
      <c r="L250" s="62"/>
    </row>
    <row r="251" spans="1:12" ht="17">
      <c r="A251" s="20" t="s">
        <v>318</v>
      </c>
      <c r="B251" s="15">
        <v>58255.944362335409</v>
      </c>
      <c r="C251" s="2">
        <v>2004.9318352188748</v>
      </c>
      <c r="D251" s="2">
        <v>56077.915839315545</v>
      </c>
      <c r="E251" s="2">
        <v>525.26609860883093</v>
      </c>
      <c r="F251" s="80">
        <v>5.942824069144384E-2</v>
      </c>
      <c r="G251" s="82">
        <f t="shared" si="19"/>
        <v>1.4861539702566746</v>
      </c>
      <c r="H251" s="62"/>
      <c r="I251" s="86"/>
      <c r="J251" s="86"/>
      <c r="K251" s="62"/>
      <c r="L251" s="62"/>
    </row>
    <row r="252" spans="1:12" ht="17">
      <c r="A252" s="20" t="s">
        <v>319</v>
      </c>
      <c r="B252" s="15">
        <v>57286.218604183174</v>
      </c>
      <c r="C252" s="2">
        <v>1380.2776455694591</v>
      </c>
      <c r="D252" s="2">
        <v>58427.958164765732</v>
      </c>
      <c r="E252" s="2">
        <v>329.08669698612789</v>
      </c>
      <c r="F252" s="80">
        <v>0.1259175348938078</v>
      </c>
      <c r="G252" s="82">
        <f t="shared" si="19"/>
        <v>1.1379156384388076</v>
      </c>
      <c r="H252" s="62"/>
      <c r="I252" s="86"/>
      <c r="J252" s="86"/>
      <c r="K252" s="62"/>
      <c r="L252" s="62"/>
    </row>
    <row r="253" spans="1:12" ht="17">
      <c r="A253" s="20" t="s">
        <v>320</v>
      </c>
      <c r="B253" s="15">
        <v>4960.8394383403911</v>
      </c>
      <c r="C253" s="2">
        <v>289.92609463907513</v>
      </c>
      <c r="D253" s="2">
        <v>3717.9252716085152</v>
      </c>
      <c r="E253" s="2">
        <v>114.16347129968743</v>
      </c>
      <c r="F253" s="80">
        <v>6.9220076787651614E-5</v>
      </c>
      <c r="G253" s="82">
        <f t="shared" si="19"/>
        <v>5.6411533345071918</v>
      </c>
      <c r="H253" s="62">
        <f>(B253/75000)/(D253/75000)</f>
        <v>1.3343031599433262</v>
      </c>
      <c r="I253" s="86">
        <f>B253/75000</f>
        <v>6.6144525844538546E-2</v>
      </c>
      <c r="J253" s="86">
        <f>D253/75000</f>
        <v>4.9572336954780201E-2</v>
      </c>
      <c r="K253" s="62">
        <f>H253/5.2</f>
        <v>0.25659676152756272</v>
      </c>
      <c r="L253" s="62">
        <f>I253/0.062</f>
        <v>1.0668471910409443</v>
      </c>
    </row>
    <row r="254" spans="1:12" ht="17">
      <c r="A254" s="18" t="s">
        <v>321</v>
      </c>
      <c r="B254" s="3">
        <v>30448.741769603163</v>
      </c>
      <c r="C254" s="3">
        <v>1459.4562822047674</v>
      </c>
      <c r="D254" s="3">
        <v>27839.920083699722</v>
      </c>
      <c r="E254" s="3">
        <v>2952.7329334708957</v>
      </c>
      <c r="F254" s="79">
        <v>0.11805829896384976</v>
      </c>
      <c r="G254" s="84">
        <f t="shared" si="19"/>
        <v>1.1201383243338652</v>
      </c>
      <c r="H254" s="62"/>
      <c r="I254" s="86"/>
      <c r="J254" s="86"/>
      <c r="K254" s="62"/>
      <c r="L254" s="62"/>
    </row>
    <row r="255" spans="1:12" ht="17">
      <c r="A255" s="18" t="s">
        <v>322</v>
      </c>
      <c r="B255" s="3">
        <v>25039.785669240999</v>
      </c>
      <c r="C255" s="3">
        <v>1224.2958166618196</v>
      </c>
      <c r="D255" s="3">
        <v>26990.688606546744</v>
      </c>
      <c r="E255" s="3">
        <v>2710.413022560374</v>
      </c>
      <c r="F255" s="79">
        <v>0.18611709819998526</v>
      </c>
      <c r="G255" s="84">
        <f t="shared" si="19"/>
        <v>0.92767504587559346</v>
      </c>
      <c r="H255" s="62"/>
      <c r="I255" s="86"/>
      <c r="J255" s="86"/>
      <c r="K255" s="62"/>
      <c r="L255" s="62"/>
    </row>
    <row r="256" spans="1:12" ht="17">
      <c r="A256" s="18" t="s">
        <v>323</v>
      </c>
      <c r="B256" s="3">
        <v>29014.115140374302</v>
      </c>
      <c r="C256" s="3">
        <v>1340.9024119378766</v>
      </c>
      <c r="D256" s="3">
        <v>29954.604720017363</v>
      </c>
      <c r="E256" s="3">
        <v>1339.1365763755955</v>
      </c>
      <c r="F256" s="79">
        <v>0.293092816022893</v>
      </c>
      <c r="G256" s="84">
        <f t="shared" si="19"/>
        <v>0.7018475325154182</v>
      </c>
      <c r="H256" s="62"/>
      <c r="I256" s="86"/>
      <c r="J256" s="86"/>
      <c r="K256" s="62"/>
      <c r="L256" s="62"/>
    </row>
    <row r="257" spans="1:12" ht="17">
      <c r="A257" s="18" t="s">
        <v>324</v>
      </c>
      <c r="B257" s="3">
        <v>30945.840301725129</v>
      </c>
      <c r="C257" s="3">
        <v>880.98798266575545</v>
      </c>
      <c r="D257" s="3">
        <v>31529.23615157836</v>
      </c>
      <c r="E257" s="3">
        <v>988.47156378301759</v>
      </c>
      <c r="F257" s="79">
        <v>0.34805285341746306</v>
      </c>
      <c r="G257" s="84">
        <f t="shared" si="19"/>
        <v>0.62310414179879348</v>
      </c>
      <c r="H257" s="62"/>
      <c r="I257" s="86"/>
      <c r="J257" s="86"/>
      <c r="K257" s="62"/>
      <c r="L257" s="62"/>
    </row>
    <row r="258" spans="1:12" ht="17">
      <c r="A258" s="18" t="s">
        <v>325</v>
      </c>
      <c r="B258" s="3">
        <v>34553.747639547502</v>
      </c>
      <c r="C258" s="3">
        <v>1903.1246584777309</v>
      </c>
      <c r="D258" s="3">
        <v>34050.764880288858</v>
      </c>
      <c r="E258" s="3">
        <v>726.39777878733901</v>
      </c>
      <c r="F258" s="79">
        <v>0.59952498521185116</v>
      </c>
      <c r="G258" s="84">
        <f t="shared" si="19"/>
        <v>0.34919520034040297</v>
      </c>
      <c r="H258" s="62"/>
      <c r="I258" s="86"/>
      <c r="J258" s="86"/>
      <c r="K258" s="62"/>
      <c r="L258" s="62"/>
    </row>
    <row r="259" spans="1:12" ht="17">
      <c r="A259" s="18" t="s">
        <v>326</v>
      </c>
      <c r="B259" s="3">
        <v>13288.120137534745</v>
      </c>
      <c r="C259" s="3">
        <v>306.84475241856319</v>
      </c>
      <c r="D259" s="3">
        <v>4569.6101754462779</v>
      </c>
      <c r="E259" s="3">
        <v>175.60498489513679</v>
      </c>
      <c r="F259" s="79">
        <v>1.4438227049077685E-11</v>
      </c>
      <c r="G259" s="84">
        <f t="shared" si="19"/>
        <v>34.875321497165572</v>
      </c>
      <c r="H259" s="62">
        <f>(B259/75000)/(D259/75000)</f>
        <v>2.9079329805713674</v>
      </c>
      <c r="I259" s="86">
        <f>B259/75000</f>
        <v>0.17717493516712993</v>
      </c>
      <c r="J259" s="86">
        <f>D259/75000</f>
        <v>6.092813567261704E-2</v>
      </c>
      <c r="K259" s="62">
        <f>H259/5.2</f>
        <v>0.55921788087910906</v>
      </c>
      <c r="L259" s="62">
        <f>I259/0.062</f>
        <v>2.8576602446311279</v>
      </c>
    </row>
    <row r="260" spans="1:12" ht="18" thickBot="1">
      <c r="A260" s="19" t="s">
        <v>327</v>
      </c>
      <c r="B260" s="4">
        <v>29950.234483542237</v>
      </c>
      <c r="C260" s="4">
        <v>3429.1415433924835</v>
      </c>
      <c r="D260" s="4">
        <v>34751.015955081915</v>
      </c>
      <c r="E260" s="4">
        <v>1473.7405812644554</v>
      </c>
      <c r="F260" s="90">
        <v>2.4600224835995412E-2</v>
      </c>
      <c r="G260" s="85">
        <f t="shared" si="19"/>
        <v>1.8190179687685102</v>
      </c>
      <c r="H260" s="62"/>
      <c r="I260" s="86"/>
      <c r="J260" s="86"/>
      <c r="K260" s="62"/>
      <c r="L260" s="62"/>
    </row>
    <row r="261" spans="1:12" ht="16" thickBot="1">
      <c r="G261" s="73"/>
      <c r="H261" s="62"/>
      <c r="I261" s="86"/>
      <c r="J261" s="86"/>
      <c r="K261" s="62"/>
      <c r="L261" s="62"/>
    </row>
    <row r="262" spans="1:12">
      <c r="A262" s="283" t="s">
        <v>377</v>
      </c>
      <c r="B262" s="285" t="s">
        <v>17</v>
      </c>
      <c r="C262" s="285"/>
      <c r="D262" s="285" t="s">
        <v>16</v>
      </c>
      <c r="E262" s="285"/>
      <c r="F262" s="286" t="s">
        <v>0</v>
      </c>
      <c r="G262" s="277" t="s">
        <v>432</v>
      </c>
      <c r="H262" s="62"/>
      <c r="I262" s="86"/>
      <c r="J262" s="86"/>
      <c r="K262" s="62"/>
      <c r="L262" s="62"/>
    </row>
    <row r="263" spans="1:12" ht="49" thickBot="1">
      <c r="A263" s="284"/>
      <c r="B263" s="35" t="s">
        <v>1</v>
      </c>
      <c r="C263" s="35" t="s">
        <v>2</v>
      </c>
      <c r="D263" s="35" t="s">
        <v>1</v>
      </c>
      <c r="E263" s="35" t="s">
        <v>2</v>
      </c>
      <c r="F263" s="287"/>
      <c r="G263" s="288"/>
      <c r="H263" s="65" t="s">
        <v>433</v>
      </c>
      <c r="I263" s="87" t="s">
        <v>438</v>
      </c>
      <c r="J263" s="87" t="s">
        <v>439</v>
      </c>
      <c r="K263" s="65" t="s">
        <v>434</v>
      </c>
      <c r="L263" s="65" t="s">
        <v>435</v>
      </c>
    </row>
    <row r="264" spans="1:12" ht="17">
      <c r="A264" s="34" t="s">
        <v>328</v>
      </c>
      <c r="B264" s="83">
        <v>33557.641542393823</v>
      </c>
      <c r="C264" s="83">
        <v>1873.3806437249539</v>
      </c>
      <c r="D264" s="83">
        <v>11776.890929807501</v>
      </c>
      <c r="E264" s="83">
        <v>217.7742133573152</v>
      </c>
      <c r="F264" s="91">
        <v>1.2354020214804759E-6</v>
      </c>
      <c r="G264" s="89">
        <f t="shared" ref="G264:G295" si="20">ABS((B264-D264)/(SQRT(((C264^2)+(E264^2))*0.5)))</f>
        <v>16.332290245696488</v>
      </c>
      <c r="H264" s="62">
        <f>(B264/75000)/(D264/75000)</f>
        <v>2.8494482747954204</v>
      </c>
      <c r="I264" s="86">
        <f>B264/75000</f>
        <v>0.44743522056525098</v>
      </c>
      <c r="J264" s="86">
        <f>D264/75000</f>
        <v>0.15702521239743336</v>
      </c>
      <c r="K264" s="62">
        <f>H264/5.2</f>
        <v>0.54797082207604242</v>
      </c>
      <c r="L264" s="62">
        <f>I264/0.062</f>
        <v>7.2166971058911447</v>
      </c>
    </row>
    <row r="265" spans="1:12" ht="17">
      <c r="A265" s="18" t="s">
        <v>329</v>
      </c>
      <c r="B265" s="3">
        <v>59861.126898927672</v>
      </c>
      <c r="C265" s="3">
        <v>1005.2862037828174</v>
      </c>
      <c r="D265" s="3">
        <v>57198.053370420799</v>
      </c>
      <c r="E265" s="3">
        <v>222.6149773963879</v>
      </c>
      <c r="F265" s="79">
        <v>1.5889475985918174E-3</v>
      </c>
      <c r="G265" s="84">
        <f t="shared" si="20"/>
        <v>3.657740602192495</v>
      </c>
      <c r="H265" s="62"/>
      <c r="I265" s="86"/>
      <c r="J265" s="86"/>
      <c r="K265" s="62"/>
      <c r="L265" s="62"/>
    </row>
    <row r="266" spans="1:12" ht="17">
      <c r="A266" s="18" t="s">
        <v>330</v>
      </c>
      <c r="B266" s="3">
        <v>55149.07760316506</v>
      </c>
      <c r="C266" s="3">
        <v>1829.0359959813329</v>
      </c>
      <c r="D266" s="3">
        <v>55351.026884734245</v>
      </c>
      <c r="E266" s="3">
        <v>601.34920444932459</v>
      </c>
      <c r="F266" s="79">
        <v>0.82227933105377959</v>
      </c>
      <c r="G266" s="84">
        <f t="shared" si="20"/>
        <v>0.14833594261651442</v>
      </c>
      <c r="H266" s="62"/>
      <c r="I266" s="86"/>
      <c r="J266" s="86"/>
      <c r="K266" s="62"/>
      <c r="L266" s="62"/>
    </row>
    <row r="267" spans="1:12" ht="17">
      <c r="A267" s="18" t="s">
        <v>331</v>
      </c>
      <c r="B267" s="3">
        <v>53492.487548324985</v>
      </c>
      <c r="C267" s="3">
        <v>4969.6641501722925</v>
      </c>
      <c r="D267" s="3">
        <v>54443.965174015051</v>
      </c>
      <c r="E267" s="3">
        <v>721.03140956249945</v>
      </c>
      <c r="F267" s="79">
        <v>0.68872636371657625</v>
      </c>
      <c r="G267" s="84">
        <f t="shared" si="20"/>
        <v>0.26795570656738199</v>
      </c>
      <c r="H267" s="62"/>
      <c r="I267" s="86"/>
      <c r="J267" s="86"/>
      <c r="K267" s="62"/>
      <c r="L267" s="62"/>
    </row>
    <row r="268" spans="1:12" ht="17">
      <c r="A268" s="18" t="s">
        <v>332</v>
      </c>
      <c r="B268" s="3">
        <v>58329.555342141386</v>
      </c>
      <c r="C268" s="3">
        <v>769.84267881393021</v>
      </c>
      <c r="D268" s="3">
        <v>56266.293266848901</v>
      </c>
      <c r="E268" s="3">
        <v>746.51463776188098</v>
      </c>
      <c r="F268" s="79">
        <v>1.5591676000616631E-3</v>
      </c>
      <c r="G268" s="84">
        <f t="shared" si="20"/>
        <v>2.7210182378579151</v>
      </c>
      <c r="H268" s="62"/>
      <c r="I268" s="86"/>
      <c r="J268" s="86"/>
      <c r="K268" s="62"/>
      <c r="L268" s="62"/>
    </row>
    <row r="269" spans="1:12" ht="17">
      <c r="A269" s="18" t="s">
        <v>333</v>
      </c>
      <c r="B269" s="3">
        <v>63254.842611494765</v>
      </c>
      <c r="C269" s="3">
        <v>1298.8471634789892</v>
      </c>
      <c r="D269" s="3">
        <v>60181.596621193494</v>
      </c>
      <c r="E269" s="3">
        <v>315.47975097502939</v>
      </c>
      <c r="F269" s="79">
        <v>2.6348736862650715E-3</v>
      </c>
      <c r="G269" s="84">
        <f t="shared" si="20"/>
        <v>3.2516739464280544</v>
      </c>
      <c r="H269" s="62"/>
      <c r="I269" s="86"/>
      <c r="J269" s="86"/>
      <c r="K269" s="62"/>
      <c r="L269" s="62"/>
    </row>
    <row r="270" spans="1:12" ht="17">
      <c r="A270" s="18" t="s">
        <v>334</v>
      </c>
      <c r="B270" s="3">
        <v>60323.189220593886</v>
      </c>
      <c r="C270" s="3">
        <v>469.10343905446013</v>
      </c>
      <c r="D270" s="3">
        <v>57992.53604450234</v>
      </c>
      <c r="E270" s="3">
        <v>1686.7027944053887</v>
      </c>
      <c r="F270" s="79">
        <v>2.5942099751857444E-2</v>
      </c>
      <c r="G270" s="84">
        <f t="shared" si="20"/>
        <v>1.8826764239309144</v>
      </c>
      <c r="H270" s="62"/>
      <c r="I270" s="86"/>
      <c r="J270" s="86"/>
      <c r="K270" s="62"/>
      <c r="L270" s="62"/>
    </row>
    <row r="271" spans="1:12" ht="17">
      <c r="A271" s="20" t="s">
        <v>335</v>
      </c>
      <c r="B271" s="15">
        <v>35708.023835872831</v>
      </c>
      <c r="C271" s="2">
        <v>2558.0403413395215</v>
      </c>
      <c r="D271" s="2">
        <v>32945.562963383825</v>
      </c>
      <c r="E271" s="2">
        <v>4725.0556601929384</v>
      </c>
      <c r="F271" s="80">
        <v>0.28475077801133664</v>
      </c>
      <c r="G271" s="82">
        <f t="shared" si="20"/>
        <v>0.72709278804552879</v>
      </c>
      <c r="H271" s="62"/>
      <c r="I271" s="86"/>
      <c r="J271" s="86"/>
      <c r="K271" s="62"/>
      <c r="L271" s="62"/>
    </row>
    <row r="272" spans="1:12" ht="17">
      <c r="A272" s="20" t="s">
        <v>336</v>
      </c>
      <c r="B272" s="15">
        <v>46766.51157197127</v>
      </c>
      <c r="C272" s="2">
        <v>7201.4626824835395</v>
      </c>
      <c r="D272" s="2">
        <v>9107.3518115127354</v>
      </c>
      <c r="E272" s="2">
        <v>765.31789235295548</v>
      </c>
      <c r="F272" s="80">
        <v>7.1605640432071541E-5</v>
      </c>
      <c r="G272" s="82">
        <f t="shared" si="20"/>
        <v>7.3540440095679225</v>
      </c>
      <c r="H272" s="62">
        <f>(B272/75000)/(D272/75000)</f>
        <v>5.1350285505445221</v>
      </c>
      <c r="I272" s="86">
        <f>B272/75000</f>
        <v>0.6235534876262836</v>
      </c>
      <c r="J272" s="86">
        <f>D272/75000</f>
        <v>0.12143135748683648</v>
      </c>
      <c r="K272" s="62">
        <f>H272/5.2</f>
        <v>0.98750549048933112</v>
      </c>
      <c r="L272" s="62">
        <f>I272/0.062</f>
        <v>10.057314316552961</v>
      </c>
    </row>
    <row r="273" spans="1:12" ht="17">
      <c r="A273" s="20" t="s">
        <v>337</v>
      </c>
      <c r="B273" s="15">
        <v>36392.146749145933</v>
      </c>
      <c r="C273" s="2">
        <v>971.39190169108417</v>
      </c>
      <c r="D273" s="2">
        <v>36605.982334799926</v>
      </c>
      <c r="E273" s="2">
        <v>3469.6896702458416</v>
      </c>
      <c r="F273" s="80">
        <v>0.89892595455850599</v>
      </c>
      <c r="G273" s="82">
        <f t="shared" si="20"/>
        <v>8.3930216694750356E-2</v>
      </c>
      <c r="H273" s="62"/>
      <c r="I273" s="86"/>
      <c r="J273" s="86"/>
      <c r="K273" s="62"/>
      <c r="L273" s="62"/>
    </row>
    <row r="274" spans="1:12" ht="17">
      <c r="A274" s="20" t="s">
        <v>338</v>
      </c>
      <c r="B274" s="15">
        <v>40891.888386658007</v>
      </c>
      <c r="C274" s="2">
        <v>1066.1876772334265</v>
      </c>
      <c r="D274" s="2">
        <v>39748.568322928877</v>
      </c>
      <c r="E274" s="2">
        <v>122.19909783219725</v>
      </c>
      <c r="F274" s="80">
        <v>6.1691869158847147E-2</v>
      </c>
      <c r="G274" s="82">
        <f t="shared" si="20"/>
        <v>1.5066599855026408</v>
      </c>
      <c r="H274" s="62"/>
      <c r="I274" s="86"/>
      <c r="J274" s="86"/>
      <c r="K274" s="62"/>
      <c r="L274" s="62"/>
    </row>
    <row r="275" spans="1:12" ht="17">
      <c r="A275" s="20" t="s">
        <v>339</v>
      </c>
      <c r="B275" s="15">
        <v>36632.552226263178</v>
      </c>
      <c r="C275" s="2">
        <v>1044.538229876669</v>
      </c>
      <c r="D275" s="2">
        <v>33365.686520513962</v>
      </c>
      <c r="E275" s="2">
        <v>1415.777444661263</v>
      </c>
      <c r="F275" s="80">
        <v>2.3626169411458272E-3</v>
      </c>
      <c r="G275" s="82">
        <f t="shared" si="20"/>
        <v>2.6259222652013054</v>
      </c>
      <c r="H275" s="62"/>
      <c r="I275" s="86"/>
      <c r="J275" s="86"/>
      <c r="K275" s="62"/>
      <c r="L275" s="62"/>
    </row>
    <row r="276" spans="1:12" ht="17">
      <c r="A276" s="20" t="s">
        <v>340</v>
      </c>
      <c r="B276" s="15">
        <v>54234.529514311929</v>
      </c>
      <c r="C276" s="2">
        <v>1194.947331487994</v>
      </c>
      <c r="D276" s="2">
        <v>51805.565942133813</v>
      </c>
      <c r="E276" s="2">
        <v>2239.1409993106799</v>
      </c>
      <c r="F276" s="80">
        <v>6.6405153634425285E-2</v>
      </c>
      <c r="G276" s="82">
        <f t="shared" si="20"/>
        <v>1.3534349446515379</v>
      </c>
      <c r="H276" s="62"/>
      <c r="I276" s="86"/>
      <c r="J276" s="86"/>
      <c r="K276" s="62"/>
      <c r="L276" s="62"/>
    </row>
    <row r="277" spans="1:12" ht="17">
      <c r="A277" s="20" t="s">
        <v>341</v>
      </c>
      <c r="B277" s="15">
        <v>45443.861274032912</v>
      </c>
      <c r="C277" s="2">
        <v>2371.5656133417428</v>
      </c>
      <c r="D277" s="2">
        <v>40206.434812482534</v>
      </c>
      <c r="E277" s="2">
        <v>420.03988474568911</v>
      </c>
      <c r="F277" s="80">
        <v>3.9260002256067301E-3</v>
      </c>
      <c r="G277" s="82">
        <f t="shared" si="20"/>
        <v>3.0753220414827029</v>
      </c>
      <c r="H277" s="62"/>
      <c r="I277" s="86"/>
      <c r="J277" s="86"/>
      <c r="K277" s="62"/>
      <c r="L277" s="62"/>
    </row>
    <row r="278" spans="1:12" ht="17">
      <c r="A278" s="18" t="s">
        <v>342</v>
      </c>
      <c r="B278" s="3">
        <v>27586.553960531412</v>
      </c>
      <c r="C278" s="3">
        <v>3822.2923063560884</v>
      </c>
      <c r="D278" s="3">
        <v>32828.65893902017</v>
      </c>
      <c r="E278" s="3">
        <v>665.66809127388376</v>
      </c>
      <c r="F278" s="79">
        <v>2.7265284726294827E-2</v>
      </c>
      <c r="G278" s="84">
        <f t="shared" si="20"/>
        <v>1.910771312371216</v>
      </c>
      <c r="H278" s="62"/>
      <c r="I278" s="86"/>
      <c r="J278" s="86"/>
      <c r="K278" s="62"/>
      <c r="L278" s="62"/>
    </row>
    <row r="279" spans="1:12" ht="17">
      <c r="A279" s="18" t="s">
        <v>343</v>
      </c>
      <c r="B279" s="3">
        <v>51155.919451465794</v>
      </c>
      <c r="C279" s="3">
        <v>1366.7714188134821</v>
      </c>
      <c r="D279" s="3">
        <v>48606.566346666041</v>
      </c>
      <c r="E279" s="3">
        <v>777.44126544884455</v>
      </c>
      <c r="F279" s="79">
        <v>6.8326802095166816E-3</v>
      </c>
      <c r="G279" s="84">
        <f t="shared" si="20"/>
        <v>2.2928660397437479</v>
      </c>
      <c r="H279" s="62"/>
      <c r="I279" s="86"/>
      <c r="J279" s="86"/>
      <c r="K279" s="62"/>
      <c r="L279" s="62"/>
    </row>
    <row r="280" spans="1:12" ht="17">
      <c r="A280" s="18" t="s">
        <v>344</v>
      </c>
      <c r="B280" s="3">
        <v>51879.788746596838</v>
      </c>
      <c r="C280" s="3">
        <v>1627.6708839836149</v>
      </c>
      <c r="D280" s="3">
        <v>49367.852198665409</v>
      </c>
      <c r="E280" s="3">
        <v>1554.693073386102</v>
      </c>
      <c r="F280" s="79">
        <v>3.1739636603874674E-2</v>
      </c>
      <c r="G280" s="84">
        <f t="shared" si="20"/>
        <v>1.5782458326514501</v>
      </c>
      <c r="H280" s="62"/>
      <c r="I280" s="86"/>
      <c r="J280" s="86"/>
      <c r="K280" s="62"/>
      <c r="L280" s="62"/>
    </row>
    <row r="281" spans="1:12" ht="17">
      <c r="A281" s="18" t="s">
        <v>345</v>
      </c>
      <c r="B281" s="3">
        <v>53071.644816874708</v>
      </c>
      <c r="C281" s="3">
        <v>1492.3683367500491</v>
      </c>
      <c r="D281" s="3">
        <v>49447.650228113467</v>
      </c>
      <c r="E281" s="3">
        <v>1218.6264612689326</v>
      </c>
      <c r="F281" s="79">
        <v>1.9751126908845785E-3</v>
      </c>
      <c r="G281" s="84">
        <f t="shared" si="20"/>
        <v>2.6600270529194403</v>
      </c>
      <c r="H281" s="62"/>
      <c r="I281" s="86"/>
      <c r="J281" s="86"/>
      <c r="K281" s="62"/>
      <c r="L281" s="62"/>
    </row>
    <row r="282" spans="1:12" ht="17">
      <c r="A282" s="18" t="s">
        <v>346</v>
      </c>
      <c r="B282" s="3">
        <v>43558.810012918329</v>
      </c>
      <c r="C282" s="3">
        <v>1628.1628389769667</v>
      </c>
      <c r="D282" s="3">
        <v>2631.5680475546337</v>
      </c>
      <c r="E282" s="3">
        <v>302.59335380229982</v>
      </c>
      <c r="F282" s="79">
        <v>1.4066958930308579E-8</v>
      </c>
      <c r="G282" s="84">
        <f t="shared" si="20"/>
        <v>34.950708379877838</v>
      </c>
      <c r="H282" s="62">
        <f>(B282/75000)/(D282/75000)</f>
        <v>16.55241636384628</v>
      </c>
      <c r="I282" s="86">
        <f>B282/75000</f>
        <v>0.58078413350557767</v>
      </c>
      <c r="J282" s="86">
        <f>D282/75000</f>
        <v>3.5087573967395119E-2</v>
      </c>
      <c r="K282" s="62">
        <f>H282/5.2</f>
        <v>3.1831569930473615</v>
      </c>
      <c r="L282" s="62">
        <f>I282/0.062</f>
        <v>9.3674860242835116</v>
      </c>
    </row>
    <row r="283" spans="1:12" ht="17">
      <c r="A283" s="18" t="s">
        <v>347</v>
      </c>
      <c r="B283" s="3">
        <v>54819.584676649363</v>
      </c>
      <c r="C283" s="3">
        <v>2536.7116771309848</v>
      </c>
      <c r="D283" s="3">
        <v>49507.562067182262</v>
      </c>
      <c r="E283" s="3">
        <v>708.23551525399398</v>
      </c>
      <c r="F283" s="79">
        <v>4.4627603736338492E-3</v>
      </c>
      <c r="G283" s="84">
        <f t="shared" si="20"/>
        <v>2.8523617386983244</v>
      </c>
      <c r="H283" s="62"/>
      <c r="I283" s="86"/>
      <c r="J283" s="86"/>
      <c r="K283" s="62"/>
      <c r="L283" s="62"/>
    </row>
    <row r="284" spans="1:12" ht="17">
      <c r="A284" s="18" t="s">
        <v>348</v>
      </c>
      <c r="B284" s="3">
        <v>44904.327965591219</v>
      </c>
      <c r="C284" s="3">
        <v>8110.4944254581251</v>
      </c>
      <c r="D284" s="3">
        <v>42403.998721035379</v>
      </c>
      <c r="E284" s="3">
        <v>5302.780751636742</v>
      </c>
      <c r="F284" s="79">
        <v>0.57872543196831616</v>
      </c>
      <c r="G284" s="84">
        <f t="shared" si="20"/>
        <v>0.36490542424084738</v>
      </c>
      <c r="H284" s="62"/>
      <c r="I284" s="86"/>
      <c r="J284" s="86"/>
      <c r="K284" s="62"/>
      <c r="L284" s="62"/>
    </row>
    <row r="285" spans="1:12" ht="17">
      <c r="A285" s="20" t="s">
        <v>349</v>
      </c>
      <c r="B285" s="15">
        <v>53089.575701113652</v>
      </c>
      <c r="C285" s="2">
        <v>4477.7240049364764</v>
      </c>
      <c r="D285" s="2">
        <v>48153.749480837316</v>
      </c>
      <c r="E285" s="2">
        <v>1612.0012547772506</v>
      </c>
      <c r="F285" s="80">
        <v>5.7655006485555604E-2</v>
      </c>
      <c r="G285" s="82">
        <f t="shared" si="20"/>
        <v>1.4667448035146711</v>
      </c>
      <c r="H285" s="62"/>
      <c r="I285" s="86"/>
      <c r="J285" s="86"/>
      <c r="K285" s="62"/>
      <c r="L285" s="62"/>
    </row>
    <row r="286" spans="1:12" ht="17">
      <c r="A286" s="20" t="s">
        <v>350</v>
      </c>
      <c r="B286" s="15">
        <v>62361.221547689151</v>
      </c>
      <c r="C286" s="2">
        <v>1723.475650555918</v>
      </c>
      <c r="D286" s="2">
        <v>59041.36655675096</v>
      </c>
      <c r="E286" s="2">
        <v>2675.9477122369212</v>
      </c>
      <c r="F286" s="80">
        <v>4.6048669564027707E-2</v>
      </c>
      <c r="G286" s="82">
        <f t="shared" si="20"/>
        <v>1.4750494249225639</v>
      </c>
      <c r="H286" s="62"/>
      <c r="I286" s="86"/>
      <c r="J286" s="86"/>
      <c r="K286" s="62"/>
      <c r="L286" s="62"/>
    </row>
    <row r="287" spans="1:12" ht="17">
      <c r="A287" s="20" t="s">
        <v>351</v>
      </c>
      <c r="B287" s="15">
        <v>60567.581356436604</v>
      </c>
      <c r="C287" s="2">
        <v>1602.7184365134819</v>
      </c>
      <c r="D287" s="2">
        <v>18048.530786528696</v>
      </c>
      <c r="E287" s="2">
        <v>333.99734514635037</v>
      </c>
      <c r="F287" s="80">
        <v>8.4210905876097548E-9</v>
      </c>
      <c r="G287" s="82">
        <f t="shared" si="20"/>
        <v>36.729079479365446</v>
      </c>
      <c r="H287" s="62">
        <f>(B287/75000)/(D287/75000)</f>
        <v>3.355817826548178</v>
      </c>
      <c r="I287" s="86">
        <f>B287/75000</f>
        <v>0.80756775141915471</v>
      </c>
      <c r="J287" s="86">
        <f>D287/75000</f>
        <v>0.24064707715371594</v>
      </c>
      <c r="K287" s="62">
        <f>H287/5.2</f>
        <v>0.64534958202849568</v>
      </c>
      <c r="L287" s="62">
        <f>I287/0.062</f>
        <v>13.025286313212172</v>
      </c>
    </row>
    <row r="288" spans="1:12" ht="17">
      <c r="A288" s="20" t="s">
        <v>352</v>
      </c>
      <c r="B288" s="15">
        <v>60242.100611146445</v>
      </c>
      <c r="C288" s="2">
        <v>2051.0004657941477</v>
      </c>
      <c r="D288" s="2">
        <v>58951.76727062335</v>
      </c>
      <c r="E288" s="2">
        <v>1447.3419608220045</v>
      </c>
      <c r="F288" s="80">
        <v>0.28005232676493363</v>
      </c>
      <c r="G288" s="82">
        <f t="shared" si="20"/>
        <v>0.72693961270259988</v>
      </c>
      <c r="H288" s="62"/>
      <c r="I288" s="86"/>
      <c r="J288" s="86"/>
      <c r="K288" s="62"/>
      <c r="L288" s="62"/>
    </row>
    <row r="289" spans="1:12" ht="17">
      <c r="A289" s="20" t="s">
        <v>353</v>
      </c>
      <c r="B289" s="15">
        <v>61944.579276681412</v>
      </c>
      <c r="C289" s="2">
        <v>2713.1265884568688</v>
      </c>
      <c r="D289" s="2">
        <v>59001.9075794417</v>
      </c>
      <c r="E289" s="2">
        <v>3458.2787714013944</v>
      </c>
      <c r="F289" s="80">
        <v>0.16698574602957766</v>
      </c>
      <c r="G289" s="82">
        <f t="shared" si="20"/>
        <v>0.94677077281573796</v>
      </c>
      <c r="H289" s="62"/>
      <c r="I289" s="86"/>
      <c r="J289" s="86"/>
      <c r="K289" s="62"/>
      <c r="L289" s="62"/>
    </row>
    <row r="290" spans="1:12" ht="17">
      <c r="A290" s="20" t="s">
        <v>354</v>
      </c>
      <c r="B290" s="15">
        <v>61994.10485056349</v>
      </c>
      <c r="C290" s="2">
        <v>1204.7360398131159</v>
      </c>
      <c r="D290" s="2">
        <v>63110.59032235387</v>
      </c>
      <c r="E290" s="2">
        <v>447.95840141274692</v>
      </c>
      <c r="F290" s="80">
        <v>9.7407105606646366E-2</v>
      </c>
      <c r="G290" s="82">
        <f t="shared" si="20"/>
        <v>1.2284450568481893</v>
      </c>
      <c r="H290" s="62"/>
      <c r="I290" s="86"/>
      <c r="J290" s="86"/>
      <c r="K290" s="62"/>
      <c r="L290" s="62"/>
    </row>
    <row r="291" spans="1:12" ht="17">
      <c r="A291" s="20" t="s">
        <v>355</v>
      </c>
      <c r="B291" s="15">
        <v>61928.635000674753</v>
      </c>
      <c r="C291" s="2">
        <v>3117.0116211305121</v>
      </c>
      <c r="D291" s="2">
        <v>61311.853750005139</v>
      </c>
      <c r="E291" s="2">
        <v>1426.4309285564909</v>
      </c>
      <c r="F291" s="80">
        <v>0.69942908351602018</v>
      </c>
      <c r="G291" s="82">
        <f t="shared" si="20"/>
        <v>0.25445946173488238</v>
      </c>
      <c r="H291" s="62"/>
      <c r="I291" s="86"/>
      <c r="J291" s="86"/>
      <c r="K291" s="62"/>
      <c r="L291" s="62"/>
    </row>
    <row r="292" spans="1:12" ht="17">
      <c r="A292" s="18" t="s">
        <v>356</v>
      </c>
      <c r="B292" s="3">
        <v>51807.070816166604</v>
      </c>
      <c r="C292" s="3">
        <v>1123.8084287797692</v>
      </c>
      <c r="D292" s="3">
        <v>49054.409773824416</v>
      </c>
      <c r="E292" s="3">
        <v>995.31633078820687</v>
      </c>
      <c r="F292" s="79">
        <v>2.2101128328400059E-3</v>
      </c>
      <c r="G292" s="84">
        <f t="shared" si="20"/>
        <v>2.5931600300836513</v>
      </c>
      <c r="H292" s="62"/>
      <c r="I292" s="86"/>
      <c r="J292" s="86"/>
      <c r="K292" s="62"/>
      <c r="L292" s="62"/>
    </row>
    <row r="293" spans="1:12" ht="17">
      <c r="A293" s="18" t="s">
        <v>357</v>
      </c>
      <c r="B293" s="3">
        <v>49581.063531272834</v>
      </c>
      <c r="C293" s="3">
        <v>1731.6074464870369</v>
      </c>
      <c r="D293" s="3">
        <v>50722.050262311619</v>
      </c>
      <c r="E293" s="3">
        <v>331.58283100842101</v>
      </c>
      <c r="F293" s="79">
        <v>0.20365282694221101</v>
      </c>
      <c r="G293" s="84">
        <f t="shared" si="20"/>
        <v>0.91522175875784484</v>
      </c>
      <c r="H293" s="62"/>
      <c r="I293" s="86"/>
      <c r="J293" s="86"/>
      <c r="K293" s="62"/>
      <c r="L293" s="62"/>
    </row>
    <row r="294" spans="1:12" ht="17">
      <c r="A294" s="18" t="s">
        <v>358</v>
      </c>
      <c r="B294" s="3">
        <v>54344.602183133102</v>
      </c>
      <c r="C294" s="3">
        <v>2974.0869264995522</v>
      </c>
      <c r="D294" s="3">
        <v>48853.672599720092</v>
      </c>
      <c r="E294" s="3">
        <v>759.83809111062737</v>
      </c>
      <c r="F294" s="79">
        <v>8.0515272044902105E-3</v>
      </c>
      <c r="G294" s="84">
        <f t="shared" si="20"/>
        <v>2.5297448274186647</v>
      </c>
      <c r="H294" s="62"/>
      <c r="I294" s="86"/>
      <c r="J294" s="86"/>
      <c r="K294" s="62"/>
      <c r="L294" s="62"/>
    </row>
    <row r="295" spans="1:12" ht="17">
      <c r="A295" s="18" t="s">
        <v>359</v>
      </c>
      <c r="B295" s="3">
        <v>59725.924929193745</v>
      </c>
      <c r="C295" s="3">
        <v>2037.7307113277966</v>
      </c>
      <c r="D295" s="3">
        <v>34797.298173587842</v>
      </c>
      <c r="E295" s="3">
        <v>385.33690624954414</v>
      </c>
      <c r="F295" s="79">
        <v>6.3805912444280864E-7</v>
      </c>
      <c r="G295" s="84">
        <f t="shared" si="20"/>
        <v>16.999539820689691</v>
      </c>
      <c r="H295" s="62">
        <f t="shared" ref="H295" si="21">(B295/75000)/(D295/75000)</f>
        <v>1.7163954693047823</v>
      </c>
      <c r="I295" s="86">
        <f t="shared" ref="I295" si="22">B295/75000</f>
        <v>0.79634566572258325</v>
      </c>
      <c r="J295" s="86">
        <f t="shared" ref="J295" si="23">D295/75000</f>
        <v>0.46396397564783787</v>
      </c>
      <c r="K295" s="62">
        <f t="shared" ref="K295" si="24">H295/5.2</f>
        <v>0.33007605178938121</v>
      </c>
      <c r="L295" s="62">
        <f t="shared" ref="L295" si="25">I295/0.062</f>
        <v>12.844284931009406</v>
      </c>
    </row>
    <row r="296" spans="1:12" ht="17">
      <c r="A296" s="18" t="s">
        <v>360</v>
      </c>
      <c r="B296" s="3">
        <v>55929.161503248877</v>
      </c>
      <c r="C296" s="3">
        <v>2733.0995823888079</v>
      </c>
      <c r="D296" s="3">
        <v>48620.139759026781</v>
      </c>
      <c r="E296" s="3">
        <v>2270.5992144893576</v>
      </c>
      <c r="F296" s="79">
        <v>1.0689990000428227E-3</v>
      </c>
      <c r="G296" s="84">
        <f t="shared" ref="G296:G312" si="26">ABS((B296-D296)/(SQRT(((C296^2)+(E296^2))*0.5)))</f>
        <v>2.9090470652140219</v>
      </c>
      <c r="H296" s="62"/>
      <c r="I296" s="86"/>
      <c r="J296" s="86"/>
      <c r="K296" s="86"/>
      <c r="L296" s="86"/>
    </row>
    <row r="297" spans="1:12" ht="17">
      <c r="A297" s="18" t="s">
        <v>361</v>
      </c>
      <c r="B297" s="3">
        <v>60766.732216847915</v>
      </c>
      <c r="C297" s="3">
        <v>4144.88768033627</v>
      </c>
      <c r="D297" s="3">
        <v>57489.326102505052</v>
      </c>
      <c r="E297" s="3">
        <v>1212.4923681048726</v>
      </c>
      <c r="F297" s="79">
        <v>0.14190076471742222</v>
      </c>
      <c r="G297" s="84">
        <f t="shared" si="26"/>
        <v>1.0732555488167623</v>
      </c>
      <c r="H297" s="62"/>
      <c r="I297" s="86"/>
      <c r="J297" s="86"/>
      <c r="K297" s="62"/>
      <c r="L297" s="62"/>
    </row>
    <row r="298" spans="1:12" ht="17">
      <c r="A298" s="18" t="s">
        <v>362</v>
      </c>
      <c r="B298" s="3">
        <v>61511.226087309064</v>
      </c>
      <c r="C298" s="3">
        <v>1438.3466891012285</v>
      </c>
      <c r="D298" s="3">
        <v>60214.216421840189</v>
      </c>
      <c r="E298" s="3">
        <v>887.34847127690546</v>
      </c>
      <c r="F298" s="79">
        <v>0.12301644117592586</v>
      </c>
      <c r="G298" s="84">
        <f t="shared" si="26"/>
        <v>1.0853298199309207</v>
      </c>
      <c r="H298" s="62"/>
      <c r="I298" s="86"/>
      <c r="J298" s="86"/>
      <c r="K298" s="62"/>
      <c r="L298" s="62"/>
    </row>
    <row r="299" spans="1:12" ht="17">
      <c r="A299" s="20" t="s">
        <v>363</v>
      </c>
      <c r="B299" s="15">
        <v>49762.976174338393</v>
      </c>
      <c r="C299" s="2">
        <v>2094.3203837411779</v>
      </c>
      <c r="D299" s="2">
        <v>46252.879604693713</v>
      </c>
      <c r="E299" s="2">
        <v>659.59424753264693</v>
      </c>
      <c r="F299" s="80">
        <v>1.1778322649752362E-2</v>
      </c>
      <c r="G299" s="82">
        <f t="shared" si="26"/>
        <v>2.2607606076949778</v>
      </c>
      <c r="H299" s="62"/>
      <c r="I299" s="86"/>
      <c r="J299" s="86"/>
      <c r="K299" s="62"/>
      <c r="L299" s="62"/>
    </row>
    <row r="300" spans="1:12" ht="17">
      <c r="A300" s="20" t="s">
        <v>364</v>
      </c>
      <c r="B300" s="15">
        <v>52402.846447774231</v>
      </c>
      <c r="C300" s="2">
        <v>1090.6262469411267</v>
      </c>
      <c r="D300" s="2">
        <v>49794.232837519761</v>
      </c>
      <c r="E300" s="2">
        <v>1065.5928051629669</v>
      </c>
      <c r="F300" s="80">
        <v>3.3466635889931131E-3</v>
      </c>
      <c r="G300" s="82">
        <f t="shared" si="26"/>
        <v>2.4194553135946268</v>
      </c>
      <c r="H300" s="62"/>
      <c r="I300" s="86"/>
      <c r="J300" s="86"/>
      <c r="K300" s="62"/>
      <c r="L300" s="62"/>
    </row>
    <row r="301" spans="1:12" ht="17">
      <c r="A301" s="20" t="s">
        <v>365</v>
      </c>
      <c r="B301" s="15">
        <v>50581.073466942966</v>
      </c>
      <c r="C301" s="2">
        <v>1577.8344080430272</v>
      </c>
      <c r="D301" s="2">
        <v>48796.599786959334</v>
      </c>
      <c r="E301" s="2">
        <v>952.64908427936075</v>
      </c>
      <c r="F301" s="80">
        <v>6.1422298708517356E-2</v>
      </c>
      <c r="G301" s="82">
        <f t="shared" si="26"/>
        <v>1.3692125476736925</v>
      </c>
      <c r="H301" s="62"/>
      <c r="I301" s="86"/>
      <c r="J301" s="86"/>
      <c r="K301" s="62"/>
      <c r="L301" s="62"/>
    </row>
    <row r="302" spans="1:12" ht="17">
      <c r="A302" s="20" t="s">
        <v>366</v>
      </c>
      <c r="B302" s="15">
        <v>54633.725791625948</v>
      </c>
      <c r="C302" s="2">
        <v>4099.3654434320324</v>
      </c>
      <c r="D302" s="2">
        <v>45390.497822037396</v>
      </c>
      <c r="E302" s="2">
        <v>838.14376888951449</v>
      </c>
      <c r="F302" s="80">
        <v>3.4677238060709888E-3</v>
      </c>
      <c r="G302" s="82">
        <f t="shared" si="26"/>
        <v>3.1241314466711878</v>
      </c>
      <c r="H302" s="62"/>
      <c r="I302" s="86"/>
      <c r="J302" s="86"/>
      <c r="K302" s="62"/>
      <c r="L302" s="62"/>
    </row>
    <row r="303" spans="1:12" ht="17">
      <c r="A303" s="20" t="s">
        <v>367</v>
      </c>
      <c r="B303" s="15">
        <v>52046.946798785619</v>
      </c>
      <c r="C303" s="2">
        <v>2447.0985956827158</v>
      </c>
      <c r="D303" s="2">
        <v>46186.931198760627</v>
      </c>
      <c r="E303" s="2">
        <v>529.60512561032408</v>
      </c>
      <c r="F303" s="80">
        <v>2.5859698755859436E-3</v>
      </c>
      <c r="G303" s="82">
        <f t="shared" si="26"/>
        <v>3.3099580813810765</v>
      </c>
      <c r="H303" s="62"/>
      <c r="I303" s="86"/>
      <c r="J303" s="86"/>
      <c r="K303" s="62"/>
      <c r="L303" s="62"/>
    </row>
    <row r="304" spans="1:12" ht="17">
      <c r="A304" s="20" t="s">
        <v>368</v>
      </c>
      <c r="B304" s="15">
        <v>46973.458013717172</v>
      </c>
      <c r="C304" s="2">
        <v>1371.4621795445639</v>
      </c>
      <c r="D304" s="2">
        <v>45214.411201943913</v>
      </c>
      <c r="E304" s="2">
        <v>655.34307240334613</v>
      </c>
      <c r="F304" s="80">
        <v>3.5326425144256685E-2</v>
      </c>
      <c r="G304" s="82">
        <f t="shared" si="26"/>
        <v>1.636629593443131</v>
      </c>
      <c r="H304" s="62"/>
      <c r="I304" s="86"/>
      <c r="J304" s="86"/>
      <c r="K304" s="62"/>
      <c r="L304" s="62"/>
    </row>
    <row r="305" spans="1:12" ht="17">
      <c r="A305" s="20" t="s">
        <v>369</v>
      </c>
      <c r="B305" s="15">
        <v>55742.623846300681</v>
      </c>
      <c r="C305" s="2">
        <v>537.00237082425883</v>
      </c>
      <c r="D305" s="2">
        <v>9269.2026432054317</v>
      </c>
      <c r="E305" s="2">
        <v>1939.9665641702506</v>
      </c>
      <c r="F305" s="80">
        <v>6.6452257474978234E-9</v>
      </c>
      <c r="G305" s="82">
        <f t="shared" si="26"/>
        <v>32.650768038067184</v>
      </c>
      <c r="H305" s="62">
        <f>(B305/75000)/(D305/75000)</f>
        <v>6.0137453017236044</v>
      </c>
      <c r="I305" s="86">
        <f>B305/75000</f>
        <v>0.74323498461734239</v>
      </c>
      <c r="J305" s="86">
        <f>D305/75000</f>
        <v>0.12358936857607242</v>
      </c>
      <c r="K305" s="62">
        <f>H305/5.2</f>
        <v>1.1564894811006932</v>
      </c>
      <c r="L305" s="62">
        <f>I305/0.062</f>
        <v>11.987661042215199</v>
      </c>
    </row>
    <row r="306" spans="1:12" ht="17">
      <c r="A306" s="18" t="s">
        <v>370</v>
      </c>
      <c r="B306" s="3">
        <v>30458.769039913477</v>
      </c>
      <c r="C306" s="3">
        <v>938.75118435354796</v>
      </c>
      <c r="D306" s="3">
        <v>22703.222425002896</v>
      </c>
      <c r="E306" s="3">
        <v>3111.9524768596648</v>
      </c>
      <c r="F306" s="79">
        <v>1.8626717894816513E-3</v>
      </c>
      <c r="G306" s="84">
        <f t="shared" si="26"/>
        <v>3.3742895114591382</v>
      </c>
      <c r="H306" s="62"/>
      <c r="I306" s="86"/>
      <c r="J306" s="86"/>
      <c r="K306" s="62"/>
      <c r="L306" s="62"/>
    </row>
    <row r="307" spans="1:12" ht="17">
      <c r="A307" s="18" t="s">
        <v>371</v>
      </c>
      <c r="B307" s="3">
        <v>34000.805107398839</v>
      </c>
      <c r="C307" s="3">
        <v>2165.538273994563</v>
      </c>
      <c r="D307" s="3">
        <v>28815.07859206096</v>
      </c>
      <c r="E307" s="3">
        <v>2955.3864144936642</v>
      </c>
      <c r="F307" s="79">
        <v>1.1201043650320005E-2</v>
      </c>
      <c r="G307" s="84">
        <f t="shared" si="26"/>
        <v>2.0016393082350827</v>
      </c>
      <c r="H307" s="62"/>
      <c r="I307" s="86"/>
      <c r="J307" s="86"/>
      <c r="K307" s="62"/>
      <c r="L307" s="62"/>
    </row>
    <row r="308" spans="1:12" ht="17">
      <c r="A308" s="18" t="s">
        <v>372</v>
      </c>
      <c r="B308" s="3">
        <v>33777.475492637786</v>
      </c>
      <c r="C308" s="3">
        <v>2106.1532148828883</v>
      </c>
      <c r="D308" s="3">
        <v>25459.114710923099</v>
      </c>
      <c r="E308" s="3">
        <v>3702.6037609525788</v>
      </c>
      <c r="F308" s="79">
        <v>2.442789886823876E-3</v>
      </c>
      <c r="G308" s="84">
        <f t="shared" si="26"/>
        <v>2.7616739125379057</v>
      </c>
      <c r="H308" s="62"/>
      <c r="I308" s="86"/>
      <c r="J308" s="86"/>
      <c r="K308" s="62"/>
      <c r="L308" s="62"/>
    </row>
    <row r="309" spans="1:12" ht="17">
      <c r="A309" s="18" t="s">
        <v>373</v>
      </c>
      <c r="B309" s="3">
        <v>34044.407985420818</v>
      </c>
      <c r="C309" s="3">
        <v>2883.6425820643985</v>
      </c>
      <c r="D309" s="3">
        <v>28473.371607161902</v>
      </c>
      <c r="E309" s="3">
        <v>1058.867125269029</v>
      </c>
      <c r="F309" s="79">
        <v>5.9880825138471259E-3</v>
      </c>
      <c r="G309" s="84">
        <f t="shared" si="26"/>
        <v>2.564740052302477</v>
      </c>
      <c r="H309" s="62"/>
      <c r="I309" s="86"/>
      <c r="J309" s="86"/>
      <c r="K309" s="62"/>
      <c r="L309" s="62"/>
    </row>
    <row r="310" spans="1:12" ht="17">
      <c r="A310" s="18" t="s">
        <v>374</v>
      </c>
      <c r="B310" s="3">
        <v>34635.080708160407</v>
      </c>
      <c r="C310" s="3">
        <v>2093.6859705294464</v>
      </c>
      <c r="D310" s="3">
        <v>29679.620275425517</v>
      </c>
      <c r="E310" s="3">
        <v>1034.204108790733</v>
      </c>
      <c r="F310" s="79">
        <v>1.8669530231009636E-3</v>
      </c>
      <c r="G310" s="84">
        <f t="shared" si="26"/>
        <v>3.0010782286103832</v>
      </c>
      <c r="H310" s="62"/>
      <c r="I310" s="86"/>
      <c r="J310" s="86"/>
      <c r="K310" s="62"/>
      <c r="L310" s="62"/>
    </row>
    <row r="311" spans="1:12" ht="17">
      <c r="A311" s="18" t="s">
        <v>375</v>
      </c>
      <c r="B311" s="3">
        <v>29448.397708782617</v>
      </c>
      <c r="C311" s="3">
        <v>3531.6428836512873</v>
      </c>
      <c r="D311" s="3">
        <v>7060.4192995590884</v>
      </c>
      <c r="E311" s="3">
        <v>294.45271200022779</v>
      </c>
      <c r="F311" s="79">
        <v>2.8929158518578804E-5</v>
      </c>
      <c r="G311" s="84">
        <f t="shared" si="26"/>
        <v>8.9340591258852129</v>
      </c>
      <c r="H311" s="62">
        <f>(B311/75000)/(D311/75000)</f>
        <v>4.1709134343652403</v>
      </c>
      <c r="I311" s="86">
        <f>B311/75000</f>
        <v>0.39264530278376825</v>
      </c>
      <c r="J311" s="86">
        <f>D311/75000</f>
        <v>9.4138923994121174E-2</v>
      </c>
      <c r="K311" s="62">
        <f>H311/5.2</f>
        <v>0.8020987373779308</v>
      </c>
      <c r="L311" s="62">
        <f>I311/0.062</f>
        <v>6.332988754576907</v>
      </c>
    </row>
    <row r="312" spans="1:12" ht="18" thickBot="1">
      <c r="A312" s="19" t="s">
        <v>376</v>
      </c>
      <c r="B312" s="4">
        <v>33052.654864461801</v>
      </c>
      <c r="C312" s="4">
        <v>783.93513312573123</v>
      </c>
      <c r="D312" s="4">
        <v>31194.322655334461</v>
      </c>
      <c r="E312" s="4">
        <v>801.11922462265989</v>
      </c>
      <c r="F312" s="90">
        <v>4.0628178622618477E-3</v>
      </c>
      <c r="G312" s="85">
        <f t="shared" si="26"/>
        <v>2.3446804845900933</v>
      </c>
      <c r="H312" s="62"/>
      <c r="I312" s="86"/>
      <c r="J312" s="86"/>
      <c r="K312" s="62"/>
      <c r="L312" s="62"/>
    </row>
  </sheetData>
  <mergeCells count="30">
    <mergeCell ref="A106:A107"/>
    <mergeCell ref="B106:C106"/>
    <mergeCell ref="D106:E106"/>
    <mergeCell ref="F106:F107"/>
    <mergeCell ref="D54:E54"/>
    <mergeCell ref="A54:A55"/>
    <mergeCell ref="B54:C54"/>
    <mergeCell ref="G210:G211"/>
    <mergeCell ref="G262:G263"/>
    <mergeCell ref="F54:F55"/>
    <mergeCell ref="D210:E210"/>
    <mergeCell ref="F210:F211"/>
    <mergeCell ref="G54:G55"/>
    <mergeCell ref="G106:G107"/>
    <mergeCell ref="G158:G159"/>
    <mergeCell ref="A158:A159"/>
    <mergeCell ref="B158:C158"/>
    <mergeCell ref="D158:E158"/>
    <mergeCell ref="F158:F159"/>
    <mergeCell ref="A262:A263"/>
    <mergeCell ref="B262:C262"/>
    <mergeCell ref="D262:E262"/>
    <mergeCell ref="F262:F263"/>
    <mergeCell ref="A210:A211"/>
    <mergeCell ref="B210:C210"/>
    <mergeCell ref="A2:A3"/>
    <mergeCell ref="B2:C2"/>
    <mergeCell ref="D2:E2"/>
    <mergeCell ref="F2:F3"/>
    <mergeCell ref="G2:G3"/>
  </mergeCells>
  <conditionalFormatting sqref="F160:F208 F212:F260 F264:F312">
    <cfRule type="cellIs" dxfId="29" priority="4" operator="lessThan">
      <formula>0.001</formula>
    </cfRule>
  </conditionalFormatting>
  <conditionalFormatting sqref="F212:F260 F108:F156 F56:F104 F4:F52">
    <cfRule type="cellIs" dxfId="28" priority="2" operator="lessThan">
      <formula>0.001</formula>
    </cfRule>
  </conditionalFormatting>
  <conditionalFormatting sqref="F262:F312">
    <cfRule type="cellIs" dxfId="27" priority="1" operator="lessThan">
      <formula>0.001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DDF29-0449-4114-8595-F2CEDA385916}">
  <dimension ref="A1:L312"/>
  <sheetViews>
    <sheetView zoomScaleNormal="100" workbookViewId="0">
      <selection activeCell="J8" sqref="J8"/>
    </sheetView>
  </sheetViews>
  <sheetFormatPr baseColWidth="10" defaultColWidth="8.83203125" defaultRowHeight="15"/>
  <cols>
    <col min="1" max="1" width="12.6640625" bestFit="1" customWidth="1"/>
    <col min="8" max="8" width="16.1640625" customWidth="1"/>
    <col min="9" max="9" width="12.33203125" customWidth="1"/>
    <col min="10" max="10" width="11.83203125" customWidth="1"/>
    <col min="11" max="11" width="14.1640625" customWidth="1"/>
    <col min="12" max="12" width="14.33203125" customWidth="1"/>
  </cols>
  <sheetData>
    <row r="1" spans="1:12" ht="16" thickBot="1">
      <c r="A1" t="s">
        <v>440</v>
      </c>
      <c r="G1" s="74"/>
      <c r="H1" s="76"/>
      <c r="I1" s="86"/>
      <c r="J1" s="86"/>
      <c r="K1" s="62"/>
      <c r="L1" s="62"/>
    </row>
    <row r="2" spans="1:12">
      <c r="A2" s="283" t="s">
        <v>18</v>
      </c>
      <c r="B2" s="285" t="s">
        <v>17</v>
      </c>
      <c r="C2" s="285"/>
      <c r="D2" s="285" t="s">
        <v>16</v>
      </c>
      <c r="E2" s="285"/>
      <c r="F2" s="286" t="s">
        <v>0</v>
      </c>
      <c r="G2" s="277" t="s">
        <v>432</v>
      </c>
      <c r="H2" s="77"/>
      <c r="I2" s="88"/>
      <c r="J2" s="88"/>
      <c r="K2" s="72"/>
      <c r="L2" s="71"/>
    </row>
    <row r="3" spans="1:12" ht="49" thickBot="1">
      <c r="A3" s="284"/>
      <c r="B3" s="35" t="s">
        <v>1</v>
      </c>
      <c r="C3" s="35" t="s">
        <v>2</v>
      </c>
      <c r="D3" s="35" t="s">
        <v>1</v>
      </c>
      <c r="E3" s="35" t="s">
        <v>2</v>
      </c>
      <c r="F3" s="287"/>
      <c r="G3" s="288"/>
      <c r="H3" s="78" t="s">
        <v>433</v>
      </c>
      <c r="I3" s="87" t="s">
        <v>436</v>
      </c>
      <c r="J3" s="87" t="s">
        <v>437</v>
      </c>
      <c r="K3" s="65" t="s">
        <v>434</v>
      </c>
      <c r="L3" s="65" t="s">
        <v>435</v>
      </c>
    </row>
    <row r="4" spans="1:12" ht="17">
      <c r="A4" s="34" t="s">
        <v>31</v>
      </c>
      <c r="B4" s="5">
        <v>26302.209337607055</v>
      </c>
      <c r="C4" s="5">
        <v>1176.0662908157531</v>
      </c>
      <c r="D4" s="5">
        <v>8727.7307482661181</v>
      </c>
      <c r="E4" s="5">
        <v>393.61676731018503</v>
      </c>
      <c r="F4" s="91">
        <v>5.2310142431831256E-8</v>
      </c>
      <c r="G4" s="92">
        <f t="shared" ref="G4:G35" si="0">ABS((B4-D4)/(SQRT(((C4^2)+(E4^2))*0.5)))</f>
        <v>20.040564456190065</v>
      </c>
      <c r="H4" s="76">
        <f>(B4/75000)/(D4/75000)</f>
        <v>3.0136366595443316</v>
      </c>
      <c r="I4" s="86">
        <f>B4/75000</f>
        <v>0.3506961245014274</v>
      </c>
      <c r="J4" s="86">
        <f>D4/75000</f>
        <v>0.11636974331021491</v>
      </c>
      <c r="K4" s="76">
        <f>H4/5.2</f>
        <v>0.579545511450833</v>
      </c>
      <c r="L4" s="62">
        <f>I4/0.062</f>
        <v>5.6563891048617325</v>
      </c>
    </row>
    <row r="5" spans="1:12" ht="17">
      <c r="A5" s="18" t="s">
        <v>32</v>
      </c>
      <c r="B5" s="3">
        <v>37547.912208860769</v>
      </c>
      <c r="C5" s="3">
        <v>1362.5750133181659</v>
      </c>
      <c r="D5" s="3">
        <v>34430.640843178211</v>
      </c>
      <c r="E5" s="3">
        <v>2059.0609396959194</v>
      </c>
      <c r="F5" s="79">
        <v>2.0668853876878921E-2</v>
      </c>
      <c r="G5" s="93">
        <f t="shared" si="0"/>
        <v>1.7854797322864213</v>
      </c>
      <c r="H5" s="76"/>
      <c r="I5" s="86"/>
      <c r="J5" s="86"/>
      <c r="K5" s="76"/>
      <c r="L5" s="62"/>
    </row>
    <row r="6" spans="1:12" ht="17">
      <c r="A6" s="18" t="s">
        <v>33</v>
      </c>
      <c r="B6" s="3">
        <v>31798.113194311212</v>
      </c>
      <c r="C6" s="3">
        <v>2665.0808522435004</v>
      </c>
      <c r="D6" s="3">
        <v>32999.041347301369</v>
      </c>
      <c r="E6" s="3">
        <v>1960.0481268036137</v>
      </c>
      <c r="F6" s="79">
        <v>0.43748379740298693</v>
      </c>
      <c r="G6" s="93">
        <f t="shared" si="0"/>
        <v>0.5133755250429396</v>
      </c>
      <c r="H6" s="76"/>
      <c r="I6" s="86"/>
      <c r="J6" s="86"/>
      <c r="K6" s="76"/>
      <c r="L6" s="62"/>
    </row>
    <row r="7" spans="1:12" ht="17">
      <c r="A7" s="18" t="s">
        <v>34</v>
      </c>
      <c r="B7" s="3">
        <v>21769.777082346489</v>
      </c>
      <c r="C7" s="3">
        <v>3993.7690555337731</v>
      </c>
      <c r="D7" s="3">
        <v>21710.164215141904</v>
      </c>
      <c r="E7" s="3">
        <v>3760.8269514364579</v>
      </c>
      <c r="F7" s="79">
        <v>0.98109400175850103</v>
      </c>
      <c r="G7" s="93">
        <f t="shared" si="0"/>
        <v>1.5367915837937559E-2</v>
      </c>
      <c r="H7" s="76"/>
      <c r="I7" s="86"/>
      <c r="J7" s="86"/>
      <c r="K7" s="76"/>
      <c r="L7" s="62"/>
    </row>
    <row r="8" spans="1:12" ht="17">
      <c r="A8" s="18" t="s">
        <v>35</v>
      </c>
      <c r="B8" s="3">
        <v>35303.106003259622</v>
      </c>
      <c r="C8" s="3">
        <v>752.33257825959834</v>
      </c>
      <c r="D8" s="3">
        <v>33403.298772994123</v>
      </c>
      <c r="E8" s="3">
        <v>2804.2348292284232</v>
      </c>
      <c r="F8" s="79">
        <v>0.19614123105386849</v>
      </c>
      <c r="G8" s="93">
        <f t="shared" si="0"/>
        <v>0.92537447078419677</v>
      </c>
      <c r="H8" s="76"/>
      <c r="I8" s="86"/>
      <c r="J8" s="86"/>
      <c r="K8" s="76"/>
      <c r="L8" s="62"/>
    </row>
    <row r="9" spans="1:12" ht="17">
      <c r="A9" s="18" t="s">
        <v>36</v>
      </c>
      <c r="B9" s="3">
        <v>28449.965440210231</v>
      </c>
      <c r="C9" s="3">
        <v>2961.4047296096705</v>
      </c>
      <c r="D9" s="3">
        <v>28308.938552771015</v>
      </c>
      <c r="E9" s="3">
        <v>599.77079265960742</v>
      </c>
      <c r="F9" s="79">
        <v>0.92063913582960066</v>
      </c>
      <c r="G9" s="93">
        <f t="shared" si="0"/>
        <v>6.600700408170726E-2</v>
      </c>
      <c r="H9" s="76"/>
      <c r="I9" s="86"/>
      <c r="J9" s="86"/>
      <c r="K9" s="76"/>
      <c r="L9" s="62"/>
    </row>
    <row r="10" spans="1:12" ht="17">
      <c r="A10" s="18" t="s">
        <v>37</v>
      </c>
      <c r="B10" s="3">
        <v>32868.256874218307</v>
      </c>
      <c r="C10" s="3">
        <v>852.51080336265375</v>
      </c>
      <c r="D10" s="3">
        <v>30826.094805635319</v>
      </c>
      <c r="E10" s="3">
        <v>1349.3442313740045</v>
      </c>
      <c r="F10" s="79">
        <v>1.9987772318422657E-2</v>
      </c>
      <c r="G10" s="93">
        <f t="shared" si="0"/>
        <v>1.8094547256488975</v>
      </c>
      <c r="H10" s="76"/>
      <c r="I10" s="86"/>
      <c r="J10" s="86"/>
      <c r="K10" s="76"/>
      <c r="L10" s="62"/>
    </row>
    <row r="11" spans="1:12" ht="17">
      <c r="A11" s="20" t="s">
        <v>38</v>
      </c>
      <c r="B11" s="15">
        <v>33227.984906737067</v>
      </c>
      <c r="C11" s="2">
        <v>1180.3478919485042</v>
      </c>
      <c r="D11" s="2">
        <v>39513.141217580414</v>
      </c>
      <c r="E11" s="2">
        <v>7435.644530007944</v>
      </c>
      <c r="F11" s="80">
        <v>0.1181297905195872</v>
      </c>
      <c r="G11" s="94">
        <f t="shared" si="0"/>
        <v>1.1806152270429735</v>
      </c>
      <c r="H11" s="76"/>
      <c r="I11" s="86"/>
      <c r="J11" s="86"/>
      <c r="K11" s="76"/>
      <c r="L11" s="62"/>
    </row>
    <row r="12" spans="1:12" ht="17">
      <c r="A12" s="20" t="s">
        <v>39</v>
      </c>
      <c r="B12" s="15">
        <v>36634.876511488954</v>
      </c>
      <c r="C12" s="2">
        <v>2869.5757494052955</v>
      </c>
      <c r="D12" s="2">
        <v>12998.087463504029</v>
      </c>
      <c r="E12" s="2">
        <v>2268.5301399653308</v>
      </c>
      <c r="F12" s="80">
        <v>8.8394532230513546E-8</v>
      </c>
      <c r="G12" s="94">
        <f t="shared" si="0"/>
        <v>9.138273626071836</v>
      </c>
      <c r="H12" s="76">
        <f>(B12/75000)/(D12/75000)</f>
        <v>2.8184820739475862</v>
      </c>
      <c r="I12" s="86">
        <f>B12/75000</f>
        <v>0.48846502015318605</v>
      </c>
      <c r="J12" s="86">
        <f>D12/75000</f>
        <v>0.17330783284672038</v>
      </c>
      <c r="K12" s="76">
        <f>H12/5.2</f>
        <v>0.54201578345145884</v>
      </c>
      <c r="L12" s="62">
        <f>I12/0.062</f>
        <v>7.8784680669868719</v>
      </c>
    </row>
    <row r="13" spans="1:12" ht="17">
      <c r="A13" s="20" t="s">
        <v>40</v>
      </c>
      <c r="B13" s="15">
        <v>19770.491202888639</v>
      </c>
      <c r="C13" s="2">
        <v>3213.4392817976213</v>
      </c>
      <c r="D13" s="2">
        <v>18554.432558405344</v>
      </c>
      <c r="E13" s="2">
        <v>2853.2066977171949</v>
      </c>
      <c r="F13" s="80">
        <v>0.54128103190803067</v>
      </c>
      <c r="G13" s="94">
        <f t="shared" si="0"/>
        <v>0.40019492057606709</v>
      </c>
      <c r="H13" s="76"/>
      <c r="I13" s="86"/>
      <c r="J13" s="86"/>
      <c r="K13" s="76"/>
      <c r="L13" s="62"/>
    </row>
    <row r="14" spans="1:12" ht="17">
      <c r="A14" s="20" t="s">
        <v>41</v>
      </c>
      <c r="B14" s="15">
        <v>33924.799265060938</v>
      </c>
      <c r="C14" s="2">
        <v>1959.1150697844782</v>
      </c>
      <c r="D14" s="2">
        <v>32787.486386879362</v>
      </c>
      <c r="E14" s="2">
        <v>565.61249391001218</v>
      </c>
      <c r="F14" s="80">
        <v>0.26011995239384927</v>
      </c>
      <c r="G14" s="94">
        <f t="shared" si="0"/>
        <v>0.78876954704717317</v>
      </c>
      <c r="H14" s="76"/>
      <c r="I14" s="86"/>
      <c r="J14" s="86"/>
      <c r="K14" s="76"/>
      <c r="L14" s="62"/>
    </row>
    <row r="15" spans="1:12" ht="17">
      <c r="A15" s="20" t="s">
        <v>42</v>
      </c>
      <c r="B15" s="15">
        <v>31132.308383373162</v>
      </c>
      <c r="C15" s="2">
        <v>4432.0890851431677</v>
      </c>
      <c r="D15" s="2">
        <v>29831.830330907509</v>
      </c>
      <c r="E15" s="2">
        <v>5118.1882394851755</v>
      </c>
      <c r="F15" s="80">
        <v>0.67684483595534228</v>
      </c>
      <c r="G15" s="94">
        <f t="shared" si="0"/>
        <v>0.27164342940512082</v>
      </c>
      <c r="H15" s="76"/>
      <c r="I15" s="86"/>
      <c r="J15" s="86"/>
      <c r="K15" s="76"/>
      <c r="L15" s="62"/>
    </row>
    <row r="16" spans="1:12" ht="17">
      <c r="A16" s="20" t="s">
        <v>43</v>
      </c>
      <c r="B16" s="15">
        <v>45446.809421086829</v>
      </c>
      <c r="C16" s="2">
        <v>6074.1087019479119</v>
      </c>
      <c r="D16" s="2">
        <v>43215.055917624042</v>
      </c>
      <c r="E16" s="2">
        <v>5626.4984251513733</v>
      </c>
      <c r="F16" s="80">
        <v>0.56018676101236453</v>
      </c>
      <c r="G16" s="94">
        <f t="shared" si="0"/>
        <v>0.38119769671776343</v>
      </c>
      <c r="H16" s="76"/>
      <c r="I16" s="86"/>
      <c r="J16" s="86"/>
      <c r="K16" s="76"/>
      <c r="L16" s="62"/>
    </row>
    <row r="17" spans="1:12" ht="17">
      <c r="A17" s="20" t="s">
        <v>44</v>
      </c>
      <c r="B17" s="15">
        <v>20960.616058905529</v>
      </c>
      <c r="C17" s="2">
        <v>1694.4094774027319</v>
      </c>
      <c r="D17" s="2">
        <v>21895.760012687719</v>
      </c>
      <c r="E17" s="2">
        <v>1835.8008860848556</v>
      </c>
      <c r="F17" s="80">
        <v>0.42226189155372396</v>
      </c>
      <c r="G17" s="94">
        <f t="shared" si="0"/>
        <v>0.52937060591942198</v>
      </c>
      <c r="H17" s="76"/>
      <c r="I17" s="86"/>
      <c r="J17" s="86"/>
      <c r="K17" s="76"/>
      <c r="L17" s="62"/>
    </row>
    <row r="18" spans="1:12" ht="17">
      <c r="A18" s="18" t="s">
        <v>45</v>
      </c>
      <c r="B18" s="3">
        <v>35427.592441828259</v>
      </c>
      <c r="C18" s="3">
        <v>2387.7792406887338</v>
      </c>
      <c r="D18" s="3">
        <v>33273.036931518021</v>
      </c>
      <c r="E18" s="3">
        <v>3760.7948600748919</v>
      </c>
      <c r="F18" s="79">
        <v>0.30932140603414909</v>
      </c>
      <c r="G18" s="93">
        <f t="shared" si="0"/>
        <v>0.68398470991715177</v>
      </c>
      <c r="H18" s="76"/>
      <c r="I18" s="86"/>
      <c r="J18" s="86"/>
      <c r="K18" s="76"/>
      <c r="L18" s="62"/>
    </row>
    <row r="19" spans="1:12" ht="17">
      <c r="A19" s="18" t="s">
        <v>46</v>
      </c>
      <c r="B19" s="3">
        <v>38911.780862465879</v>
      </c>
      <c r="C19" s="3">
        <v>4196.8797756301146</v>
      </c>
      <c r="D19" s="3">
        <v>40367.703868966382</v>
      </c>
      <c r="E19" s="3">
        <v>3120.5654998982232</v>
      </c>
      <c r="F19" s="79">
        <v>0.54868220779436383</v>
      </c>
      <c r="G19" s="93">
        <f t="shared" si="0"/>
        <v>0.39369601157707745</v>
      </c>
      <c r="H19" s="76"/>
      <c r="I19" s="86"/>
      <c r="J19" s="86"/>
      <c r="K19" s="76"/>
      <c r="L19" s="62"/>
    </row>
    <row r="20" spans="1:12" ht="17">
      <c r="A20" s="18" t="s">
        <v>47</v>
      </c>
      <c r="B20" s="3">
        <v>34742.110303161906</v>
      </c>
      <c r="C20" s="3">
        <v>3081.0888597169869</v>
      </c>
      <c r="D20" s="3">
        <v>38017.328941056308</v>
      </c>
      <c r="E20" s="3">
        <v>2097.8321354041627</v>
      </c>
      <c r="F20" s="79">
        <v>8.169050184180518E-2</v>
      </c>
      <c r="G20" s="93">
        <f t="shared" si="0"/>
        <v>1.2426290968814824</v>
      </c>
      <c r="H20" s="76"/>
      <c r="I20" s="86"/>
      <c r="J20" s="86"/>
      <c r="K20" s="76"/>
      <c r="L20" s="62"/>
    </row>
    <row r="21" spans="1:12" ht="17">
      <c r="A21" s="18" t="s">
        <v>48</v>
      </c>
      <c r="B21" s="3">
        <v>38105.160492294301</v>
      </c>
      <c r="C21" s="3">
        <v>3065.2742232329169</v>
      </c>
      <c r="D21" s="3">
        <v>41210.442107734365</v>
      </c>
      <c r="E21" s="3">
        <v>4945.2763353679593</v>
      </c>
      <c r="F21" s="79">
        <v>0.26551378128323216</v>
      </c>
      <c r="G21" s="93">
        <f t="shared" si="0"/>
        <v>0.75478972340394124</v>
      </c>
      <c r="H21" s="76"/>
      <c r="I21" s="86"/>
      <c r="J21" s="86"/>
      <c r="K21" s="76"/>
      <c r="L21" s="62"/>
    </row>
    <row r="22" spans="1:12" ht="17">
      <c r="A22" s="18" t="s">
        <v>49</v>
      </c>
      <c r="B22" s="3">
        <v>31218.712515453128</v>
      </c>
      <c r="C22" s="3">
        <v>1144.2497242371394</v>
      </c>
      <c r="D22" s="3">
        <v>5614.3988872200161</v>
      </c>
      <c r="E22" s="3">
        <v>541.93794546953154</v>
      </c>
      <c r="F22" s="79">
        <v>4.8781337593084303E-10</v>
      </c>
      <c r="G22" s="93">
        <f t="shared" si="0"/>
        <v>28.599656056311844</v>
      </c>
      <c r="H22" s="76">
        <f>(B22/75000)/(D22/75000)</f>
        <v>5.5604728382438013</v>
      </c>
      <c r="I22" s="86">
        <f>B22/75000</f>
        <v>0.41624950020604168</v>
      </c>
      <c r="J22" s="86">
        <f>D22/75000</f>
        <v>7.485865182960022E-2</v>
      </c>
      <c r="K22" s="76">
        <f>H22/5.2</f>
        <v>1.0693216996622694</v>
      </c>
      <c r="L22" s="62">
        <f>I22/0.062</f>
        <v>6.7137016162264791</v>
      </c>
    </row>
    <row r="23" spans="1:12" ht="17">
      <c r="A23" s="18" t="s">
        <v>50</v>
      </c>
      <c r="B23" s="3">
        <v>38496.667356207836</v>
      </c>
      <c r="C23" s="3">
        <v>831.90920448409793</v>
      </c>
      <c r="D23" s="3">
        <v>37257.382233154509</v>
      </c>
      <c r="E23" s="3">
        <v>3410.3095225033594</v>
      </c>
      <c r="F23" s="79">
        <v>0.46200628255891357</v>
      </c>
      <c r="G23" s="93">
        <f t="shared" si="0"/>
        <v>0.49927592815936966</v>
      </c>
      <c r="H23" s="76"/>
      <c r="I23" s="86"/>
      <c r="J23" s="86"/>
      <c r="K23" s="76"/>
      <c r="L23" s="62"/>
    </row>
    <row r="24" spans="1:12" ht="17">
      <c r="A24" s="18" t="s">
        <v>51</v>
      </c>
      <c r="B24" s="3">
        <v>40769.903684393394</v>
      </c>
      <c r="C24" s="3">
        <v>2458.5047753589201</v>
      </c>
      <c r="D24" s="3">
        <v>38179.64820692315</v>
      </c>
      <c r="E24" s="3">
        <v>2906.4804220039227</v>
      </c>
      <c r="F24" s="79">
        <v>0.15994395062688149</v>
      </c>
      <c r="G24" s="93">
        <f t="shared" si="0"/>
        <v>0.96226639940251213</v>
      </c>
      <c r="H24" s="76"/>
      <c r="I24" s="86"/>
      <c r="J24" s="86"/>
      <c r="K24" s="76"/>
      <c r="L24" s="62"/>
    </row>
    <row r="25" spans="1:12" ht="17">
      <c r="A25" s="20" t="s">
        <v>52</v>
      </c>
      <c r="B25" s="15">
        <v>63823.587927433982</v>
      </c>
      <c r="C25" s="2">
        <v>7503.1276801980457</v>
      </c>
      <c r="D25" s="2">
        <v>64000.820701638419</v>
      </c>
      <c r="E25" s="2">
        <v>10421.054646219538</v>
      </c>
      <c r="F25" s="80">
        <v>0.97604685335733676</v>
      </c>
      <c r="G25" s="94">
        <f t="shared" si="0"/>
        <v>1.9518879738727072E-2</v>
      </c>
      <c r="H25" s="76"/>
      <c r="I25" s="86"/>
      <c r="J25" s="86"/>
      <c r="K25" s="76"/>
      <c r="L25" s="62"/>
    </row>
    <row r="26" spans="1:12" ht="17">
      <c r="A26" s="20" t="s">
        <v>53</v>
      </c>
      <c r="B26" s="15">
        <v>50744.063663261979</v>
      </c>
      <c r="C26" s="2">
        <v>6677.5483351306893</v>
      </c>
      <c r="D26" s="2">
        <v>53035.711808891756</v>
      </c>
      <c r="E26" s="2">
        <v>3559.6852191574035</v>
      </c>
      <c r="F26" s="80">
        <v>0.5182937114206092</v>
      </c>
      <c r="G26" s="94">
        <f t="shared" si="0"/>
        <v>0.42828555922194522</v>
      </c>
      <c r="H26" s="76"/>
      <c r="I26" s="86"/>
      <c r="J26" s="86"/>
      <c r="K26" s="76"/>
      <c r="L26" s="62"/>
    </row>
    <row r="27" spans="1:12" ht="17">
      <c r="A27" s="20" t="s">
        <v>54</v>
      </c>
      <c r="B27" s="15">
        <v>48092.117601520986</v>
      </c>
      <c r="C27" s="2">
        <v>6686.4870260512089</v>
      </c>
      <c r="D27" s="2">
        <v>20674.571542949616</v>
      </c>
      <c r="E27" s="2">
        <v>2833.9504642710754</v>
      </c>
      <c r="F27" s="80">
        <v>7.9913119815642466E-5</v>
      </c>
      <c r="G27" s="94">
        <f t="shared" si="0"/>
        <v>5.3391477082340559</v>
      </c>
      <c r="H27" s="76">
        <f>(B27/75000)/(D27/75000)</f>
        <v>2.3261482106951434</v>
      </c>
      <c r="I27" s="86">
        <f>B27/75000</f>
        <v>0.64122823468694645</v>
      </c>
      <c r="J27" s="86">
        <f>D27/75000</f>
        <v>0.27566095390599488</v>
      </c>
      <c r="K27" s="76">
        <f>H27/5.2</f>
        <v>0.44733619436445066</v>
      </c>
      <c r="L27" s="62">
        <f>I27/0.062</f>
        <v>10.342390882047523</v>
      </c>
    </row>
    <row r="28" spans="1:12" ht="17">
      <c r="A28" s="20" t="s">
        <v>55</v>
      </c>
      <c r="B28" s="15">
        <v>52626.621787901597</v>
      </c>
      <c r="C28" s="2">
        <v>7951.7124514640163</v>
      </c>
      <c r="D28" s="2">
        <v>49765.398062023953</v>
      </c>
      <c r="E28" s="2">
        <v>3786.3164827594651</v>
      </c>
      <c r="F28" s="80">
        <v>0.49063971979610399</v>
      </c>
      <c r="G28" s="94">
        <f t="shared" si="0"/>
        <v>0.45944267506856301</v>
      </c>
      <c r="H28" s="76"/>
      <c r="I28" s="86"/>
      <c r="J28" s="86"/>
      <c r="K28" s="76"/>
      <c r="L28" s="62"/>
    </row>
    <row r="29" spans="1:12" ht="17">
      <c r="A29" s="20" t="s">
        <v>56</v>
      </c>
      <c r="B29" s="15">
        <v>43185.613249350492</v>
      </c>
      <c r="C29" s="2">
        <v>2544.6155714072897</v>
      </c>
      <c r="D29" s="2">
        <v>41194.057454014597</v>
      </c>
      <c r="E29" s="2">
        <v>916.14397602262704</v>
      </c>
      <c r="F29" s="80">
        <v>0.1485692503603305</v>
      </c>
      <c r="G29" s="94">
        <f t="shared" si="0"/>
        <v>1.0414021576016981</v>
      </c>
      <c r="H29" s="76"/>
      <c r="I29" s="86"/>
      <c r="J29" s="86"/>
      <c r="K29" s="76"/>
      <c r="L29" s="62"/>
    </row>
    <row r="30" spans="1:12" ht="17">
      <c r="A30" s="20" t="s">
        <v>57</v>
      </c>
      <c r="B30" s="15">
        <v>41085.60544393742</v>
      </c>
      <c r="C30" s="2">
        <v>3633.3489363045865</v>
      </c>
      <c r="D30" s="2">
        <v>39288.901835277065</v>
      </c>
      <c r="E30" s="2">
        <v>4337.5938513604588</v>
      </c>
      <c r="F30" s="80">
        <v>0.49439615343271159</v>
      </c>
      <c r="G30" s="94">
        <f t="shared" si="0"/>
        <v>0.44906403661897226</v>
      </c>
      <c r="H30" s="76"/>
      <c r="I30" s="86"/>
      <c r="J30" s="86"/>
      <c r="K30" s="76"/>
      <c r="L30" s="62"/>
    </row>
    <row r="31" spans="1:12" ht="17">
      <c r="A31" s="20" t="s">
        <v>58</v>
      </c>
      <c r="B31" s="15">
        <v>51541.177326268597</v>
      </c>
      <c r="C31" s="2">
        <v>6173.4704915565426</v>
      </c>
      <c r="D31" s="2">
        <v>51249.296610468598</v>
      </c>
      <c r="E31" s="2">
        <v>6359.3853699145793</v>
      </c>
      <c r="F31" s="80">
        <v>0.94275110529565187</v>
      </c>
      <c r="G31" s="94">
        <f t="shared" si="0"/>
        <v>4.6573360396743736E-2</v>
      </c>
      <c r="H31" s="76"/>
      <c r="I31" s="86"/>
      <c r="J31" s="86"/>
      <c r="K31" s="76"/>
      <c r="L31" s="62"/>
    </row>
    <row r="32" spans="1:12" ht="17">
      <c r="A32" s="18" t="s">
        <v>59</v>
      </c>
      <c r="B32" s="3">
        <v>52633.332666846283</v>
      </c>
      <c r="C32" s="3">
        <v>8920.6185740036017</v>
      </c>
      <c r="D32" s="3">
        <v>56300.800648960962</v>
      </c>
      <c r="E32" s="3">
        <v>5479.9879389297703</v>
      </c>
      <c r="F32" s="79">
        <v>0.45520807638027261</v>
      </c>
      <c r="G32" s="93">
        <f t="shared" si="0"/>
        <v>0.49540546085707748</v>
      </c>
      <c r="H32" s="76"/>
      <c r="I32" s="86"/>
      <c r="J32" s="86"/>
      <c r="K32" s="76"/>
      <c r="L32" s="62"/>
    </row>
    <row r="33" spans="1:12" ht="17">
      <c r="A33" s="18" t="s">
        <v>60</v>
      </c>
      <c r="B33" s="3">
        <v>42530.017802032249</v>
      </c>
      <c r="C33" s="3">
        <v>4622.2929458661092</v>
      </c>
      <c r="D33" s="3">
        <v>43794.687073418878</v>
      </c>
      <c r="E33" s="3">
        <v>3098.0741298865842</v>
      </c>
      <c r="F33" s="79">
        <v>0.62389239824678089</v>
      </c>
      <c r="G33" s="93">
        <f t="shared" si="0"/>
        <v>0.32141478584309735</v>
      </c>
      <c r="H33" s="76"/>
      <c r="I33" s="86"/>
      <c r="J33" s="86"/>
      <c r="K33" s="76"/>
      <c r="L33" s="62"/>
    </row>
    <row r="34" spans="1:12" ht="17">
      <c r="A34" s="18" t="s">
        <v>61</v>
      </c>
      <c r="B34" s="3">
        <v>43963.782632867726</v>
      </c>
      <c r="C34" s="3">
        <v>6994.3456459251247</v>
      </c>
      <c r="D34" s="3">
        <v>42805.180971207701</v>
      </c>
      <c r="E34" s="3">
        <v>3602.0981461275173</v>
      </c>
      <c r="F34" s="79">
        <v>0.75096355783543123</v>
      </c>
      <c r="G34" s="93">
        <f t="shared" si="0"/>
        <v>0.20826577934941556</v>
      </c>
      <c r="H34" s="76"/>
      <c r="I34" s="86"/>
      <c r="J34" s="86"/>
      <c r="K34" s="76"/>
      <c r="L34" s="62"/>
    </row>
    <row r="35" spans="1:12" ht="17">
      <c r="A35" s="18" t="s">
        <v>62</v>
      </c>
      <c r="B35" s="3">
        <v>42589.262530177548</v>
      </c>
      <c r="C35" s="3">
        <v>4250.5069705471478</v>
      </c>
      <c r="D35" s="3">
        <v>18015.463007058326</v>
      </c>
      <c r="E35" s="3">
        <v>2261.4761501776079</v>
      </c>
      <c r="F35" s="79">
        <v>4.6239208279600214E-6</v>
      </c>
      <c r="G35" s="93">
        <f t="shared" si="0"/>
        <v>7.2180591967835941</v>
      </c>
      <c r="H35" s="76">
        <f>(B35/75000)/(D35/75000)</f>
        <v>2.364039298545443</v>
      </c>
      <c r="I35" s="86">
        <f>B35/75000</f>
        <v>0.56785683373570062</v>
      </c>
      <c r="J35" s="86">
        <f>D35/75000</f>
        <v>0.24020617342744435</v>
      </c>
      <c r="K35" s="76">
        <f>H35/5.2</f>
        <v>0.45462294202796982</v>
      </c>
      <c r="L35" s="62">
        <f>I35/0.062</f>
        <v>9.1589811892854947</v>
      </c>
    </row>
    <row r="36" spans="1:12" ht="17">
      <c r="A36" s="18" t="s">
        <v>63</v>
      </c>
      <c r="B36" s="3">
        <v>56302.940916359483</v>
      </c>
      <c r="C36" s="3">
        <v>4909.5313777618012</v>
      </c>
      <c r="D36" s="3">
        <v>56735.847643580142</v>
      </c>
      <c r="E36" s="3">
        <v>6720.3566608560495</v>
      </c>
      <c r="F36" s="79">
        <v>0.90991865976112152</v>
      </c>
      <c r="G36" s="93">
        <f t="shared" ref="G36:G52" si="1">ABS((B36-D36)/(SQRT(((C36^2)+(E36^2))*0.5)))</f>
        <v>7.3560912658084274E-2</v>
      </c>
      <c r="H36" s="76"/>
      <c r="I36" s="86"/>
      <c r="J36" s="86"/>
      <c r="K36" s="76"/>
      <c r="L36" s="62"/>
    </row>
    <row r="37" spans="1:12" ht="17">
      <c r="A37" s="18" t="s">
        <v>64</v>
      </c>
      <c r="B37" s="3">
        <v>61043.962595685494</v>
      </c>
      <c r="C37" s="3">
        <v>3993.9250716653091</v>
      </c>
      <c r="D37" s="3">
        <v>57123.237814667773</v>
      </c>
      <c r="E37" s="3">
        <v>6552.292578039257</v>
      </c>
      <c r="F37" s="79">
        <v>0.28526564623888262</v>
      </c>
      <c r="G37" s="93">
        <f t="shared" si="1"/>
        <v>0.72257477079773913</v>
      </c>
      <c r="H37" s="76"/>
      <c r="I37" s="86"/>
      <c r="J37" s="86"/>
      <c r="K37" s="76"/>
      <c r="L37" s="62"/>
    </row>
    <row r="38" spans="1:12" ht="17">
      <c r="A38" s="18" t="s">
        <v>65</v>
      </c>
      <c r="B38" s="3">
        <v>58100.048927433229</v>
      </c>
      <c r="C38" s="3">
        <v>3881.261178435414</v>
      </c>
      <c r="D38" s="3">
        <v>48997.06492615521</v>
      </c>
      <c r="E38" s="3">
        <v>5054.3942512075246</v>
      </c>
      <c r="F38" s="79">
        <v>1.0385970232221074E-2</v>
      </c>
      <c r="G38" s="93">
        <f t="shared" si="1"/>
        <v>2.020116688681779</v>
      </c>
      <c r="H38" s="76"/>
      <c r="I38" s="86"/>
      <c r="J38" s="86"/>
      <c r="K38" s="76"/>
      <c r="L38" s="62"/>
    </row>
    <row r="39" spans="1:12" ht="17">
      <c r="A39" s="20" t="s">
        <v>66</v>
      </c>
      <c r="B39" s="15">
        <v>38471.813713181728</v>
      </c>
      <c r="C39" s="2">
        <v>4372.5719301873405</v>
      </c>
      <c r="D39" s="2">
        <v>41525.701334546204</v>
      </c>
      <c r="E39" s="2">
        <v>3397.144550327464</v>
      </c>
      <c r="F39" s="80">
        <v>0.24735585817831063</v>
      </c>
      <c r="G39" s="94">
        <f t="shared" si="1"/>
        <v>0.77997761975387103</v>
      </c>
      <c r="H39" s="76"/>
      <c r="I39" s="86"/>
      <c r="J39" s="86"/>
      <c r="K39" s="76"/>
      <c r="L39" s="62"/>
    </row>
    <row r="40" spans="1:12" ht="17">
      <c r="A40" s="20" t="s">
        <v>67</v>
      </c>
      <c r="B40" s="15">
        <v>37831.844529877453</v>
      </c>
      <c r="C40" s="2">
        <v>3562.4834118867416</v>
      </c>
      <c r="D40" s="2">
        <v>37422.547130410152</v>
      </c>
      <c r="E40" s="2">
        <v>1728.3853460553976</v>
      </c>
      <c r="F40" s="80">
        <v>0.8236131395177485</v>
      </c>
      <c r="G40" s="94">
        <f t="shared" si="1"/>
        <v>0.14618415040977489</v>
      </c>
      <c r="H40" s="76"/>
      <c r="I40" s="86"/>
      <c r="J40" s="86"/>
      <c r="K40" s="76"/>
      <c r="L40" s="62"/>
    </row>
    <row r="41" spans="1:12" ht="17">
      <c r="A41" s="20" t="s">
        <v>68</v>
      </c>
      <c r="B41" s="15">
        <v>37728.147042942401</v>
      </c>
      <c r="C41" s="2">
        <v>2601.7668516763647</v>
      </c>
      <c r="D41" s="2">
        <v>42140.752376256052</v>
      </c>
      <c r="E41" s="2">
        <v>1887.7785829236368</v>
      </c>
      <c r="F41" s="80">
        <v>1.3157602260283844E-2</v>
      </c>
      <c r="G41" s="94">
        <f t="shared" si="1"/>
        <v>1.9413283507027077</v>
      </c>
      <c r="H41" s="76"/>
      <c r="I41" s="86"/>
      <c r="J41" s="86"/>
      <c r="K41" s="76"/>
      <c r="L41" s="62"/>
    </row>
    <row r="42" spans="1:12" ht="17">
      <c r="A42" s="20" t="s">
        <v>69</v>
      </c>
      <c r="B42" s="15">
        <v>40012.882853530784</v>
      </c>
      <c r="C42" s="2">
        <v>1706.1339865182131</v>
      </c>
      <c r="D42" s="2">
        <v>39384.242933141562</v>
      </c>
      <c r="E42" s="2">
        <v>2058.2287800961481</v>
      </c>
      <c r="F42" s="80">
        <v>0.61087593192782275</v>
      </c>
      <c r="G42" s="94">
        <f t="shared" si="1"/>
        <v>0.33254392652293985</v>
      </c>
      <c r="H42" s="76"/>
      <c r="I42" s="86"/>
      <c r="J42" s="86"/>
      <c r="K42" s="76"/>
      <c r="L42" s="62"/>
    </row>
    <row r="43" spans="1:12" ht="17">
      <c r="A43" s="20" t="s">
        <v>128</v>
      </c>
      <c r="B43" s="15">
        <v>35514.729500697002</v>
      </c>
      <c r="C43" s="2">
        <v>885.50889042975143</v>
      </c>
      <c r="D43" s="2">
        <v>36963.850254208301</v>
      </c>
      <c r="E43" s="2">
        <v>946.9824637577492</v>
      </c>
      <c r="F43" s="80">
        <v>3.1581339989104874E-2</v>
      </c>
      <c r="G43" s="94">
        <f t="shared" si="1"/>
        <v>1.5806961856031128</v>
      </c>
      <c r="H43" s="76"/>
      <c r="I43" s="86"/>
      <c r="J43" s="86"/>
      <c r="K43" s="76"/>
      <c r="L43" s="62"/>
    </row>
    <row r="44" spans="1:12" ht="17">
      <c r="A44" s="20" t="s">
        <v>70</v>
      </c>
      <c r="B44" s="15">
        <v>37785.838672350052</v>
      </c>
      <c r="C44" s="2">
        <v>4530.873837638419</v>
      </c>
      <c r="D44" s="2">
        <v>37263.870440038379</v>
      </c>
      <c r="E44" s="2">
        <v>3823.007930598907</v>
      </c>
      <c r="F44" s="80">
        <v>0.84797492722887369</v>
      </c>
      <c r="G44" s="94">
        <f t="shared" si="1"/>
        <v>0.1245180163472378</v>
      </c>
      <c r="H44" s="76"/>
      <c r="I44" s="86"/>
      <c r="J44" s="86"/>
      <c r="K44" s="76"/>
      <c r="L44" s="62"/>
    </row>
    <row r="45" spans="1:12" ht="17">
      <c r="A45" s="20" t="s">
        <v>71</v>
      </c>
      <c r="B45" s="15">
        <v>26850.260997870613</v>
      </c>
      <c r="C45" s="2">
        <v>2986.0374166938313</v>
      </c>
      <c r="D45" s="2">
        <v>4339.3757885402392</v>
      </c>
      <c r="E45" s="2">
        <v>301.57182258902799</v>
      </c>
      <c r="F45" s="80">
        <v>1.1680433770773134E-5</v>
      </c>
      <c r="G45" s="94">
        <f t="shared" si="1"/>
        <v>10.607393739668259</v>
      </c>
      <c r="H45" s="76">
        <f>(B45/75000)/(D45/75000)</f>
        <v>6.1875860276445449</v>
      </c>
      <c r="I45" s="86">
        <f>B45/75000</f>
        <v>0.3580034799716082</v>
      </c>
      <c r="J45" s="86">
        <f>D45/75000</f>
        <v>5.7858343847203189E-2</v>
      </c>
      <c r="K45" s="76">
        <f>H45/5.2</f>
        <v>1.1899203899316433</v>
      </c>
      <c r="L45" s="62">
        <f>I45/0.062</f>
        <v>5.7742496769614222</v>
      </c>
    </row>
    <row r="46" spans="1:12" ht="17">
      <c r="A46" s="18" t="s">
        <v>72</v>
      </c>
      <c r="B46" s="3">
        <v>44786.927283801611</v>
      </c>
      <c r="C46" s="3">
        <v>8503.4695965664941</v>
      </c>
      <c r="D46" s="3">
        <v>34863.969439632398</v>
      </c>
      <c r="E46" s="3">
        <v>2761.6888639859376</v>
      </c>
      <c r="F46" s="79">
        <v>4.7410533726092108E-2</v>
      </c>
      <c r="G46" s="93">
        <f t="shared" si="1"/>
        <v>1.5695861353416161</v>
      </c>
      <c r="H46" s="76"/>
      <c r="I46" s="86"/>
      <c r="J46" s="86"/>
      <c r="K46" s="76"/>
      <c r="L46" s="62"/>
    </row>
    <row r="47" spans="1:12" ht="17">
      <c r="A47" s="18" t="s">
        <v>73</v>
      </c>
      <c r="B47" s="3">
        <v>43448.044947288618</v>
      </c>
      <c r="C47" s="3">
        <v>2711.1178534832789</v>
      </c>
      <c r="D47" s="3">
        <v>44454.158996763763</v>
      </c>
      <c r="E47" s="3">
        <v>7536.3100721345963</v>
      </c>
      <c r="F47" s="79">
        <v>0.78782573708939152</v>
      </c>
      <c r="G47" s="93">
        <f t="shared" si="1"/>
        <v>0.17765481511126485</v>
      </c>
      <c r="H47" s="76"/>
      <c r="I47" s="86"/>
      <c r="J47" s="86"/>
      <c r="K47" s="76"/>
      <c r="L47" s="62"/>
    </row>
    <row r="48" spans="1:12" ht="17">
      <c r="A48" s="18" t="s">
        <v>74</v>
      </c>
      <c r="B48" s="3">
        <v>43942.408139547952</v>
      </c>
      <c r="C48" s="3">
        <v>12662.395816896335</v>
      </c>
      <c r="D48" s="3">
        <v>41881.230494058756</v>
      </c>
      <c r="E48" s="3">
        <v>10990.998035168432</v>
      </c>
      <c r="F48" s="79">
        <v>0.78911407141704781</v>
      </c>
      <c r="G48" s="93">
        <f t="shared" si="1"/>
        <v>0.17384828467900398</v>
      </c>
      <c r="H48" s="76"/>
      <c r="I48" s="86"/>
      <c r="J48" s="86"/>
      <c r="K48" s="76"/>
      <c r="L48" s="62"/>
    </row>
    <row r="49" spans="1:12" ht="17">
      <c r="A49" s="18" t="s">
        <v>75</v>
      </c>
      <c r="B49" s="3">
        <v>45290.651163876231</v>
      </c>
      <c r="C49" s="3">
        <v>4318.7025045285791</v>
      </c>
      <c r="D49" s="3">
        <v>42413.190131561882</v>
      </c>
      <c r="E49" s="3">
        <v>4173.44930543791</v>
      </c>
      <c r="F49" s="79">
        <v>0.30921921003113684</v>
      </c>
      <c r="G49" s="93">
        <f t="shared" si="1"/>
        <v>0.67757625466287719</v>
      </c>
      <c r="H49" s="76"/>
      <c r="I49" s="86"/>
      <c r="J49" s="86"/>
      <c r="K49" s="76"/>
      <c r="L49" s="62"/>
    </row>
    <row r="50" spans="1:12" ht="17">
      <c r="A50" s="18" t="s">
        <v>76</v>
      </c>
      <c r="B50" s="3">
        <v>48844.589620382969</v>
      </c>
      <c r="C50" s="3">
        <v>7886.7383588760731</v>
      </c>
      <c r="D50" s="3">
        <v>41863.923811131244</v>
      </c>
      <c r="E50" s="3">
        <v>1692.5944773734689</v>
      </c>
      <c r="F50" s="79">
        <v>0.10590177485053814</v>
      </c>
      <c r="G50" s="93">
        <f t="shared" si="1"/>
        <v>1.2238731276893253</v>
      </c>
      <c r="H50" s="76"/>
      <c r="I50" s="86"/>
      <c r="J50" s="86"/>
      <c r="K50" s="76"/>
      <c r="L50" s="62"/>
    </row>
    <row r="51" spans="1:12" ht="17">
      <c r="A51" s="18" t="s">
        <v>77</v>
      </c>
      <c r="B51" s="3">
        <v>23979.827318631869</v>
      </c>
      <c r="C51" s="3">
        <v>3742.1000203412882</v>
      </c>
      <c r="D51" s="3">
        <v>4965.7175510620391</v>
      </c>
      <c r="E51" s="3">
        <v>650.74046012351266</v>
      </c>
      <c r="F51" s="79">
        <v>6.8691814879651302E-5</v>
      </c>
      <c r="G51" s="93">
        <f t="shared" si="1"/>
        <v>7.0795614314999273</v>
      </c>
      <c r="H51" s="76">
        <f>(B51/75000)/(D51/75000)</f>
        <v>4.8290759738244082</v>
      </c>
      <c r="I51" s="86">
        <f>B51/75000</f>
        <v>0.31973103091509159</v>
      </c>
      <c r="J51" s="86">
        <f>D51/75000</f>
        <v>6.620956734749385E-2</v>
      </c>
      <c r="K51" s="76">
        <f>H51/5.2</f>
        <v>0.92866845650469387</v>
      </c>
      <c r="L51" s="62">
        <f>I51/0.062</f>
        <v>5.1569521115337356</v>
      </c>
    </row>
    <row r="52" spans="1:12" ht="18" thickBot="1">
      <c r="A52" s="19" t="s">
        <v>78</v>
      </c>
      <c r="B52" s="4">
        <v>30263.348509450472</v>
      </c>
      <c r="C52" s="4">
        <v>2664.4665536049379</v>
      </c>
      <c r="D52" s="4">
        <v>27123.087699702057</v>
      </c>
      <c r="E52" s="4">
        <v>2007.0818197914548</v>
      </c>
      <c r="F52" s="90">
        <v>6.3638693851139946E-2</v>
      </c>
      <c r="G52" s="95">
        <f t="shared" si="1"/>
        <v>1.3313028223644845</v>
      </c>
      <c r="H52" s="76"/>
      <c r="I52" s="86"/>
      <c r="J52" s="86"/>
      <c r="K52" s="76"/>
      <c r="L52" s="62"/>
    </row>
    <row r="53" spans="1:12" ht="16" thickBot="1">
      <c r="F53" s="39"/>
      <c r="G53" s="74"/>
      <c r="H53" s="76"/>
      <c r="I53" s="86"/>
      <c r="J53" s="86"/>
      <c r="K53" s="76"/>
      <c r="L53" s="62"/>
    </row>
    <row r="54" spans="1:12">
      <c r="A54" s="283" t="s">
        <v>18</v>
      </c>
      <c r="B54" s="285" t="s">
        <v>17</v>
      </c>
      <c r="C54" s="285"/>
      <c r="D54" s="285" t="s">
        <v>16</v>
      </c>
      <c r="E54" s="285"/>
      <c r="F54" s="286" t="s">
        <v>0</v>
      </c>
      <c r="G54" s="277" t="s">
        <v>432</v>
      </c>
      <c r="H54" s="76"/>
      <c r="I54" s="86"/>
      <c r="J54" s="86"/>
      <c r="K54" s="76"/>
      <c r="L54" s="62"/>
    </row>
    <row r="55" spans="1:12" ht="49" thickBot="1">
      <c r="A55" s="284"/>
      <c r="B55" s="35" t="s">
        <v>1</v>
      </c>
      <c r="C55" s="35" t="s">
        <v>2</v>
      </c>
      <c r="D55" s="35" t="s">
        <v>1</v>
      </c>
      <c r="E55" s="35" t="s">
        <v>2</v>
      </c>
      <c r="F55" s="287"/>
      <c r="G55" s="288"/>
      <c r="H55" s="78" t="s">
        <v>433</v>
      </c>
      <c r="I55" s="87" t="s">
        <v>436</v>
      </c>
      <c r="J55" s="87" t="s">
        <v>437</v>
      </c>
      <c r="K55" s="65" t="s">
        <v>434</v>
      </c>
      <c r="L55" s="65" t="s">
        <v>435</v>
      </c>
    </row>
    <row r="56" spans="1:12" ht="17">
      <c r="A56" s="34" t="s">
        <v>79</v>
      </c>
      <c r="B56" s="5">
        <v>23645.387877043857</v>
      </c>
      <c r="C56" s="5">
        <v>728.63078144224937</v>
      </c>
      <c r="D56" s="5">
        <v>4925.5579547743791</v>
      </c>
      <c r="E56" s="5">
        <v>327.39048230018727</v>
      </c>
      <c r="F56" s="91">
        <v>2.8165367182682488E-10</v>
      </c>
      <c r="G56" s="92">
        <f t="shared" ref="G56:G87" si="2">ABS((B56-D56)/(SQRT(((C56^2)+(E56^2))*0.5)))</f>
        <v>33.141856401494799</v>
      </c>
      <c r="H56" s="76">
        <f>(B56/75000)/(D56/75000)</f>
        <v>4.8005501293765525</v>
      </c>
      <c r="I56" s="86">
        <f>B56/75000</f>
        <v>0.31527183836058476</v>
      </c>
      <c r="J56" s="86">
        <f>D56/75000</f>
        <v>6.5674106063658394E-2</v>
      </c>
      <c r="K56" s="76">
        <f>H56/5.2</f>
        <v>0.92318271718779854</v>
      </c>
      <c r="L56" s="62">
        <f>I56/0.062</f>
        <v>5.0850296509771731</v>
      </c>
    </row>
    <row r="57" spans="1:12" ht="17">
      <c r="A57" s="18" t="s">
        <v>80</v>
      </c>
      <c r="B57" s="3">
        <v>28667.589812437571</v>
      </c>
      <c r="C57" s="3">
        <v>369.1685563448961</v>
      </c>
      <c r="D57" s="3">
        <v>28625.888278391842</v>
      </c>
      <c r="E57" s="3">
        <v>708.46086585754074</v>
      </c>
      <c r="F57" s="79">
        <v>0.91013241226468966</v>
      </c>
      <c r="G57" s="93">
        <f t="shared" si="2"/>
        <v>7.3822351252171459E-2</v>
      </c>
      <c r="H57" s="76"/>
      <c r="I57" s="86"/>
      <c r="J57" s="86"/>
      <c r="K57" s="76"/>
      <c r="L57" s="62"/>
    </row>
    <row r="58" spans="1:12" ht="17">
      <c r="A58" s="18" t="s">
        <v>81</v>
      </c>
      <c r="B58" s="3">
        <v>26142.296132062682</v>
      </c>
      <c r="C58" s="3">
        <v>1468.7294034367574</v>
      </c>
      <c r="D58" s="3">
        <v>25230.511675571393</v>
      </c>
      <c r="E58" s="3">
        <v>604.76842263127708</v>
      </c>
      <c r="F58" s="79">
        <v>0.24221034825484813</v>
      </c>
      <c r="G58" s="93">
        <f t="shared" si="2"/>
        <v>0.81181341785501759</v>
      </c>
      <c r="H58" s="76"/>
      <c r="I58" s="86"/>
      <c r="J58" s="86"/>
      <c r="K58" s="76"/>
      <c r="L58" s="62"/>
    </row>
    <row r="59" spans="1:12" ht="17">
      <c r="A59" s="18" t="s">
        <v>82</v>
      </c>
      <c r="B59" s="3">
        <v>25170.013220760025</v>
      </c>
      <c r="C59" s="3">
        <v>766.67406864457098</v>
      </c>
      <c r="D59" s="3">
        <v>25810.94734631036</v>
      </c>
      <c r="E59" s="3">
        <v>1277.4883448321586</v>
      </c>
      <c r="F59" s="79">
        <v>0.36362632130222844</v>
      </c>
      <c r="G59" s="93">
        <f t="shared" si="2"/>
        <v>0.60837986911316833</v>
      </c>
      <c r="H59" s="76"/>
      <c r="I59" s="86"/>
      <c r="J59" s="86"/>
      <c r="K59" s="76"/>
      <c r="L59" s="62"/>
    </row>
    <row r="60" spans="1:12" ht="17">
      <c r="A60" s="18" t="s">
        <v>83</v>
      </c>
      <c r="B60" s="3">
        <v>25764.760751265538</v>
      </c>
      <c r="C60" s="3">
        <v>601.8995914884581</v>
      </c>
      <c r="D60" s="3">
        <v>25432.566418860439</v>
      </c>
      <c r="E60" s="3">
        <v>882.90528031065253</v>
      </c>
      <c r="F60" s="79">
        <v>0.50485466550170655</v>
      </c>
      <c r="G60" s="93">
        <f t="shared" si="2"/>
        <v>0.43965424862654212</v>
      </c>
      <c r="H60" s="76"/>
      <c r="I60" s="86"/>
      <c r="J60" s="86"/>
      <c r="K60" s="76"/>
      <c r="L60" s="62"/>
    </row>
    <row r="61" spans="1:12" ht="17">
      <c r="A61" s="18" t="s">
        <v>84</v>
      </c>
      <c r="B61" s="3">
        <v>24186.389753456722</v>
      </c>
      <c r="C61" s="3">
        <v>636.72232574259579</v>
      </c>
      <c r="D61" s="3">
        <v>24226.655350373778</v>
      </c>
      <c r="E61" s="3">
        <v>228.71154711625476</v>
      </c>
      <c r="F61" s="79">
        <v>0.89829866189935759</v>
      </c>
      <c r="G61" s="93">
        <f t="shared" si="2"/>
        <v>8.4168029297551433E-2</v>
      </c>
      <c r="H61" s="76"/>
      <c r="I61" s="86"/>
      <c r="J61" s="86"/>
      <c r="K61" s="76"/>
      <c r="L61" s="62"/>
    </row>
    <row r="62" spans="1:12" ht="17">
      <c r="A62" s="18" t="s">
        <v>85</v>
      </c>
      <c r="B62" s="3">
        <v>23574.499223921885</v>
      </c>
      <c r="C62" s="3">
        <v>805.48886237935733</v>
      </c>
      <c r="D62" s="3">
        <v>21764.959697655246</v>
      </c>
      <c r="E62" s="3">
        <v>1428.902363709145</v>
      </c>
      <c r="F62" s="79">
        <v>3.9318074296710526E-2</v>
      </c>
      <c r="G62" s="93">
        <f t="shared" si="2"/>
        <v>1.5601292498721184</v>
      </c>
      <c r="H62" s="76"/>
      <c r="I62" s="86"/>
      <c r="J62" s="86"/>
      <c r="K62" s="76"/>
      <c r="L62" s="62"/>
    </row>
    <row r="63" spans="1:12" ht="17">
      <c r="A63" s="20" t="s">
        <v>86</v>
      </c>
      <c r="B63" s="15">
        <v>30229.689689445975</v>
      </c>
      <c r="C63" s="2">
        <v>616.85455799768874</v>
      </c>
      <c r="D63" s="2">
        <v>29365.434494494668</v>
      </c>
      <c r="E63" s="2">
        <v>1311.7736530018749</v>
      </c>
      <c r="F63" s="80">
        <v>0.2236141637367923</v>
      </c>
      <c r="G63" s="94">
        <f t="shared" si="2"/>
        <v>0.84317386132047178</v>
      </c>
      <c r="H63" s="76"/>
      <c r="I63" s="86"/>
      <c r="J63" s="86"/>
      <c r="K63" s="76"/>
      <c r="L63" s="62"/>
    </row>
    <row r="64" spans="1:12" ht="17">
      <c r="A64" s="20" t="s">
        <v>87</v>
      </c>
      <c r="B64" s="15">
        <v>28667.58943331716</v>
      </c>
      <c r="C64" s="2">
        <v>369.16878923894188</v>
      </c>
      <c r="D64" s="2">
        <v>8170.2076045500007</v>
      </c>
      <c r="E64" s="2">
        <v>582.68247789010775</v>
      </c>
      <c r="F64" s="80">
        <v>8.5191838428042458E-13</v>
      </c>
      <c r="G64" s="94">
        <f t="shared" si="2"/>
        <v>42.024168829232124</v>
      </c>
      <c r="H64" s="76">
        <f>(B64/75000)/(D64/75000)</f>
        <v>3.5087957149769533</v>
      </c>
      <c r="I64" s="86">
        <f>B64/75000</f>
        <v>0.38223452577756212</v>
      </c>
      <c r="J64" s="86">
        <f>D64/75000</f>
        <v>0.10893610139400001</v>
      </c>
      <c r="K64" s="76">
        <f>H64/5.2</f>
        <v>0.6747684067263372</v>
      </c>
      <c r="L64" s="62">
        <f>I64/0.062</f>
        <v>6.1650729964122926</v>
      </c>
    </row>
    <row r="65" spans="1:12" ht="17">
      <c r="A65" s="20" t="s">
        <v>88</v>
      </c>
      <c r="B65" s="15">
        <v>26142.296004017029</v>
      </c>
      <c r="C65" s="2">
        <v>1468.7296609596424</v>
      </c>
      <c r="D65" s="2">
        <v>29853.477582345131</v>
      </c>
      <c r="E65" s="2">
        <v>1727.3323337999452</v>
      </c>
      <c r="F65" s="80">
        <v>4.5791353528585174E-3</v>
      </c>
      <c r="G65" s="94">
        <f t="shared" si="2"/>
        <v>2.3147814693536577</v>
      </c>
      <c r="H65" s="76"/>
      <c r="I65" s="86"/>
      <c r="J65" s="86"/>
      <c r="K65" s="76"/>
      <c r="L65" s="62"/>
    </row>
    <row r="66" spans="1:12" ht="17">
      <c r="A66" s="20" t="s">
        <v>89</v>
      </c>
      <c r="B66" s="15">
        <v>25170.017163732427</v>
      </c>
      <c r="C66" s="2">
        <v>766.67514538605076</v>
      </c>
      <c r="D66" s="2">
        <v>26576.954102301057</v>
      </c>
      <c r="E66" s="2">
        <v>637.29872251092718</v>
      </c>
      <c r="F66" s="80">
        <v>1.0647218725695096E-2</v>
      </c>
      <c r="G66" s="94">
        <f t="shared" si="2"/>
        <v>1.9957652171889924</v>
      </c>
      <c r="H66" s="76"/>
      <c r="I66" s="86"/>
      <c r="J66" s="86"/>
      <c r="K66" s="76"/>
      <c r="L66" s="62"/>
    </row>
    <row r="67" spans="1:12" ht="17">
      <c r="A67" s="20" t="s">
        <v>90</v>
      </c>
      <c r="B67" s="15">
        <v>25764.762411843662</v>
      </c>
      <c r="C67" s="2">
        <v>601.90288092230162</v>
      </c>
      <c r="D67" s="2">
        <v>26378.957306623499</v>
      </c>
      <c r="E67" s="2">
        <v>862.54766411403364</v>
      </c>
      <c r="F67" s="80">
        <v>0.22425005332861067</v>
      </c>
      <c r="G67" s="94">
        <f t="shared" si="2"/>
        <v>0.82582788429874321</v>
      </c>
      <c r="H67" s="76"/>
      <c r="I67" s="86"/>
      <c r="J67" s="86"/>
      <c r="K67" s="76"/>
      <c r="L67" s="62"/>
    </row>
    <row r="68" spans="1:12" ht="17">
      <c r="A68" s="20" t="s">
        <v>91</v>
      </c>
      <c r="B68" s="15">
        <v>24186.382995136377</v>
      </c>
      <c r="C68" s="2">
        <v>636.72089913385946</v>
      </c>
      <c r="D68" s="2">
        <v>26471.878045379864</v>
      </c>
      <c r="E68" s="2">
        <v>2429.8735529349801</v>
      </c>
      <c r="F68" s="80">
        <v>9.0740790352644901E-2</v>
      </c>
      <c r="G68" s="94">
        <f t="shared" si="2"/>
        <v>1.2867404757377647</v>
      </c>
      <c r="H68" s="76"/>
      <c r="I68" s="86"/>
      <c r="J68" s="86"/>
      <c r="K68" s="76"/>
      <c r="L68" s="62"/>
    </row>
    <row r="69" spans="1:12" ht="17">
      <c r="A69" s="20" t="s">
        <v>92</v>
      </c>
      <c r="B69" s="15">
        <v>35271.804629764876</v>
      </c>
      <c r="C69" s="2">
        <v>805.49440902029085</v>
      </c>
      <c r="D69" s="2">
        <v>27576.138914683692</v>
      </c>
      <c r="E69" s="2">
        <v>3379.6530631701121</v>
      </c>
      <c r="F69" s="80">
        <v>3.175882145629061E-3</v>
      </c>
      <c r="G69" s="94">
        <f t="shared" si="2"/>
        <v>3.1325051725492168</v>
      </c>
      <c r="H69" s="76"/>
      <c r="I69" s="86"/>
      <c r="J69" s="86"/>
      <c r="K69" s="76"/>
      <c r="L69" s="62"/>
    </row>
    <row r="70" spans="1:12" ht="17">
      <c r="A70" s="18" t="s">
        <v>93</v>
      </c>
      <c r="B70" s="3">
        <v>30554.013918382174</v>
      </c>
      <c r="C70" s="3">
        <v>1063.163052085167</v>
      </c>
      <c r="D70" s="3">
        <v>28613.999091494014</v>
      </c>
      <c r="E70" s="3">
        <v>1447.0646732470061</v>
      </c>
      <c r="F70" s="79">
        <v>3.8369598555460641E-2</v>
      </c>
      <c r="G70" s="93">
        <f t="shared" si="2"/>
        <v>1.5279232083776695</v>
      </c>
      <c r="H70" s="76"/>
      <c r="I70" s="86"/>
      <c r="J70" s="86"/>
      <c r="K70" s="76"/>
      <c r="L70" s="62"/>
    </row>
    <row r="71" spans="1:12" ht="17">
      <c r="A71" s="18" t="s">
        <v>94</v>
      </c>
      <c r="B71" s="3">
        <v>28667.589600011346</v>
      </c>
      <c r="C71" s="3">
        <v>369.16874516479805</v>
      </c>
      <c r="D71" s="3">
        <v>29186.583710555569</v>
      </c>
      <c r="E71" s="3">
        <v>2352.6372291520584</v>
      </c>
      <c r="F71" s="79">
        <v>0.6457179114184165</v>
      </c>
      <c r="G71" s="93">
        <f t="shared" si="2"/>
        <v>0.30820552840918197</v>
      </c>
      <c r="H71" s="76"/>
      <c r="I71" s="86"/>
      <c r="J71" s="86"/>
      <c r="K71" s="76"/>
      <c r="L71" s="62"/>
    </row>
    <row r="72" spans="1:12" ht="17">
      <c r="A72" s="18" t="s">
        <v>95</v>
      </c>
      <c r="B72" s="3">
        <v>26142.295862934217</v>
      </c>
      <c r="C72" s="3">
        <v>1468.7294661690132</v>
      </c>
      <c r="D72" s="3">
        <v>30201.931024162604</v>
      </c>
      <c r="E72" s="3">
        <v>2354.2115376404972</v>
      </c>
      <c r="F72" s="79">
        <v>1.0635067324436967E-2</v>
      </c>
      <c r="G72" s="93">
        <f t="shared" si="2"/>
        <v>2.0690517641159771</v>
      </c>
      <c r="H72" s="76"/>
      <c r="I72" s="86"/>
      <c r="J72" s="86"/>
      <c r="K72" s="76"/>
      <c r="L72" s="62"/>
    </row>
    <row r="73" spans="1:12" ht="17">
      <c r="A73" s="18" t="s">
        <v>96</v>
      </c>
      <c r="B73" s="3">
        <v>25170.016366768901</v>
      </c>
      <c r="C73" s="3">
        <v>766.67575768646407</v>
      </c>
      <c r="D73" s="3">
        <v>32238.253512169016</v>
      </c>
      <c r="E73" s="3">
        <v>5000.8197283036316</v>
      </c>
      <c r="F73" s="79">
        <v>2.4566595727411551E-2</v>
      </c>
      <c r="G73" s="93">
        <f t="shared" si="2"/>
        <v>1.97578710524163</v>
      </c>
      <c r="H73" s="76"/>
      <c r="I73" s="86"/>
      <c r="J73" s="86"/>
      <c r="K73" s="76"/>
      <c r="L73" s="62"/>
    </row>
    <row r="74" spans="1:12" ht="17">
      <c r="A74" s="18" t="s">
        <v>97</v>
      </c>
      <c r="B74" s="3">
        <v>25764.762066458603</v>
      </c>
      <c r="C74" s="3">
        <v>601.90231621884561</v>
      </c>
      <c r="D74" s="3">
        <v>3218.7479587936141</v>
      </c>
      <c r="E74" s="3">
        <v>268.85802770744203</v>
      </c>
      <c r="F74" s="79">
        <v>2.1823447829761967E-11</v>
      </c>
      <c r="G74" s="93">
        <f t="shared" si="2"/>
        <v>48.367582699430265</v>
      </c>
      <c r="H74" s="76">
        <f>(B74/75000)/(D74/75000)</f>
        <v>8.0045913492758309</v>
      </c>
      <c r="I74" s="86">
        <f>B74/75000</f>
        <v>0.34353016088611471</v>
      </c>
      <c r="J74" s="86">
        <f>D74/75000</f>
        <v>4.2916639450581523E-2</v>
      </c>
      <c r="K74" s="76">
        <f>H74/5.2</f>
        <v>1.5393444902453521</v>
      </c>
      <c r="L74" s="62">
        <f>I74/0.062</f>
        <v>5.5408090465502369</v>
      </c>
    </row>
    <row r="75" spans="1:12" ht="17">
      <c r="A75" s="18" t="s">
        <v>98</v>
      </c>
      <c r="B75" s="3">
        <v>26186.383736540465</v>
      </c>
      <c r="C75" s="3">
        <v>636.71870670879946</v>
      </c>
      <c r="D75" s="3">
        <v>32176.374094517465</v>
      </c>
      <c r="E75" s="3">
        <v>4116.0378100536664</v>
      </c>
      <c r="F75" s="79">
        <v>2.206291497704365E-2</v>
      </c>
      <c r="G75" s="93">
        <f t="shared" si="2"/>
        <v>2.0338864554463454</v>
      </c>
      <c r="H75" s="76"/>
      <c r="I75" s="86"/>
      <c r="J75" s="86"/>
      <c r="K75" s="76"/>
      <c r="L75" s="62"/>
    </row>
    <row r="76" spans="1:12" ht="17">
      <c r="A76" s="18" t="s">
        <v>99</v>
      </c>
      <c r="B76" s="3">
        <v>27369.424483232793</v>
      </c>
      <c r="C76" s="3">
        <v>805.49571903513799</v>
      </c>
      <c r="D76" s="3">
        <v>25834.987458530202</v>
      </c>
      <c r="E76" s="3">
        <v>1002.5815272681476</v>
      </c>
      <c r="F76" s="79">
        <v>2.4462220194806587E-2</v>
      </c>
      <c r="G76" s="93">
        <f t="shared" si="2"/>
        <v>1.6873191047851019</v>
      </c>
      <c r="H76" s="76"/>
      <c r="I76" s="86"/>
      <c r="J76" s="86"/>
      <c r="K76" s="76"/>
      <c r="L76" s="62"/>
    </row>
    <row r="77" spans="1:12" ht="17">
      <c r="A77" s="20" t="s">
        <v>100</v>
      </c>
      <c r="B77" s="15">
        <v>45194.94012588953</v>
      </c>
      <c r="C77" s="2">
        <v>3130.5502784583541</v>
      </c>
      <c r="D77" s="2">
        <v>44853.476717493446</v>
      </c>
      <c r="E77" s="2">
        <v>2676.2557848457996</v>
      </c>
      <c r="F77" s="80">
        <v>0.85671905752615118</v>
      </c>
      <c r="G77" s="94">
        <f t="shared" si="2"/>
        <v>0.11724971758269699</v>
      </c>
      <c r="H77" s="76"/>
      <c r="I77" s="86"/>
      <c r="J77" s="86"/>
      <c r="K77" s="76"/>
      <c r="L77" s="62"/>
    </row>
    <row r="78" spans="1:12" ht="17">
      <c r="A78" s="20" t="s">
        <v>101</v>
      </c>
      <c r="B78" s="15">
        <v>43703.792313586368</v>
      </c>
      <c r="C78" s="2">
        <v>2957.1861315070955</v>
      </c>
      <c r="D78" s="2">
        <v>45241.66760093037</v>
      </c>
      <c r="E78" s="2">
        <v>1854.9531355211402</v>
      </c>
      <c r="F78" s="80">
        <v>0.35207479972637618</v>
      </c>
      <c r="G78" s="94">
        <f t="shared" si="2"/>
        <v>0.62303016762052887</v>
      </c>
      <c r="H78" s="76"/>
      <c r="I78" s="86"/>
      <c r="J78" s="86"/>
      <c r="K78" s="76"/>
      <c r="L78" s="62"/>
    </row>
    <row r="79" spans="1:12" ht="17">
      <c r="A79" s="20" t="s">
        <v>102</v>
      </c>
      <c r="B79" s="15">
        <v>40226.137289470695</v>
      </c>
      <c r="C79" s="2">
        <v>1538.1257207462097</v>
      </c>
      <c r="D79" s="2">
        <v>11683.720193431254</v>
      </c>
      <c r="E79" s="2">
        <v>2491.9171320712667</v>
      </c>
      <c r="F79" s="80">
        <v>1.2256028467025791E-8</v>
      </c>
      <c r="G79" s="94">
        <f t="shared" si="2"/>
        <v>13.78403868245649</v>
      </c>
      <c r="H79" s="76">
        <f>(B79/75000)/(D79/75000)</f>
        <v>3.4429219994575337</v>
      </c>
      <c r="I79" s="86">
        <f>B79/75000</f>
        <v>0.53634849719294264</v>
      </c>
      <c r="J79" s="86">
        <f>D79/75000</f>
        <v>0.15578293591241674</v>
      </c>
      <c r="K79" s="76">
        <f>H79/5.2</f>
        <v>0.66210038451106412</v>
      </c>
      <c r="L79" s="62">
        <f>I79/0.062</f>
        <v>8.6507822127893981</v>
      </c>
    </row>
    <row r="80" spans="1:12" ht="17">
      <c r="A80" s="20" t="s">
        <v>103</v>
      </c>
      <c r="B80" s="15">
        <v>44315.537859501281</v>
      </c>
      <c r="C80" s="2">
        <v>1352.1076922157774</v>
      </c>
      <c r="D80" s="2">
        <v>47483.310759507825</v>
      </c>
      <c r="E80" s="2">
        <v>3851.8324488996559</v>
      </c>
      <c r="F80" s="80">
        <v>0.13169544670350086</v>
      </c>
      <c r="G80" s="94">
        <f t="shared" si="2"/>
        <v>1.097409901195137</v>
      </c>
      <c r="H80" s="76"/>
      <c r="I80" s="86"/>
      <c r="J80" s="86"/>
      <c r="K80" s="76"/>
      <c r="L80" s="62"/>
    </row>
    <row r="81" spans="1:12" ht="17">
      <c r="A81" s="20" t="s">
        <v>104</v>
      </c>
      <c r="B81" s="15">
        <v>38227.928018565122</v>
      </c>
      <c r="C81" s="2">
        <v>2264.8404008969728</v>
      </c>
      <c r="D81" s="2">
        <v>33213.356781093134</v>
      </c>
      <c r="E81" s="2">
        <v>4030.9543455839366</v>
      </c>
      <c r="F81" s="80">
        <v>4.1998558936035657E-2</v>
      </c>
      <c r="G81" s="94">
        <f t="shared" si="2"/>
        <v>1.5337843497407269</v>
      </c>
      <c r="H81" s="76"/>
      <c r="I81" s="86"/>
      <c r="J81" s="86"/>
      <c r="K81" s="76"/>
      <c r="L81" s="62"/>
    </row>
    <row r="82" spans="1:12" ht="17">
      <c r="A82" s="20" t="s">
        <v>105</v>
      </c>
      <c r="B82" s="15">
        <v>41910.084599820264</v>
      </c>
      <c r="C82" s="2">
        <v>4358.9654401019216</v>
      </c>
      <c r="D82" s="2">
        <v>42957.693606144909</v>
      </c>
      <c r="E82" s="2">
        <v>1395.3561920675836</v>
      </c>
      <c r="F82" s="80">
        <v>0.62702165458674752</v>
      </c>
      <c r="G82" s="94">
        <f t="shared" si="2"/>
        <v>0.32370327959629441</v>
      </c>
      <c r="H82" s="76"/>
      <c r="I82" s="86"/>
      <c r="J82" s="86"/>
      <c r="K82" s="76"/>
      <c r="L82" s="62"/>
    </row>
    <row r="83" spans="1:12" ht="17">
      <c r="A83" s="20" t="s">
        <v>106</v>
      </c>
      <c r="B83" s="15">
        <v>44441.700985855809</v>
      </c>
      <c r="C83" s="2">
        <v>2648.469275463603</v>
      </c>
      <c r="D83" s="2">
        <v>43622.257269201291</v>
      </c>
      <c r="E83" s="2">
        <v>1951.2399296252904</v>
      </c>
      <c r="F83" s="80">
        <v>0.59082834179549126</v>
      </c>
      <c r="G83" s="94">
        <f t="shared" si="2"/>
        <v>0.35227826207235546</v>
      </c>
      <c r="H83" s="76"/>
      <c r="I83" s="86"/>
      <c r="J83" s="86"/>
      <c r="K83" s="76"/>
      <c r="L83" s="62"/>
    </row>
    <row r="84" spans="1:12" ht="17">
      <c r="A84" s="18" t="s">
        <v>107</v>
      </c>
      <c r="B84" s="3">
        <v>40073.089544115479</v>
      </c>
      <c r="C84" s="3">
        <v>3277.8501280637311</v>
      </c>
      <c r="D84" s="3">
        <v>39298.16801958243</v>
      </c>
      <c r="E84" s="3">
        <v>4280.1712505880287</v>
      </c>
      <c r="F84" s="79">
        <v>0.75495604839876573</v>
      </c>
      <c r="G84" s="93">
        <f t="shared" si="2"/>
        <v>0.20327959132358545</v>
      </c>
      <c r="H84" s="76"/>
      <c r="I84" s="86"/>
      <c r="J84" s="86"/>
      <c r="K84" s="76"/>
      <c r="L84" s="62"/>
    </row>
    <row r="85" spans="1:12" ht="17">
      <c r="A85" s="18" t="s">
        <v>108</v>
      </c>
      <c r="B85" s="3">
        <v>40465.03528743382</v>
      </c>
      <c r="C85" s="3">
        <v>1674.464007392173</v>
      </c>
      <c r="D85" s="3">
        <v>40368.666183768939</v>
      </c>
      <c r="E85" s="3">
        <v>2975.3696748668867</v>
      </c>
      <c r="F85" s="79">
        <v>0.95124644132785297</v>
      </c>
      <c r="G85" s="93">
        <f t="shared" si="2"/>
        <v>3.9917731891240926E-2</v>
      </c>
      <c r="H85" s="76"/>
      <c r="I85" s="86"/>
      <c r="J85" s="86"/>
      <c r="K85" s="76"/>
      <c r="L85" s="62"/>
    </row>
    <row r="86" spans="1:12" ht="17">
      <c r="A86" s="18" t="s">
        <v>109</v>
      </c>
      <c r="B86" s="3">
        <v>34514.876626996622</v>
      </c>
      <c r="C86" s="3">
        <v>10722.150133236932</v>
      </c>
      <c r="D86" s="3">
        <v>40160.413075079494</v>
      </c>
      <c r="E86" s="3">
        <v>7891.7732429755461</v>
      </c>
      <c r="F86" s="79">
        <v>0.36729403555799267</v>
      </c>
      <c r="G86" s="93">
        <f t="shared" si="2"/>
        <v>0.59969954771341727</v>
      </c>
      <c r="H86" s="76"/>
      <c r="I86" s="86"/>
      <c r="J86" s="86"/>
      <c r="K86" s="76"/>
      <c r="L86" s="62"/>
    </row>
    <row r="87" spans="1:12" ht="17">
      <c r="A87" s="18" t="s">
        <v>110</v>
      </c>
      <c r="B87" s="3">
        <v>38523.491817469592</v>
      </c>
      <c r="C87" s="3">
        <v>2996.8789970862613</v>
      </c>
      <c r="D87" s="3">
        <v>18545.532835396221</v>
      </c>
      <c r="E87" s="3">
        <v>3661.1026992347593</v>
      </c>
      <c r="F87" s="79">
        <v>3.5554544990364045E-6</v>
      </c>
      <c r="G87" s="93">
        <f t="shared" si="2"/>
        <v>5.9715625486970652</v>
      </c>
      <c r="H87" s="76">
        <f>(B87/75000)/(D87/75000)</f>
        <v>2.0772383387088884</v>
      </c>
      <c r="I87" s="86">
        <f>B87/75000</f>
        <v>0.51364655756626121</v>
      </c>
      <c r="J87" s="86">
        <f>D87/75000</f>
        <v>0.24727377113861629</v>
      </c>
      <c r="K87" s="76">
        <f>H87/5.2</f>
        <v>0.39946891129017081</v>
      </c>
      <c r="L87" s="62">
        <f>I87/0.062</f>
        <v>8.2846218962300195</v>
      </c>
    </row>
    <row r="88" spans="1:12" ht="17">
      <c r="A88" s="18" t="s">
        <v>111</v>
      </c>
      <c r="B88" s="3">
        <v>37025.494085119477</v>
      </c>
      <c r="C88" s="3">
        <v>2383.943593849569</v>
      </c>
      <c r="D88" s="3">
        <v>38697.721941065887</v>
      </c>
      <c r="E88" s="3">
        <v>2509.7233831479816</v>
      </c>
      <c r="F88" s="79">
        <v>0.30546696703233489</v>
      </c>
      <c r="G88" s="93">
        <f t="shared" ref="G88:G104" si="3">ABS((B88-D88)/(SQRT(((C88^2)+(E88^2))*0.5)))</f>
        <v>0.6831996464967538</v>
      </c>
      <c r="H88" s="76"/>
      <c r="I88" s="86"/>
      <c r="J88" s="86"/>
      <c r="K88" s="76"/>
      <c r="L88" s="62"/>
    </row>
    <row r="89" spans="1:12" ht="17">
      <c r="A89" s="18" t="s">
        <v>112</v>
      </c>
      <c r="B89" s="3">
        <v>39877.368365680733</v>
      </c>
      <c r="C89" s="3">
        <v>3722.8716030374108</v>
      </c>
      <c r="D89" s="3">
        <v>39269.147424075418</v>
      </c>
      <c r="E89" s="3">
        <v>2319.277410084133</v>
      </c>
      <c r="F89" s="79">
        <v>0.76408686483516564</v>
      </c>
      <c r="G89" s="93">
        <f t="shared" si="3"/>
        <v>0.19610431225168629</v>
      </c>
      <c r="H89" s="76"/>
      <c r="I89" s="86"/>
      <c r="J89" s="86"/>
      <c r="K89" s="76"/>
      <c r="L89" s="62"/>
    </row>
    <row r="90" spans="1:12" ht="17">
      <c r="A90" s="18" t="s">
        <v>113</v>
      </c>
      <c r="B90" s="3">
        <v>39749.932173318935</v>
      </c>
      <c r="C90" s="3">
        <v>2988.1752170551022</v>
      </c>
      <c r="D90" s="3">
        <v>38254.953403227686</v>
      </c>
      <c r="E90" s="3">
        <v>1947.743490535205</v>
      </c>
      <c r="F90" s="79">
        <v>0.37423451630018045</v>
      </c>
      <c r="G90" s="93">
        <f t="shared" si="3"/>
        <v>0.59273017553887941</v>
      </c>
      <c r="H90" s="76"/>
      <c r="I90" s="86"/>
      <c r="J90" s="86"/>
      <c r="K90" s="76"/>
      <c r="L90" s="62"/>
    </row>
    <row r="91" spans="1:12" ht="17">
      <c r="A91" s="20" t="s">
        <v>114</v>
      </c>
      <c r="B91" s="15">
        <v>29916.129502179858</v>
      </c>
      <c r="C91" s="2">
        <v>926.01620985565751</v>
      </c>
      <c r="D91" s="2">
        <v>28529.785547224819</v>
      </c>
      <c r="E91" s="2">
        <v>2158.4000992094047</v>
      </c>
      <c r="F91" s="80">
        <v>0.22968719325068046</v>
      </c>
      <c r="G91" s="94">
        <f t="shared" si="3"/>
        <v>0.83476860390066754</v>
      </c>
      <c r="H91" s="76"/>
      <c r="I91" s="86"/>
      <c r="J91" s="86"/>
      <c r="K91" s="76"/>
      <c r="L91" s="62"/>
    </row>
    <row r="92" spans="1:12" ht="17">
      <c r="A92" s="20" t="s">
        <v>115</v>
      </c>
      <c r="B92" s="15">
        <v>28667.584766090935</v>
      </c>
      <c r="C92" s="2">
        <v>369.17203094644719</v>
      </c>
      <c r="D92" s="2">
        <v>29035.666784465822</v>
      </c>
      <c r="E92" s="2">
        <v>1062.7215398101866</v>
      </c>
      <c r="F92" s="80">
        <v>0.49117686820994821</v>
      </c>
      <c r="G92" s="94">
        <f t="shared" si="3"/>
        <v>0.46270075063740251</v>
      </c>
      <c r="H92" s="76"/>
      <c r="I92" s="86"/>
      <c r="J92" s="86"/>
      <c r="K92" s="76"/>
      <c r="L92" s="62"/>
    </row>
    <row r="93" spans="1:12" ht="17">
      <c r="A93" s="20" t="s">
        <v>116</v>
      </c>
      <c r="B93" s="15">
        <v>26142.295872754967</v>
      </c>
      <c r="C93" s="2">
        <v>1468.7295394788341</v>
      </c>
      <c r="D93" s="2">
        <v>29711.320458247937</v>
      </c>
      <c r="E93" s="2">
        <v>1589.2431501891976</v>
      </c>
      <c r="F93" s="80">
        <v>4.2351629459048473E-3</v>
      </c>
      <c r="G93" s="94">
        <f t="shared" si="3"/>
        <v>2.3324317186948385</v>
      </c>
      <c r="H93" s="76"/>
      <c r="I93" s="86"/>
      <c r="J93" s="86"/>
      <c r="K93" s="76"/>
      <c r="L93" s="62"/>
    </row>
    <row r="94" spans="1:12" ht="17">
      <c r="A94" s="20" t="s">
        <v>117</v>
      </c>
      <c r="B94" s="15">
        <v>25170.012292221159</v>
      </c>
      <c r="C94" s="2">
        <v>766.67330753994383</v>
      </c>
      <c r="D94" s="2">
        <v>28991.707119647341</v>
      </c>
      <c r="E94" s="2">
        <v>3233.2102665127377</v>
      </c>
      <c r="F94" s="80">
        <v>4.5245546308925133E-2</v>
      </c>
      <c r="G94" s="94">
        <f t="shared" si="3"/>
        <v>1.6265155178956214</v>
      </c>
      <c r="H94" s="76"/>
      <c r="I94" s="86"/>
      <c r="J94" s="86"/>
      <c r="K94" s="76"/>
      <c r="L94" s="62"/>
    </row>
    <row r="95" spans="1:12" ht="17">
      <c r="A95" s="20" t="s">
        <v>118</v>
      </c>
      <c r="B95" s="15">
        <v>25764.756493028981</v>
      </c>
      <c r="C95" s="2">
        <v>601.90073020124237</v>
      </c>
      <c r="D95" s="2">
        <v>25231.456962380107</v>
      </c>
      <c r="E95" s="2">
        <v>867.84880930503664</v>
      </c>
      <c r="F95" s="80">
        <v>0.28834908624667771</v>
      </c>
      <c r="G95" s="94">
        <f t="shared" si="3"/>
        <v>0.71410473926989437</v>
      </c>
      <c r="H95" s="76"/>
      <c r="I95" s="86"/>
      <c r="J95" s="86"/>
      <c r="K95" s="76"/>
      <c r="L95" s="62"/>
    </row>
    <row r="96" spans="1:12" ht="17">
      <c r="A96" s="20" t="s">
        <v>119</v>
      </c>
      <c r="B96" s="15">
        <v>24186.391040979081</v>
      </c>
      <c r="C96" s="2">
        <v>636.71949329853055</v>
      </c>
      <c r="D96" s="2">
        <v>25171.866216120598</v>
      </c>
      <c r="E96" s="2">
        <v>2054.1997428947161</v>
      </c>
      <c r="F96" s="80">
        <v>0.34536412144859335</v>
      </c>
      <c r="G96" s="94">
        <f t="shared" si="3"/>
        <v>0.6480340939721223</v>
      </c>
      <c r="H96" s="76"/>
      <c r="I96" s="86"/>
      <c r="J96" s="86"/>
      <c r="K96" s="76"/>
      <c r="L96" s="62"/>
    </row>
    <row r="97" spans="1:12" ht="17">
      <c r="A97" s="20" t="s">
        <v>120</v>
      </c>
      <c r="B97" s="15">
        <v>19526.499085947915</v>
      </c>
      <c r="C97" s="2">
        <v>805.49122578349659</v>
      </c>
      <c r="D97" s="2">
        <v>3014.78186661051</v>
      </c>
      <c r="E97" s="2">
        <v>485.03441014810244</v>
      </c>
      <c r="F97" s="80">
        <v>1.2430486862520231E-10</v>
      </c>
      <c r="G97" s="94">
        <f t="shared" si="3"/>
        <v>24.834922528028379</v>
      </c>
      <c r="H97" s="76">
        <f>(B97/75000)/(D97/75000)</f>
        <v>6.4769193758954664</v>
      </c>
      <c r="I97" s="86">
        <f>B97/75000</f>
        <v>0.26035332114597221</v>
      </c>
      <c r="J97" s="86">
        <f>D97/75000</f>
        <v>4.0197091554806802E-2</v>
      </c>
      <c r="K97" s="76">
        <f>H97/5.2</f>
        <v>1.2455614184414359</v>
      </c>
      <c r="L97" s="62">
        <f>I97/0.062</f>
        <v>4.1992471152576165</v>
      </c>
    </row>
    <row r="98" spans="1:12" ht="17">
      <c r="A98" s="18" t="s">
        <v>121</v>
      </c>
      <c r="B98" s="3">
        <v>28360.330738401637</v>
      </c>
      <c r="C98" s="3">
        <v>1790.9820345021942</v>
      </c>
      <c r="D98" s="3">
        <v>27734.623854621434</v>
      </c>
      <c r="E98" s="3">
        <v>499.30859883003109</v>
      </c>
      <c r="F98" s="79">
        <v>0.4812927648241504</v>
      </c>
      <c r="G98" s="93">
        <f t="shared" si="3"/>
        <v>0.47592761689625773</v>
      </c>
      <c r="H98" s="76"/>
      <c r="I98" s="86"/>
      <c r="J98" s="86"/>
      <c r="K98" s="76"/>
      <c r="L98" s="62"/>
    </row>
    <row r="99" spans="1:12" ht="17">
      <c r="A99" s="18" t="s">
        <v>122</v>
      </c>
      <c r="B99" s="3">
        <v>24636.791777289476</v>
      </c>
      <c r="C99" s="3">
        <v>4476.7289909974188</v>
      </c>
      <c r="D99" s="3">
        <v>28255.669476732543</v>
      </c>
      <c r="E99" s="3">
        <v>622.44472370672463</v>
      </c>
      <c r="F99" s="79">
        <v>0.13122262819586994</v>
      </c>
      <c r="G99" s="93">
        <f t="shared" si="3"/>
        <v>1.132322769857206</v>
      </c>
      <c r="H99" s="76"/>
      <c r="I99" s="86"/>
      <c r="J99" s="86"/>
      <c r="K99" s="76"/>
      <c r="L99" s="62"/>
    </row>
    <row r="100" spans="1:12" ht="17">
      <c r="A100" s="18" t="s">
        <v>123</v>
      </c>
      <c r="B100" s="3">
        <v>26669.276268842794</v>
      </c>
      <c r="C100" s="3">
        <v>1357.1425723822097</v>
      </c>
      <c r="D100" s="3">
        <v>27420.479606076115</v>
      </c>
      <c r="E100" s="3">
        <v>603.01442211750827</v>
      </c>
      <c r="F100" s="79">
        <v>0.29579654298561842</v>
      </c>
      <c r="G100" s="93">
        <f t="shared" si="3"/>
        <v>0.71535675394690323</v>
      </c>
      <c r="H100" s="76"/>
      <c r="I100" s="86"/>
      <c r="J100" s="86"/>
      <c r="K100" s="76"/>
      <c r="L100" s="62"/>
    </row>
    <row r="101" spans="1:12" ht="17">
      <c r="A101" s="18" t="s">
        <v>124</v>
      </c>
      <c r="B101" s="3">
        <v>25170.057703128303</v>
      </c>
      <c r="C101" s="3">
        <v>2376.2192522613677</v>
      </c>
      <c r="D101" s="3">
        <v>26423.848788037154</v>
      </c>
      <c r="E101" s="3">
        <v>530.86098968813201</v>
      </c>
      <c r="F101" s="79">
        <v>0.29714562760169044</v>
      </c>
      <c r="G101" s="93">
        <f t="shared" si="3"/>
        <v>0.72824515565900982</v>
      </c>
      <c r="H101" s="76"/>
      <c r="I101" s="86"/>
      <c r="J101" s="86"/>
      <c r="K101" s="76"/>
      <c r="L101" s="62"/>
    </row>
    <row r="102" spans="1:12" ht="17">
      <c r="A102" s="18" t="s">
        <v>125</v>
      </c>
      <c r="B102" s="3">
        <v>26060.950419085591</v>
      </c>
      <c r="C102" s="3">
        <v>2387.2812366806297</v>
      </c>
      <c r="D102" s="3">
        <v>27168.499324958288</v>
      </c>
      <c r="E102" s="3">
        <v>757.4853050600874</v>
      </c>
      <c r="F102" s="79">
        <v>0.36095862612118462</v>
      </c>
      <c r="G102" s="93">
        <f t="shared" si="3"/>
        <v>0.625379840359928</v>
      </c>
      <c r="H102" s="76"/>
      <c r="I102" s="86"/>
      <c r="J102" s="86"/>
      <c r="K102" s="76"/>
      <c r="L102" s="62"/>
    </row>
    <row r="103" spans="1:12" ht="17">
      <c r="A103" s="18" t="s">
        <v>126</v>
      </c>
      <c r="B103" s="3">
        <v>26319.8985307658</v>
      </c>
      <c r="C103" s="3">
        <v>2284.9958360892979</v>
      </c>
      <c r="D103" s="3">
        <v>7064.7272663615395</v>
      </c>
      <c r="E103" s="3">
        <v>1768.3843041965615</v>
      </c>
      <c r="F103" s="79">
        <v>7.3763489592368082E-8</v>
      </c>
      <c r="G103" s="93">
        <f t="shared" si="3"/>
        <v>9.4245591518094116</v>
      </c>
      <c r="H103" s="76">
        <f>(B103/75000)/(D103/75000)</f>
        <v>3.7255363920539595</v>
      </c>
      <c r="I103" s="86">
        <f>B103/75000</f>
        <v>0.35093198041021068</v>
      </c>
      <c r="J103" s="86">
        <f>D103/75000</f>
        <v>9.4196363551487194E-2</v>
      </c>
      <c r="K103" s="76">
        <f>H103/5.2</f>
        <v>0.71644930616422298</v>
      </c>
      <c r="L103" s="62">
        <f>I103/0.062</f>
        <v>5.6601932324227526</v>
      </c>
    </row>
    <row r="104" spans="1:12" ht="18" thickBot="1">
      <c r="A104" s="19" t="s">
        <v>127</v>
      </c>
      <c r="B104" s="4">
        <v>26873.100260481482</v>
      </c>
      <c r="C104" s="4">
        <v>1956.0063008666727</v>
      </c>
      <c r="D104" s="4">
        <v>27019.040358804181</v>
      </c>
      <c r="E104" s="4">
        <v>1117.1534154138612</v>
      </c>
      <c r="F104" s="90">
        <v>0.88841805423854314</v>
      </c>
      <c r="G104" s="95">
        <f t="shared" si="3"/>
        <v>9.1625155781156348E-2</v>
      </c>
      <c r="H104" s="76"/>
      <c r="I104" s="86"/>
      <c r="J104" s="86"/>
      <c r="K104" s="76"/>
      <c r="L104" s="62"/>
    </row>
    <row r="105" spans="1:12" ht="16" thickBot="1">
      <c r="G105" s="74"/>
      <c r="H105" s="76"/>
      <c r="I105" s="86"/>
      <c r="J105" s="86"/>
      <c r="K105" s="76"/>
      <c r="L105" s="62"/>
    </row>
    <row r="106" spans="1:12">
      <c r="A106" s="283" t="s">
        <v>18</v>
      </c>
      <c r="B106" s="285" t="s">
        <v>17</v>
      </c>
      <c r="C106" s="285"/>
      <c r="D106" s="285" t="s">
        <v>16</v>
      </c>
      <c r="E106" s="285"/>
      <c r="F106" s="286" t="s">
        <v>0</v>
      </c>
      <c r="G106" s="277" t="s">
        <v>432</v>
      </c>
      <c r="H106" s="76"/>
      <c r="I106" s="86"/>
      <c r="J106" s="86"/>
      <c r="K106" s="76"/>
      <c r="L106" s="62"/>
    </row>
    <row r="107" spans="1:12" ht="49" thickBot="1">
      <c r="A107" s="284"/>
      <c r="B107" s="35" t="s">
        <v>1</v>
      </c>
      <c r="C107" s="35" t="s">
        <v>2</v>
      </c>
      <c r="D107" s="35" t="s">
        <v>1</v>
      </c>
      <c r="E107" s="35" t="s">
        <v>2</v>
      </c>
      <c r="F107" s="287"/>
      <c r="G107" s="288"/>
      <c r="H107" s="78" t="s">
        <v>433</v>
      </c>
      <c r="I107" s="87" t="s">
        <v>436</v>
      </c>
      <c r="J107" s="87" t="s">
        <v>437</v>
      </c>
      <c r="K107" s="65" t="s">
        <v>434</v>
      </c>
      <c r="L107" s="65" t="s">
        <v>435</v>
      </c>
    </row>
    <row r="108" spans="1:12" ht="17">
      <c r="A108" s="34" t="s">
        <v>130</v>
      </c>
      <c r="B108" s="5">
        <v>29942.86173278981</v>
      </c>
      <c r="C108" s="5">
        <v>1678.3951380295975</v>
      </c>
      <c r="D108" s="5">
        <v>15482.929650573949</v>
      </c>
      <c r="E108" s="5">
        <v>2684.0577423633185</v>
      </c>
      <c r="F108" s="91">
        <v>5.0948218153755828E-6</v>
      </c>
      <c r="G108" s="92">
        <f t="shared" ref="G108:G139" si="4">ABS((B108-D108)/(SQRT(((C108^2)+(E108^2))*0.5)))</f>
        <v>6.4598420877441489</v>
      </c>
      <c r="H108" s="76">
        <f>(B108/75000)/(D108/75000)</f>
        <v>1.9339273902649188</v>
      </c>
      <c r="I108" s="86">
        <f>B108/75000</f>
        <v>0.39923815643719746</v>
      </c>
      <c r="J108" s="86">
        <f>D108/75000</f>
        <v>0.20643906200765266</v>
      </c>
      <c r="K108" s="76">
        <f>H108/5.2</f>
        <v>0.37190911351248435</v>
      </c>
      <c r="L108" s="62">
        <f>I108/0.062</f>
        <v>6.4393251038257651</v>
      </c>
    </row>
    <row r="109" spans="1:12" ht="17">
      <c r="A109" s="18" t="s">
        <v>131</v>
      </c>
      <c r="B109" s="3">
        <v>31194.902628167318</v>
      </c>
      <c r="C109" s="3">
        <v>1795.3533871230977</v>
      </c>
      <c r="D109" s="3">
        <v>29151.25294992729</v>
      </c>
      <c r="E109" s="3">
        <v>1755.8866304613509</v>
      </c>
      <c r="F109" s="79">
        <v>9.8840240544005115E-2</v>
      </c>
      <c r="G109" s="93">
        <f t="shared" si="4"/>
        <v>1.1508788333206623</v>
      </c>
      <c r="H109" s="76"/>
      <c r="I109" s="86"/>
      <c r="J109" s="86"/>
      <c r="K109" s="76"/>
      <c r="L109" s="62"/>
    </row>
    <row r="110" spans="1:12" ht="17">
      <c r="A110" s="18" t="s">
        <v>132</v>
      </c>
      <c r="B110" s="3">
        <v>27968.351010347582</v>
      </c>
      <c r="C110" s="3">
        <v>2286.4096148567519</v>
      </c>
      <c r="D110" s="3">
        <v>26477.473841513391</v>
      </c>
      <c r="E110" s="3">
        <v>2030.025502371755</v>
      </c>
      <c r="F110" s="79">
        <v>0.30149767030307489</v>
      </c>
      <c r="G110" s="93">
        <f t="shared" si="4"/>
        <v>0.68957560584299338</v>
      </c>
      <c r="H110" s="76"/>
      <c r="I110" s="86"/>
      <c r="J110" s="86"/>
      <c r="K110" s="76"/>
      <c r="L110" s="62"/>
    </row>
    <row r="111" spans="1:12" ht="17">
      <c r="A111" s="18" t="s">
        <v>133</v>
      </c>
      <c r="B111" s="3">
        <v>30836.942735581713</v>
      </c>
      <c r="C111" s="3">
        <v>1680.9665462628475</v>
      </c>
      <c r="D111" s="3">
        <v>29053.632451164682</v>
      </c>
      <c r="E111" s="3">
        <v>2322.0399723061769</v>
      </c>
      <c r="F111" s="79">
        <v>0.19724117747761735</v>
      </c>
      <c r="G111" s="93">
        <f t="shared" si="4"/>
        <v>0.87977491680312558</v>
      </c>
      <c r="H111" s="76"/>
      <c r="I111" s="86"/>
      <c r="J111" s="86"/>
      <c r="K111" s="76"/>
      <c r="L111" s="62"/>
    </row>
    <row r="112" spans="1:12" ht="17">
      <c r="A112" s="18" t="s">
        <v>134</v>
      </c>
      <c r="B112" s="3">
        <v>31983.445790774607</v>
      </c>
      <c r="C112" s="3">
        <v>2266.6317094250339</v>
      </c>
      <c r="D112" s="3">
        <v>30269.799053865059</v>
      </c>
      <c r="E112" s="3">
        <v>1662.1421837775836</v>
      </c>
      <c r="F112" s="79">
        <v>0.20532237378396911</v>
      </c>
      <c r="G112" s="93">
        <f t="shared" si="4"/>
        <v>0.86221091530767935</v>
      </c>
      <c r="H112" s="76"/>
      <c r="I112" s="86"/>
      <c r="J112" s="86"/>
      <c r="K112" s="76"/>
      <c r="L112" s="62"/>
    </row>
    <row r="113" spans="1:12" ht="17">
      <c r="A113" s="18" t="s">
        <v>135</v>
      </c>
      <c r="B113" s="3">
        <v>24741.358525725915</v>
      </c>
      <c r="C113" s="3">
        <v>3914.0507922374441</v>
      </c>
      <c r="D113" s="3">
        <v>30726.163848844957</v>
      </c>
      <c r="E113" s="3">
        <v>825.74030572307697</v>
      </c>
      <c r="F113" s="79">
        <v>1.7955478597435837E-2</v>
      </c>
      <c r="G113" s="93">
        <f t="shared" si="4"/>
        <v>2.1158397366020125</v>
      </c>
      <c r="H113" s="76"/>
      <c r="I113" s="86"/>
      <c r="J113" s="86"/>
      <c r="K113" s="76"/>
      <c r="L113" s="62"/>
    </row>
    <row r="114" spans="1:12" ht="17">
      <c r="A114" s="18" t="s">
        <v>136</v>
      </c>
      <c r="B114" s="3">
        <v>29074.923819261239</v>
      </c>
      <c r="C114" s="3">
        <v>2066.3289873910685</v>
      </c>
      <c r="D114" s="3">
        <v>29561.28244179321</v>
      </c>
      <c r="E114" s="3">
        <v>1257.4158922236693</v>
      </c>
      <c r="F114" s="79">
        <v>0.66456276616581733</v>
      </c>
      <c r="G114" s="93">
        <f t="shared" si="4"/>
        <v>0.28435679610174597</v>
      </c>
      <c r="H114" s="76"/>
      <c r="I114" s="86"/>
      <c r="J114" s="86"/>
      <c r="K114" s="76"/>
      <c r="L114" s="62"/>
    </row>
    <row r="115" spans="1:12" ht="17">
      <c r="A115" s="20" t="s">
        <v>137</v>
      </c>
      <c r="B115" s="15">
        <v>33694.773648564231</v>
      </c>
      <c r="C115" s="2">
        <v>1701.5999096395435</v>
      </c>
      <c r="D115" s="2">
        <v>30709.992907769261</v>
      </c>
      <c r="E115" s="2">
        <v>1141.8323735738832</v>
      </c>
      <c r="F115" s="80">
        <v>1.0272982751207272E-2</v>
      </c>
      <c r="G115" s="94">
        <f t="shared" si="4"/>
        <v>2.059884836119815</v>
      </c>
      <c r="H115" s="76"/>
      <c r="I115" s="86"/>
      <c r="J115" s="86"/>
      <c r="K115" s="76"/>
      <c r="L115" s="62"/>
    </row>
    <row r="116" spans="1:12" ht="17">
      <c r="A116" s="20" t="s">
        <v>138</v>
      </c>
      <c r="B116" s="15">
        <v>32935.332095278653</v>
      </c>
      <c r="C116" s="2">
        <v>3258.6361593029078</v>
      </c>
      <c r="D116" s="2">
        <v>5586.2811736671092</v>
      </c>
      <c r="E116" s="2">
        <v>228.31963414503767</v>
      </c>
      <c r="F116" s="80">
        <v>7.3569455383977782E-6</v>
      </c>
      <c r="G116" s="94">
        <f t="shared" si="4"/>
        <v>11.840170718718296</v>
      </c>
      <c r="H116" s="76">
        <f>(B116/75000)/(D116/75000)</f>
        <v>5.8957526610960551</v>
      </c>
      <c r="I116" s="86">
        <f>B116/75000</f>
        <v>0.43913776127038201</v>
      </c>
      <c r="J116" s="86">
        <f>D116/75000</f>
        <v>7.4483748982228121E-2</v>
      </c>
      <c r="K116" s="76">
        <f>H116/5.2</f>
        <v>1.1337985886723183</v>
      </c>
      <c r="L116" s="62">
        <f>I116/0.062</f>
        <v>7.0828671172642261</v>
      </c>
    </row>
    <row r="117" spans="1:12" ht="17">
      <c r="A117" s="20" t="s">
        <v>139</v>
      </c>
      <c r="B117" s="15">
        <v>22041.554842824466</v>
      </c>
      <c r="C117" s="2">
        <v>3455.4580780852853</v>
      </c>
      <c r="D117" s="2">
        <v>19859.464176230329</v>
      </c>
      <c r="E117" s="2">
        <v>648.57302577897292</v>
      </c>
      <c r="F117" s="80">
        <v>0.22020120173622962</v>
      </c>
      <c r="G117" s="94">
        <f t="shared" si="4"/>
        <v>0.87773585827765543</v>
      </c>
      <c r="H117" s="76"/>
      <c r="I117" s="86"/>
      <c r="J117" s="86"/>
      <c r="K117" s="76"/>
      <c r="L117" s="62"/>
    </row>
    <row r="118" spans="1:12" ht="17">
      <c r="A118" s="20" t="s">
        <v>140</v>
      </c>
      <c r="B118" s="15">
        <v>29140.950235439388</v>
      </c>
      <c r="C118" s="2">
        <v>3375.6335755861423</v>
      </c>
      <c r="D118" s="2">
        <v>24659.931560131914</v>
      </c>
      <c r="E118" s="2">
        <v>2332.7097525386489</v>
      </c>
      <c r="F118" s="80">
        <v>3.7563022255855755E-2</v>
      </c>
      <c r="G118" s="94">
        <f t="shared" si="4"/>
        <v>1.54442441725849</v>
      </c>
      <c r="H118" s="76"/>
      <c r="I118" s="86"/>
      <c r="J118" s="86"/>
      <c r="K118" s="76"/>
      <c r="L118" s="62"/>
    </row>
    <row r="119" spans="1:12" ht="17">
      <c r="A119" s="20" t="s">
        <v>141</v>
      </c>
      <c r="B119" s="15">
        <v>30571.705964275025</v>
      </c>
      <c r="C119" s="2">
        <v>2564.1293805989171</v>
      </c>
      <c r="D119" s="2">
        <v>33829.148910675511</v>
      </c>
      <c r="E119" s="2">
        <v>2669.5677318365451</v>
      </c>
      <c r="F119" s="80">
        <v>7.7474085429679929E-2</v>
      </c>
      <c r="G119" s="94">
        <f t="shared" si="4"/>
        <v>1.2445435946784009</v>
      </c>
      <c r="H119" s="76"/>
      <c r="I119" s="86"/>
      <c r="J119" s="86"/>
      <c r="K119" s="76"/>
      <c r="L119" s="62"/>
    </row>
    <row r="120" spans="1:12" ht="17">
      <c r="A120" s="20" t="s">
        <v>142</v>
      </c>
      <c r="B120" s="15">
        <v>31011.735523279702</v>
      </c>
      <c r="C120" s="2">
        <v>3100.2642266147905</v>
      </c>
      <c r="D120" s="2">
        <v>31082.648952239255</v>
      </c>
      <c r="E120" s="2">
        <v>1049.5311322913567</v>
      </c>
      <c r="F120" s="80">
        <v>0.96290075631095084</v>
      </c>
      <c r="G120" s="94">
        <f t="shared" si="4"/>
        <v>3.0639721419025764E-2</v>
      </c>
      <c r="H120" s="76"/>
      <c r="I120" s="86"/>
      <c r="J120" s="86"/>
      <c r="K120" s="76"/>
      <c r="L120" s="62"/>
    </row>
    <row r="121" spans="1:12" ht="17">
      <c r="A121" s="20" t="s">
        <v>143</v>
      </c>
      <c r="B121" s="15">
        <v>31238.219835257525</v>
      </c>
      <c r="C121" s="2">
        <v>3417.5951305096278</v>
      </c>
      <c r="D121" s="2">
        <v>28167.410366701977</v>
      </c>
      <c r="E121" s="2">
        <v>1401.071933675076</v>
      </c>
      <c r="F121" s="80">
        <v>0.10768559289916049</v>
      </c>
      <c r="G121" s="94">
        <f t="shared" si="4"/>
        <v>1.1757461931508089</v>
      </c>
      <c r="H121" s="76"/>
      <c r="I121" s="86"/>
      <c r="J121" s="86"/>
      <c r="K121" s="76"/>
      <c r="L121" s="62"/>
    </row>
    <row r="122" spans="1:12" ht="17">
      <c r="A122" s="18" t="s">
        <v>144</v>
      </c>
      <c r="B122" s="3">
        <v>41204.53918192027</v>
      </c>
      <c r="C122" s="3">
        <v>2568.1445738991019</v>
      </c>
      <c r="D122" s="3">
        <v>37553.73261683563</v>
      </c>
      <c r="E122" s="3">
        <v>1163.8317890196004</v>
      </c>
      <c r="F122" s="79">
        <v>2.3247865156224158E-2</v>
      </c>
      <c r="G122" s="93">
        <f t="shared" si="4"/>
        <v>1.8311494053554696</v>
      </c>
      <c r="H122" s="76"/>
      <c r="I122" s="86"/>
      <c r="J122" s="86"/>
      <c r="K122" s="76"/>
      <c r="L122" s="62"/>
    </row>
    <row r="123" spans="1:12" ht="17">
      <c r="A123" s="18" t="s">
        <v>145</v>
      </c>
      <c r="B123" s="3">
        <v>35145.916656402558</v>
      </c>
      <c r="C123" s="3">
        <v>2401.3478748901753</v>
      </c>
      <c r="D123" s="3">
        <v>33318.437187337782</v>
      </c>
      <c r="E123" s="3">
        <v>4606.4380872436477</v>
      </c>
      <c r="F123" s="79">
        <v>0.45553694272592549</v>
      </c>
      <c r="G123" s="93">
        <f t="shared" si="4"/>
        <v>0.49750827716665613</v>
      </c>
      <c r="H123" s="76"/>
      <c r="I123" s="86"/>
      <c r="J123" s="86"/>
      <c r="K123" s="76"/>
      <c r="L123" s="62"/>
    </row>
    <row r="124" spans="1:12" ht="17">
      <c r="A124" s="18" t="s">
        <v>146</v>
      </c>
      <c r="B124" s="3">
        <v>39846.281321239752</v>
      </c>
      <c r="C124" s="3">
        <v>3264.9677312300423</v>
      </c>
      <c r="D124" s="3">
        <v>38722.7462398957</v>
      </c>
      <c r="E124" s="3">
        <v>4047.2018013126731</v>
      </c>
      <c r="F124" s="79">
        <v>0.63985900402526674</v>
      </c>
      <c r="G124" s="93">
        <f t="shared" si="4"/>
        <v>0.30556206922027218</v>
      </c>
      <c r="H124" s="76"/>
      <c r="I124" s="86"/>
      <c r="J124" s="86"/>
      <c r="K124" s="76"/>
      <c r="L124" s="62"/>
    </row>
    <row r="125" spans="1:12" ht="17">
      <c r="A125" s="18" t="s">
        <v>147</v>
      </c>
      <c r="B125" s="3">
        <v>39565.405186614575</v>
      </c>
      <c r="C125" s="3">
        <v>873.28287136358529</v>
      </c>
      <c r="D125" s="3">
        <v>37026.576315282822</v>
      </c>
      <c r="E125" s="3">
        <v>1298.2592428023379</v>
      </c>
      <c r="F125" s="79">
        <v>5.757890139679536E-3</v>
      </c>
      <c r="G125" s="93">
        <f t="shared" si="4"/>
        <v>2.2947419034632839</v>
      </c>
      <c r="H125" s="76"/>
      <c r="I125" s="86"/>
      <c r="J125" s="86"/>
      <c r="K125" s="76"/>
      <c r="L125" s="62"/>
    </row>
    <row r="126" spans="1:12" ht="17">
      <c r="A126" s="18" t="s">
        <v>148</v>
      </c>
      <c r="B126" s="3">
        <v>41067.308735105173</v>
      </c>
      <c r="C126" s="3">
        <v>3260.446072665437</v>
      </c>
      <c r="D126" s="3">
        <v>8418.9125664416115</v>
      </c>
      <c r="E126" s="3">
        <v>426.62232064955703</v>
      </c>
      <c r="F126" s="79">
        <v>2.4938040783395466E-6</v>
      </c>
      <c r="G126" s="93">
        <f t="shared" si="4"/>
        <v>14.041499346612518</v>
      </c>
      <c r="H126" s="76">
        <f>(B126/75000)/(D126/75000)</f>
        <v>4.8779825673451471</v>
      </c>
      <c r="I126" s="86">
        <f>B126/75000</f>
        <v>0.54756411646806902</v>
      </c>
      <c r="J126" s="86">
        <f>D126/75000</f>
        <v>0.11225216755255482</v>
      </c>
      <c r="K126" s="76">
        <f>H126/5.2</f>
        <v>0.93807357064329744</v>
      </c>
      <c r="L126" s="62">
        <f>I126/0.062</f>
        <v>8.8316792978720802</v>
      </c>
    </row>
    <row r="127" spans="1:12" ht="17">
      <c r="A127" s="18" t="s">
        <v>149</v>
      </c>
      <c r="B127" s="3">
        <v>36461.026053204463</v>
      </c>
      <c r="C127" s="3">
        <v>4414.8311790655134</v>
      </c>
      <c r="D127" s="3">
        <v>39137.584706287722</v>
      </c>
      <c r="E127" s="3">
        <v>2448.8221687511018</v>
      </c>
      <c r="F127" s="79">
        <v>0.27063402405462417</v>
      </c>
      <c r="G127" s="93">
        <f t="shared" si="4"/>
        <v>0.74977066915293644</v>
      </c>
      <c r="H127" s="76"/>
      <c r="I127" s="86"/>
      <c r="J127" s="86"/>
      <c r="K127" s="76"/>
      <c r="L127" s="62"/>
    </row>
    <row r="128" spans="1:12" ht="17">
      <c r="A128" s="18" t="s">
        <v>150</v>
      </c>
      <c r="B128" s="3">
        <v>43728.999373323226</v>
      </c>
      <c r="C128" s="3">
        <v>2459.9526276765396</v>
      </c>
      <c r="D128" s="3">
        <v>37551.101258772716</v>
      </c>
      <c r="E128" s="3">
        <v>881.17712491211785</v>
      </c>
      <c r="F128" s="79">
        <v>1.6216508992905226E-3</v>
      </c>
      <c r="G128" s="93">
        <f t="shared" si="4"/>
        <v>3.3435981014455289</v>
      </c>
      <c r="H128" s="76"/>
      <c r="I128" s="86"/>
      <c r="J128" s="86"/>
      <c r="K128" s="76"/>
      <c r="L128" s="62"/>
    </row>
    <row r="129" spans="1:12" ht="17">
      <c r="A129" s="20" t="s">
        <v>151</v>
      </c>
      <c r="B129" s="15">
        <v>52076.200093000814</v>
      </c>
      <c r="C129" s="2">
        <v>2678.067980728958</v>
      </c>
      <c r="D129" s="2">
        <v>54362.058185281094</v>
      </c>
      <c r="E129" s="2">
        <v>3206.0955873986359</v>
      </c>
      <c r="F129" s="80">
        <v>0.25003190870172598</v>
      </c>
      <c r="G129" s="94">
        <f t="shared" si="4"/>
        <v>0.77384306847527562</v>
      </c>
      <c r="H129" s="76"/>
      <c r="I129" s="86"/>
      <c r="J129" s="86"/>
      <c r="K129" s="76"/>
      <c r="L129" s="62"/>
    </row>
    <row r="130" spans="1:12" ht="17">
      <c r="A130" s="20" t="s">
        <v>152</v>
      </c>
      <c r="B130" s="15">
        <v>58187.546391531367</v>
      </c>
      <c r="C130" s="2">
        <v>2220.433829574079</v>
      </c>
      <c r="D130" s="2">
        <v>55106.914899811083</v>
      </c>
      <c r="E130" s="2">
        <v>1749.2991823036218</v>
      </c>
      <c r="F130" s="80">
        <v>3.6270924062957025E-2</v>
      </c>
      <c r="G130" s="94">
        <f t="shared" si="4"/>
        <v>1.5412432734433936</v>
      </c>
      <c r="H130" s="76"/>
      <c r="I130" s="86"/>
      <c r="J130" s="86"/>
      <c r="K130" s="76"/>
      <c r="L130" s="62"/>
    </row>
    <row r="131" spans="1:12" ht="17">
      <c r="A131" s="20" t="s">
        <v>153</v>
      </c>
      <c r="B131" s="15">
        <v>57393.995323197967</v>
      </c>
      <c r="C131" s="2">
        <v>3562.6253931172459</v>
      </c>
      <c r="D131" s="2">
        <v>17540.364689761343</v>
      </c>
      <c r="E131" s="2">
        <v>2221.3836996909649</v>
      </c>
      <c r="F131" s="80">
        <v>1.4065453356403275E-8</v>
      </c>
      <c r="G131" s="94">
        <f t="shared" si="4"/>
        <v>13.424421929494949</v>
      </c>
      <c r="H131" s="76">
        <f>(B131/75000)/(D131/75000)</f>
        <v>3.2721095791525912</v>
      </c>
      <c r="I131" s="86">
        <f>B131/75000</f>
        <v>0.76525327097597284</v>
      </c>
      <c r="J131" s="86">
        <f>D131/75000</f>
        <v>0.23387152919681792</v>
      </c>
      <c r="K131" s="76">
        <f>H131/5.2</f>
        <v>0.62925184214472907</v>
      </c>
      <c r="L131" s="62">
        <f>I131/0.062</f>
        <v>12.342794693160853</v>
      </c>
    </row>
    <row r="132" spans="1:12" ht="17">
      <c r="A132" s="20" t="s">
        <v>154</v>
      </c>
      <c r="B132" s="15">
        <v>56760.83179963439</v>
      </c>
      <c r="C132" s="2">
        <v>2390.4459663736634</v>
      </c>
      <c r="D132" s="2">
        <v>57011.826698604717</v>
      </c>
      <c r="E132" s="2">
        <v>3435.2995152154667</v>
      </c>
      <c r="F132" s="80">
        <v>0.89629726936883158</v>
      </c>
      <c r="G132" s="94">
        <f t="shared" si="4"/>
        <v>8.4814174910676512E-2</v>
      </c>
      <c r="H132" s="76"/>
      <c r="I132" s="86"/>
      <c r="J132" s="86"/>
      <c r="K132" s="76"/>
      <c r="L132" s="62"/>
    </row>
    <row r="133" spans="1:12" ht="17">
      <c r="A133" s="20" t="s">
        <v>155</v>
      </c>
      <c r="B133" s="15">
        <v>55785.820519829285</v>
      </c>
      <c r="C133" s="2">
        <v>3646.8630648667599</v>
      </c>
      <c r="D133" s="2">
        <v>50779.063617898697</v>
      </c>
      <c r="E133" s="2">
        <v>4285.0802069291276</v>
      </c>
      <c r="F133" s="80">
        <v>7.5395018304996966E-2</v>
      </c>
      <c r="G133" s="94">
        <f t="shared" si="4"/>
        <v>1.258362028833339</v>
      </c>
      <c r="H133" s="76"/>
      <c r="I133" s="86"/>
      <c r="J133" s="86"/>
      <c r="K133" s="76"/>
      <c r="L133" s="62"/>
    </row>
    <row r="134" spans="1:12" ht="17">
      <c r="A134" s="20" t="s">
        <v>156</v>
      </c>
      <c r="B134" s="15">
        <v>55673.600398347604</v>
      </c>
      <c r="C134" s="2">
        <v>3842.5746578811413</v>
      </c>
      <c r="D134" s="2">
        <v>52800.102268024224</v>
      </c>
      <c r="E134" s="2">
        <v>2161.1884675052784</v>
      </c>
      <c r="F134" s="80">
        <v>0.18368285613480048</v>
      </c>
      <c r="G134" s="94">
        <f t="shared" si="4"/>
        <v>0.92176705114422131</v>
      </c>
      <c r="H134" s="76"/>
      <c r="I134" s="86"/>
      <c r="J134" s="86"/>
      <c r="K134" s="76"/>
      <c r="L134" s="62"/>
    </row>
    <row r="135" spans="1:12" ht="17">
      <c r="A135" s="20" t="s">
        <v>157</v>
      </c>
      <c r="B135" s="15">
        <v>52661.840036176778</v>
      </c>
      <c r="C135" s="2">
        <v>2602.3679584388015</v>
      </c>
      <c r="D135" s="2">
        <v>48071.997185876418</v>
      </c>
      <c r="E135" s="2">
        <v>2496.9335087389823</v>
      </c>
      <c r="F135" s="80">
        <v>1.7404584413696932E-2</v>
      </c>
      <c r="G135" s="94">
        <f t="shared" si="4"/>
        <v>1.7998002660834496</v>
      </c>
      <c r="H135" s="76"/>
      <c r="I135" s="86"/>
      <c r="J135" s="86"/>
      <c r="K135" s="76"/>
      <c r="L135" s="62"/>
    </row>
    <row r="136" spans="1:12" ht="17">
      <c r="A136" s="18" t="s">
        <v>158</v>
      </c>
      <c r="B136" s="3">
        <v>36362.005503252047</v>
      </c>
      <c r="C136" s="3">
        <v>2988.9474294366814</v>
      </c>
      <c r="D136" s="3">
        <v>34744.725785563482</v>
      </c>
      <c r="E136" s="3">
        <v>3386.2180898300726</v>
      </c>
      <c r="F136" s="79">
        <v>0.44221143357185344</v>
      </c>
      <c r="G136" s="93">
        <f t="shared" si="4"/>
        <v>0.50638645103321434</v>
      </c>
      <c r="H136" s="76"/>
      <c r="I136" s="86"/>
      <c r="J136" s="86"/>
      <c r="K136" s="76"/>
      <c r="L136" s="62"/>
    </row>
    <row r="137" spans="1:12" ht="17">
      <c r="A137" s="18" t="s">
        <v>159</v>
      </c>
      <c r="B137" s="3">
        <v>41353.516684821006</v>
      </c>
      <c r="C137" s="3">
        <v>2383.5784236199152</v>
      </c>
      <c r="D137" s="3">
        <v>39985.912077073212</v>
      </c>
      <c r="E137" s="3">
        <v>2357.1982786707986</v>
      </c>
      <c r="F137" s="79">
        <v>0.38311526300546683</v>
      </c>
      <c r="G137" s="93">
        <f t="shared" si="4"/>
        <v>0.57694488517343268</v>
      </c>
      <c r="H137" s="76"/>
      <c r="I137" s="86"/>
      <c r="J137" s="86"/>
      <c r="K137" s="76"/>
      <c r="L137" s="62"/>
    </row>
    <row r="138" spans="1:12" ht="17">
      <c r="A138" s="18" t="s">
        <v>160</v>
      </c>
      <c r="B138" s="3">
        <v>45247.705634490063</v>
      </c>
      <c r="C138" s="3">
        <v>3138.8494647587318</v>
      </c>
      <c r="D138" s="3">
        <v>43425.661498620342</v>
      </c>
      <c r="E138" s="3">
        <v>3789.8091670260051</v>
      </c>
      <c r="F138" s="79">
        <v>0.42767287633376916</v>
      </c>
      <c r="G138" s="93">
        <f t="shared" si="4"/>
        <v>0.52363828225992937</v>
      </c>
      <c r="H138" s="76"/>
      <c r="I138" s="86"/>
      <c r="J138" s="86"/>
      <c r="K138" s="76"/>
      <c r="L138" s="62"/>
    </row>
    <row r="139" spans="1:12" ht="17">
      <c r="A139" s="18" t="s">
        <v>161</v>
      </c>
      <c r="B139" s="3">
        <v>41703.447816525768</v>
      </c>
      <c r="C139" s="3">
        <v>2289.3063212869633</v>
      </c>
      <c r="D139" s="3">
        <v>24760.930468429618</v>
      </c>
      <c r="E139" s="3">
        <v>1830.8856887168963</v>
      </c>
      <c r="F139" s="79">
        <v>2.3219660182495673E-7</v>
      </c>
      <c r="G139" s="93">
        <f t="shared" si="4"/>
        <v>8.1737032651141508</v>
      </c>
      <c r="H139" s="76">
        <f>(B139/75000)/(D139/75000)</f>
        <v>1.6842439693329778</v>
      </c>
      <c r="I139" s="86">
        <f>B139/75000</f>
        <v>0.55604597088701024</v>
      </c>
      <c r="J139" s="86">
        <f>D139/75000</f>
        <v>0.33014573957906157</v>
      </c>
      <c r="K139" s="76">
        <f>H139/5.2</f>
        <v>0.32389307102557263</v>
      </c>
      <c r="L139" s="62">
        <f>I139/0.062</f>
        <v>8.9684834014033914</v>
      </c>
    </row>
    <row r="140" spans="1:12" ht="17">
      <c r="A140" s="18" t="s">
        <v>162</v>
      </c>
      <c r="B140" s="3">
        <v>36176.498248592565</v>
      </c>
      <c r="C140" s="3">
        <v>2945.5737901391444</v>
      </c>
      <c r="D140" s="3">
        <v>32736.196346070388</v>
      </c>
      <c r="E140" s="3">
        <v>3080.1819188804416</v>
      </c>
      <c r="F140" s="79">
        <v>0.10128444769963114</v>
      </c>
      <c r="G140" s="93">
        <f t="shared" ref="G140:G156" si="5">ABS((B140-D140)/(SQRT(((C140^2)+(E140^2))*0.5)))</f>
        <v>1.1415809059955455</v>
      </c>
      <c r="H140" s="76"/>
      <c r="I140" s="86"/>
      <c r="J140" s="86"/>
      <c r="K140" s="76"/>
      <c r="L140" s="62"/>
    </row>
    <row r="141" spans="1:12" ht="17">
      <c r="A141" s="18" t="s">
        <v>163</v>
      </c>
      <c r="B141" s="3">
        <v>37002.307008457072</v>
      </c>
      <c r="C141" s="3">
        <v>1560.2488559209512</v>
      </c>
      <c r="D141" s="3">
        <v>36091.877459776275</v>
      </c>
      <c r="E141" s="3">
        <v>3413.6138973432521</v>
      </c>
      <c r="F141" s="79">
        <v>0.60436883713005463</v>
      </c>
      <c r="G141" s="93">
        <f t="shared" si="5"/>
        <v>0.34304412316996147</v>
      </c>
      <c r="H141" s="76"/>
      <c r="I141" s="86"/>
      <c r="J141" s="86"/>
      <c r="K141" s="76"/>
      <c r="L141" s="62"/>
    </row>
    <row r="142" spans="1:12" ht="17">
      <c r="A142" s="18" t="s">
        <v>164</v>
      </c>
      <c r="B142" s="3">
        <v>38560.019359105361</v>
      </c>
      <c r="C142" s="3">
        <v>3871.1846572643167</v>
      </c>
      <c r="D142" s="3">
        <v>34872.998354156436</v>
      </c>
      <c r="E142" s="3">
        <v>3546.2364832234193</v>
      </c>
      <c r="F142" s="79">
        <v>0.14763142942510729</v>
      </c>
      <c r="G142" s="93">
        <f t="shared" si="5"/>
        <v>0.99319910178956883</v>
      </c>
      <c r="H142" s="76"/>
      <c r="I142" s="86"/>
      <c r="J142" s="86"/>
      <c r="K142" s="76"/>
      <c r="L142" s="62"/>
    </row>
    <row r="143" spans="1:12" ht="17">
      <c r="A143" s="20" t="s">
        <v>165</v>
      </c>
      <c r="B143" s="15">
        <v>37301.279688528877</v>
      </c>
      <c r="C143" s="2">
        <v>1266.451349211417</v>
      </c>
      <c r="D143" s="2">
        <v>34760.589081836202</v>
      </c>
      <c r="E143" s="2">
        <v>1121.2538997641557</v>
      </c>
      <c r="F143" s="80">
        <v>7.4055302832220209E-3</v>
      </c>
      <c r="G143" s="94">
        <f t="shared" si="5"/>
        <v>2.124220291799753</v>
      </c>
      <c r="H143" s="76"/>
      <c r="I143" s="86"/>
      <c r="J143" s="86"/>
      <c r="K143" s="76"/>
      <c r="L143" s="62"/>
    </row>
    <row r="144" spans="1:12" ht="17">
      <c r="A144" s="20" t="s">
        <v>166</v>
      </c>
      <c r="B144" s="15">
        <v>37660.165421395053</v>
      </c>
      <c r="C144" s="2">
        <v>955.97133240646792</v>
      </c>
      <c r="D144" s="2">
        <v>35214.3712872822</v>
      </c>
      <c r="E144" s="2">
        <v>1125.2007714322556</v>
      </c>
      <c r="F144" s="80">
        <v>4.2639671634135444E-3</v>
      </c>
      <c r="G144" s="94">
        <f t="shared" si="5"/>
        <v>2.342668496112267</v>
      </c>
      <c r="H144" s="76"/>
      <c r="I144" s="86"/>
      <c r="J144" s="86"/>
      <c r="K144" s="76"/>
      <c r="L144" s="62"/>
    </row>
    <row r="145" spans="1:12" ht="17">
      <c r="A145" s="20" t="s">
        <v>167</v>
      </c>
      <c r="B145" s="15">
        <v>31602.960823095287</v>
      </c>
      <c r="C145" s="2">
        <v>4763.7032019403723</v>
      </c>
      <c r="D145" s="2">
        <v>34288.356663675309</v>
      </c>
      <c r="E145" s="2">
        <v>694.49697623332145</v>
      </c>
      <c r="F145" s="80">
        <v>0.26538824361545299</v>
      </c>
      <c r="G145" s="94">
        <f t="shared" si="5"/>
        <v>0.7888812215244182</v>
      </c>
      <c r="H145" s="76"/>
      <c r="I145" s="86"/>
      <c r="J145" s="86"/>
      <c r="K145" s="76"/>
      <c r="L145" s="62"/>
    </row>
    <row r="146" spans="1:12" ht="17">
      <c r="A146" s="20" t="s">
        <v>168</v>
      </c>
      <c r="B146" s="15">
        <v>36412.445018456558</v>
      </c>
      <c r="C146" s="2">
        <v>966.53694765792682</v>
      </c>
      <c r="D146" s="2">
        <v>34976.782420508891</v>
      </c>
      <c r="E146" s="2">
        <v>1181.9316178462348</v>
      </c>
      <c r="F146" s="80">
        <v>6.2884721441640659E-2</v>
      </c>
      <c r="G146" s="94">
        <f t="shared" si="5"/>
        <v>1.3297858687407318</v>
      </c>
      <c r="H146" s="76"/>
      <c r="I146" s="86"/>
      <c r="J146" s="86"/>
      <c r="K146" s="76"/>
      <c r="L146" s="62"/>
    </row>
    <row r="147" spans="1:12" ht="17">
      <c r="A147" s="20" t="s">
        <v>169</v>
      </c>
      <c r="B147" s="15">
        <v>36367.349497035517</v>
      </c>
      <c r="C147" s="2">
        <v>1278.9420198450457</v>
      </c>
      <c r="D147" s="2">
        <v>35310.879602032495</v>
      </c>
      <c r="E147" s="2">
        <v>1486.1183347629631</v>
      </c>
      <c r="F147" s="80">
        <v>0.25659468664748653</v>
      </c>
      <c r="G147" s="94">
        <f t="shared" si="5"/>
        <v>0.76202085071824732</v>
      </c>
      <c r="H147" s="76"/>
      <c r="I147" s="86"/>
      <c r="J147" s="86"/>
      <c r="K147" s="76"/>
      <c r="L147" s="62"/>
    </row>
    <row r="148" spans="1:12" ht="17">
      <c r="A148" s="20" t="s">
        <v>170</v>
      </c>
      <c r="B148" s="15">
        <v>32676.378495562491</v>
      </c>
      <c r="C148" s="2">
        <v>1168.2873813442714</v>
      </c>
      <c r="D148" s="2">
        <v>32080.307360573493</v>
      </c>
      <c r="E148" s="2">
        <v>1225.0835131996253</v>
      </c>
      <c r="F148" s="80">
        <v>0.44937777067370133</v>
      </c>
      <c r="G148" s="94">
        <f t="shared" si="5"/>
        <v>0.4979615746264312</v>
      </c>
      <c r="H148" s="76"/>
      <c r="I148" s="86"/>
      <c r="J148" s="86"/>
      <c r="K148" s="76"/>
      <c r="L148" s="62"/>
    </row>
    <row r="149" spans="1:12" ht="17">
      <c r="A149" s="20" t="s">
        <v>171</v>
      </c>
      <c r="B149" s="15">
        <v>36081.669135842712</v>
      </c>
      <c r="C149" s="2">
        <v>1109.87766357136</v>
      </c>
      <c r="D149" s="2">
        <v>8159.2017275708267</v>
      </c>
      <c r="E149" s="2">
        <v>341.83277406909554</v>
      </c>
      <c r="F149" s="80">
        <v>3.261792952305803E-9</v>
      </c>
      <c r="G149" s="94">
        <f t="shared" si="5"/>
        <v>34.002796952182173</v>
      </c>
      <c r="H149" s="76">
        <f>(B149/75000)/(D149/75000)</f>
        <v>4.4222057917650011</v>
      </c>
      <c r="I149" s="86">
        <f>B149/75000</f>
        <v>0.48108892181123619</v>
      </c>
      <c r="J149" s="86">
        <f>D149/75000</f>
        <v>0.10878935636761103</v>
      </c>
      <c r="K149" s="76">
        <f>H149/5.2</f>
        <v>0.85042419072403863</v>
      </c>
      <c r="L149" s="62">
        <f>I149/0.062</f>
        <v>7.7594987388909065</v>
      </c>
    </row>
    <row r="150" spans="1:12" ht="17">
      <c r="A150" s="18" t="s">
        <v>172</v>
      </c>
      <c r="B150" s="3">
        <v>31976.806371975432</v>
      </c>
      <c r="C150" s="3">
        <v>3868.6080303636259</v>
      </c>
      <c r="D150" s="3">
        <v>28057.884935197846</v>
      </c>
      <c r="E150" s="3">
        <v>2855.6507606059095</v>
      </c>
      <c r="F150" s="79">
        <v>0.10098403339141361</v>
      </c>
      <c r="G150" s="93">
        <f t="shared" si="5"/>
        <v>1.1526022820990982</v>
      </c>
      <c r="H150" s="76"/>
      <c r="I150" s="86"/>
      <c r="J150" s="86"/>
      <c r="K150" s="76"/>
      <c r="L150" s="62"/>
    </row>
    <row r="151" spans="1:12" ht="17">
      <c r="A151" s="18" t="s">
        <v>173</v>
      </c>
      <c r="B151" s="3">
        <v>33690.680796202454</v>
      </c>
      <c r="C151" s="3">
        <v>1844.3457942337934</v>
      </c>
      <c r="D151" s="3">
        <v>31283.329025593015</v>
      </c>
      <c r="E151" s="3">
        <v>1609.2040513531492</v>
      </c>
      <c r="F151" s="79">
        <v>5.2988067203920047E-2</v>
      </c>
      <c r="G151" s="93">
        <f t="shared" si="5"/>
        <v>1.3909114743835935</v>
      </c>
      <c r="H151" s="76"/>
      <c r="I151" s="86"/>
      <c r="J151" s="86"/>
      <c r="K151" s="76"/>
      <c r="L151" s="62"/>
    </row>
    <row r="152" spans="1:12" ht="17">
      <c r="A152" s="18" t="s">
        <v>174</v>
      </c>
      <c r="B152" s="3">
        <v>35055.179945377131</v>
      </c>
      <c r="C152" s="3">
        <v>2447.6922236375913</v>
      </c>
      <c r="D152" s="3">
        <v>34251.337784635863</v>
      </c>
      <c r="E152" s="3">
        <v>2832.5022320195108</v>
      </c>
      <c r="F152" s="79">
        <v>0.6416686413253474</v>
      </c>
      <c r="G152" s="93">
        <f t="shared" si="5"/>
        <v>0.30366909739877151</v>
      </c>
      <c r="H152" s="76"/>
      <c r="I152" s="86"/>
      <c r="J152" s="86"/>
      <c r="K152" s="76"/>
      <c r="L152" s="62"/>
    </row>
    <row r="153" spans="1:12" ht="17">
      <c r="A153" s="18" t="s">
        <v>175</v>
      </c>
      <c r="B153" s="3">
        <v>28826.494262466764</v>
      </c>
      <c r="C153" s="3">
        <v>1569.9366284585785</v>
      </c>
      <c r="D153" s="3">
        <v>28812.785233134422</v>
      </c>
      <c r="E153" s="3">
        <v>1797.3653876509832</v>
      </c>
      <c r="F153" s="79">
        <v>0.99000855237562169</v>
      </c>
      <c r="G153" s="93">
        <f t="shared" si="5"/>
        <v>8.1239328141721398E-3</v>
      </c>
      <c r="H153" s="76"/>
      <c r="I153" s="86"/>
      <c r="J153" s="86"/>
      <c r="K153" s="76"/>
      <c r="L153" s="62"/>
    </row>
    <row r="154" spans="1:12" ht="17">
      <c r="A154" s="18" t="s">
        <v>176</v>
      </c>
      <c r="B154" s="3">
        <v>31921.419229283241</v>
      </c>
      <c r="C154" s="3">
        <v>3513.6525512420894</v>
      </c>
      <c r="D154" s="3">
        <v>30432.463686444215</v>
      </c>
      <c r="E154" s="3">
        <v>2262.0511046821857</v>
      </c>
      <c r="F154" s="79">
        <v>0.44719661727626825</v>
      </c>
      <c r="G154" s="93">
        <f t="shared" si="5"/>
        <v>0.50389715849120309</v>
      </c>
      <c r="H154" s="76"/>
      <c r="I154" s="86"/>
      <c r="J154" s="86"/>
      <c r="K154" s="76"/>
      <c r="L154" s="62"/>
    </row>
    <row r="155" spans="1:12" ht="17">
      <c r="A155" s="18" t="s">
        <v>177</v>
      </c>
      <c r="B155" s="3">
        <v>30012.26881411127</v>
      </c>
      <c r="C155" s="3">
        <v>4688.2861288498016</v>
      </c>
      <c r="D155" s="3">
        <v>12821.994041374137</v>
      </c>
      <c r="E155" s="3">
        <v>1095.8101584857848</v>
      </c>
      <c r="F155" s="79">
        <v>3.0419294192035303E-4</v>
      </c>
      <c r="G155" s="93">
        <f t="shared" si="5"/>
        <v>5.0493253613155629</v>
      </c>
      <c r="H155" s="76">
        <f>(B155/75000)/(D155/75000)</f>
        <v>2.3406865357500077</v>
      </c>
      <c r="I155" s="86">
        <f>B155/75000</f>
        <v>0.40016358418815029</v>
      </c>
      <c r="J155" s="86">
        <f>D155/75000</f>
        <v>0.17095992055165515</v>
      </c>
      <c r="K155" s="76">
        <f>H155/5.2</f>
        <v>0.45013202610577069</v>
      </c>
      <c r="L155" s="62">
        <f>I155/0.062</f>
        <v>6.4542513578733915</v>
      </c>
    </row>
    <row r="156" spans="1:12" ht="18" thickBot="1">
      <c r="A156" s="19" t="s">
        <v>178</v>
      </c>
      <c r="B156" s="4">
        <v>29005.103017141053</v>
      </c>
      <c r="C156" s="4">
        <v>3586.9990661287275</v>
      </c>
      <c r="D156" s="4">
        <v>26559.637240052467</v>
      </c>
      <c r="E156" s="4">
        <v>2404.8031863570559</v>
      </c>
      <c r="F156" s="90">
        <v>0.2381404743318451</v>
      </c>
      <c r="G156" s="95">
        <f t="shared" si="5"/>
        <v>0.80083187936261957</v>
      </c>
      <c r="H156" s="76"/>
      <c r="I156" s="86"/>
      <c r="J156" s="86"/>
      <c r="K156" s="76"/>
      <c r="L156" s="62"/>
    </row>
    <row r="157" spans="1:12" ht="16" thickBot="1">
      <c r="G157" s="74"/>
      <c r="H157" s="76"/>
      <c r="I157" s="86"/>
      <c r="J157" s="86"/>
      <c r="K157" s="76"/>
      <c r="L157" s="62"/>
    </row>
    <row r="158" spans="1:12">
      <c r="A158" s="283" t="s">
        <v>18</v>
      </c>
      <c r="B158" s="285" t="s">
        <v>17</v>
      </c>
      <c r="C158" s="285"/>
      <c r="D158" s="285" t="s">
        <v>16</v>
      </c>
      <c r="E158" s="285"/>
      <c r="F158" s="286" t="s">
        <v>0</v>
      </c>
      <c r="G158" s="277" t="s">
        <v>432</v>
      </c>
      <c r="H158" s="76"/>
      <c r="I158" s="86"/>
      <c r="J158" s="86"/>
      <c r="K158" s="76"/>
      <c r="L158" s="62"/>
    </row>
    <row r="159" spans="1:12" ht="49" thickBot="1">
      <c r="A159" s="284"/>
      <c r="B159" s="35" t="s">
        <v>1</v>
      </c>
      <c r="C159" s="35" t="s">
        <v>2</v>
      </c>
      <c r="D159" s="35" t="s">
        <v>1</v>
      </c>
      <c r="E159" s="35" t="s">
        <v>2</v>
      </c>
      <c r="F159" s="287"/>
      <c r="G159" s="288"/>
      <c r="H159" s="78" t="s">
        <v>433</v>
      </c>
      <c r="I159" s="87" t="s">
        <v>436</v>
      </c>
      <c r="J159" s="87" t="s">
        <v>437</v>
      </c>
      <c r="K159" s="65" t="s">
        <v>434</v>
      </c>
      <c r="L159" s="65" t="s">
        <v>435</v>
      </c>
    </row>
    <row r="160" spans="1:12" ht="17">
      <c r="A160" s="34" t="s">
        <v>275</v>
      </c>
      <c r="B160" s="5">
        <v>28839.292574372172</v>
      </c>
      <c r="C160" s="5">
        <v>1070.5480875903322</v>
      </c>
      <c r="D160" s="5">
        <v>21098.319950220455</v>
      </c>
      <c r="E160" s="5">
        <v>268.48196120510511</v>
      </c>
      <c r="F160" s="91">
        <v>7.3815289999765174E-6</v>
      </c>
      <c r="G160" s="92">
        <f t="shared" ref="G160:G191" si="6">ABS((B160-D160)/(SQRT(((C160^2)+(E160^2))*0.5)))</f>
        <v>9.9187996001622967</v>
      </c>
      <c r="H160" s="76">
        <f>(B160/75000)/(D160/75000)</f>
        <v>1.3668999542340732</v>
      </c>
      <c r="I160" s="86">
        <f>B160/75000</f>
        <v>0.38452390099162898</v>
      </c>
      <c r="J160" s="86">
        <f>D160/75000</f>
        <v>0.28131093266960605</v>
      </c>
      <c r="K160" s="76">
        <f>H160/5.2</f>
        <v>0.26286537581424485</v>
      </c>
      <c r="L160" s="62">
        <f>I160/0.062</f>
        <v>6.2019984030907898</v>
      </c>
    </row>
    <row r="161" spans="1:12" ht="17">
      <c r="A161" s="18" t="s">
        <v>179</v>
      </c>
      <c r="B161" s="3">
        <v>25534.570795758173</v>
      </c>
      <c r="C161" s="3">
        <v>1397.0564922557376</v>
      </c>
      <c r="D161" s="3">
        <v>23230.771669008973</v>
      </c>
      <c r="E161" s="3">
        <v>1115.36727232822</v>
      </c>
      <c r="F161" s="81">
        <v>1.7121248215966962E-2</v>
      </c>
      <c r="G161" s="93">
        <f t="shared" si="6"/>
        <v>1.8225064075527799</v>
      </c>
      <c r="H161" s="76"/>
      <c r="I161" s="86"/>
      <c r="J161" s="86"/>
      <c r="K161" s="76"/>
      <c r="L161" s="62"/>
    </row>
    <row r="162" spans="1:12" ht="17">
      <c r="A162" s="18" t="s">
        <v>180</v>
      </c>
      <c r="B162" s="3">
        <v>26688.476232581419</v>
      </c>
      <c r="C162" s="3">
        <v>1275.9323040105776</v>
      </c>
      <c r="D162" s="3">
        <v>26018.444331399121</v>
      </c>
      <c r="E162" s="3">
        <v>908.12506503617078</v>
      </c>
      <c r="F162" s="81">
        <v>0.36364384562290519</v>
      </c>
      <c r="G162" s="93">
        <f t="shared" si="6"/>
        <v>0.60504651054036218</v>
      </c>
      <c r="H162" s="76"/>
      <c r="I162" s="86"/>
      <c r="J162" s="86"/>
      <c r="K162" s="76"/>
      <c r="L162" s="62"/>
    </row>
    <row r="163" spans="1:12" ht="17">
      <c r="A163" s="18" t="s">
        <v>181</v>
      </c>
      <c r="B163" s="3">
        <v>25233.239800475782</v>
      </c>
      <c r="C163" s="3">
        <v>1811.1293875443209</v>
      </c>
      <c r="D163" s="3">
        <v>23412.667104405835</v>
      </c>
      <c r="E163" s="3">
        <v>661.94276860920559</v>
      </c>
      <c r="F163" s="81">
        <v>7.6964477209099935E-2</v>
      </c>
      <c r="G163" s="93">
        <f t="shared" si="6"/>
        <v>1.3352033985282308</v>
      </c>
      <c r="H163" s="76"/>
      <c r="I163" s="86"/>
      <c r="J163" s="86"/>
      <c r="K163" s="76"/>
      <c r="L163" s="62"/>
    </row>
    <row r="164" spans="1:12" ht="17">
      <c r="A164" s="18" t="s">
        <v>182</v>
      </c>
      <c r="B164" s="3">
        <v>24298.635608821362</v>
      </c>
      <c r="C164" s="3">
        <v>1735.7652620583895</v>
      </c>
      <c r="D164" s="3">
        <v>21572.98120661018</v>
      </c>
      <c r="E164" s="3">
        <v>506.59549015917361</v>
      </c>
      <c r="F164" s="81">
        <v>1.5639430735901957E-2</v>
      </c>
      <c r="G164" s="93">
        <f t="shared" si="6"/>
        <v>2.1317868806724127</v>
      </c>
      <c r="H164" s="76"/>
      <c r="I164" s="86"/>
      <c r="J164" s="86"/>
      <c r="K164" s="76"/>
      <c r="L164" s="62"/>
    </row>
    <row r="165" spans="1:12" ht="17">
      <c r="A165" s="18" t="s">
        <v>183</v>
      </c>
      <c r="B165" s="3">
        <v>24849.185527631093</v>
      </c>
      <c r="C165" s="3">
        <v>1965.8370886964958</v>
      </c>
      <c r="D165" s="3">
        <v>23304.49052728531</v>
      </c>
      <c r="E165" s="3">
        <v>860.93906123467843</v>
      </c>
      <c r="F165" s="81">
        <v>0.15248894260507043</v>
      </c>
      <c r="G165" s="93">
        <f t="shared" si="6"/>
        <v>1.0179077695886269</v>
      </c>
      <c r="H165" s="76"/>
      <c r="I165" s="86"/>
      <c r="J165" s="86"/>
      <c r="K165" s="76"/>
      <c r="L165" s="62"/>
    </row>
    <row r="166" spans="1:12" ht="17">
      <c r="A166" s="18" t="s">
        <v>184</v>
      </c>
      <c r="B166" s="3">
        <v>25156.315376473762</v>
      </c>
      <c r="C166" s="3">
        <v>2300.948038606015</v>
      </c>
      <c r="D166" s="3">
        <v>23295.50861274674</v>
      </c>
      <c r="E166" s="3">
        <v>364.0584957524091</v>
      </c>
      <c r="F166" s="81">
        <v>0.13133959701705647</v>
      </c>
      <c r="G166" s="93">
        <f t="shared" si="6"/>
        <v>1.1296407375799593</v>
      </c>
      <c r="H166" s="76"/>
      <c r="I166" s="86"/>
      <c r="J166" s="86"/>
      <c r="K166" s="76"/>
      <c r="L166" s="62"/>
    </row>
    <row r="167" spans="1:12" ht="17">
      <c r="A167" s="20" t="s">
        <v>185</v>
      </c>
      <c r="B167" s="15">
        <v>24549.160091212601</v>
      </c>
      <c r="C167" s="2">
        <v>1502.9504299779387</v>
      </c>
      <c r="D167" s="2">
        <v>22309.031520601948</v>
      </c>
      <c r="E167" s="2">
        <v>1596.411724969636</v>
      </c>
      <c r="F167" s="80">
        <v>4.5521843278292611E-2</v>
      </c>
      <c r="G167" s="94">
        <f t="shared" si="6"/>
        <v>1.4448848832468792</v>
      </c>
      <c r="H167" s="76"/>
      <c r="I167" s="86"/>
      <c r="J167" s="86"/>
      <c r="K167" s="76"/>
      <c r="L167" s="62"/>
    </row>
    <row r="168" spans="1:12" ht="17">
      <c r="A168" s="20" t="s">
        <v>186</v>
      </c>
      <c r="B168" s="15">
        <v>22034.395471523592</v>
      </c>
      <c r="C168" s="2">
        <v>1252.2866720629179</v>
      </c>
      <c r="D168" s="2">
        <v>6828.2720350147692</v>
      </c>
      <c r="E168" s="2">
        <v>826.08709569620407</v>
      </c>
      <c r="F168" s="80">
        <v>5.1901956223323578E-9</v>
      </c>
      <c r="G168" s="94">
        <f t="shared" si="6"/>
        <v>14.334426405506838</v>
      </c>
      <c r="H168" s="76">
        <f>(B168/75000)/(D168/75000)</f>
        <v>3.2269357984762737</v>
      </c>
      <c r="I168" s="86">
        <f>B168/75000</f>
        <v>0.29379193962031458</v>
      </c>
      <c r="J168" s="86">
        <f>D168/75000</f>
        <v>9.1043627133530258E-2</v>
      </c>
      <c r="K168" s="76">
        <f>H168/5.2</f>
        <v>0.6205645766300526</v>
      </c>
      <c r="L168" s="62">
        <f>I168/0.062</f>
        <v>4.7385796712953967</v>
      </c>
    </row>
    <row r="169" spans="1:12" ht="17">
      <c r="A169" s="20" t="s">
        <v>187</v>
      </c>
      <c r="B169" s="15">
        <v>24768.446374046511</v>
      </c>
      <c r="C169" s="2">
        <v>1461.8713048393979</v>
      </c>
      <c r="D169" s="2">
        <v>22895.758788986375</v>
      </c>
      <c r="E169" s="2">
        <v>993.84530181059699</v>
      </c>
      <c r="F169" s="80">
        <v>4.2564940847386441E-2</v>
      </c>
      <c r="G169" s="94">
        <f t="shared" si="6"/>
        <v>1.4981989231114359</v>
      </c>
      <c r="H169" s="76"/>
      <c r="I169" s="86"/>
      <c r="J169" s="86"/>
      <c r="K169" s="76"/>
      <c r="L169" s="62"/>
    </row>
    <row r="170" spans="1:12" ht="17">
      <c r="A170" s="20" t="s">
        <v>188</v>
      </c>
      <c r="B170" s="15">
        <v>30014.344597212039</v>
      </c>
      <c r="C170" s="2">
        <v>2076.5679892359808</v>
      </c>
      <c r="D170" s="2">
        <v>26974.949862594669</v>
      </c>
      <c r="E170" s="2">
        <v>1623.9124624489978</v>
      </c>
      <c r="F170" s="80">
        <v>2.8692278047246399E-2</v>
      </c>
      <c r="G170" s="94">
        <f t="shared" si="6"/>
        <v>1.63054908593228</v>
      </c>
      <c r="H170" s="76"/>
      <c r="I170" s="86"/>
      <c r="J170" s="86"/>
      <c r="K170" s="76"/>
      <c r="L170" s="62"/>
    </row>
    <row r="171" spans="1:12" ht="17">
      <c r="A171" s="20" t="s">
        <v>189</v>
      </c>
      <c r="B171" s="15">
        <v>27848.121176210407</v>
      </c>
      <c r="C171" s="2">
        <v>1349.4066007487695</v>
      </c>
      <c r="D171" s="2">
        <v>25679.952982188799</v>
      </c>
      <c r="E171" s="2">
        <v>633.7932180959649</v>
      </c>
      <c r="F171" s="80">
        <v>1.3735033752900258E-2</v>
      </c>
      <c r="G171" s="94">
        <f t="shared" si="6"/>
        <v>2.0567338318218291</v>
      </c>
      <c r="H171" s="76"/>
      <c r="I171" s="86"/>
      <c r="J171" s="86"/>
      <c r="K171" s="76"/>
      <c r="L171" s="62"/>
    </row>
    <row r="172" spans="1:12" ht="17">
      <c r="A172" s="20" t="s">
        <v>190</v>
      </c>
      <c r="B172" s="15">
        <v>26747.360934305267</v>
      </c>
      <c r="C172" s="2">
        <v>1867.9177804975852</v>
      </c>
      <c r="D172" s="2">
        <v>23549.615720479695</v>
      </c>
      <c r="E172" s="2">
        <v>1693.2654285326296</v>
      </c>
      <c r="F172" s="80">
        <v>1.7822601287996905E-2</v>
      </c>
      <c r="G172" s="94">
        <f t="shared" si="6"/>
        <v>1.7937332966872483</v>
      </c>
      <c r="H172" s="76"/>
      <c r="I172" s="86"/>
      <c r="J172" s="86"/>
      <c r="K172" s="76"/>
      <c r="L172" s="62"/>
    </row>
    <row r="173" spans="1:12" ht="17">
      <c r="A173" s="20" t="s">
        <v>191</v>
      </c>
      <c r="B173" s="15">
        <v>28819.519597060007</v>
      </c>
      <c r="C173" s="2">
        <v>1534.6588199874404</v>
      </c>
      <c r="D173" s="2">
        <v>26765.524646193935</v>
      </c>
      <c r="E173" s="2">
        <v>2028.1188024208834</v>
      </c>
      <c r="F173" s="80">
        <v>0.10330015160462713</v>
      </c>
      <c r="G173" s="94">
        <f t="shared" si="6"/>
        <v>1.1421271951107268</v>
      </c>
      <c r="H173" s="76"/>
      <c r="I173" s="86"/>
      <c r="J173" s="86"/>
      <c r="K173" s="76"/>
      <c r="L173" s="62"/>
    </row>
    <row r="174" spans="1:12" ht="17">
      <c r="A174" s="18" t="s">
        <v>192</v>
      </c>
      <c r="B174" s="3">
        <v>31551.024514064262</v>
      </c>
      <c r="C174" s="3">
        <v>281.70953998778856</v>
      </c>
      <c r="D174" s="3">
        <v>30485.892033177428</v>
      </c>
      <c r="E174" s="3">
        <v>974.26383074909472</v>
      </c>
      <c r="F174" s="79">
        <v>5.8410792496533449E-2</v>
      </c>
      <c r="G174" s="93">
        <f t="shared" si="6"/>
        <v>1.4852715546553468</v>
      </c>
      <c r="H174" s="76"/>
      <c r="I174" s="86"/>
      <c r="J174" s="86"/>
      <c r="K174" s="76"/>
      <c r="L174" s="62"/>
    </row>
    <row r="175" spans="1:12" ht="17">
      <c r="A175" s="18" t="s">
        <v>193</v>
      </c>
      <c r="B175" s="3">
        <v>31739.362610421867</v>
      </c>
      <c r="C175" s="3">
        <v>757.92794908298572</v>
      </c>
      <c r="D175" s="3">
        <v>30434.373966943425</v>
      </c>
      <c r="E175" s="3">
        <v>647.23267110681604</v>
      </c>
      <c r="F175" s="79">
        <v>1.5471588697796123E-2</v>
      </c>
      <c r="G175" s="93">
        <f t="shared" si="6"/>
        <v>1.8516859167814463</v>
      </c>
      <c r="H175" s="76"/>
      <c r="I175" s="86"/>
      <c r="J175" s="86"/>
      <c r="K175" s="76"/>
      <c r="L175" s="62"/>
    </row>
    <row r="176" spans="1:12" ht="17">
      <c r="A176" s="18" t="s">
        <v>194</v>
      </c>
      <c r="B176" s="3">
        <v>32368.521666248165</v>
      </c>
      <c r="C176" s="3">
        <v>1330.6652457221473</v>
      </c>
      <c r="D176" s="3">
        <v>30887.177252815949</v>
      </c>
      <c r="E176" s="3">
        <v>776.40021815080252</v>
      </c>
      <c r="F176" s="79">
        <v>6.3557066446650365E-2</v>
      </c>
      <c r="G176" s="93">
        <f t="shared" si="6"/>
        <v>1.3598137112595889</v>
      </c>
      <c r="H176" s="76"/>
      <c r="I176" s="86"/>
      <c r="J176" s="86"/>
      <c r="K176" s="76"/>
      <c r="L176" s="62"/>
    </row>
    <row r="177" spans="1:12" ht="17">
      <c r="A177" s="18" t="s">
        <v>195</v>
      </c>
      <c r="B177" s="3">
        <v>35251.572248928125</v>
      </c>
      <c r="C177" s="3">
        <v>1888.9179007656112</v>
      </c>
      <c r="D177" s="3">
        <v>33660.726411445772</v>
      </c>
      <c r="E177" s="3">
        <v>1337.8044159844367</v>
      </c>
      <c r="F177" s="79">
        <v>0.15868620837253314</v>
      </c>
      <c r="G177" s="93">
        <f t="shared" si="6"/>
        <v>0.97196946482633062</v>
      </c>
      <c r="H177" s="76"/>
      <c r="I177" s="86"/>
      <c r="J177" s="86"/>
      <c r="K177" s="76"/>
      <c r="L177" s="62"/>
    </row>
    <row r="178" spans="1:12" ht="17">
      <c r="A178" s="18" t="s">
        <v>196</v>
      </c>
      <c r="B178" s="3">
        <v>34954.461239153781</v>
      </c>
      <c r="C178" s="3">
        <v>625.92295168019382</v>
      </c>
      <c r="D178" s="3">
        <v>21267.083278561244</v>
      </c>
      <c r="E178" s="3">
        <v>1003.2398142607518</v>
      </c>
      <c r="F178" s="79">
        <v>2.7167655309872017E-9</v>
      </c>
      <c r="G178" s="93">
        <f t="shared" si="6"/>
        <v>16.369664917920524</v>
      </c>
      <c r="H178" s="76">
        <f>(B178/75000)/(D178/75000)</f>
        <v>1.6435945061817856</v>
      </c>
      <c r="I178" s="86">
        <f>B178/75000</f>
        <v>0.46605948318871709</v>
      </c>
      <c r="J178" s="86">
        <f>D178/75000</f>
        <v>0.28356111038081661</v>
      </c>
      <c r="K178" s="76">
        <f>H178/5.2</f>
        <v>0.31607586657342029</v>
      </c>
      <c r="L178" s="62">
        <f>I178/0.062</f>
        <v>7.5170884385276953</v>
      </c>
    </row>
    <row r="179" spans="1:12" ht="17">
      <c r="A179" s="18" t="s">
        <v>197</v>
      </c>
      <c r="B179" s="3">
        <v>32791.381477970739</v>
      </c>
      <c r="C179" s="3">
        <v>2032.0687996449612</v>
      </c>
      <c r="D179" s="3">
        <v>29279.946160954816</v>
      </c>
      <c r="E179" s="3">
        <v>1875.9911612399412</v>
      </c>
      <c r="F179" s="79">
        <v>1.7680578274180663E-2</v>
      </c>
      <c r="G179" s="93">
        <f t="shared" si="6"/>
        <v>1.7955908247294243</v>
      </c>
      <c r="H179" s="76"/>
      <c r="I179" s="86"/>
      <c r="J179" s="86"/>
      <c r="K179" s="76"/>
      <c r="L179" s="62"/>
    </row>
    <row r="180" spans="1:12" ht="17">
      <c r="A180" s="18" t="s">
        <v>198</v>
      </c>
      <c r="B180" s="3">
        <v>32452.987031667351</v>
      </c>
      <c r="C180" s="3">
        <v>1706.0527748328041</v>
      </c>
      <c r="D180" s="3">
        <v>32988.876856049923</v>
      </c>
      <c r="E180" s="3">
        <v>1595.6667113392732</v>
      </c>
      <c r="F180" s="79">
        <v>0.61916091341158663</v>
      </c>
      <c r="G180" s="93">
        <f t="shared" si="6"/>
        <v>0.32443130293147454</v>
      </c>
      <c r="H180" s="76"/>
      <c r="I180" s="86"/>
      <c r="J180" s="86"/>
      <c r="K180" s="76"/>
      <c r="L180" s="62"/>
    </row>
    <row r="181" spans="1:12" ht="17">
      <c r="A181" s="20" t="s">
        <v>199</v>
      </c>
      <c r="B181" s="15">
        <v>47196.20802740191</v>
      </c>
      <c r="C181" s="2">
        <v>1288.4664279602969</v>
      </c>
      <c r="D181" s="2">
        <v>45486.492670525971</v>
      </c>
      <c r="E181" s="2">
        <v>1567.6057598380314</v>
      </c>
      <c r="F181" s="80">
        <v>9.0037032806864967E-2</v>
      </c>
      <c r="G181" s="94">
        <f t="shared" si="6"/>
        <v>1.1915718559381878</v>
      </c>
      <c r="H181" s="76"/>
      <c r="I181" s="86"/>
      <c r="J181" s="86"/>
      <c r="K181" s="76"/>
      <c r="L181" s="62"/>
    </row>
    <row r="182" spans="1:12" ht="17">
      <c r="A182" s="20" t="s">
        <v>200</v>
      </c>
      <c r="B182" s="15">
        <v>44997.296065810217</v>
      </c>
      <c r="C182" s="2">
        <v>1913.1615842197505</v>
      </c>
      <c r="D182" s="2">
        <v>40908.687815048252</v>
      </c>
      <c r="E182" s="2">
        <v>3197.2821531071895</v>
      </c>
      <c r="F182" s="80">
        <v>3.909563187054884E-2</v>
      </c>
      <c r="G182" s="94">
        <f t="shared" si="6"/>
        <v>1.5518579253264559</v>
      </c>
      <c r="H182" s="76"/>
      <c r="I182" s="86"/>
      <c r="J182" s="86"/>
      <c r="K182" s="76"/>
      <c r="L182" s="62"/>
    </row>
    <row r="183" spans="1:12" ht="17">
      <c r="A183" s="20" t="s">
        <v>201</v>
      </c>
      <c r="B183" s="15">
        <v>50052.325928928556</v>
      </c>
      <c r="C183" s="2">
        <v>906.86086546246656</v>
      </c>
      <c r="D183" s="2">
        <v>38676.044197939147</v>
      </c>
      <c r="E183" s="2">
        <v>1465.8080950077233</v>
      </c>
      <c r="F183" s="80">
        <v>2.8786771318017578E-7</v>
      </c>
      <c r="G183" s="94">
        <f t="shared" si="6"/>
        <v>9.33393433992007</v>
      </c>
      <c r="H183" s="76">
        <f>(B183/75000)/(D183/75000)</f>
        <v>1.2941428464805509</v>
      </c>
      <c r="I183" s="86">
        <f>B183/75000</f>
        <v>0.66736434571904746</v>
      </c>
      <c r="J183" s="86">
        <f>D183/75000</f>
        <v>0.51568058930585525</v>
      </c>
      <c r="K183" s="76">
        <f>H183/5.2</f>
        <v>0.24887362432318286</v>
      </c>
      <c r="L183" s="62">
        <f>I183/0.062</f>
        <v>10.763941059984637</v>
      </c>
    </row>
    <row r="184" spans="1:12" ht="17">
      <c r="A184" s="20" t="s">
        <v>202</v>
      </c>
      <c r="B184" s="15">
        <v>47503.126018706178</v>
      </c>
      <c r="C184" s="2">
        <v>2171.5395870679349</v>
      </c>
      <c r="D184" s="2">
        <v>45864.334594633692</v>
      </c>
      <c r="E184" s="2">
        <v>1242.2205122763803</v>
      </c>
      <c r="F184" s="80">
        <v>0.18135264652709915</v>
      </c>
      <c r="G184" s="94">
        <f t="shared" si="6"/>
        <v>0.92639617338948932</v>
      </c>
      <c r="H184" s="76"/>
      <c r="I184" s="86"/>
      <c r="J184" s="86"/>
      <c r="K184" s="76"/>
      <c r="L184" s="62"/>
    </row>
    <row r="185" spans="1:12" ht="17">
      <c r="A185" s="20" t="s">
        <v>203</v>
      </c>
      <c r="B185" s="15">
        <v>46839.941549756448</v>
      </c>
      <c r="C185" s="2">
        <v>1190.3019616463496</v>
      </c>
      <c r="D185" s="2">
        <v>45094.890763682954</v>
      </c>
      <c r="E185" s="2">
        <v>1370.8980112391855</v>
      </c>
      <c r="F185" s="80">
        <v>5.7661992438453671E-2</v>
      </c>
      <c r="G185" s="94">
        <f t="shared" si="6"/>
        <v>1.3593071486451087</v>
      </c>
      <c r="H185" s="76"/>
      <c r="I185" s="86"/>
      <c r="J185" s="86"/>
      <c r="K185" s="76"/>
      <c r="L185" s="62"/>
    </row>
    <row r="186" spans="1:12" ht="17">
      <c r="A186" s="20" t="s">
        <v>204</v>
      </c>
      <c r="B186" s="15">
        <v>41642.958202459384</v>
      </c>
      <c r="C186" s="2">
        <v>3950.0847714778265</v>
      </c>
      <c r="D186" s="2">
        <v>38835.444562417579</v>
      </c>
      <c r="E186" s="2">
        <v>2883.5556218749857</v>
      </c>
      <c r="F186" s="80">
        <v>0.23081906298816315</v>
      </c>
      <c r="G186" s="94">
        <f t="shared" si="6"/>
        <v>0.81184640613280279</v>
      </c>
      <c r="H186" s="76"/>
      <c r="I186" s="86"/>
      <c r="J186" s="86"/>
      <c r="K186" s="76"/>
      <c r="L186" s="62"/>
    </row>
    <row r="187" spans="1:12" ht="17">
      <c r="A187" s="20" t="s">
        <v>205</v>
      </c>
      <c r="B187" s="15">
        <v>46993.932245520344</v>
      </c>
      <c r="C187" s="2">
        <v>2344.4834386964731</v>
      </c>
      <c r="D187" s="2">
        <v>45818.187976878566</v>
      </c>
      <c r="E187" s="2">
        <v>1628.9970669121353</v>
      </c>
      <c r="F187" s="80">
        <v>0.38134612546885038</v>
      </c>
      <c r="G187" s="94">
        <f t="shared" si="6"/>
        <v>0.58242878173721391</v>
      </c>
      <c r="H187" s="76"/>
      <c r="I187" s="86"/>
      <c r="J187" s="86"/>
      <c r="K187" s="76"/>
      <c r="L187" s="62"/>
    </row>
    <row r="188" spans="1:12" ht="17">
      <c r="A188" s="18" t="s">
        <v>206</v>
      </c>
      <c r="B188" s="3">
        <v>38009.537831784743</v>
      </c>
      <c r="C188" s="3">
        <v>2001.9146983273188</v>
      </c>
      <c r="D188" s="3">
        <v>38364.168110859013</v>
      </c>
      <c r="E188" s="3">
        <v>2635.911316785789</v>
      </c>
      <c r="F188" s="79">
        <v>0.81584160102128234</v>
      </c>
      <c r="G188" s="93">
        <f t="shared" si="6"/>
        <v>0.15152033634485088</v>
      </c>
      <c r="H188" s="76"/>
      <c r="I188" s="86"/>
      <c r="J188" s="86"/>
      <c r="K188" s="76"/>
      <c r="L188" s="62"/>
    </row>
    <row r="189" spans="1:12" ht="17">
      <c r="A189" s="18" t="s">
        <v>207</v>
      </c>
      <c r="B189" s="3">
        <v>38453.179078292094</v>
      </c>
      <c r="C189" s="3">
        <v>1738.6043694298719</v>
      </c>
      <c r="D189" s="3">
        <v>36920.334928669581</v>
      </c>
      <c r="E189" s="3">
        <v>2160.0793972872398</v>
      </c>
      <c r="F189" s="79">
        <v>0.24591768255976995</v>
      </c>
      <c r="G189" s="93">
        <f t="shared" si="6"/>
        <v>0.78178417491801067</v>
      </c>
      <c r="H189" s="76"/>
      <c r="I189" s="86"/>
      <c r="J189" s="86"/>
      <c r="K189" s="76"/>
      <c r="L189" s="62"/>
    </row>
    <row r="190" spans="1:12" ht="17">
      <c r="A190" s="18" t="s">
        <v>208</v>
      </c>
      <c r="B190" s="3">
        <v>36726.530559591672</v>
      </c>
      <c r="C190" s="3">
        <v>1723.3897362858465</v>
      </c>
      <c r="D190" s="3">
        <v>34736.150276251959</v>
      </c>
      <c r="E190" s="3">
        <v>3289.1770338220599</v>
      </c>
      <c r="F190" s="79">
        <v>0.26695148803853275</v>
      </c>
      <c r="G190" s="93">
        <f t="shared" si="6"/>
        <v>0.75803365544196355</v>
      </c>
      <c r="H190" s="76"/>
      <c r="I190" s="86"/>
      <c r="J190" s="86"/>
      <c r="K190" s="76"/>
      <c r="L190" s="62"/>
    </row>
    <row r="191" spans="1:12" ht="17">
      <c r="A191" s="18" t="s">
        <v>209</v>
      </c>
      <c r="B191" s="3">
        <v>36176.736927100552</v>
      </c>
      <c r="C191" s="3">
        <v>1835.7903744158139</v>
      </c>
      <c r="D191" s="3">
        <v>29349.601608235404</v>
      </c>
      <c r="E191" s="3">
        <v>1542.5144850797374</v>
      </c>
      <c r="F191" s="79">
        <v>9.3139852961733773E-5</v>
      </c>
      <c r="G191" s="93">
        <f t="shared" si="6"/>
        <v>4.0266077902202451</v>
      </c>
      <c r="H191" s="76">
        <f>(B191/75000)/(D191/75000)</f>
        <v>1.2326142415830774</v>
      </c>
      <c r="I191" s="86">
        <f>B191/75000</f>
        <v>0.48235649236134071</v>
      </c>
      <c r="J191" s="86">
        <f>D191/75000</f>
        <v>0.39132802144313872</v>
      </c>
      <c r="K191" s="76">
        <f>H191/5.2</f>
        <v>0.23704120030443795</v>
      </c>
      <c r="L191" s="62">
        <f>I191/0.062</f>
        <v>7.7799434251829149</v>
      </c>
    </row>
    <row r="192" spans="1:12" ht="17">
      <c r="A192" s="18" t="s">
        <v>210</v>
      </c>
      <c r="B192" s="3">
        <v>39737.576928590213</v>
      </c>
      <c r="C192" s="3">
        <v>1483.3205312069433</v>
      </c>
      <c r="D192" s="3">
        <v>36365.564673674613</v>
      </c>
      <c r="E192" s="3">
        <v>2719.2153324953279</v>
      </c>
      <c r="F192" s="79">
        <v>4.193665181760179E-2</v>
      </c>
      <c r="G192" s="93">
        <f t="shared" ref="G192:G208" si="7">ABS((B192-D192)/(SQRT(((C192^2)+(E192^2))*0.5)))</f>
        <v>1.5395573432891709</v>
      </c>
      <c r="H192" s="76"/>
      <c r="I192" s="86"/>
      <c r="J192" s="86"/>
      <c r="K192" s="76"/>
      <c r="L192" s="62"/>
    </row>
    <row r="193" spans="1:12" ht="17">
      <c r="A193" s="18" t="s">
        <v>211</v>
      </c>
      <c r="B193" s="3">
        <v>40407.620442569569</v>
      </c>
      <c r="C193" s="3">
        <v>1093.4926926801618</v>
      </c>
      <c r="D193" s="3">
        <v>37887.491673615841</v>
      </c>
      <c r="E193" s="3">
        <v>4234.3295421313105</v>
      </c>
      <c r="F193" s="79">
        <v>0.24767794081952704</v>
      </c>
      <c r="G193" s="93">
        <f t="shared" si="7"/>
        <v>0.81495552628081025</v>
      </c>
      <c r="H193" s="76"/>
      <c r="I193" s="86"/>
      <c r="J193" s="86"/>
      <c r="K193" s="76"/>
      <c r="L193" s="62"/>
    </row>
    <row r="194" spans="1:12" ht="17">
      <c r="A194" s="18" t="s">
        <v>212</v>
      </c>
      <c r="B194" s="3">
        <v>44297.783147434158</v>
      </c>
      <c r="C194" s="3">
        <v>2758.3042592053903</v>
      </c>
      <c r="D194" s="3">
        <v>40577.456122417454</v>
      </c>
      <c r="E194" s="3">
        <v>4608.2236897965922</v>
      </c>
      <c r="F194" s="79">
        <v>0.15918057761040122</v>
      </c>
      <c r="G194" s="93">
        <f t="shared" si="7"/>
        <v>0.97964474366760357</v>
      </c>
      <c r="H194" s="76"/>
      <c r="I194" s="86"/>
      <c r="J194" s="86"/>
      <c r="K194" s="76"/>
      <c r="L194" s="62"/>
    </row>
    <row r="195" spans="1:12" ht="17">
      <c r="A195" s="20" t="s">
        <v>213</v>
      </c>
      <c r="B195" s="15">
        <v>30927.795754283175</v>
      </c>
      <c r="C195" s="2">
        <v>1231.055857975201</v>
      </c>
      <c r="D195" s="2">
        <v>29728.633084534085</v>
      </c>
      <c r="E195" s="2">
        <v>675.9440878511416</v>
      </c>
      <c r="F195" s="80">
        <v>9.3751009423509751E-2</v>
      </c>
      <c r="G195" s="94">
        <f t="shared" si="7"/>
        <v>1.2075238531464019</v>
      </c>
      <c r="H195" s="76"/>
      <c r="I195" s="86"/>
      <c r="J195" s="86"/>
      <c r="K195" s="76"/>
      <c r="L195" s="62"/>
    </row>
    <row r="196" spans="1:12" ht="17">
      <c r="A196" s="20" t="s">
        <v>214</v>
      </c>
      <c r="B196" s="15">
        <v>28840.812155059262</v>
      </c>
      <c r="C196" s="2">
        <v>1704.3877564556947</v>
      </c>
      <c r="D196" s="2">
        <v>28415.656223604903</v>
      </c>
      <c r="E196" s="2">
        <v>772.06877508557398</v>
      </c>
      <c r="F196" s="80">
        <v>0.62707727569496674</v>
      </c>
      <c r="G196" s="94">
        <f t="shared" si="7"/>
        <v>0.32134049583732488</v>
      </c>
      <c r="H196" s="76"/>
      <c r="I196" s="86"/>
      <c r="J196" s="86"/>
      <c r="K196" s="76"/>
      <c r="L196" s="62"/>
    </row>
    <row r="197" spans="1:12" ht="17">
      <c r="A197" s="20" t="s">
        <v>215</v>
      </c>
      <c r="B197" s="15">
        <v>30493.577391292176</v>
      </c>
      <c r="C197" s="2">
        <v>1072.3466589102602</v>
      </c>
      <c r="D197" s="2">
        <v>29190.419708751575</v>
      </c>
      <c r="E197" s="2">
        <v>1970.8417184270895</v>
      </c>
      <c r="F197" s="80">
        <v>0.23147379261388967</v>
      </c>
      <c r="G197" s="94">
        <f t="shared" si="7"/>
        <v>0.82138946919605715</v>
      </c>
      <c r="H197" s="76"/>
      <c r="I197" s="86"/>
      <c r="J197" s="86"/>
      <c r="K197" s="76"/>
      <c r="L197" s="62"/>
    </row>
    <row r="198" spans="1:12" ht="17">
      <c r="A198" s="20" t="s">
        <v>216</v>
      </c>
      <c r="B198" s="15">
        <v>30339.293013423634</v>
      </c>
      <c r="C198" s="2">
        <v>1391.1902966960351</v>
      </c>
      <c r="D198" s="2">
        <v>30567.395318445222</v>
      </c>
      <c r="E198" s="2">
        <v>984.33109150190273</v>
      </c>
      <c r="F198" s="80">
        <v>0.77151263273525639</v>
      </c>
      <c r="G198" s="94">
        <f t="shared" si="7"/>
        <v>0.18928778014828015</v>
      </c>
      <c r="H198" s="76"/>
      <c r="I198" s="86"/>
      <c r="J198" s="86"/>
      <c r="K198" s="76"/>
      <c r="L198" s="62"/>
    </row>
    <row r="199" spans="1:12" ht="17">
      <c r="A199" s="20" t="s">
        <v>217</v>
      </c>
      <c r="B199" s="15">
        <v>30090.631350445965</v>
      </c>
      <c r="C199" s="2">
        <v>2199.1201179621421</v>
      </c>
      <c r="D199" s="2">
        <v>29927.627009552456</v>
      </c>
      <c r="E199" s="2">
        <v>815.24613890257933</v>
      </c>
      <c r="F199" s="80">
        <v>0.88132397880694024</v>
      </c>
      <c r="G199" s="94">
        <f t="shared" si="7"/>
        <v>9.8288565046020626E-2</v>
      </c>
      <c r="H199" s="76"/>
      <c r="I199" s="86"/>
      <c r="J199" s="86"/>
      <c r="K199" s="76"/>
      <c r="L199" s="62"/>
    </row>
    <row r="200" spans="1:12" ht="17">
      <c r="A200" s="20" t="s">
        <v>218</v>
      </c>
      <c r="B200" s="15">
        <v>29185.704022042395</v>
      </c>
      <c r="C200" s="2">
        <v>1921.0089196295708</v>
      </c>
      <c r="D200" s="2">
        <v>28050.875506818211</v>
      </c>
      <c r="E200" s="2">
        <v>673.38730053900815</v>
      </c>
      <c r="F200" s="80">
        <v>0.25750939715489396</v>
      </c>
      <c r="G200" s="94">
        <f t="shared" si="7"/>
        <v>0.78840566635922471</v>
      </c>
      <c r="H200" s="76"/>
      <c r="I200" s="86"/>
      <c r="J200" s="86"/>
      <c r="K200" s="76"/>
      <c r="L200" s="62"/>
    </row>
    <row r="201" spans="1:12" ht="17">
      <c r="A201" s="20" t="s">
        <v>219</v>
      </c>
      <c r="B201" s="15">
        <v>32097.22184443794</v>
      </c>
      <c r="C201" s="2">
        <v>971.40963472103931</v>
      </c>
      <c r="D201" s="2">
        <v>21843.81285977369</v>
      </c>
      <c r="E201" s="2">
        <v>1047.9679155488393</v>
      </c>
      <c r="F201" s="80">
        <v>1.9577984214404768E-8</v>
      </c>
      <c r="G201" s="94">
        <f t="shared" si="7"/>
        <v>10.147729207861291</v>
      </c>
      <c r="H201" s="76">
        <f>(B201/75000)/(D201/75000)</f>
        <v>1.4693964854252317</v>
      </c>
      <c r="I201" s="86">
        <f>B201/75000</f>
        <v>0.42796295792583922</v>
      </c>
      <c r="J201" s="86">
        <f>D201/75000</f>
        <v>0.29125083813031588</v>
      </c>
      <c r="K201" s="76">
        <f>H201/5.2</f>
        <v>0.28257624719715996</v>
      </c>
      <c r="L201" s="62">
        <f>I201/0.062</f>
        <v>6.9026283536425677</v>
      </c>
    </row>
    <row r="202" spans="1:12" ht="17">
      <c r="A202" s="18" t="s">
        <v>220</v>
      </c>
      <c r="B202" s="3">
        <v>24771.784133034264</v>
      </c>
      <c r="C202" s="3">
        <v>741.81738531449867</v>
      </c>
      <c r="D202" s="3">
        <v>21584.357645761545</v>
      </c>
      <c r="E202" s="3">
        <v>2569.2859471640295</v>
      </c>
      <c r="F202" s="79">
        <v>3.8330396227545763E-2</v>
      </c>
      <c r="G202" s="93">
        <f t="shared" si="7"/>
        <v>1.6856053296922406</v>
      </c>
      <c r="H202" s="76"/>
      <c r="I202" s="86"/>
      <c r="J202" s="86"/>
      <c r="K202" s="76"/>
      <c r="L202" s="62"/>
    </row>
    <row r="203" spans="1:12" ht="17">
      <c r="A203" s="18" t="s">
        <v>221</v>
      </c>
      <c r="B203" s="3">
        <v>25927.138266736281</v>
      </c>
      <c r="C203" s="3">
        <v>723.27940341933095</v>
      </c>
      <c r="D203" s="3">
        <v>24226.938206663024</v>
      </c>
      <c r="E203" s="3">
        <v>2580.7455957424759</v>
      </c>
      <c r="F203" s="79">
        <v>0.20764482668240183</v>
      </c>
      <c r="G203" s="93">
        <f t="shared" si="7"/>
        <v>0.89712007788918469</v>
      </c>
      <c r="H203" s="76"/>
      <c r="I203" s="86"/>
      <c r="J203" s="86"/>
      <c r="K203" s="76"/>
      <c r="L203" s="62"/>
    </row>
    <row r="204" spans="1:12" ht="17">
      <c r="A204" s="18" t="s">
        <v>222</v>
      </c>
      <c r="B204" s="3">
        <v>22845.263410166459</v>
      </c>
      <c r="C204" s="3">
        <v>1118.4435965807452</v>
      </c>
      <c r="D204" s="3">
        <v>21180.974187126933</v>
      </c>
      <c r="E204" s="3">
        <v>2089.8003723261222</v>
      </c>
      <c r="F204" s="79">
        <v>0.15677532389678275</v>
      </c>
      <c r="G204" s="93">
        <f t="shared" si="7"/>
        <v>0.99299236520344913</v>
      </c>
      <c r="H204" s="76"/>
      <c r="I204" s="86"/>
      <c r="J204" s="86"/>
      <c r="K204" s="76"/>
      <c r="L204" s="62"/>
    </row>
    <row r="205" spans="1:12" ht="17">
      <c r="A205" s="18" t="s">
        <v>223</v>
      </c>
      <c r="B205" s="3">
        <v>24918.347257443602</v>
      </c>
      <c r="C205" s="3">
        <v>1672.200777425041</v>
      </c>
      <c r="D205" s="3">
        <v>23424.074141258956</v>
      </c>
      <c r="E205" s="3">
        <v>1165.4173859197249</v>
      </c>
      <c r="F205" s="79">
        <v>0.13583776081003046</v>
      </c>
      <c r="G205" s="93">
        <f t="shared" si="7"/>
        <v>1.036783434133129</v>
      </c>
      <c r="H205" s="76"/>
      <c r="I205" s="86"/>
      <c r="J205" s="86"/>
      <c r="K205" s="76"/>
      <c r="L205" s="62"/>
    </row>
    <row r="206" spans="1:12" ht="17">
      <c r="A206" s="18" t="s">
        <v>224</v>
      </c>
      <c r="B206" s="3">
        <v>24994.37221713172</v>
      </c>
      <c r="C206" s="3">
        <v>1426.127010821358</v>
      </c>
      <c r="D206" s="3">
        <v>23651.91357009178</v>
      </c>
      <c r="E206" s="3">
        <v>1561.3473968349808</v>
      </c>
      <c r="F206" s="79">
        <v>0.18639185497752253</v>
      </c>
      <c r="G206" s="93">
        <f t="shared" si="7"/>
        <v>0.8978055932789647</v>
      </c>
      <c r="H206" s="76"/>
      <c r="I206" s="86"/>
      <c r="J206" s="86"/>
      <c r="K206" s="76"/>
      <c r="L206" s="62"/>
    </row>
    <row r="207" spans="1:12" ht="17">
      <c r="A207" s="18" t="s">
        <v>225</v>
      </c>
      <c r="B207" s="3">
        <v>25717.477166216628</v>
      </c>
      <c r="C207" s="3">
        <v>1396.8684982439393</v>
      </c>
      <c r="D207" s="3">
        <v>20062.625370852846</v>
      </c>
      <c r="E207" s="3">
        <v>1274.5374663913649</v>
      </c>
      <c r="F207" s="79">
        <v>5.6743216859615513E-5</v>
      </c>
      <c r="G207" s="93">
        <f t="shared" si="7"/>
        <v>4.2291827853554373</v>
      </c>
      <c r="H207" s="76">
        <f>(B207/75000)/(D207/75000)</f>
        <v>1.2818600103842439</v>
      </c>
      <c r="I207" s="86">
        <f>B207/75000</f>
        <v>0.34289969554955502</v>
      </c>
      <c r="J207" s="86">
        <f>D207/75000</f>
        <v>0.26750167161137128</v>
      </c>
      <c r="K207" s="76">
        <f>H207/5.2</f>
        <v>0.24651154045850843</v>
      </c>
      <c r="L207" s="62">
        <f>I207/0.062</f>
        <v>5.5306402507992747</v>
      </c>
    </row>
    <row r="208" spans="1:12" ht="18" thickBot="1">
      <c r="A208" s="19" t="s">
        <v>226</v>
      </c>
      <c r="B208" s="4">
        <v>24083.366861915594</v>
      </c>
      <c r="C208" s="4">
        <v>1405.9282730986329</v>
      </c>
      <c r="D208" s="4">
        <v>24276.697389434219</v>
      </c>
      <c r="E208" s="4">
        <v>1166.8404952222654</v>
      </c>
      <c r="F208" s="90">
        <v>0.81789535892060683</v>
      </c>
      <c r="G208" s="95">
        <f t="shared" si="7"/>
        <v>0.14964507957746517</v>
      </c>
      <c r="H208" s="76"/>
      <c r="I208" s="86"/>
      <c r="J208" s="86"/>
      <c r="K208" s="76"/>
      <c r="L208" s="62"/>
    </row>
    <row r="209" spans="1:12" ht="16" thickBot="1">
      <c r="G209" s="74"/>
      <c r="H209" s="76"/>
      <c r="I209" s="86"/>
      <c r="J209" s="86"/>
      <c r="K209" s="76"/>
      <c r="L209" s="62"/>
    </row>
    <row r="210" spans="1:12" ht="15" customHeight="1">
      <c r="A210" s="289" t="s">
        <v>377</v>
      </c>
      <c r="B210" s="269" t="s">
        <v>17</v>
      </c>
      <c r="C210" s="268"/>
      <c r="D210" s="269" t="s">
        <v>16</v>
      </c>
      <c r="E210" s="268"/>
      <c r="F210" s="291" t="s">
        <v>0</v>
      </c>
      <c r="G210" s="293" t="s">
        <v>432</v>
      </c>
      <c r="H210" s="76"/>
      <c r="I210" s="86"/>
      <c r="J210" s="86"/>
      <c r="K210" s="76"/>
      <c r="L210" s="62"/>
    </row>
    <row r="211" spans="1:12" ht="75.75" customHeight="1" thickBot="1">
      <c r="A211" s="290"/>
      <c r="B211" s="35" t="s">
        <v>1</v>
      </c>
      <c r="C211" s="35" t="s">
        <v>2</v>
      </c>
      <c r="D211" s="35" t="s">
        <v>1</v>
      </c>
      <c r="E211" s="35" t="s">
        <v>2</v>
      </c>
      <c r="F211" s="292"/>
      <c r="G211" s="294"/>
      <c r="H211" s="78" t="s">
        <v>433</v>
      </c>
      <c r="I211" s="87" t="s">
        <v>436</v>
      </c>
      <c r="J211" s="87" t="s">
        <v>437</v>
      </c>
      <c r="K211" s="65" t="s">
        <v>434</v>
      </c>
      <c r="L211" s="65" t="s">
        <v>435</v>
      </c>
    </row>
    <row r="212" spans="1:12" ht="17">
      <c r="A212" s="34" t="s">
        <v>279</v>
      </c>
      <c r="B212" s="83">
        <v>19337.373327180307</v>
      </c>
      <c r="C212" s="83">
        <v>619.60468313185095</v>
      </c>
      <c r="D212" s="83">
        <v>8754.0192012148964</v>
      </c>
      <c r="E212" s="83">
        <v>160.05125534799959</v>
      </c>
      <c r="F212" s="91">
        <v>5.6684824570262124E-8</v>
      </c>
      <c r="G212" s="92">
        <f t="shared" ref="G212:G243" si="8">ABS((B212-D212)/(SQRT(((C212^2)+(E212^2))*0.5)))</f>
        <v>23.38823189746433</v>
      </c>
      <c r="H212" s="76">
        <f>(B212/75000)/(D212/75000)</f>
        <v>2.2089708604359282</v>
      </c>
      <c r="I212" s="86">
        <f>B212/75000</f>
        <v>0.25783164436240408</v>
      </c>
      <c r="J212" s="86">
        <f>D212/75000</f>
        <v>0.11672025601619862</v>
      </c>
      <c r="K212" s="76">
        <f>H212/5.2</f>
        <v>0.42480208854537077</v>
      </c>
      <c r="L212" s="62">
        <f>I212/0.062</f>
        <v>4.1585749090710333</v>
      </c>
    </row>
    <row r="213" spans="1:12" ht="17">
      <c r="A213" s="18" t="s">
        <v>280</v>
      </c>
      <c r="B213" s="3">
        <v>23294.048178462992</v>
      </c>
      <c r="C213" s="3">
        <v>509.25247590385152</v>
      </c>
      <c r="D213" s="3">
        <v>24537.86700462662</v>
      </c>
      <c r="E213" s="3">
        <v>349.68886876531241</v>
      </c>
      <c r="F213" s="79">
        <v>1.545004096469571E-3</v>
      </c>
      <c r="G213" s="93">
        <f t="shared" si="8"/>
        <v>2.8474515205588511</v>
      </c>
      <c r="H213" s="76"/>
      <c r="I213" s="86"/>
      <c r="J213" s="86"/>
      <c r="K213" s="76"/>
      <c r="L213" s="62"/>
    </row>
    <row r="214" spans="1:12" ht="17">
      <c r="A214" s="18" t="s">
        <v>281</v>
      </c>
      <c r="B214" s="3">
        <v>23714.002073600775</v>
      </c>
      <c r="C214" s="3">
        <v>1400.4791006623927</v>
      </c>
      <c r="D214" s="3">
        <v>25018.528835919558</v>
      </c>
      <c r="E214" s="3">
        <v>378.54809600686309</v>
      </c>
      <c r="F214" s="79">
        <v>9.3331591688684643E-2</v>
      </c>
      <c r="G214" s="93">
        <f t="shared" si="8"/>
        <v>1.2716835175667782</v>
      </c>
      <c r="H214" s="76"/>
      <c r="I214" s="86"/>
      <c r="J214" s="86"/>
      <c r="K214" s="76"/>
      <c r="L214" s="62"/>
    </row>
    <row r="215" spans="1:12" ht="17">
      <c r="A215" s="18" t="s">
        <v>282</v>
      </c>
      <c r="B215" s="3">
        <v>23070.018958288409</v>
      </c>
      <c r="C215" s="3">
        <v>513.22388742517171</v>
      </c>
      <c r="D215" s="3">
        <v>24693.670772335627</v>
      </c>
      <c r="E215" s="3">
        <v>639.0405268095177</v>
      </c>
      <c r="F215" s="79">
        <v>1.4241906083803622E-3</v>
      </c>
      <c r="G215" s="93">
        <f t="shared" si="8"/>
        <v>2.8015417257748538</v>
      </c>
      <c r="H215" s="76"/>
      <c r="I215" s="86"/>
      <c r="J215" s="86"/>
      <c r="K215" s="76"/>
      <c r="L215" s="62"/>
    </row>
    <row r="216" spans="1:12" ht="17">
      <c r="A216" s="18" t="s">
        <v>283</v>
      </c>
      <c r="B216" s="3">
        <v>29624.910359921047</v>
      </c>
      <c r="C216" s="3">
        <v>465.00626045602866</v>
      </c>
      <c r="D216" s="3">
        <v>28728.65654562808</v>
      </c>
      <c r="E216" s="3">
        <v>386.96015868808126</v>
      </c>
      <c r="F216" s="79">
        <v>8.1909371056545013E-3</v>
      </c>
      <c r="G216" s="93">
        <f t="shared" si="8"/>
        <v>2.0951922212550036</v>
      </c>
      <c r="H216" s="76"/>
      <c r="I216" s="86"/>
      <c r="J216" s="86"/>
      <c r="K216" s="76"/>
      <c r="L216" s="62"/>
    </row>
    <row r="217" spans="1:12" ht="17">
      <c r="A217" s="18" t="s">
        <v>284</v>
      </c>
      <c r="B217" s="3">
        <v>26880.923120215186</v>
      </c>
      <c r="C217" s="3">
        <v>1257.3917074011963</v>
      </c>
      <c r="D217" s="3">
        <v>24374.755841825605</v>
      </c>
      <c r="E217" s="3">
        <v>798.28246922032542</v>
      </c>
      <c r="F217" s="79">
        <v>4.9844568175399619E-3</v>
      </c>
      <c r="G217" s="93">
        <f t="shared" si="8"/>
        <v>2.3796660204386524</v>
      </c>
      <c r="H217" s="76"/>
      <c r="I217" s="86"/>
      <c r="J217" s="86"/>
      <c r="K217" s="76"/>
      <c r="L217" s="62"/>
    </row>
    <row r="218" spans="1:12" ht="17">
      <c r="A218" s="18" t="s">
        <v>285</v>
      </c>
      <c r="B218" s="3">
        <v>24758.963838766183</v>
      </c>
      <c r="C218" s="3">
        <v>613.55404337339951</v>
      </c>
      <c r="D218" s="3">
        <v>25744.19158636541</v>
      </c>
      <c r="E218" s="3">
        <v>1335.7774639408201</v>
      </c>
      <c r="F218" s="79">
        <v>0.17750362970191055</v>
      </c>
      <c r="G218" s="93">
        <f t="shared" si="8"/>
        <v>0.94787129603228515</v>
      </c>
      <c r="H218" s="76"/>
      <c r="I218" s="86"/>
      <c r="J218" s="86"/>
      <c r="K218" s="76"/>
      <c r="L218" s="62"/>
    </row>
    <row r="219" spans="1:12" ht="17">
      <c r="A219" s="20" t="s">
        <v>286</v>
      </c>
      <c r="B219" s="15">
        <v>33251.097924702823</v>
      </c>
      <c r="C219" s="2">
        <v>466.5332864590834</v>
      </c>
      <c r="D219" s="2">
        <v>33169.880753161335</v>
      </c>
      <c r="E219" s="2">
        <v>944.91632879930262</v>
      </c>
      <c r="F219" s="80">
        <v>0.86785570943686507</v>
      </c>
      <c r="G219" s="94">
        <f t="shared" si="8"/>
        <v>0.10899325734262116</v>
      </c>
      <c r="H219" s="76"/>
      <c r="I219" s="86"/>
      <c r="J219" s="86"/>
      <c r="K219" s="76"/>
      <c r="L219" s="62"/>
    </row>
    <row r="220" spans="1:12" ht="17">
      <c r="A220" s="20" t="s">
        <v>287</v>
      </c>
      <c r="B220" s="15">
        <v>67.334900028393278</v>
      </c>
      <c r="C220" s="2">
        <v>2.2025599164433389</v>
      </c>
      <c r="D220" s="2">
        <v>129.77593944293042</v>
      </c>
      <c r="E220" s="2">
        <v>76.627783365150577</v>
      </c>
      <c r="F220" s="80">
        <v>0.1280926418953186</v>
      </c>
      <c r="G220" s="94">
        <f t="shared" si="8"/>
        <v>1.151912595000957</v>
      </c>
      <c r="H220" s="76">
        <f>(B220/75000)/(D220/75000)</f>
        <v>0.51885503828700164</v>
      </c>
      <c r="I220" s="86">
        <f>B220/75000</f>
        <v>8.9779866704524369E-4</v>
      </c>
      <c r="J220" s="86">
        <f>D220/75000</f>
        <v>1.7303458592390724E-3</v>
      </c>
      <c r="K220" s="76">
        <f>H220/5.2</f>
        <v>9.9779815055192622E-2</v>
      </c>
      <c r="L220" s="62">
        <f>I220/0.062</f>
        <v>1.448062366202006E-2</v>
      </c>
    </row>
    <row r="221" spans="1:12" ht="17">
      <c r="A221" s="20" t="s">
        <v>288</v>
      </c>
      <c r="B221" s="15">
        <v>39787.029485677413</v>
      </c>
      <c r="C221" s="2">
        <v>1084.9806524349451</v>
      </c>
      <c r="D221" s="2">
        <v>35213.491243663542</v>
      </c>
      <c r="E221" s="2">
        <v>2815.0784806533966</v>
      </c>
      <c r="F221" s="80">
        <v>1.3128394965690531E-2</v>
      </c>
      <c r="G221" s="94">
        <f t="shared" si="8"/>
        <v>2.1438899025306233</v>
      </c>
      <c r="H221" s="76"/>
      <c r="I221" s="86"/>
      <c r="J221" s="86"/>
      <c r="K221" s="76"/>
      <c r="L221" s="62"/>
    </row>
    <row r="222" spans="1:12" ht="17">
      <c r="A222" s="20" t="s">
        <v>289</v>
      </c>
      <c r="B222" s="15">
        <v>39814.803904950881</v>
      </c>
      <c r="C222" s="2">
        <v>3696.1973831887353</v>
      </c>
      <c r="D222" s="2">
        <v>38631.326156257484</v>
      </c>
      <c r="E222" s="2">
        <v>3839.6832595955598</v>
      </c>
      <c r="F222" s="80">
        <v>0.63026708711607027</v>
      </c>
      <c r="G222" s="94">
        <f t="shared" si="8"/>
        <v>0.31403450688008322</v>
      </c>
      <c r="H222" s="76"/>
      <c r="I222" s="86"/>
      <c r="J222" s="86"/>
      <c r="K222" s="76"/>
      <c r="L222" s="62"/>
    </row>
    <row r="223" spans="1:12" ht="17">
      <c r="A223" s="20" t="s">
        <v>290</v>
      </c>
      <c r="B223" s="15">
        <v>34132.482469800903</v>
      </c>
      <c r="C223" s="2">
        <v>1148.0141264937586</v>
      </c>
      <c r="D223" s="2">
        <v>32774.950319370808</v>
      </c>
      <c r="E223" s="2">
        <v>327.30171028415265</v>
      </c>
      <c r="F223" s="80">
        <v>4.5188750251175684E-2</v>
      </c>
      <c r="G223" s="94">
        <f t="shared" si="8"/>
        <v>1.6082298296311845</v>
      </c>
      <c r="H223" s="76"/>
      <c r="I223" s="86"/>
      <c r="J223" s="86"/>
      <c r="K223" s="76"/>
      <c r="L223" s="62"/>
    </row>
    <row r="224" spans="1:12" ht="17">
      <c r="A224" s="20" t="s">
        <v>291</v>
      </c>
      <c r="B224" s="15">
        <v>32178.211754289379</v>
      </c>
      <c r="C224" s="2">
        <v>1901.4477055340712</v>
      </c>
      <c r="D224" s="2">
        <v>29863.173668902829</v>
      </c>
      <c r="E224" s="2">
        <v>573.42885284848376</v>
      </c>
      <c r="F224" s="80">
        <v>4.0926595796376947E-2</v>
      </c>
      <c r="G224" s="94">
        <f t="shared" si="8"/>
        <v>1.6484920059055976</v>
      </c>
      <c r="H224" s="76"/>
      <c r="I224" s="86"/>
      <c r="J224" s="86"/>
      <c r="K224" s="76"/>
      <c r="L224" s="62"/>
    </row>
    <row r="225" spans="1:12" ht="17">
      <c r="A225" s="20" t="s">
        <v>292</v>
      </c>
      <c r="B225" s="15">
        <v>39718.790435787356</v>
      </c>
      <c r="C225" s="2">
        <v>933.81064855480099</v>
      </c>
      <c r="D225" s="2">
        <v>38384.721306361294</v>
      </c>
      <c r="E225" s="2">
        <v>2080.9945378951838</v>
      </c>
      <c r="F225" s="80">
        <v>0.23260775347294926</v>
      </c>
      <c r="G225" s="94">
        <f t="shared" si="8"/>
        <v>0.8271525132888855</v>
      </c>
      <c r="H225" s="76"/>
      <c r="I225" s="86"/>
      <c r="J225" s="86"/>
      <c r="K225" s="76"/>
      <c r="L225" s="62"/>
    </row>
    <row r="226" spans="1:12" ht="17">
      <c r="A226" s="18" t="s">
        <v>293</v>
      </c>
      <c r="B226" s="3">
        <v>31154.675873804026</v>
      </c>
      <c r="C226" s="3">
        <v>1688.7484586599364</v>
      </c>
      <c r="D226" s="3">
        <v>27459.146371672356</v>
      </c>
      <c r="E226" s="3">
        <v>2011.2934344901507</v>
      </c>
      <c r="F226" s="79">
        <v>1.0766979024775376E-2</v>
      </c>
      <c r="G226" s="93">
        <f t="shared" si="8"/>
        <v>1.9900139611535463</v>
      </c>
      <c r="H226" s="76"/>
      <c r="I226" s="86"/>
      <c r="J226" s="86"/>
      <c r="K226" s="76"/>
      <c r="L226" s="62"/>
    </row>
    <row r="227" spans="1:12" ht="17">
      <c r="A227" s="18" t="s">
        <v>294</v>
      </c>
      <c r="B227" s="3">
        <v>29020.622414143447</v>
      </c>
      <c r="C227" s="3">
        <v>848.44719804577062</v>
      </c>
      <c r="D227" s="3">
        <v>27323.774962536281</v>
      </c>
      <c r="E227" s="3">
        <v>625.12202846757748</v>
      </c>
      <c r="F227" s="79">
        <v>5.5500851837934229E-3</v>
      </c>
      <c r="G227" s="93">
        <f t="shared" si="8"/>
        <v>2.277042330415874</v>
      </c>
      <c r="H227" s="76"/>
      <c r="I227" s="86"/>
      <c r="J227" s="86"/>
      <c r="K227" s="76"/>
      <c r="L227" s="62"/>
    </row>
    <row r="228" spans="1:12" ht="17">
      <c r="A228" s="18" t="s">
        <v>295</v>
      </c>
      <c r="B228" s="3">
        <v>32498.624026894802</v>
      </c>
      <c r="C228" s="3">
        <v>1061.0012566236478</v>
      </c>
      <c r="D228" s="3">
        <v>29788.273288712884</v>
      </c>
      <c r="E228" s="3">
        <v>635.48093102181235</v>
      </c>
      <c r="F228" s="79">
        <v>1.1193752570866091E-3</v>
      </c>
      <c r="G228" s="93">
        <f t="shared" si="8"/>
        <v>3.0992547793426666</v>
      </c>
      <c r="H228" s="76"/>
      <c r="I228" s="86"/>
      <c r="J228" s="86"/>
      <c r="K228" s="76"/>
      <c r="L228" s="62"/>
    </row>
    <row r="229" spans="1:12" ht="17">
      <c r="A229" s="18" t="s">
        <v>296</v>
      </c>
      <c r="B229" s="3">
        <v>28299.458945550356</v>
      </c>
      <c r="C229" s="3">
        <v>856.64952603654979</v>
      </c>
      <c r="D229" s="3">
        <v>25294.837314332803</v>
      </c>
      <c r="E229" s="3">
        <v>1485.1369100088893</v>
      </c>
      <c r="F229" s="79">
        <v>4.4314612082953968E-3</v>
      </c>
      <c r="G229" s="93">
        <f t="shared" si="8"/>
        <v>2.4783893187983415</v>
      </c>
      <c r="H229" s="76"/>
      <c r="I229" s="86"/>
      <c r="J229" s="86"/>
      <c r="K229" s="76"/>
      <c r="L229" s="62"/>
    </row>
    <row r="230" spans="1:12" ht="17">
      <c r="A230" s="18" t="s">
        <v>297</v>
      </c>
      <c r="B230" s="3">
        <v>19669.395118467426</v>
      </c>
      <c r="C230" s="3">
        <v>801.39049942204701</v>
      </c>
      <c r="D230" s="3">
        <v>4228.6467743768271</v>
      </c>
      <c r="E230" s="3">
        <v>658.3808817852514</v>
      </c>
      <c r="F230" s="79">
        <v>2.8363574922876845E-11</v>
      </c>
      <c r="G230" s="93">
        <f t="shared" si="8"/>
        <v>21.054229346070905</v>
      </c>
      <c r="H230" s="76">
        <f>(B230/75000)/(D230/75000)</f>
        <v>4.6514632618767484</v>
      </c>
      <c r="I230" s="86">
        <f>B230/75000</f>
        <v>0.26225860157956565</v>
      </c>
      <c r="J230" s="86">
        <f>D230/75000</f>
        <v>5.6381956991691025E-2</v>
      </c>
      <c r="K230" s="76">
        <f>H230/5.2</f>
        <v>0.8945121657455285</v>
      </c>
      <c r="L230" s="62">
        <f>I230/0.062</f>
        <v>4.2299774448317038</v>
      </c>
    </row>
    <row r="231" spans="1:12" ht="17">
      <c r="A231" s="18" t="s">
        <v>298</v>
      </c>
      <c r="B231" s="3">
        <v>33616.016145031266</v>
      </c>
      <c r="C231" s="3">
        <v>1057.7848374702121</v>
      </c>
      <c r="D231" s="3">
        <v>31149.292036837403</v>
      </c>
      <c r="E231" s="3">
        <v>795.87634643794388</v>
      </c>
      <c r="F231" s="79">
        <v>2.2630553448154131E-3</v>
      </c>
      <c r="G231" s="93">
        <f t="shared" si="8"/>
        <v>2.6352867941062277</v>
      </c>
      <c r="H231" s="76"/>
      <c r="I231" s="86"/>
      <c r="J231" s="86"/>
      <c r="K231" s="76"/>
      <c r="L231" s="62"/>
    </row>
    <row r="232" spans="1:12" ht="17">
      <c r="A232" s="18" t="s">
        <v>299</v>
      </c>
      <c r="B232" s="3">
        <v>25803.68483334003</v>
      </c>
      <c r="C232" s="3">
        <v>548.94320512976367</v>
      </c>
      <c r="D232" s="3">
        <v>25610.412416382213</v>
      </c>
      <c r="E232" s="3">
        <v>876.32786075795673</v>
      </c>
      <c r="F232" s="79">
        <v>0.68647515908223433</v>
      </c>
      <c r="G232" s="93">
        <f t="shared" si="8"/>
        <v>0.26432442314318788</v>
      </c>
      <c r="H232" s="76"/>
      <c r="I232" s="86"/>
      <c r="J232" s="86"/>
      <c r="K232" s="76"/>
      <c r="L232" s="62"/>
    </row>
    <row r="233" spans="1:12" ht="17">
      <c r="A233" s="20" t="s">
        <v>300</v>
      </c>
      <c r="B233" s="15">
        <v>52556.425554386398</v>
      </c>
      <c r="C233" s="2">
        <v>5395.9988956496236</v>
      </c>
      <c r="D233" s="2">
        <v>45309.895097980138</v>
      </c>
      <c r="E233" s="2">
        <v>2569.1320512010088</v>
      </c>
      <c r="F233" s="80">
        <v>2.9516210476960694E-2</v>
      </c>
      <c r="G233" s="94">
        <f t="shared" si="8"/>
        <v>1.7147710858635359</v>
      </c>
      <c r="H233" s="76"/>
      <c r="I233" s="86"/>
      <c r="J233" s="86"/>
      <c r="K233" s="76"/>
      <c r="L233" s="62"/>
    </row>
    <row r="234" spans="1:12" ht="17">
      <c r="A234" s="20" t="s">
        <v>301</v>
      </c>
      <c r="B234" s="15">
        <v>51558.527306167292</v>
      </c>
      <c r="C234" s="2">
        <v>2221.3093727221026</v>
      </c>
      <c r="D234" s="2">
        <v>52306.558030171487</v>
      </c>
      <c r="E234" s="2">
        <v>3687.5957947005099</v>
      </c>
      <c r="F234" s="80">
        <v>0.70750240942446552</v>
      </c>
      <c r="G234" s="94">
        <f t="shared" si="8"/>
        <v>0.24573471557884241</v>
      </c>
      <c r="H234" s="76"/>
      <c r="I234" s="86"/>
      <c r="J234" s="86"/>
      <c r="K234" s="76"/>
      <c r="L234" s="62"/>
    </row>
    <row r="235" spans="1:12" ht="17">
      <c r="A235" s="20" t="s">
        <v>302</v>
      </c>
      <c r="B235" s="15">
        <v>23821.373424028086</v>
      </c>
      <c r="C235" s="2">
        <v>1684.3920740506389</v>
      </c>
      <c r="D235" s="2">
        <v>14379.07796153195</v>
      </c>
      <c r="E235" s="2">
        <v>2744.1816842806202</v>
      </c>
      <c r="F235" s="80">
        <v>1.5041124571659373E-4</v>
      </c>
      <c r="G235" s="94">
        <f t="shared" si="8"/>
        <v>4.1471636006036956</v>
      </c>
      <c r="H235" s="76">
        <f>(B235/75000)/(D235/75000)</f>
        <v>1.6566690498345522</v>
      </c>
      <c r="I235" s="86">
        <f>B235/75000</f>
        <v>0.31761831232037446</v>
      </c>
      <c r="J235" s="86">
        <f>D235/75000</f>
        <v>0.19172103948709265</v>
      </c>
      <c r="K235" s="76">
        <f>H235/5.2</f>
        <v>0.31859020189126003</v>
      </c>
      <c r="L235" s="62">
        <f>I235/0.062</f>
        <v>5.1228760051673303</v>
      </c>
    </row>
    <row r="236" spans="1:12" ht="17">
      <c r="A236" s="20" t="s">
        <v>303</v>
      </c>
      <c r="B236" s="15">
        <v>51072.838717155602</v>
      </c>
      <c r="C236" s="2">
        <v>2769.9735503481247</v>
      </c>
      <c r="D236" s="2">
        <v>51438.795815293153</v>
      </c>
      <c r="E236" s="2">
        <v>4999.133993509723</v>
      </c>
      <c r="F236" s="80">
        <v>0.88977561933375138</v>
      </c>
      <c r="G236" s="94">
        <f t="shared" si="8"/>
        <v>9.055446386377014E-2</v>
      </c>
      <c r="H236" s="76"/>
      <c r="I236" s="86"/>
      <c r="J236" s="86"/>
      <c r="K236" s="76"/>
      <c r="L236" s="62"/>
    </row>
    <row r="237" spans="1:12" ht="17">
      <c r="A237" s="20" t="s">
        <v>304</v>
      </c>
      <c r="B237" s="15">
        <v>52908.801111359142</v>
      </c>
      <c r="C237" s="2">
        <v>3186.1872121632105</v>
      </c>
      <c r="D237" s="2">
        <v>52047.217799429469</v>
      </c>
      <c r="E237" s="2">
        <v>8970.5001953432857</v>
      </c>
      <c r="F237" s="80">
        <v>0.8460562649030392</v>
      </c>
      <c r="G237" s="94">
        <f t="shared" si="8"/>
        <v>0.12799596034882132</v>
      </c>
      <c r="H237" s="76"/>
      <c r="I237" s="86"/>
      <c r="J237" s="86"/>
      <c r="K237" s="76"/>
      <c r="L237" s="62"/>
    </row>
    <row r="238" spans="1:12" ht="17">
      <c r="A238" s="20" t="s">
        <v>305</v>
      </c>
      <c r="B238" s="15">
        <v>52210.529711903597</v>
      </c>
      <c r="C238" s="2">
        <v>1155.9253908834521</v>
      </c>
      <c r="D238" s="2">
        <v>49490.588532543428</v>
      </c>
      <c r="E238" s="2">
        <v>833.64433471943937</v>
      </c>
      <c r="F238" s="80">
        <v>2.0391552172272401E-3</v>
      </c>
      <c r="G238" s="94">
        <f t="shared" si="8"/>
        <v>2.6990195853594243</v>
      </c>
      <c r="H238" s="76"/>
      <c r="I238" s="86"/>
      <c r="J238" s="86"/>
      <c r="K238" s="76"/>
      <c r="L238" s="62"/>
    </row>
    <row r="239" spans="1:12" ht="17">
      <c r="A239" s="20" t="s">
        <v>306</v>
      </c>
      <c r="B239" s="15">
        <v>52553.278069557251</v>
      </c>
      <c r="C239" s="2">
        <v>947.97343603001423</v>
      </c>
      <c r="D239" s="2">
        <v>49837.020470510353</v>
      </c>
      <c r="E239" s="2">
        <v>4372.4416663017328</v>
      </c>
      <c r="F239" s="80">
        <v>0.22794012288547902</v>
      </c>
      <c r="G239" s="94">
        <f t="shared" si="8"/>
        <v>0.8585933984976466</v>
      </c>
      <c r="H239" s="76"/>
      <c r="I239" s="86"/>
      <c r="J239" s="86"/>
      <c r="K239" s="76"/>
      <c r="L239" s="62"/>
    </row>
    <row r="240" spans="1:12" ht="17">
      <c r="A240" s="18" t="s">
        <v>307</v>
      </c>
      <c r="B240" s="3">
        <v>43909.747755865996</v>
      </c>
      <c r="C240" s="3">
        <v>982.41989355955491</v>
      </c>
      <c r="D240" s="3">
        <v>42387.906445348657</v>
      </c>
      <c r="E240" s="3">
        <v>628.56183304729586</v>
      </c>
      <c r="F240" s="79">
        <v>1.813339259456604E-2</v>
      </c>
      <c r="G240" s="93">
        <f t="shared" si="8"/>
        <v>1.8453416471194128</v>
      </c>
      <c r="H240" s="76"/>
      <c r="I240" s="86"/>
      <c r="J240" s="86"/>
      <c r="K240" s="76"/>
      <c r="L240" s="62"/>
    </row>
    <row r="241" spans="1:12" ht="17">
      <c r="A241" s="18" t="s">
        <v>308</v>
      </c>
      <c r="B241" s="3">
        <v>38597.652948543291</v>
      </c>
      <c r="C241" s="3">
        <v>1772.6401989239516</v>
      </c>
      <c r="D241" s="3">
        <v>42099.028417462934</v>
      </c>
      <c r="E241" s="3">
        <v>4198.5624745757968</v>
      </c>
      <c r="F241" s="79">
        <v>0.13124041598059125</v>
      </c>
      <c r="G241" s="93">
        <f t="shared" si="8"/>
        <v>1.0865095577723356</v>
      </c>
      <c r="H241" s="76"/>
      <c r="I241" s="86"/>
      <c r="J241" s="86"/>
      <c r="K241" s="76"/>
      <c r="L241" s="62"/>
    </row>
    <row r="242" spans="1:12" ht="17">
      <c r="A242" s="18" t="s">
        <v>309</v>
      </c>
      <c r="B242" s="3">
        <v>39359.751012177039</v>
      </c>
      <c r="C242" s="3">
        <v>590.78431520599634</v>
      </c>
      <c r="D242" s="3">
        <v>38550.236447613257</v>
      </c>
      <c r="E242" s="3">
        <v>484.43296102141221</v>
      </c>
      <c r="F242" s="79">
        <v>4.0231672029774686E-2</v>
      </c>
      <c r="G242" s="93">
        <f t="shared" si="8"/>
        <v>1.4984570415720664</v>
      </c>
      <c r="H242" s="76"/>
      <c r="I242" s="86"/>
      <c r="J242" s="86"/>
      <c r="K242" s="76"/>
      <c r="L242" s="62"/>
    </row>
    <row r="243" spans="1:12" ht="17">
      <c r="A243" s="18" t="s">
        <v>310</v>
      </c>
      <c r="B243" s="3">
        <v>12337.639859765337</v>
      </c>
      <c r="C243" s="3">
        <v>463.78964075056069</v>
      </c>
      <c r="D243" s="3">
        <v>15438.510317459006</v>
      </c>
      <c r="E243" s="3">
        <v>1195.5889367437319</v>
      </c>
      <c r="F243" s="79">
        <v>1.2949800130678663E-3</v>
      </c>
      <c r="G243" s="93">
        <f t="shared" si="8"/>
        <v>3.4196151125783882</v>
      </c>
      <c r="H243" s="76"/>
      <c r="I243" s="86"/>
      <c r="J243" s="86"/>
      <c r="K243" s="76"/>
      <c r="L243" s="62"/>
    </row>
    <row r="244" spans="1:12" ht="17">
      <c r="A244" s="18" t="s">
        <v>311</v>
      </c>
      <c r="B244" s="3">
        <v>39630.66919926674</v>
      </c>
      <c r="C244" s="3">
        <v>1264.391375761109</v>
      </c>
      <c r="D244" s="3">
        <v>36244.481559608335</v>
      </c>
      <c r="E244" s="3">
        <v>2466.6263262900552</v>
      </c>
      <c r="F244" s="79">
        <v>2.7536839911611839E-2</v>
      </c>
      <c r="G244" s="93">
        <f t="shared" ref="G244:G260" si="9">ABS((B244-D244)/(SQRT(((C244^2)+(E244^2))*0.5)))</f>
        <v>1.7276770011603189</v>
      </c>
      <c r="H244" s="76"/>
      <c r="I244" s="86"/>
      <c r="J244" s="86"/>
      <c r="K244" s="76"/>
      <c r="L244" s="62"/>
    </row>
    <row r="245" spans="1:12" ht="17">
      <c r="A245" s="18" t="s">
        <v>312</v>
      </c>
      <c r="B245" s="3">
        <v>41315.126803380401</v>
      </c>
      <c r="C245" s="3">
        <v>3050.7056207775913</v>
      </c>
      <c r="D245" s="3">
        <v>37638.261340384597</v>
      </c>
      <c r="E245" s="3">
        <v>2776.7177041764221</v>
      </c>
      <c r="F245" s="79">
        <v>7.4491787164487316E-2</v>
      </c>
      <c r="G245" s="93">
        <f t="shared" si="9"/>
        <v>1.2605256041547381</v>
      </c>
      <c r="H245" s="76"/>
      <c r="I245" s="86"/>
      <c r="J245" s="86"/>
      <c r="K245" s="76"/>
      <c r="L245" s="62"/>
    </row>
    <row r="246" spans="1:12" ht="17">
      <c r="A246" s="18" t="s">
        <v>313</v>
      </c>
      <c r="B246" s="3">
        <v>40943.988918950658</v>
      </c>
      <c r="C246" s="3">
        <v>2359.1336167240511</v>
      </c>
      <c r="D246" s="3">
        <v>38618.91221279218</v>
      </c>
      <c r="E246" s="3">
        <v>3863.2126408111271</v>
      </c>
      <c r="F246" s="79">
        <v>0.28285915171870551</v>
      </c>
      <c r="G246" s="93">
        <f t="shared" si="9"/>
        <v>0.72641050539246155</v>
      </c>
      <c r="H246" s="76"/>
      <c r="I246" s="86"/>
      <c r="J246" s="86"/>
      <c r="K246" s="76"/>
      <c r="L246" s="62"/>
    </row>
    <row r="247" spans="1:12" ht="17">
      <c r="A247" s="20" t="s">
        <v>314</v>
      </c>
      <c r="B247" s="15">
        <v>33216.794629336546</v>
      </c>
      <c r="C247" s="2">
        <v>705.53950277998649</v>
      </c>
      <c r="D247" s="2">
        <v>22033.832829656447</v>
      </c>
      <c r="E247" s="2">
        <v>2343.3115159365034</v>
      </c>
      <c r="F247" s="80">
        <v>5.6987383572950896E-5</v>
      </c>
      <c r="G247" s="94">
        <f t="shared" si="9"/>
        <v>6.4624693324673803</v>
      </c>
      <c r="H247" s="76">
        <f>(B247/75000)/(D247/75000)</f>
        <v>1.5075359283214851</v>
      </c>
      <c r="I247" s="86">
        <f>B247/75000</f>
        <v>0.44289059505782064</v>
      </c>
      <c r="J247" s="86">
        <f>D247/75000</f>
        <v>0.29378443772875262</v>
      </c>
      <c r="K247" s="76">
        <f>H247/5.2</f>
        <v>0.28991075544643941</v>
      </c>
      <c r="L247" s="62">
        <f>I247/0.062</f>
        <v>7.1433966944809777</v>
      </c>
    </row>
    <row r="248" spans="1:12" ht="17">
      <c r="A248" s="20" t="s">
        <v>315</v>
      </c>
      <c r="B248" s="15">
        <v>30362.173209560668</v>
      </c>
      <c r="C248" s="2">
        <v>986.87546659737313</v>
      </c>
      <c r="D248" s="2">
        <v>28521.221954439385</v>
      </c>
      <c r="E248" s="2">
        <v>1454.3506987776593</v>
      </c>
      <c r="F248" s="80">
        <v>4.4481705492228969E-2</v>
      </c>
      <c r="G248" s="94">
        <f t="shared" si="9"/>
        <v>1.4813039319213825</v>
      </c>
      <c r="H248" s="76"/>
      <c r="I248" s="86"/>
      <c r="J248" s="86"/>
      <c r="K248" s="76"/>
      <c r="L248" s="62"/>
    </row>
    <row r="249" spans="1:12" ht="17">
      <c r="A249" s="20" t="s">
        <v>316</v>
      </c>
      <c r="B249" s="15">
        <v>28870.320681003912</v>
      </c>
      <c r="C249" s="2">
        <v>1929.4852065111261</v>
      </c>
      <c r="D249" s="2">
        <v>26366.764454587417</v>
      </c>
      <c r="E249" s="2">
        <v>1211.5419498058816</v>
      </c>
      <c r="F249" s="80">
        <v>3.8091578058363267E-2</v>
      </c>
      <c r="G249" s="94">
        <f t="shared" si="9"/>
        <v>1.5540228993709995</v>
      </c>
      <c r="H249" s="76"/>
      <c r="I249" s="86"/>
      <c r="J249" s="86"/>
      <c r="K249" s="76"/>
      <c r="L249" s="62"/>
    </row>
    <row r="250" spans="1:12" ht="17">
      <c r="A250" s="20" t="s">
        <v>317</v>
      </c>
      <c r="B250" s="15">
        <v>28804.05783208807</v>
      </c>
      <c r="C250" s="2">
        <v>721.00040321949905</v>
      </c>
      <c r="D250" s="2">
        <v>28959.813921487264</v>
      </c>
      <c r="E250" s="2">
        <v>179.97351387312713</v>
      </c>
      <c r="F250" s="80">
        <v>0.65692531429668355</v>
      </c>
      <c r="G250" s="94">
        <f t="shared" si="9"/>
        <v>0.29641435319767939</v>
      </c>
      <c r="H250" s="76"/>
      <c r="I250" s="86"/>
      <c r="J250" s="86"/>
      <c r="K250" s="76"/>
      <c r="L250" s="62"/>
    </row>
    <row r="251" spans="1:12" ht="17">
      <c r="A251" s="20" t="s">
        <v>318</v>
      </c>
      <c r="B251" s="15">
        <v>35579.754477202601</v>
      </c>
      <c r="C251" s="2">
        <v>883.52659666374177</v>
      </c>
      <c r="D251" s="2">
        <v>33977.66299533267</v>
      </c>
      <c r="E251" s="2">
        <v>583.64896009592849</v>
      </c>
      <c r="F251" s="80">
        <v>8.5401214952211205E-3</v>
      </c>
      <c r="G251" s="94">
        <f t="shared" si="9"/>
        <v>2.1396764529301935</v>
      </c>
      <c r="H251" s="76"/>
      <c r="I251" s="86"/>
      <c r="J251" s="86"/>
      <c r="K251" s="76"/>
      <c r="L251" s="62"/>
    </row>
    <row r="252" spans="1:12" ht="17">
      <c r="A252" s="20" t="s">
        <v>319</v>
      </c>
      <c r="B252" s="15">
        <v>32093.584049750742</v>
      </c>
      <c r="C252" s="2">
        <v>2316.117511333277</v>
      </c>
      <c r="D252" s="2">
        <v>28877.78357168275</v>
      </c>
      <c r="E252" s="2">
        <v>522.63258672594827</v>
      </c>
      <c r="F252" s="80">
        <v>2.5763398803632202E-2</v>
      </c>
      <c r="G252" s="94">
        <f t="shared" si="9"/>
        <v>1.9153982083299175</v>
      </c>
      <c r="H252" s="76"/>
      <c r="I252" s="86"/>
      <c r="J252" s="86"/>
      <c r="K252" s="76"/>
      <c r="L252" s="62"/>
    </row>
    <row r="253" spans="1:12" ht="17">
      <c r="A253" s="20" t="s">
        <v>320</v>
      </c>
      <c r="B253" s="15">
        <v>11240.411590728168</v>
      </c>
      <c r="C253" s="2">
        <v>322.51956620690601</v>
      </c>
      <c r="D253" s="2">
        <v>5645.508813681935</v>
      </c>
      <c r="E253" s="2">
        <v>810.80104281672379</v>
      </c>
      <c r="F253" s="80">
        <v>3.4664886227471616E-6</v>
      </c>
      <c r="G253" s="94">
        <f t="shared" si="9"/>
        <v>9.0676803050371912</v>
      </c>
      <c r="H253" s="76">
        <f>(B253/75000)/(D253/75000)</f>
        <v>1.991036053913678</v>
      </c>
      <c r="I253" s="86">
        <f>B253/75000</f>
        <v>0.14987215454304226</v>
      </c>
      <c r="J253" s="86">
        <f>D253/75000</f>
        <v>7.5273450849092469E-2</v>
      </c>
      <c r="K253" s="76">
        <f>H253/5.2</f>
        <v>0.38289154882955345</v>
      </c>
      <c r="L253" s="62">
        <f>I253/0.062</f>
        <v>2.417292815210359</v>
      </c>
    </row>
    <row r="254" spans="1:12" ht="17">
      <c r="A254" s="18" t="s">
        <v>321</v>
      </c>
      <c r="B254" s="3">
        <v>31877.276537092472</v>
      </c>
      <c r="C254" s="3">
        <v>1323.664694575531</v>
      </c>
      <c r="D254" s="3">
        <v>29111.762467292298</v>
      </c>
      <c r="E254" s="3">
        <v>771.13118056271139</v>
      </c>
      <c r="F254" s="79">
        <v>3.7109927459604906E-3</v>
      </c>
      <c r="G254" s="93">
        <f t="shared" si="9"/>
        <v>2.5530490973591937</v>
      </c>
      <c r="H254" s="76"/>
      <c r="I254" s="86"/>
      <c r="J254" s="86"/>
      <c r="K254" s="76"/>
      <c r="L254" s="62"/>
    </row>
    <row r="255" spans="1:12" ht="17">
      <c r="A255" s="18" t="s">
        <v>322</v>
      </c>
      <c r="B255" s="3">
        <v>27298.540016041854</v>
      </c>
      <c r="C255" s="3">
        <v>2116.2902271753342</v>
      </c>
      <c r="D255" s="3">
        <v>24024.566137427726</v>
      </c>
      <c r="E255" s="3">
        <v>777.44418176594991</v>
      </c>
      <c r="F255" s="79">
        <v>1.6266322071262791E-2</v>
      </c>
      <c r="G255" s="93">
        <f t="shared" si="9"/>
        <v>2.0536466426862767</v>
      </c>
      <c r="H255" s="76"/>
      <c r="I255" s="86"/>
      <c r="J255" s="86"/>
      <c r="K255" s="76"/>
      <c r="L255" s="62"/>
    </row>
    <row r="256" spans="1:12" ht="17">
      <c r="A256" s="18" t="s">
        <v>323</v>
      </c>
      <c r="B256" s="3">
        <v>33461.790629218965</v>
      </c>
      <c r="C256" s="3">
        <v>984.82328977390864</v>
      </c>
      <c r="D256" s="3">
        <v>31038.255526019824</v>
      </c>
      <c r="E256" s="3">
        <v>750.39547625341299</v>
      </c>
      <c r="F256" s="79">
        <v>1.6274461023338019E-3</v>
      </c>
      <c r="G256" s="93">
        <f t="shared" si="9"/>
        <v>2.7681998730239337</v>
      </c>
      <c r="H256" s="76"/>
      <c r="I256" s="86"/>
      <c r="J256" s="86"/>
      <c r="K256" s="76"/>
      <c r="L256" s="62"/>
    </row>
    <row r="257" spans="1:12" ht="17">
      <c r="A257" s="18" t="s">
        <v>324</v>
      </c>
      <c r="B257" s="3">
        <v>35221.223884032144</v>
      </c>
      <c r="C257" s="3">
        <v>2008.1320241771207</v>
      </c>
      <c r="D257" s="3">
        <v>31287.216959187605</v>
      </c>
      <c r="E257" s="3">
        <v>1321.999892308367</v>
      </c>
      <c r="F257" s="79">
        <v>5.6111383816793122E-3</v>
      </c>
      <c r="G257" s="93">
        <f t="shared" si="9"/>
        <v>2.3140660831321509</v>
      </c>
      <c r="H257" s="76"/>
      <c r="I257" s="86"/>
      <c r="J257" s="86"/>
      <c r="K257" s="76"/>
      <c r="L257" s="62"/>
    </row>
    <row r="258" spans="1:12" ht="17">
      <c r="A258" s="18" t="s">
        <v>325</v>
      </c>
      <c r="B258" s="3">
        <v>34507.846193334677</v>
      </c>
      <c r="C258" s="3">
        <v>1240.6121860385231</v>
      </c>
      <c r="D258" s="3">
        <v>29452.09521272768</v>
      </c>
      <c r="E258" s="3">
        <v>2213.908092088569</v>
      </c>
      <c r="F258" s="79">
        <v>2.2221303443785687E-3</v>
      </c>
      <c r="G258" s="93">
        <f t="shared" si="9"/>
        <v>2.8173488323904845</v>
      </c>
      <c r="H258" s="76"/>
      <c r="I258" s="86"/>
      <c r="J258" s="86"/>
      <c r="K258" s="76"/>
      <c r="L258" s="62"/>
    </row>
    <row r="259" spans="1:12" ht="17">
      <c r="A259" s="18" t="s">
        <v>326</v>
      </c>
      <c r="B259" s="3">
        <v>17198.096791211985</v>
      </c>
      <c r="C259" s="3">
        <v>379.11445785323343</v>
      </c>
      <c r="D259" s="3">
        <v>6834.949956481978</v>
      </c>
      <c r="E259" s="3">
        <v>424.11600492464504</v>
      </c>
      <c r="F259" s="79">
        <v>2.4687851847994799E-12</v>
      </c>
      <c r="G259" s="93">
        <f t="shared" si="9"/>
        <v>25.763267635391962</v>
      </c>
      <c r="H259" s="76">
        <f>(B259/75000)/(D259/75000)</f>
        <v>2.5161993724477876</v>
      </c>
      <c r="I259" s="86">
        <f>B259/75000</f>
        <v>0.22930795721615979</v>
      </c>
      <c r="J259" s="86">
        <f>D259/75000</f>
        <v>9.1132666086426367E-2</v>
      </c>
      <c r="K259" s="76">
        <f>H259/5.2</f>
        <v>0.48388449470149758</v>
      </c>
      <c r="L259" s="62">
        <f>I259/0.062</f>
        <v>3.6985154389703192</v>
      </c>
    </row>
    <row r="260" spans="1:12" ht="18" thickBot="1">
      <c r="A260" s="19" t="s">
        <v>327</v>
      </c>
      <c r="B260" s="4">
        <v>36037.059897967061</v>
      </c>
      <c r="C260" s="4">
        <v>913.90180127238568</v>
      </c>
      <c r="D260" s="4">
        <v>35886.801762084397</v>
      </c>
      <c r="E260" s="4">
        <v>1502.7184158869311</v>
      </c>
      <c r="F260" s="90">
        <v>0.8531162277016533</v>
      </c>
      <c r="G260" s="95">
        <f t="shared" si="9"/>
        <v>0.12081932865503925</v>
      </c>
      <c r="H260" s="76"/>
      <c r="I260" s="86"/>
      <c r="J260" s="86"/>
      <c r="K260" s="76"/>
      <c r="L260" s="62"/>
    </row>
    <row r="261" spans="1:12" ht="16" thickBot="1">
      <c r="F261" s="33"/>
      <c r="G261" s="74"/>
      <c r="H261" s="76"/>
      <c r="I261" s="86"/>
      <c r="J261" s="86"/>
      <c r="K261" s="76"/>
      <c r="L261" s="62"/>
    </row>
    <row r="262" spans="1:12">
      <c r="A262" s="283" t="s">
        <v>377</v>
      </c>
      <c r="B262" s="285" t="s">
        <v>17</v>
      </c>
      <c r="C262" s="285"/>
      <c r="D262" s="285" t="s">
        <v>16</v>
      </c>
      <c r="E262" s="285"/>
      <c r="F262" s="286" t="s">
        <v>0</v>
      </c>
      <c r="G262" s="277" t="s">
        <v>432</v>
      </c>
      <c r="H262" s="76"/>
      <c r="I262" s="86"/>
      <c r="J262" s="86"/>
      <c r="K262" s="76"/>
      <c r="L262" s="62"/>
    </row>
    <row r="263" spans="1:12" ht="49" thickBot="1">
      <c r="A263" s="284"/>
      <c r="B263" s="35" t="s">
        <v>1</v>
      </c>
      <c r="C263" s="35" t="s">
        <v>2</v>
      </c>
      <c r="D263" s="35" t="s">
        <v>1</v>
      </c>
      <c r="E263" s="35" t="s">
        <v>2</v>
      </c>
      <c r="F263" s="287"/>
      <c r="G263" s="288"/>
      <c r="H263" s="78" t="s">
        <v>433</v>
      </c>
      <c r="I263" s="87" t="s">
        <v>436</v>
      </c>
      <c r="J263" s="87" t="s">
        <v>437</v>
      </c>
      <c r="K263" s="65" t="s">
        <v>434</v>
      </c>
      <c r="L263" s="65" t="s">
        <v>435</v>
      </c>
    </row>
    <row r="264" spans="1:12" ht="17">
      <c r="A264" s="34" t="s">
        <v>328</v>
      </c>
      <c r="B264" s="83">
        <v>20917.638620549773</v>
      </c>
      <c r="C264" s="83">
        <v>555.5683965538143</v>
      </c>
      <c r="D264" s="83">
        <v>7918.40961411839</v>
      </c>
      <c r="E264" s="83">
        <v>633.05567146673184</v>
      </c>
      <c r="F264" s="91">
        <v>1.3655512899874806E-11</v>
      </c>
      <c r="G264" s="92">
        <f t="shared" ref="G264:G295" si="10">ABS((B264-D264)/(SQRT(((C264^2)+(E264^2))*0.5)))</f>
        <v>21.826403855099841</v>
      </c>
      <c r="H264" s="76">
        <f>(B264/75000)/(D264/75000)</f>
        <v>2.6416464466872212</v>
      </c>
      <c r="I264" s="86">
        <f>B264/75000</f>
        <v>0.278901848273997</v>
      </c>
      <c r="J264" s="86">
        <f>D264/75000</f>
        <v>0.10557879485491187</v>
      </c>
      <c r="K264" s="76">
        <f>H264/5.2</f>
        <v>0.50800893205523479</v>
      </c>
      <c r="L264" s="62">
        <f>I264/0.062</f>
        <v>4.4984169076451126</v>
      </c>
    </row>
    <row r="265" spans="1:12" ht="17">
      <c r="A265" s="18" t="s">
        <v>329</v>
      </c>
      <c r="B265" s="3">
        <v>28446.896811237501</v>
      </c>
      <c r="C265" s="3">
        <v>1070.5570643557016</v>
      </c>
      <c r="D265" s="3">
        <v>27757.583541893571</v>
      </c>
      <c r="E265" s="3">
        <v>440.25803732878245</v>
      </c>
      <c r="F265" s="79">
        <v>0.22686713521106255</v>
      </c>
      <c r="G265" s="93">
        <f t="shared" si="10"/>
        <v>0.84215546629575955</v>
      </c>
      <c r="H265" s="76"/>
      <c r="I265" s="86"/>
      <c r="J265" s="86"/>
      <c r="K265" s="76"/>
      <c r="L265" s="62"/>
    </row>
    <row r="266" spans="1:12" ht="17">
      <c r="A266" s="18" t="s">
        <v>330</v>
      </c>
      <c r="B266" s="3">
        <v>28086.307317321174</v>
      </c>
      <c r="C266" s="3">
        <v>695.4449877985254</v>
      </c>
      <c r="D266" s="3">
        <v>26808.921008140187</v>
      </c>
      <c r="E266" s="3">
        <v>731.18401008986234</v>
      </c>
      <c r="F266" s="79">
        <v>1.7875697298483345E-2</v>
      </c>
      <c r="G266" s="93">
        <f t="shared" si="10"/>
        <v>1.7902140976892549</v>
      </c>
      <c r="H266" s="76"/>
      <c r="I266" s="86"/>
      <c r="J266" s="86"/>
      <c r="K266" s="76"/>
      <c r="L266" s="62"/>
    </row>
    <row r="267" spans="1:12" ht="17">
      <c r="A267" s="18" t="s">
        <v>331</v>
      </c>
      <c r="B267" s="3">
        <v>27388.375176617828</v>
      </c>
      <c r="C267" s="3">
        <v>856.71527845730122</v>
      </c>
      <c r="D267" s="3">
        <v>26516.095802122505</v>
      </c>
      <c r="E267" s="3">
        <v>571.84831209744709</v>
      </c>
      <c r="F267" s="79">
        <v>9.1871900659654032E-2</v>
      </c>
      <c r="G267" s="93">
        <f t="shared" si="10"/>
        <v>1.197619144983324</v>
      </c>
      <c r="H267" s="76"/>
      <c r="I267" s="86"/>
      <c r="J267" s="86"/>
      <c r="K267" s="76"/>
      <c r="L267" s="62"/>
    </row>
    <row r="268" spans="1:12" ht="17">
      <c r="A268" s="18" t="s">
        <v>332</v>
      </c>
      <c r="B268" s="3">
        <v>28917.982622897976</v>
      </c>
      <c r="C268" s="3">
        <v>562.84759884694517</v>
      </c>
      <c r="D268" s="3">
        <v>29449.77518822371</v>
      </c>
      <c r="E268" s="3">
        <v>900.520768311403</v>
      </c>
      <c r="F268" s="79">
        <v>0.29384938306204778</v>
      </c>
      <c r="G268" s="93">
        <f t="shared" si="10"/>
        <v>0.70819640110416804</v>
      </c>
      <c r="H268" s="76"/>
      <c r="I268" s="86"/>
      <c r="J268" s="86"/>
      <c r="K268" s="76"/>
      <c r="L268" s="62"/>
    </row>
    <row r="269" spans="1:12" ht="17">
      <c r="A269" s="18" t="s">
        <v>333</v>
      </c>
      <c r="B269" s="3">
        <v>29427.034175192646</v>
      </c>
      <c r="C269" s="3">
        <v>562.72574142195526</v>
      </c>
      <c r="D269" s="3">
        <v>27802.282324889151</v>
      </c>
      <c r="E269" s="3">
        <v>981.74880016443888</v>
      </c>
      <c r="F269" s="79">
        <v>1.2484848829450307E-2</v>
      </c>
      <c r="G269" s="93">
        <f t="shared" si="10"/>
        <v>2.0305504234156961</v>
      </c>
      <c r="H269" s="76"/>
      <c r="I269" s="86"/>
      <c r="J269" s="86"/>
      <c r="K269" s="76"/>
      <c r="L269" s="62"/>
    </row>
    <row r="270" spans="1:12" ht="17">
      <c r="A270" s="18" t="s">
        <v>334</v>
      </c>
      <c r="B270" s="3">
        <v>29202.654929813656</v>
      </c>
      <c r="C270" s="3">
        <v>876.47143886962988</v>
      </c>
      <c r="D270" s="3">
        <v>27517.490633737751</v>
      </c>
      <c r="E270" s="3">
        <v>415.15080973059935</v>
      </c>
      <c r="F270" s="79">
        <v>5.789927607887109E-3</v>
      </c>
      <c r="G270" s="93">
        <f t="shared" si="10"/>
        <v>2.4573428514982512</v>
      </c>
      <c r="H270" s="76"/>
      <c r="I270" s="86"/>
      <c r="J270" s="86"/>
      <c r="K270" s="76"/>
      <c r="L270" s="62"/>
    </row>
    <row r="271" spans="1:12" ht="17">
      <c r="A271" s="20" t="s">
        <v>335</v>
      </c>
      <c r="B271" s="15">
        <v>34741.283419708976</v>
      </c>
      <c r="C271" s="2">
        <v>633.03814492734955</v>
      </c>
      <c r="D271" s="2">
        <v>34435.079651532717</v>
      </c>
      <c r="E271" s="2">
        <v>918.88017184285127</v>
      </c>
      <c r="F271" s="80">
        <v>0.55486985771791586</v>
      </c>
      <c r="G271" s="94">
        <f t="shared" si="10"/>
        <v>0.38808534045037868</v>
      </c>
      <c r="H271" s="76"/>
      <c r="I271" s="86"/>
      <c r="J271" s="86"/>
      <c r="K271" s="76"/>
      <c r="L271" s="62"/>
    </row>
    <row r="272" spans="1:12" ht="17">
      <c r="A272" s="20" t="s">
        <v>336</v>
      </c>
      <c r="B272" s="15">
        <v>32311.87239063418</v>
      </c>
      <c r="C272" s="2">
        <v>687.24350230238645</v>
      </c>
      <c r="D272" s="2">
        <v>29395.120791338573</v>
      </c>
      <c r="E272" s="2">
        <v>663.62741237672083</v>
      </c>
      <c r="F272" s="80">
        <v>4.6146344575338865E-5</v>
      </c>
      <c r="G272" s="94">
        <f t="shared" si="10"/>
        <v>4.3176678900237322</v>
      </c>
      <c r="H272" s="76">
        <f>(B272/75000)/(D272/75000)</f>
        <v>1.0992257055175987</v>
      </c>
      <c r="I272" s="86">
        <f>B272/75000</f>
        <v>0.43082496520845576</v>
      </c>
      <c r="J272" s="86">
        <f>D272/75000</f>
        <v>0.39193494388451433</v>
      </c>
      <c r="K272" s="76">
        <f>H272/5.2</f>
        <v>0.21138955875338436</v>
      </c>
      <c r="L272" s="62">
        <f>I272/0.062</f>
        <v>6.9487897614267062</v>
      </c>
    </row>
    <row r="273" spans="1:12" ht="17">
      <c r="A273" s="20" t="s">
        <v>337</v>
      </c>
      <c r="B273" s="15">
        <v>31895.860949299884</v>
      </c>
      <c r="C273" s="2">
        <v>942.31760291662079</v>
      </c>
      <c r="D273" s="2">
        <v>30139.828942419463</v>
      </c>
      <c r="E273" s="2">
        <v>769.34673226990674</v>
      </c>
      <c r="F273" s="80">
        <v>9.5154107554296704E-3</v>
      </c>
      <c r="G273" s="94">
        <f t="shared" si="10"/>
        <v>2.0414444669008467</v>
      </c>
      <c r="H273" s="76"/>
      <c r="I273" s="86"/>
      <c r="J273" s="86"/>
      <c r="K273" s="76"/>
      <c r="L273" s="62"/>
    </row>
    <row r="274" spans="1:12" ht="17">
      <c r="A274" s="20" t="s">
        <v>338</v>
      </c>
      <c r="B274" s="15">
        <v>31581.872443305892</v>
      </c>
      <c r="C274" s="2">
        <v>1401.6485090689534</v>
      </c>
      <c r="D274" s="2">
        <v>30694.283133466117</v>
      </c>
      <c r="E274" s="2">
        <v>757.70580966615478</v>
      </c>
      <c r="F274" s="80">
        <v>0.24950239450031028</v>
      </c>
      <c r="G274" s="94">
        <f t="shared" si="10"/>
        <v>0.78780409790785855</v>
      </c>
      <c r="H274" s="76"/>
      <c r="I274" s="86"/>
      <c r="J274" s="86"/>
      <c r="K274" s="76"/>
      <c r="L274" s="62"/>
    </row>
    <row r="275" spans="1:12" ht="17">
      <c r="A275" s="20" t="s">
        <v>339</v>
      </c>
      <c r="B275" s="15">
        <v>31837.883788509367</v>
      </c>
      <c r="C275" s="2">
        <v>372.14913225867673</v>
      </c>
      <c r="D275" s="2">
        <v>31784.002342343298</v>
      </c>
      <c r="E275" s="2">
        <v>268.66314685524276</v>
      </c>
      <c r="F275" s="80">
        <v>0.7987881713308902</v>
      </c>
      <c r="G275" s="94">
        <f t="shared" si="10"/>
        <v>0.16601521080024398</v>
      </c>
      <c r="H275" s="76"/>
      <c r="I275" s="86"/>
      <c r="J275" s="86"/>
      <c r="K275" s="76"/>
      <c r="L275" s="62"/>
    </row>
    <row r="276" spans="1:12" ht="17">
      <c r="A276" s="20" t="s">
        <v>340</v>
      </c>
      <c r="B276" s="15">
        <v>33066.928096413787</v>
      </c>
      <c r="C276" s="2">
        <v>712.81444222151811</v>
      </c>
      <c r="D276" s="2">
        <v>31439.558542095023</v>
      </c>
      <c r="E276" s="2">
        <v>1148.9159260372967</v>
      </c>
      <c r="F276" s="80">
        <v>2.6404761127206477E-2</v>
      </c>
      <c r="G276" s="94">
        <f t="shared" si="10"/>
        <v>1.7021575561063129</v>
      </c>
      <c r="H276" s="76"/>
      <c r="I276" s="86"/>
      <c r="J276" s="86"/>
      <c r="K276" s="76"/>
      <c r="L276" s="62"/>
    </row>
    <row r="277" spans="1:12" ht="17">
      <c r="A277" s="20" t="s">
        <v>341</v>
      </c>
      <c r="B277" s="15">
        <v>35472.608351474511</v>
      </c>
      <c r="C277" s="2">
        <v>1328.0157269811918</v>
      </c>
      <c r="D277" s="2">
        <v>36003.807551768863</v>
      </c>
      <c r="E277" s="2">
        <v>868.95167471239404</v>
      </c>
      <c r="F277" s="80">
        <v>0.47412660097849035</v>
      </c>
      <c r="G277" s="94">
        <f t="shared" si="10"/>
        <v>0.47335170880227034</v>
      </c>
      <c r="H277" s="76"/>
      <c r="I277" s="86"/>
      <c r="J277" s="86"/>
      <c r="K277" s="76"/>
      <c r="L277" s="62"/>
    </row>
    <row r="278" spans="1:12" ht="17">
      <c r="A278" s="18" t="s">
        <v>342</v>
      </c>
      <c r="B278" s="3">
        <v>37458.926945953084</v>
      </c>
      <c r="C278" s="3">
        <v>1694.6641820605948</v>
      </c>
      <c r="D278" s="3">
        <v>36410.615143225856</v>
      </c>
      <c r="E278" s="3">
        <v>914.34037092101369</v>
      </c>
      <c r="F278" s="79">
        <v>0.25953850080692548</v>
      </c>
      <c r="G278" s="93">
        <f t="shared" si="10"/>
        <v>0.76991215084641063</v>
      </c>
      <c r="H278" s="76"/>
      <c r="I278" s="86"/>
      <c r="J278" s="86"/>
      <c r="K278" s="76"/>
      <c r="L278" s="62"/>
    </row>
    <row r="279" spans="1:12" ht="17">
      <c r="A279" s="18" t="s">
        <v>343</v>
      </c>
      <c r="B279" s="3">
        <v>35742.096119664384</v>
      </c>
      <c r="C279" s="3">
        <v>842.78887060502484</v>
      </c>
      <c r="D279" s="3">
        <v>33866.895321103533</v>
      </c>
      <c r="E279" s="3">
        <v>334.61559226648365</v>
      </c>
      <c r="F279" s="79">
        <v>2.8838334481315494E-3</v>
      </c>
      <c r="G279" s="93">
        <f t="shared" si="10"/>
        <v>2.924543038121135</v>
      </c>
      <c r="H279" s="76"/>
      <c r="I279" s="86"/>
      <c r="J279" s="86"/>
      <c r="K279" s="76"/>
      <c r="L279" s="62"/>
    </row>
    <row r="280" spans="1:12" ht="17">
      <c r="A280" s="18" t="s">
        <v>344</v>
      </c>
      <c r="B280" s="3">
        <v>40170.127537690598</v>
      </c>
      <c r="C280" s="3">
        <v>2058.2951445494627</v>
      </c>
      <c r="D280" s="3">
        <v>37876.218703840503</v>
      </c>
      <c r="E280" s="3">
        <v>2028.1031543504878</v>
      </c>
      <c r="F280" s="79">
        <v>0.10627532582431208</v>
      </c>
      <c r="G280" s="93">
        <f t="shared" si="10"/>
        <v>1.1226738354776185</v>
      </c>
      <c r="H280" s="76"/>
      <c r="I280" s="86"/>
      <c r="J280" s="86"/>
      <c r="K280" s="76"/>
      <c r="L280" s="62"/>
    </row>
    <row r="281" spans="1:12" ht="17">
      <c r="A281" s="18" t="s">
        <v>345</v>
      </c>
      <c r="B281" s="3">
        <v>40243.491554878172</v>
      </c>
      <c r="C281" s="3">
        <v>2104.4918996715278</v>
      </c>
      <c r="D281" s="3">
        <v>37133.550697833918</v>
      </c>
      <c r="E281" s="3">
        <v>1392.8743235709792</v>
      </c>
      <c r="F281" s="79">
        <v>2.3035558816879773E-2</v>
      </c>
      <c r="G281" s="93">
        <f t="shared" si="10"/>
        <v>1.7427376489229933</v>
      </c>
      <c r="H281" s="76"/>
      <c r="I281" s="86"/>
      <c r="J281" s="86"/>
      <c r="K281" s="76"/>
      <c r="L281" s="62"/>
    </row>
    <row r="282" spans="1:12" ht="17">
      <c r="A282" s="18" t="s">
        <v>346</v>
      </c>
      <c r="B282" s="3">
        <v>33178.824659752019</v>
      </c>
      <c r="C282" s="3">
        <v>415.20451944537041</v>
      </c>
      <c r="D282" s="3">
        <v>8906.26673680145</v>
      </c>
      <c r="E282" s="3">
        <v>1126.0300064187502</v>
      </c>
      <c r="F282" s="79">
        <v>3.4124606104603778E-9</v>
      </c>
      <c r="G282" s="93">
        <f t="shared" si="10"/>
        <v>28.602123602554126</v>
      </c>
      <c r="H282" s="76">
        <f>(B282/75000)/(D282/75000)</f>
        <v>3.7253347154598799</v>
      </c>
      <c r="I282" s="86">
        <f>B282/75000</f>
        <v>0.44238432879669359</v>
      </c>
      <c r="J282" s="86">
        <f>D282/75000</f>
        <v>0.11875022315735266</v>
      </c>
      <c r="K282" s="76">
        <f>H282/5.2</f>
        <v>0.71641052220382306</v>
      </c>
      <c r="L282" s="62">
        <f>I282/0.062</f>
        <v>7.1352311096240904</v>
      </c>
    </row>
    <row r="283" spans="1:12" ht="17">
      <c r="A283" s="18" t="s">
        <v>347</v>
      </c>
      <c r="B283" s="3">
        <v>44983.54983590389</v>
      </c>
      <c r="C283" s="3">
        <v>2865.9638895788271</v>
      </c>
      <c r="D283" s="3">
        <v>43252.337511291757</v>
      </c>
      <c r="E283" s="3">
        <v>897.12201031029622</v>
      </c>
      <c r="F283" s="79">
        <v>0.24507096667378925</v>
      </c>
      <c r="G283" s="93">
        <f t="shared" si="10"/>
        <v>0.81526035974426969</v>
      </c>
      <c r="H283" s="76"/>
      <c r="I283" s="86"/>
      <c r="J283" s="86"/>
      <c r="K283" s="76"/>
      <c r="L283" s="62"/>
    </row>
    <row r="284" spans="1:12" ht="17">
      <c r="A284" s="18" t="s">
        <v>348</v>
      </c>
      <c r="B284" s="3">
        <v>44506.388172593252</v>
      </c>
      <c r="C284" s="3">
        <v>1760.6120529087771</v>
      </c>
      <c r="D284" s="3">
        <v>38363.145196865509</v>
      </c>
      <c r="E284" s="3">
        <v>3799.360429595557</v>
      </c>
      <c r="F284" s="79">
        <v>1.3336534708307824E-2</v>
      </c>
      <c r="G284" s="93">
        <f t="shared" si="10"/>
        <v>2.0747277331795595</v>
      </c>
      <c r="H284" s="76"/>
      <c r="I284" s="86"/>
      <c r="J284" s="86"/>
      <c r="K284" s="76"/>
      <c r="L284" s="62"/>
    </row>
    <row r="285" spans="1:12" ht="17">
      <c r="A285" s="20" t="s">
        <v>349</v>
      </c>
      <c r="B285" s="15">
        <v>48959.73287549935</v>
      </c>
      <c r="C285" s="2">
        <v>844.55552034105324</v>
      </c>
      <c r="D285" s="2">
        <v>47078.156180804457</v>
      </c>
      <c r="E285" s="2">
        <v>1570.8345587521314</v>
      </c>
      <c r="F285" s="80">
        <v>4.7348348752085774E-2</v>
      </c>
      <c r="G285" s="94">
        <f t="shared" si="10"/>
        <v>1.4920008371239424</v>
      </c>
      <c r="H285" s="76"/>
      <c r="I285" s="86"/>
      <c r="J285" s="86"/>
      <c r="K285" s="76"/>
      <c r="L285" s="62"/>
    </row>
    <row r="286" spans="1:12" ht="17">
      <c r="A286" s="20" t="s">
        <v>350</v>
      </c>
      <c r="B286" s="15">
        <v>54103.285738621598</v>
      </c>
      <c r="C286" s="2">
        <v>1491.6181896616188</v>
      </c>
      <c r="D286" s="2">
        <v>48203.003252964932</v>
      </c>
      <c r="E286" s="2">
        <v>2386.445969156895</v>
      </c>
      <c r="F286" s="80">
        <v>1.3771720871187118E-3</v>
      </c>
      <c r="G286" s="94">
        <f t="shared" si="10"/>
        <v>2.964994302312622</v>
      </c>
      <c r="H286" s="76"/>
      <c r="I286" s="86"/>
      <c r="J286" s="86"/>
      <c r="K286" s="76"/>
      <c r="L286" s="62"/>
    </row>
    <row r="287" spans="1:12" ht="17">
      <c r="A287" s="20" t="s">
        <v>351</v>
      </c>
      <c r="B287" s="15">
        <v>48742.272621046141</v>
      </c>
      <c r="C287" s="2">
        <v>1308.7592835170083</v>
      </c>
      <c r="D287" s="2">
        <v>30540.771860349389</v>
      </c>
      <c r="E287" s="2">
        <v>642.80662952337582</v>
      </c>
      <c r="F287" s="80">
        <v>1.1372089679636899E-8</v>
      </c>
      <c r="G287" s="94">
        <f t="shared" si="10"/>
        <v>17.653683406981322</v>
      </c>
      <c r="H287" s="76">
        <f>(B287/75000)/(D287/75000)</f>
        <v>1.5959738294737558</v>
      </c>
      <c r="I287" s="86">
        <f>B287/75000</f>
        <v>0.64989696828061516</v>
      </c>
      <c r="J287" s="86">
        <f>D287/75000</f>
        <v>0.4072102914713252</v>
      </c>
      <c r="K287" s="76">
        <f>H287/5.2</f>
        <v>0.30691804412956841</v>
      </c>
      <c r="L287" s="62">
        <f>I287/0.062</f>
        <v>10.482209165816373</v>
      </c>
    </row>
    <row r="288" spans="1:12" ht="17">
      <c r="A288" s="20" t="s">
        <v>352</v>
      </c>
      <c r="B288" s="15">
        <v>53207.507947193546</v>
      </c>
      <c r="C288" s="2">
        <v>2461.0647010540824</v>
      </c>
      <c r="D288" s="2">
        <v>47590.045144393138</v>
      </c>
      <c r="E288" s="2">
        <v>785.56545743410652</v>
      </c>
      <c r="F288" s="80">
        <v>2.8056575087489232E-3</v>
      </c>
      <c r="G288" s="94">
        <f t="shared" si="10"/>
        <v>3.0751311732225233</v>
      </c>
      <c r="H288" s="76"/>
      <c r="I288" s="86"/>
      <c r="J288" s="86"/>
      <c r="K288" s="76"/>
      <c r="L288" s="62"/>
    </row>
    <row r="289" spans="1:12" ht="17">
      <c r="A289" s="20" t="s">
        <v>353</v>
      </c>
      <c r="B289" s="15">
        <v>43863.5609985009</v>
      </c>
      <c r="C289" s="2">
        <v>773.659469779034</v>
      </c>
      <c r="D289" s="2">
        <v>47607.327162481983</v>
      </c>
      <c r="E289" s="2">
        <v>4710.6057723483882</v>
      </c>
      <c r="F289" s="80">
        <v>0.1368636329098884</v>
      </c>
      <c r="G289" s="94">
        <f t="shared" si="10"/>
        <v>1.1090910933336198</v>
      </c>
      <c r="H289" s="76"/>
      <c r="I289" s="86"/>
      <c r="J289" s="86"/>
      <c r="K289" s="76"/>
      <c r="L289" s="62"/>
    </row>
    <row r="290" spans="1:12" ht="17">
      <c r="A290" s="20" t="s">
        <v>354</v>
      </c>
      <c r="B290" s="15">
        <v>53668.539497960825</v>
      </c>
      <c r="C290" s="2">
        <v>1761.4146198096096</v>
      </c>
      <c r="D290" s="2">
        <v>50608.858348109228</v>
      </c>
      <c r="E290" s="2">
        <v>1086.9598337755144</v>
      </c>
      <c r="F290" s="80">
        <v>1.0186432352220432E-2</v>
      </c>
      <c r="G290" s="94">
        <f t="shared" si="10"/>
        <v>2.0905628909669858</v>
      </c>
      <c r="H290" s="76"/>
      <c r="I290" s="86"/>
      <c r="J290" s="86"/>
      <c r="K290" s="76"/>
      <c r="L290" s="62"/>
    </row>
    <row r="291" spans="1:12" ht="17">
      <c r="A291" s="20" t="s">
        <v>355</v>
      </c>
      <c r="B291" s="15">
        <v>50958.514557814597</v>
      </c>
      <c r="C291" s="2">
        <v>890.86616814332217</v>
      </c>
      <c r="D291" s="2">
        <v>51516.867325728417</v>
      </c>
      <c r="E291" s="2">
        <v>376.12726662298491</v>
      </c>
      <c r="F291" s="80">
        <v>0.23925678347730889</v>
      </c>
      <c r="G291" s="94">
        <f t="shared" si="10"/>
        <v>0.8165660765095436</v>
      </c>
      <c r="H291" s="76"/>
      <c r="I291" s="86"/>
      <c r="J291" s="86"/>
      <c r="K291" s="76"/>
      <c r="L291" s="62"/>
    </row>
    <row r="292" spans="1:12" ht="17">
      <c r="A292" s="18" t="s">
        <v>356</v>
      </c>
      <c r="B292" s="3">
        <v>40239.111361299147</v>
      </c>
      <c r="C292" s="3">
        <v>1229.2511023278987</v>
      </c>
      <c r="D292" s="3">
        <v>41241.841065085107</v>
      </c>
      <c r="E292" s="3">
        <v>1926.5967880343462</v>
      </c>
      <c r="F292" s="79">
        <v>0.35366219903363189</v>
      </c>
      <c r="G292" s="93">
        <f t="shared" si="10"/>
        <v>0.6205057200187265</v>
      </c>
      <c r="H292" s="76"/>
      <c r="I292" s="86"/>
      <c r="J292" s="86"/>
      <c r="K292" s="76"/>
      <c r="L292" s="62"/>
    </row>
    <row r="293" spans="1:12" ht="17">
      <c r="A293" s="18" t="s">
        <v>357</v>
      </c>
      <c r="B293" s="3">
        <v>39705.560821902793</v>
      </c>
      <c r="C293" s="3">
        <v>2156.0483012894551</v>
      </c>
      <c r="D293" s="3">
        <v>39671.642634499301</v>
      </c>
      <c r="E293" s="3">
        <v>1701.7145004468564</v>
      </c>
      <c r="F293" s="79">
        <v>0.97854331766861224</v>
      </c>
      <c r="G293" s="93">
        <f t="shared" si="10"/>
        <v>1.7463687681070244E-2</v>
      </c>
      <c r="H293" s="76"/>
      <c r="I293" s="86"/>
      <c r="J293" s="86"/>
      <c r="K293" s="76"/>
      <c r="L293" s="62"/>
    </row>
    <row r="294" spans="1:12" ht="17">
      <c r="A294" s="18" t="s">
        <v>358</v>
      </c>
      <c r="B294" s="3">
        <v>39281.935049804983</v>
      </c>
      <c r="C294" s="3">
        <v>2155.11238393641</v>
      </c>
      <c r="D294" s="3">
        <v>40068.973290408518</v>
      </c>
      <c r="E294" s="3">
        <v>680.8705242800462</v>
      </c>
      <c r="F294" s="79">
        <v>0.46582218742697723</v>
      </c>
      <c r="G294" s="93">
        <f t="shared" si="10"/>
        <v>0.49247182552076685</v>
      </c>
      <c r="H294" s="76"/>
      <c r="I294" s="86"/>
      <c r="J294" s="86"/>
      <c r="K294" s="76"/>
      <c r="L294" s="62"/>
    </row>
    <row r="295" spans="1:12" ht="17">
      <c r="A295" s="18" t="s">
        <v>359</v>
      </c>
      <c r="B295" s="3">
        <v>41183.834291078099</v>
      </c>
      <c r="C295" s="3">
        <v>1869.3662485046839</v>
      </c>
      <c r="D295" s="3">
        <v>36077.063938722837</v>
      </c>
      <c r="E295" s="3">
        <v>1539.9406263029707</v>
      </c>
      <c r="F295" s="79">
        <v>9.0786018400409215E-4</v>
      </c>
      <c r="G295" s="93">
        <f t="shared" si="10"/>
        <v>2.9818943191551184</v>
      </c>
      <c r="H295" s="76">
        <f>(B295/75000)/(D295/75000)</f>
        <v>1.1415517172081728</v>
      </c>
      <c r="I295" s="86">
        <f>B295/75000</f>
        <v>0.54911779054770804</v>
      </c>
      <c r="J295" s="86">
        <f>D295/75000</f>
        <v>0.48102751918297115</v>
      </c>
      <c r="K295" s="76">
        <f>H295/5.2</f>
        <v>0.21952917638618707</v>
      </c>
      <c r="L295" s="62">
        <f>I295/0.062</f>
        <v>8.8567385572210977</v>
      </c>
    </row>
    <row r="296" spans="1:12" ht="17">
      <c r="A296" s="18" t="s">
        <v>360</v>
      </c>
      <c r="B296" s="3">
        <v>45504.430668752619</v>
      </c>
      <c r="C296" s="3">
        <v>11797.566109515141</v>
      </c>
      <c r="D296" s="3">
        <v>41437.632324421298</v>
      </c>
      <c r="E296" s="3">
        <v>1177.7896247024692</v>
      </c>
      <c r="F296" s="79">
        <v>0.47707372836331474</v>
      </c>
      <c r="G296" s="93">
        <f t="shared" ref="G296:G312" si="11">ABS((B296-D296)/(SQRT(((C296^2)+(E296^2))*0.5)))</f>
        <v>0.48508929727952332</v>
      </c>
      <c r="H296" s="76"/>
      <c r="I296" s="86"/>
      <c r="J296" s="86"/>
      <c r="K296" s="76"/>
      <c r="L296" s="62"/>
    </row>
    <row r="297" spans="1:12" ht="17">
      <c r="A297" s="18" t="s">
        <v>361</v>
      </c>
      <c r="B297" s="3">
        <v>30927.174950661079</v>
      </c>
      <c r="C297" s="3">
        <v>1285.5030203674189</v>
      </c>
      <c r="D297" s="3">
        <v>29723.671994114102</v>
      </c>
      <c r="E297" s="3">
        <v>1107.2619733312799</v>
      </c>
      <c r="F297" s="79">
        <v>0.14445633307107236</v>
      </c>
      <c r="G297" s="93">
        <f t="shared" si="11"/>
        <v>1.0031722033423105</v>
      </c>
      <c r="H297" s="76"/>
      <c r="I297" s="86"/>
      <c r="J297" s="86"/>
      <c r="K297" s="76"/>
      <c r="L297" s="62"/>
    </row>
    <row r="298" spans="1:12" ht="17">
      <c r="A298" s="18" t="s">
        <v>362</v>
      </c>
      <c r="B298" s="3">
        <v>40143.024957271533</v>
      </c>
      <c r="C298" s="3">
        <v>1735.6632679882778</v>
      </c>
      <c r="D298" s="3">
        <v>43765.830908580501</v>
      </c>
      <c r="E298" s="3">
        <v>909.7406035797045</v>
      </c>
      <c r="F298" s="79">
        <v>3.7146625972602019E-3</v>
      </c>
      <c r="G298" s="93">
        <f t="shared" si="11"/>
        <v>2.6144822418052636</v>
      </c>
      <c r="H298" s="76"/>
      <c r="I298" s="86"/>
      <c r="J298" s="86"/>
      <c r="K298" s="76"/>
      <c r="L298" s="62"/>
    </row>
    <row r="299" spans="1:12" ht="17">
      <c r="A299" s="20" t="s">
        <v>363</v>
      </c>
      <c r="B299" s="15">
        <v>25353.44656077764</v>
      </c>
      <c r="C299" s="2">
        <v>701.65557606090101</v>
      </c>
      <c r="D299" s="2">
        <v>29927.854905547119</v>
      </c>
      <c r="E299" s="2">
        <v>3628.1720328437414</v>
      </c>
      <c r="F299" s="80">
        <v>3.6520948174325239E-2</v>
      </c>
      <c r="G299" s="94">
        <f t="shared" si="11"/>
        <v>1.7506080606260943</v>
      </c>
      <c r="H299" s="76"/>
      <c r="I299" s="86"/>
      <c r="J299" s="86"/>
      <c r="K299" s="76"/>
      <c r="L299" s="62"/>
    </row>
    <row r="300" spans="1:12" ht="17">
      <c r="A300" s="20" t="s">
        <v>364</v>
      </c>
      <c r="B300" s="15">
        <v>34711.907067667831</v>
      </c>
      <c r="C300" s="2">
        <v>1072.8742209062084</v>
      </c>
      <c r="D300" s="2">
        <v>34584.210628834953</v>
      </c>
      <c r="E300" s="2">
        <v>846.87357624001822</v>
      </c>
      <c r="F300" s="80">
        <v>0.8389398355668668</v>
      </c>
      <c r="G300" s="94">
        <f t="shared" si="11"/>
        <v>0.13212220997743568</v>
      </c>
      <c r="H300" s="76"/>
      <c r="I300" s="86"/>
      <c r="J300" s="86"/>
      <c r="K300" s="76"/>
      <c r="L300" s="62"/>
    </row>
    <row r="301" spans="1:12" ht="17">
      <c r="A301" s="20" t="s">
        <v>365</v>
      </c>
      <c r="B301" s="15">
        <v>34901.95525793032</v>
      </c>
      <c r="C301" s="2">
        <v>799.64323980461359</v>
      </c>
      <c r="D301" s="2">
        <v>32712.06200615528</v>
      </c>
      <c r="E301" s="2">
        <v>1070.0870566134811</v>
      </c>
      <c r="F301" s="80">
        <v>4.9488314904737318E-3</v>
      </c>
      <c r="G301" s="94">
        <f t="shared" si="11"/>
        <v>2.3183434048566975</v>
      </c>
      <c r="H301" s="76"/>
      <c r="I301" s="86"/>
      <c r="J301" s="86"/>
      <c r="K301" s="76"/>
      <c r="L301" s="62"/>
    </row>
    <row r="302" spans="1:12" ht="17">
      <c r="A302" s="20" t="s">
        <v>366</v>
      </c>
      <c r="B302" s="15">
        <v>34775.829264588239</v>
      </c>
      <c r="C302" s="2">
        <v>3642.4976163289207</v>
      </c>
      <c r="D302" s="2">
        <v>31228.550421826018</v>
      </c>
      <c r="E302" s="2">
        <v>4070.7114506159428</v>
      </c>
      <c r="F302" s="80">
        <v>0.177486327317636</v>
      </c>
      <c r="G302" s="94">
        <f t="shared" si="11"/>
        <v>0.91837906273878267</v>
      </c>
      <c r="H302" s="76"/>
      <c r="I302" s="86"/>
      <c r="J302" s="86"/>
      <c r="K302" s="76"/>
      <c r="L302" s="62"/>
    </row>
    <row r="303" spans="1:12" ht="17">
      <c r="A303" s="20" t="s">
        <v>367</v>
      </c>
      <c r="B303" s="15">
        <v>36875.863277624754</v>
      </c>
      <c r="C303" s="2">
        <v>1607.3908698749128</v>
      </c>
      <c r="D303" s="2">
        <v>33028.125387523112</v>
      </c>
      <c r="E303" s="2">
        <v>1053.1724210404343</v>
      </c>
      <c r="F303" s="80">
        <v>1.7107208068597628E-3</v>
      </c>
      <c r="G303" s="94">
        <f t="shared" si="11"/>
        <v>2.8316399032510864</v>
      </c>
      <c r="H303" s="76"/>
      <c r="I303" s="86"/>
      <c r="J303" s="86"/>
      <c r="K303" s="76"/>
      <c r="L303" s="62"/>
    </row>
    <row r="304" spans="1:12" ht="17">
      <c r="A304" s="20" t="s">
        <v>368</v>
      </c>
      <c r="B304" s="15">
        <v>36396.732150042786</v>
      </c>
      <c r="C304" s="2">
        <v>3006.9332248827318</v>
      </c>
      <c r="D304" s="2">
        <v>33842.214522242175</v>
      </c>
      <c r="E304" s="2">
        <v>1345.9470499630506</v>
      </c>
      <c r="F304" s="80">
        <v>0.12699149825406164</v>
      </c>
      <c r="G304" s="94">
        <f t="shared" si="11"/>
        <v>1.096590756924978</v>
      </c>
      <c r="H304" s="76"/>
      <c r="I304" s="86"/>
      <c r="J304" s="86"/>
      <c r="K304" s="76"/>
      <c r="L304" s="62"/>
    </row>
    <row r="305" spans="1:12" ht="17">
      <c r="A305" s="20" t="s">
        <v>369</v>
      </c>
      <c r="B305" s="15">
        <v>33219.190814015288</v>
      </c>
      <c r="C305" s="2">
        <v>4893.1401648719175</v>
      </c>
      <c r="D305" s="2">
        <v>17731.228292701555</v>
      </c>
      <c r="E305" s="2">
        <v>397.82082610420804</v>
      </c>
      <c r="F305" s="80">
        <v>8.3790740526441918E-4</v>
      </c>
      <c r="G305" s="94">
        <f t="shared" si="11"/>
        <v>4.4616039497252569</v>
      </c>
      <c r="H305" s="76">
        <f>(B305/75000)/(D305/75000)</f>
        <v>1.8734850324886299</v>
      </c>
      <c r="I305" s="86">
        <f>B305/75000</f>
        <v>0.44292254418687049</v>
      </c>
      <c r="J305" s="86">
        <f>D305/75000</f>
        <v>0.23641637723602074</v>
      </c>
      <c r="K305" s="76">
        <f>H305/5.2</f>
        <v>0.36028558317089032</v>
      </c>
      <c r="L305" s="62">
        <f>I305/0.062</f>
        <v>7.1439120030140399</v>
      </c>
    </row>
    <row r="306" spans="1:12" ht="17">
      <c r="A306" s="18" t="s">
        <v>370</v>
      </c>
      <c r="B306" s="3">
        <v>26683.44127511821</v>
      </c>
      <c r="C306" s="3">
        <v>447.68316294659712</v>
      </c>
      <c r="D306" s="3">
        <v>25762.596657783233</v>
      </c>
      <c r="E306" s="3">
        <v>897.64501372107509</v>
      </c>
      <c r="F306" s="79">
        <v>7.7336893141152954E-2</v>
      </c>
      <c r="G306" s="93">
        <f t="shared" si="11"/>
        <v>1.2982611079100266</v>
      </c>
      <c r="H306" s="76"/>
      <c r="I306" s="86"/>
      <c r="J306" s="86"/>
      <c r="K306" s="76"/>
      <c r="L306" s="62"/>
    </row>
    <row r="307" spans="1:12" ht="17">
      <c r="A307" s="18" t="s">
        <v>371</v>
      </c>
      <c r="B307" s="3">
        <v>30752.238033662292</v>
      </c>
      <c r="C307" s="3">
        <v>2699.6338482057163</v>
      </c>
      <c r="D307" s="3">
        <v>28171.553631266332</v>
      </c>
      <c r="E307" s="3">
        <v>2306.3370693791917</v>
      </c>
      <c r="F307" s="79">
        <v>0.13592267014880244</v>
      </c>
      <c r="G307" s="93">
        <f t="shared" si="11"/>
        <v>1.0278750855748717</v>
      </c>
      <c r="H307" s="76"/>
      <c r="I307" s="86"/>
      <c r="J307" s="86"/>
      <c r="K307" s="76"/>
      <c r="L307" s="62"/>
    </row>
    <row r="308" spans="1:12" ht="17">
      <c r="A308" s="18" t="s">
        <v>372</v>
      </c>
      <c r="B308" s="3">
        <v>20159.44401631664</v>
      </c>
      <c r="C308" s="3">
        <v>1647.8879208624182</v>
      </c>
      <c r="D308" s="3">
        <v>18705.367467290645</v>
      </c>
      <c r="E308" s="3">
        <v>521.95786803835551</v>
      </c>
      <c r="F308" s="79">
        <v>0.10906186722297014</v>
      </c>
      <c r="G308" s="93">
        <f t="shared" si="11"/>
        <v>1.1896352282948053</v>
      </c>
      <c r="H308" s="76"/>
      <c r="I308" s="86"/>
      <c r="J308" s="86"/>
      <c r="K308" s="76"/>
      <c r="L308" s="62"/>
    </row>
    <row r="309" spans="1:12" ht="17">
      <c r="A309" s="18" t="s">
        <v>373</v>
      </c>
      <c r="B309" s="3">
        <v>21088.337194730822</v>
      </c>
      <c r="C309" s="3">
        <v>838.74168681823369</v>
      </c>
      <c r="D309" s="3">
        <v>19053.134355915947</v>
      </c>
      <c r="E309" s="3">
        <v>462.09860097876179</v>
      </c>
      <c r="F309" s="79">
        <v>1.5563364447187503E-3</v>
      </c>
      <c r="G309" s="93">
        <f t="shared" si="11"/>
        <v>3.0056101335665666</v>
      </c>
      <c r="H309" s="76"/>
      <c r="I309" s="86"/>
      <c r="J309" s="86"/>
      <c r="K309" s="76"/>
      <c r="L309" s="62"/>
    </row>
    <row r="310" spans="1:12" ht="17">
      <c r="A310" s="18" t="s">
        <v>374</v>
      </c>
      <c r="B310" s="3">
        <v>20802.498832320562</v>
      </c>
      <c r="C310" s="3">
        <v>281.17591967416701</v>
      </c>
      <c r="D310" s="3">
        <v>17404.329860713766</v>
      </c>
      <c r="E310" s="3">
        <v>2214.2085191408923</v>
      </c>
      <c r="F310" s="79">
        <v>1.8231510852777182E-2</v>
      </c>
      <c r="G310" s="93">
        <f t="shared" si="11"/>
        <v>2.1531174840452545</v>
      </c>
      <c r="H310" s="76"/>
      <c r="I310" s="86"/>
      <c r="J310" s="86"/>
      <c r="K310" s="76"/>
      <c r="L310" s="62"/>
    </row>
    <row r="311" spans="1:12" ht="17">
      <c r="A311" s="18" t="s">
        <v>375</v>
      </c>
      <c r="B311" s="3">
        <v>27308.908134256813</v>
      </c>
      <c r="C311" s="3">
        <v>1499.0353752341691</v>
      </c>
      <c r="D311" s="3">
        <v>20920.653045297156</v>
      </c>
      <c r="E311" s="3">
        <v>855.24130607531197</v>
      </c>
      <c r="F311" s="79">
        <v>3.561206069926059E-5</v>
      </c>
      <c r="G311" s="93">
        <f t="shared" si="11"/>
        <v>5.2347408071430781</v>
      </c>
      <c r="H311" s="76">
        <f>(B311/75000)/(D311/75000)</f>
        <v>1.3053563899333294</v>
      </c>
      <c r="I311" s="86">
        <f>B311/75000</f>
        <v>0.36411877512342417</v>
      </c>
      <c r="J311" s="86">
        <f>D311/75000</f>
        <v>0.2789420406039621</v>
      </c>
      <c r="K311" s="76">
        <f>H311/5.2</f>
        <v>0.25103007498717872</v>
      </c>
      <c r="L311" s="62">
        <f>I311/0.062</f>
        <v>5.8728834697326482</v>
      </c>
    </row>
    <row r="312" spans="1:12" ht="18" thickBot="1">
      <c r="A312" s="19" t="s">
        <v>376</v>
      </c>
      <c r="B312" s="4">
        <v>21470.676597780894</v>
      </c>
      <c r="C312" s="4">
        <v>601.56433699925208</v>
      </c>
      <c r="D312" s="4">
        <v>16832.692861936957</v>
      </c>
      <c r="E312" s="4">
        <v>1848.1146362362704</v>
      </c>
      <c r="F312" s="90">
        <v>1.7244051017636962E-3</v>
      </c>
      <c r="G312" s="95">
        <f t="shared" si="11"/>
        <v>3.3747943090701464</v>
      </c>
      <c r="H312" s="76"/>
      <c r="I312" s="86"/>
      <c r="J312" s="86"/>
      <c r="K312" s="76"/>
      <c r="L312" s="62"/>
    </row>
  </sheetData>
  <mergeCells count="30">
    <mergeCell ref="G262:G263"/>
    <mergeCell ref="B2:C2"/>
    <mergeCell ref="D2:E2"/>
    <mergeCell ref="A2:A3"/>
    <mergeCell ref="F2:F3"/>
    <mergeCell ref="G2:G3"/>
    <mergeCell ref="G54:G55"/>
    <mergeCell ref="G106:G107"/>
    <mergeCell ref="G158:G159"/>
    <mergeCell ref="A210:A211"/>
    <mergeCell ref="B210:C210"/>
    <mergeCell ref="D210:E210"/>
    <mergeCell ref="F210:F211"/>
    <mergeCell ref="F106:F107"/>
    <mergeCell ref="G210:G211"/>
    <mergeCell ref="F54:F55"/>
    <mergeCell ref="A262:A263"/>
    <mergeCell ref="B262:C262"/>
    <mergeCell ref="D262:E262"/>
    <mergeCell ref="F262:F263"/>
    <mergeCell ref="A106:A107"/>
    <mergeCell ref="B106:C106"/>
    <mergeCell ref="D106:E106"/>
    <mergeCell ref="F158:F159"/>
    <mergeCell ref="A54:A55"/>
    <mergeCell ref="B54:C54"/>
    <mergeCell ref="D54:E54"/>
    <mergeCell ref="A158:A159"/>
    <mergeCell ref="B158:C158"/>
    <mergeCell ref="D158:E158"/>
  </mergeCells>
  <conditionalFormatting sqref="F264:F312 F212:F260 F160:F208 F108:F156 F56:F104 F4:F52">
    <cfRule type="cellIs" dxfId="26" priority="4" operator="lessThan">
      <formula>0.001</formula>
    </cfRule>
  </conditionalFormatting>
  <conditionalFormatting sqref="F210:F260">
    <cfRule type="cellIs" dxfId="25" priority="2" operator="lessThan">
      <formula>0.001</formula>
    </cfRule>
  </conditionalFormatting>
  <conditionalFormatting sqref="F262:F312">
    <cfRule type="cellIs" dxfId="24" priority="1" operator="lessThan">
      <formula>0.001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EE62-5C4E-4D17-BF7A-61C25ADF704C}">
  <dimension ref="A1:S16"/>
  <sheetViews>
    <sheetView zoomScaleNormal="40" workbookViewId="0">
      <selection activeCell="Q1" sqref="Q1"/>
    </sheetView>
  </sheetViews>
  <sheetFormatPr baseColWidth="10" defaultColWidth="8.83203125" defaultRowHeight="15"/>
  <cols>
    <col min="1" max="1" width="20.5" bestFit="1" customWidth="1"/>
    <col min="5" max="5" width="20.5" bestFit="1" customWidth="1"/>
    <col min="7" max="7" width="8.83203125" bestFit="1" customWidth="1"/>
    <col min="9" max="9" width="20.5" bestFit="1" customWidth="1"/>
    <col min="10" max="10" width="9" bestFit="1" customWidth="1"/>
    <col min="11" max="11" width="8.83203125" bestFit="1" customWidth="1"/>
    <col min="13" max="13" width="22.5" bestFit="1" customWidth="1"/>
    <col min="14" max="15" width="8.83203125" bestFit="1" customWidth="1"/>
    <col min="17" max="17" width="20.5" bestFit="1" customWidth="1"/>
  </cols>
  <sheetData>
    <row r="1" spans="1:19">
      <c r="A1" t="s">
        <v>738</v>
      </c>
      <c r="E1" t="s">
        <v>739</v>
      </c>
      <c r="I1" t="s">
        <v>740</v>
      </c>
      <c r="M1" t="s">
        <v>741</v>
      </c>
      <c r="Q1" t="s">
        <v>742</v>
      </c>
    </row>
    <row r="2" spans="1:19" ht="16" thickBot="1"/>
    <row r="3" spans="1:19" ht="49" thickBot="1">
      <c r="A3" s="11" t="s">
        <v>3</v>
      </c>
      <c r="B3" s="12" t="s">
        <v>1</v>
      </c>
      <c r="C3" s="13" t="s">
        <v>2</v>
      </c>
      <c r="E3" s="11" t="s">
        <v>3</v>
      </c>
      <c r="F3" s="12" t="s">
        <v>1</v>
      </c>
      <c r="G3" s="13" t="s">
        <v>2</v>
      </c>
      <c r="I3" s="11" t="s">
        <v>3</v>
      </c>
      <c r="J3" s="12" t="s">
        <v>1</v>
      </c>
      <c r="K3" s="13" t="s">
        <v>2</v>
      </c>
      <c r="M3" s="11" t="s">
        <v>3</v>
      </c>
      <c r="N3" s="12" t="s">
        <v>1</v>
      </c>
      <c r="O3" s="13" t="s">
        <v>2</v>
      </c>
      <c r="Q3" s="11" t="s">
        <v>3</v>
      </c>
      <c r="R3" s="12" t="s">
        <v>1</v>
      </c>
      <c r="S3" s="13" t="s">
        <v>2</v>
      </c>
    </row>
    <row r="4" spans="1:19">
      <c r="A4" s="141" t="s">
        <v>12</v>
      </c>
      <c r="B4" s="21">
        <v>1435.9637499999999</v>
      </c>
      <c r="C4" s="22">
        <v>177.1458361569471</v>
      </c>
      <c r="E4" s="141" t="s">
        <v>12</v>
      </c>
      <c r="F4" s="21">
        <v>2565.0855903983802</v>
      </c>
      <c r="G4" s="22">
        <v>482.4974047931899</v>
      </c>
      <c r="I4" s="141" t="s">
        <v>12</v>
      </c>
      <c r="J4" s="21">
        <v>523.22524999999996</v>
      </c>
      <c r="K4" s="22">
        <v>15.216597076100481</v>
      </c>
      <c r="M4" s="141" t="s">
        <v>12</v>
      </c>
      <c r="N4" s="21">
        <v>773.60250552926664</v>
      </c>
      <c r="O4" s="22">
        <v>87.712280506822481</v>
      </c>
      <c r="Q4" s="141" t="s">
        <v>12</v>
      </c>
      <c r="R4" s="21">
        <v>1999.8956959239549</v>
      </c>
      <c r="S4" s="22">
        <v>550.25855365414327</v>
      </c>
    </row>
    <row r="5" spans="1:19">
      <c r="A5" s="142" t="s">
        <v>11</v>
      </c>
      <c r="B5" s="23">
        <v>3681.8090833333335</v>
      </c>
      <c r="C5" s="24">
        <v>93.807565143689274</v>
      </c>
      <c r="E5" s="142" t="s">
        <v>11</v>
      </c>
      <c r="F5" s="23">
        <v>6728.0659393618953</v>
      </c>
      <c r="G5" s="24">
        <v>842.44320966572036</v>
      </c>
      <c r="I5" s="142" t="s">
        <v>11</v>
      </c>
      <c r="J5" s="23">
        <v>45925.470166666666</v>
      </c>
      <c r="K5" s="24">
        <v>3542.7751917641913</v>
      </c>
      <c r="M5" s="142" t="s">
        <v>11</v>
      </c>
      <c r="N5" s="23">
        <v>8324.6348216644128</v>
      </c>
      <c r="O5" s="24">
        <v>838.03639163655635</v>
      </c>
      <c r="Q5" s="142" t="s">
        <v>11</v>
      </c>
      <c r="R5" s="23">
        <v>2285.2097596717904</v>
      </c>
      <c r="S5" s="24">
        <v>976.96601341803148</v>
      </c>
    </row>
    <row r="6" spans="1:19">
      <c r="A6" s="142" t="s">
        <v>10</v>
      </c>
      <c r="B6" s="23">
        <v>1009.6415000000001</v>
      </c>
      <c r="C6" s="24">
        <v>70.431154291304608</v>
      </c>
      <c r="E6" s="142" t="s">
        <v>10</v>
      </c>
      <c r="F6" s="23">
        <v>5254.7669522614278</v>
      </c>
      <c r="G6" s="24">
        <v>740.34920338991617</v>
      </c>
      <c r="I6" s="142" t="s">
        <v>10</v>
      </c>
      <c r="J6" s="23">
        <v>529.12600000000009</v>
      </c>
      <c r="K6" s="24">
        <v>43.053112044569126</v>
      </c>
      <c r="M6" s="142" t="s">
        <v>10</v>
      </c>
      <c r="N6" s="23">
        <v>1115.201147248283</v>
      </c>
      <c r="O6" s="24">
        <v>112.57302307823016</v>
      </c>
      <c r="Q6" s="142" t="s">
        <v>10</v>
      </c>
      <c r="R6" s="23">
        <v>3629.6966410683563</v>
      </c>
      <c r="S6" s="24">
        <v>1001.2906320987611</v>
      </c>
    </row>
    <row r="7" spans="1:19" ht="16" thickBot="1">
      <c r="A7" s="143" t="s">
        <v>13</v>
      </c>
      <c r="B7" s="25">
        <v>15681.087249999999</v>
      </c>
      <c r="C7" s="26">
        <v>1466.1172128561464</v>
      </c>
      <c r="E7" s="143" t="s">
        <v>13</v>
      </c>
      <c r="F7" s="25">
        <v>45702.903530405172</v>
      </c>
      <c r="G7" s="26">
        <v>3156.7422518797766</v>
      </c>
      <c r="I7" s="143" t="s">
        <v>13</v>
      </c>
      <c r="J7" s="25">
        <v>43851.347416666664</v>
      </c>
      <c r="K7" s="26">
        <v>849.62414622765698</v>
      </c>
      <c r="M7" s="143" t="s">
        <v>13</v>
      </c>
      <c r="N7" s="25">
        <v>32844.704546267625</v>
      </c>
      <c r="O7" s="26">
        <v>1117.8192450235626</v>
      </c>
      <c r="Q7" s="143" t="s">
        <v>13</v>
      </c>
      <c r="R7" s="25">
        <v>27556.007321019988</v>
      </c>
      <c r="S7" s="26">
        <v>3953.5652508388171</v>
      </c>
    </row>
    <row r="8" spans="1:19" ht="16" thickBot="1">
      <c r="A8" s="295" t="s">
        <v>15</v>
      </c>
      <c r="B8" s="296"/>
      <c r="C8" s="8">
        <v>1.1102E-16</v>
      </c>
      <c r="E8" s="295" t="s">
        <v>15</v>
      </c>
      <c r="F8" s="296"/>
      <c r="G8" s="8">
        <v>1.1102E-16</v>
      </c>
      <c r="I8" s="295" t="s">
        <v>15</v>
      </c>
      <c r="J8" s="296"/>
      <c r="K8" s="8">
        <v>1.1102E-16</v>
      </c>
      <c r="M8" s="295" t="s">
        <v>15</v>
      </c>
      <c r="N8" s="296"/>
      <c r="O8" s="8">
        <v>1.1102E-16</v>
      </c>
      <c r="Q8" s="295" t="s">
        <v>15</v>
      </c>
      <c r="R8" s="296"/>
      <c r="S8" s="8">
        <v>1.1102E-16</v>
      </c>
    </row>
    <row r="9" spans="1:19" ht="16" thickBot="1"/>
    <row r="10" spans="1:19" ht="32">
      <c r="A10" s="136" t="s">
        <v>14</v>
      </c>
      <c r="B10" s="98" t="s">
        <v>0</v>
      </c>
      <c r="C10" s="99" t="s">
        <v>432</v>
      </c>
      <c r="E10" s="97" t="s">
        <v>14</v>
      </c>
      <c r="F10" s="98" t="s">
        <v>0</v>
      </c>
      <c r="G10" s="99" t="s">
        <v>432</v>
      </c>
      <c r="I10" s="136" t="s">
        <v>14</v>
      </c>
      <c r="J10" s="98" t="s">
        <v>0</v>
      </c>
      <c r="K10" s="99" t="s">
        <v>432</v>
      </c>
      <c r="M10" s="136" t="s">
        <v>14</v>
      </c>
      <c r="N10" s="98" t="s">
        <v>0</v>
      </c>
      <c r="O10" s="99" t="s">
        <v>432</v>
      </c>
      <c r="Q10" s="97" t="s">
        <v>14</v>
      </c>
      <c r="R10" s="98" t="s">
        <v>0</v>
      </c>
      <c r="S10" s="99" t="s">
        <v>432</v>
      </c>
    </row>
    <row r="11" spans="1:19">
      <c r="A11" s="102" t="s">
        <v>4</v>
      </c>
      <c r="B11" s="148">
        <v>1.0053E-3</v>
      </c>
      <c r="C11" s="30">
        <f>ABS((B4-B5)/(SQRT(((C4^2)+(C5^2))*0.5)))</f>
        <v>15.844813731978414</v>
      </c>
      <c r="E11" s="102" t="s">
        <v>4</v>
      </c>
      <c r="F11" s="100">
        <v>1.0053E-3</v>
      </c>
      <c r="G11" s="30">
        <f>ABS((F4-F5)/(SQRT(((G4^2)+(G5^2))*0.5)))</f>
        <v>6.064226067887982</v>
      </c>
      <c r="I11" s="102" t="s">
        <v>4</v>
      </c>
      <c r="J11" s="148">
        <v>1.0053E-3</v>
      </c>
      <c r="K11" s="30">
        <f>ABS((J4-J5)/(SQRT(((K4^2)+(K5^2))*0.5)))</f>
        <v>18.123610672154935</v>
      </c>
      <c r="M11" s="102" t="s">
        <v>4</v>
      </c>
      <c r="N11" s="148">
        <v>1.0053E-3</v>
      </c>
      <c r="O11" s="30">
        <f>ABS((N4-N5)/(SQRT(((O4^2)+(O5^2))*0.5)))</f>
        <v>12.673385053183265</v>
      </c>
      <c r="Q11" s="102" t="s">
        <v>4</v>
      </c>
      <c r="R11" s="100">
        <v>0.89999470000000004</v>
      </c>
      <c r="S11" s="103">
        <f>ABS((R4-R5)/(SQRT(((S4^2)+(S5^2))*0.5)))</f>
        <v>0.35985526544631002</v>
      </c>
    </row>
    <row r="12" spans="1:19">
      <c r="A12" s="102" t="s">
        <v>5</v>
      </c>
      <c r="B12" s="149">
        <v>0.5333331</v>
      </c>
      <c r="C12" s="30">
        <f>ABS((B6-B4)/(SQRT(((C6^2)+(C4^2))*0.5)))</f>
        <v>3.1626664864513327</v>
      </c>
      <c r="E12" s="102" t="s">
        <v>5</v>
      </c>
      <c r="F12" s="100">
        <v>2.9826000000000002E-3</v>
      </c>
      <c r="G12" s="30">
        <f>ABS((F6-F4)/(SQRT(((G6^2)+(G4^2))*0.5)))</f>
        <v>4.3043974664016664</v>
      </c>
      <c r="I12" s="102" t="s">
        <v>5</v>
      </c>
      <c r="J12" s="149">
        <v>0.89999470000000004</v>
      </c>
      <c r="K12" s="30">
        <f>ABS((J6-J4)/(SQRT(((K6^2)+(K4^2))*0.5)))</f>
        <v>0.18274991225844622</v>
      </c>
      <c r="M12" s="102" t="s">
        <v>5</v>
      </c>
      <c r="N12" s="149">
        <v>1.0053E-3</v>
      </c>
      <c r="O12" s="30">
        <f>ABS((N6-N4)/(SQRT(((O6^2)+(O4^2))*0.5)))</f>
        <v>3.3851419176718047</v>
      </c>
      <c r="Q12" s="102" t="s">
        <v>5</v>
      </c>
      <c r="R12" s="100">
        <v>0.283827</v>
      </c>
      <c r="S12" s="103">
        <f>ABS((R6-R4)/(SQRT(((S6^2)+(S4^2))*0.5)))</f>
        <v>2.0173589571794386</v>
      </c>
    </row>
    <row r="13" spans="1:19">
      <c r="A13" s="102" t="s">
        <v>7</v>
      </c>
      <c r="B13" s="148">
        <v>1.0053E-3</v>
      </c>
      <c r="C13" s="30">
        <f>ABS((B7-B4)/(SQRT(((C7^2)+(C4^2))*0.5)))</f>
        <v>13.641599622458765</v>
      </c>
      <c r="E13" s="102" t="s">
        <v>7</v>
      </c>
      <c r="F13" s="100">
        <v>1.0053E-3</v>
      </c>
      <c r="G13" s="30">
        <f>ABS((F7-F4)/(SQRT(((G7^2)+(G4^2))*0.5)))</f>
        <v>19.103783392054595</v>
      </c>
      <c r="I13" s="102" t="s">
        <v>7</v>
      </c>
      <c r="J13" s="148">
        <v>1.0053E-3</v>
      </c>
      <c r="K13" s="30">
        <f>ABS((J7-J4)/(SQRT(((K7^2)+(K4^2))*0.5)))</f>
        <v>72.108818104522143</v>
      </c>
      <c r="M13" s="102" t="s">
        <v>7</v>
      </c>
      <c r="N13" s="148">
        <v>1.0053E-3</v>
      </c>
      <c r="O13" s="30">
        <f>ABS((N7-N4)/(SQRT(((O7^2)+(O4^2))*0.5)))</f>
        <v>40.45054678896193</v>
      </c>
      <c r="Q13" s="102" t="s">
        <v>7</v>
      </c>
      <c r="R13" s="100">
        <v>1.0053E-3</v>
      </c>
      <c r="S13" s="103">
        <f>ABS((R7-R4)/(SQRT(((S7^2)+(S4^2))*0.5)))</f>
        <v>9.0542960509559656</v>
      </c>
    </row>
    <row r="14" spans="1:19">
      <c r="A14" s="102" t="s">
        <v>6</v>
      </c>
      <c r="B14" s="149">
        <v>1.0053E-3</v>
      </c>
      <c r="C14" s="30">
        <f>ABS((B6-B5)/(SQRT(((C6^2)+(C5^2))*0.5)))</f>
        <v>32.215364745835323</v>
      </c>
      <c r="E14" s="102" t="s">
        <v>6</v>
      </c>
      <c r="F14" s="100">
        <v>0.18858849999999999</v>
      </c>
      <c r="G14" s="30">
        <f>ABS((F6-F5)/(SQRT(((G6^2)+(G5^2))*0.5)))</f>
        <v>1.8577845404341196</v>
      </c>
      <c r="I14" s="102" t="s">
        <v>6</v>
      </c>
      <c r="J14" s="149">
        <v>1.0053E-3</v>
      </c>
      <c r="K14" s="30">
        <f>ABS((J6-J5)/(SQRT(((K6^2)+(K5^2))*0.5)))</f>
        <v>18.120084429052579</v>
      </c>
      <c r="M14" s="102" t="s">
        <v>6</v>
      </c>
      <c r="N14" s="149">
        <v>1.0053E-3</v>
      </c>
      <c r="O14" s="30">
        <f>ABS((N6-N5)/(SQRT(((O6^2)+(O5^2))*0.5)))</f>
        <v>12.057850825413855</v>
      </c>
      <c r="Q14" s="102" t="s">
        <v>6</v>
      </c>
      <c r="R14" s="100">
        <v>0.45288970000000001</v>
      </c>
      <c r="S14" s="103">
        <f>ABS((R6-R5)/(SQRT(((S6^2)+(S5^2))*0.5)))</f>
        <v>1.3591616220310709</v>
      </c>
    </row>
    <row r="15" spans="1:19">
      <c r="A15" s="102" t="s">
        <v>8</v>
      </c>
      <c r="B15" s="148">
        <v>1.0053E-3</v>
      </c>
      <c r="C15" s="30">
        <f>ABS((B7-B5)/(SQRT(((C7^2)+(C5^2))*0.5)))</f>
        <v>11.550858398209291</v>
      </c>
      <c r="E15" s="102" t="s">
        <v>8</v>
      </c>
      <c r="F15" s="100">
        <v>1.0053E-3</v>
      </c>
      <c r="G15" s="30">
        <f>ABS((F7-F5)/(SQRT(((G7^2)+(G5^2))*0.5)))</f>
        <v>16.87022277460537</v>
      </c>
      <c r="I15" s="102" t="s">
        <v>8</v>
      </c>
      <c r="J15" s="148">
        <v>5.0012099999999997E-2</v>
      </c>
      <c r="K15" s="30">
        <f>ABS((J7-J5)/(SQRT(((K7^2)+(K5^2))*0.5)))</f>
        <v>0.80512439814156345</v>
      </c>
      <c r="M15" s="102" t="s">
        <v>8</v>
      </c>
      <c r="N15" s="148">
        <v>1.0053E-3</v>
      </c>
      <c r="O15" s="30">
        <f>ABS((N7-N5)/(SQRT(((O7^2)+(O5^2))*0.5)))</f>
        <v>24.820828636820373</v>
      </c>
      <c r="Q15" s="102" t="s">
        <v>8</v>
      </c>
      <c r="R15" s="100">
        <v>1.0053E-3</v>
      </c>
      <c r="S15" s="103">
        <f>ABS((R7-R5)/(SQRT(((S7^2)+(S5^2))*0.5)))</f>
        <v>8.7755504108826248</v>
      </c>
    </row>
    <row r="16" spans="1:19" ht="16" thickBot="1">
      <c r="A16" s="104" t="s">
        <v>9</v>
      </c>
      <c r="B16" s="150">
        <v>1.0053E-3</v>
      </c>
      <c r="C16" s="32">
        <f>ABS((B7-B6)/(SQRT(((C7^2)+(C6^2))*0.5)))</f>
        <v>14.135743925160529</v>
      </c>
      <c r="E16" s="104" t="s">
        <v>9</v>
      </c>
      <c r="F16" s="101">
        <v>1.0053E-3</v>
      </c>
      <c r="G16" s="32">
        <f>ABS((F7-F6)/(SQRT(((G7^2)+(G6^2))*0.5)))</f>
        <v>17.641979854387266</v>
      </c>
      <c r="I16" s="104" t="s">
        <v>9</v>
      </c>
      <c r="J16" s="150">
        <v>1.0053E-3</v>
      </c>
      <c r="K16" s="32">
        <f>ABS((J7-J6)/(SQRT(((K7^2)+(K6^2))*0.5)))</f>
        <v>72.018156525231078</v>
      </c>
      <c r="M16" s="104" t="s">
        <v>9</v>
      </c>
      <c r="N16" s="150">
        <v>1.0053E-3</v>
      </c>
      <c r="O16" s="32">
        <f>ABS((N7-N6)/(SQRT(((O7^2)+(O6^2))*0.5)))</f>
        <v>39.940681103572608</v>
      </c>
      <c r="Q16" s="104" t="s">
        <v>9</v>
      </c>
      <c r="R16" s="101">
        <v>1.0053E-3</v>
      </c>
      <c r="S16" s="105">
        <f>ABS((R7-R6)/(SQRT(((S7^2)+(S6^2))*0.5)))</f>
        <v>8.2966359266813612</v>
      </c>
    </row>
  </sheetData>
  <mergeCells count="5">
    <mergeCell ref="A8:B8"/>
    <mergeCell ref="E8:F8"/>
    <mergeCell ref="I8:J8"/>
    <mergeCell ref="M8:N8"/>
    <mergeCell ref="Q8:R8"/>
  </mergeCells>
  <conditionalFormatting sqref="B11:B16">
    <cfRule type="cellIs" dxfId="23" priority="12" operator="lessThan">
      <formula>0.01</formula>
    </cfRule>
  </conditionalFormatting>
  <conditionalFormatting sqref="B11 B13 B15:B16">
    <cfRule type="cellIs" dxfId="22" priority="11" operator="lessThan">
      <formula>0.01</formula>
    </cfRule>
  </conditionalFormatting>
  <conditionalFormatting sqref="B11 B13 B15:B16">
    <cfRule type="cellIs" dxfId="21" priority="10" operator="lessThan">
      <formula>0.01</formula>
    </cfRule>
  </conditionalFormatting>
  <conditionalFormatting sqref="F11:F16">
    <cfRule type="cellIs" dxfId="20" priority="9" operator="lessThan">
      <formula>0.01</formula>
    </cfRule>
  </conditionalFormatting>
  <conditionalFormatting sqref="F11:F16">
    <cfRule type="cellIs" dxfId="19" priority="8" operator="lessThan">
      <formula>0.01</formula>
    </cfRule>
  </conditionalFormatting>
  <conditionalFormatting sqref="J11 J13 J15:J16">
    <cfRule type="cellIs" dxfId="18" priority="7" operator="lessThan">
      <formula>0.01</formula>
    </cfRule>
  </conditionalFormatting>
  <conditionalFormatting sqref="J11:J16">
    <cfRule type="cellIs" dxfId="17" priority="6" operator="lessThan">
      <formula>0.01</formula>
    </cfRule>
  </conditionalFormatting>
  <conditionalFormatting sqref="N11:N16">
    <cfRule type="cellIs" dxfId="16" priority="5" operator="lessThan">
      <formula>0.01</formula>
    </cfRule>
  </conditionalFormatting>
  <conditionalFormatting sqref="N11 N13 N15:N16">
    <cfRule type="cellIs" dxfId="15" priority="4" operator="lessThan">
      <formula>0.01</formula>
    </cfRule>
  </conditionalFormatting>
  <conditionalFormatting sqref="N11 N13 N15:N16">
    <cfRule type="cellIs" dxfId="14" priority="3" operator="lessThan">
      <formula>0.01</formula>
    </cfRule>
  </conditionalFormatting>
  <conditionalFormatting sqref="R11:R16">
    <cfRule type="cellIs" dxfId="13" priority="2" operator="lessThan">
      <formula>0.01</formula>
    </cfRule>
  </conditionalFormatting>
  <conditionalFormatting sqref="R11:R16">
    <cfRule type="cellIs" dxfId="12" priority="1" operator="lessThan">
      <formula>0.01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17AB6-D49E-493C-A8DB-064F8AFF5FA2}">
  <dimension ref="A2:O43"/>
  <sheetViews>
    <sheetView zoomScale="60" zoomScaleNormal="60" workbookViewId="0">
      <selection activeCell="M2" sqref="M2"/>
    </sheetView>
  </sheetViews>
  <sheetFormatPr baseColWidth="10" defaultColWidth="8.83203125" defaultRowHeight="15"/>
  <cols>
    <col min="1" max="1" width="20.5" bestFit="1" customWidth="1"/>
    <col min="5" max="5" width="20.5" bestFit="1" customWidth="1"/>
    <col min="9" max="9" width="20.5" bestFit="1" customWidth="1"/>
    <col min="11" max="11" width="8.83203125" bestFit="1" customWidth="1"/>
    <col min="13" max="13" width="38" bestFit="1" customWidth="1"/>
    <col min="14" max="14" width="8.5" bestFit="1" customWidth="1"/>
  </cols>
  <sheetData>
    <row r="2" spans="1:15">
      <c r="A2" t="s">
        <v>743</v>
      </c>
      <c r="E2" t="s">
        <v>744</v>
      </c>
      <c r="I2" t="s">
        <v>745</v>
      </c>
      <c r="M2" t="s">
        <v>746</v>
      </c>
    </row>
    <row r="3" spans="1:15" ht="16" thickBot="1"/>
    <row r="4" spans="1:15" ht="49" thickBot="1">
      <c r="A4" s="11" t="s">
        <v>3</v>
      </c>
      <c r="B4" s="12" t="s">
        <v>1</v>
      </c>
      <c r="C4" s="13" t="s">
        <v>2</v>
      </c>
      <c r="E4" s="11" t="s">
        <v>3</v>
      </c>
      <c r="F4" s="12" t="s">
        <v>1</v>
      </c>
      <c r="G4" s="13" t="s">
        <v>2</v>
      </c>
      <c r="I4" s="11" t="s">
        <v>3</v>
      </c>
      <c r="J4" s="12" t="s">
        <v>1</v>
      </c>
      <c r="K4" s="13" t="s">
        <v>2</v>
      </c>
      <c r="M4" s="11" t="s">
        <v>3</v>
      </c>
      <c r="N4" s="12" t="s">
        <v>1</v>
      </c>
      <c r="O4" s="13" t="s">
        <v>2</v>
      </c>
    </row>
    <row r="5" spans="1:15">
      <c r="A5" s="144" t="s">
        <v>12</v>
      </c>
      <c r="B5" s="27">
        <v>22302.948538584602</v>
      </c>
      <c r="C5" s="28">
        <v>2579.1293961032229</v>
      </c>
      <c r="E5" s="141" t="s">
        <v>12</v>
      </c>
      <c r="F5" s="21">
        <v>17263.696383429251</v>
      </c>
      <c r="G5" s="22">
        <v>3465.4647753776194</v>
      </c>
      <c r="I5" s="141" t="s">
        <v>12</v>
      </c>
      <c r="J5" s="21">
        <v>35511.753189204799</v>
      </c>
      <c r="K5" s="22">
        <v>4152.2280630816276</v>
      </c>
      <c r="M5" s="152" t="s">
        <v>12</v>
      </c>
      <c r="N5" s="21">
        <v>25034.114648802086</v>
      </c>
      <c r="O5" s="22">
        <v>1898.1075711573478</v>
      </c>
    </row>
    <row r="6" spans="1:15">
      <c r="A6" s="145" t="s">
        <v>11</v>
      </c>
      <c r="B6" s="29">
        <v>4571.4726395277548</v>
      </c>
      <c r="C6" s="30">
        <v>850.0216922553974</v>
      </c>
      <c r="E6" s="142" t="s">
        <v>11</v>
      </c>
      <c r="F6" s="23">
        <v>2106.6730177604381</v>
      </c>
      <c r="G6" s="24">
        <v>171.46768095716888</v>
      </c>
      <c r="I6" s="142" t="s">
        <v>11</v>
      </c>
      <c r="J6" s="23">
        <v>4296.1071448059329</v>
      </c>
      <c r="K6" s="24">
        <v>233.62665982565127</v>
      </c>
      <c r="M6" s="151" t="s">
        <v>11</v>
      </c>
      <c r="N6" s="23">
        <v>3506.8390365456889</v>
      </c>
      <c r="O6" s="24">
        <v>232.35516869674933</v>
      </c>
    </row>
    <row r="7" spans="1:15">
      <c r="A7" s="145" t="s">
        <v>10</v>
      </c>
      <c r="B7" s="29">
        <v>2749.6110681606647</v>
      </c>
      <c r="C7" s="30">
        <v>307.20551125513805</v>
      </c>
      <c r="E7" s="142" t="s">
        <v>10</v>
      </c>
      <c r="F7" s="23">
        <v>923.11544530060098</v>
      </c>
      <c r="G7" s="24">
        <v>166.1942162167515</v>
      </c>
      <c r="I7" s="142" t="s">
        <v>10</v>
      </c>
      <c r="J7" s="23">
        <v>4177.5800301557365</v>
      </c>
      <c r="K7" s="24">
        <v>223.96935662603755</v>
      </c>
      <c r="M7" s="151" t="s">
        <v>461</v>
      </c>
      <c r="N7" s="23">
        <v>2324.4809616693915</v>
      </c>
      <c r="O7" s="24">
        <v>227.92951656373685</v>
      </c>
    </row>
    <row r="8" spans="1:15" ht="16" thickBot="1">
      <c r="A8" s="146" t="s">
        <v>13</v>
      </c>
      <c r="B8" s="31">
        <v>2172.8426991866736</v>
      </c>
      <c r="C8" s="32">
        <v>250.26002240486991</v>
      </c>
      <c r="E8" s="143" t="s">
        <v>13</v>
      </c>
      <c r="F8" s="25">
        <v>750.6399720802915</v>
      </c>
      <c r="G8" s="26">
        <v>83.224679624904994</v>
      </c>
      <c r="I8" s="143" t="s">
        <v>13</v>
      </c>
      <c r="J8" s="25">
        <v>1375.4439352723923</v>
      </c>
      <c r="K8" s="26">
        <v>38.87141055797521</v>
      </c>
      <c r="M8" s="151" t="s">
        <v>10</v>
      </c>
      <c r="N8" s="23">
        <v>4900.957479982083</v>
      </c>
      <c r="O8" s="24">
        <v>592.35308473834186</v>
      </c>
    </row>
    <row r="9" spans="1:15" ht="16" thickBot="1">
      <c r="A9" s="295" t="s">
        <v>15</v>
      </c>
      <c r="B9" s="296"/>
      <c r="C9" s="8">
        <v>1.1102E-16</v>
      </c>
      <c r="E9" s="295" t="s">
        <v>15</v>
      </c>
      <c r="F9" s="296"/>
      <c r="G9" s="8">
        <v>1.1102E-16</v>
      </c>
      <c r="I9" s="295" t="s">
        <v>15</v>
      </c>
      <c r="J9" s="296"/>
      <c r="K9" s="8">
        <v>1.1102E-16</v>
      </c>
      <c r="M9" s="151" t="s">
        <v>460</v>
      </c>
      <c r="N9" s="165">
        <v>1335.9477618635851</v>
      </c>
      <c r="O9" s="24">
        <v>79.060242509897449</v>
      </c>
    </row>
    <row r="10" spans="1:15" ht="16" thickBot="1">
      <c r="M10" s="151" t="s">
        <v>462</v>
      </c>
      <c r="N10" s="23">
        <v>1460.6083091899327</v>
      </c>
      <c r="O10" s="24">
        <v>204.16016775982592</v>
      </c>
    </row>
    <row r="11" spans="1:15" ht="32">
      <c r="A11" s="97" t="s">
        <v>14</v>
      </c>
      <c r="B11" s="98" t="s">
        <v>0</v>
      </c>
      <c r="C11" s="99" t="s">
        <v>432</v>
      </c>
      <c r="E11" s="97" t="s">
        <v>14</v>
      </c>
      <c r="F11" s="98" t="s">
        <v>0</v>
      </c>
      <c r="G11" s="99" t="s">
        <v>432</v>
      </c>
      <c r="I11" s="97" t="s">
        <v>14</v>
      </c>
      <c r="J11" s="98" t="s">
        <v>0</v>
      </c>
      <c r="K11" s="99" t="s">
        <v>432</v>
      </c>
      <c r="M11" s="151" t="s">
        <v>463</v>
      </c>
      <c r="N11" s="23">
        <v>3033.315855383993</v>
      </c>
      <c r="O11" s="24">
        <v>430.05996820917676</v>
      </c>
    </row>
    <row r="12" spans="1:15" ht="16" thickBot="1">
      <c r="A12" s="102" t="s">
        <v>4</v>
      </c>
      <c r="B12" s="100">
        <v>1.0053E-3</v>
      </c>
      <c r="C12" s="103">
        <f>ABS((B5-B6)/(SQRT(((C5^2)+(C6^2))*0.5)))</f>
        <v>9.2341134093338919</v>
      </c>
      <c r="E12" s="102" t="s">
        <v>4</v>
      </c>
      <c r="F12" s="100">
        <v>1.0053E-3</v>
      </c>
      <c r="G12" s="30">
        <f>ABS((F5-F6)/(SQRT(((G5^2)+(G6^2))*0.5)))</f>
        <v>6.1778372847377749</v>
      </c>
      <c r="I12" s="102" t="s">
        <v>4</v>
      </c>
      <c r="J12" s="100">
        <v>1.0053E-3</v>
      </c>
      <c r="K12" s="30">
        <f>ABS((J5-J6)/(SQRT(((K5^2)+(K6^2))*0.5)))</f>
        <v>10.614994388699239</v>
      </c>
      <c r="M12" s="153" t="s">
        <v>464</v>
      </c>
      <c r="N12" s="25">
        <v>1057.2469262521588</v>
      </c>
      <c r="O12" s="26">
        <v>44.63907659464639</v>
      </c>
    </row>
    <row r="13" spans="1:15" ht="16" thickBot="1">
      <c r="A13" s="102" t="s">
        <v>5</v>
      </c>
      <c r="B13" s="100">
        <v>1.0053E-3</v>
      </c>
      <c r="C13" s="103">
        <f>ABS((B7-B5)/(SQRT(((C7^2)+(C5^2))*0.5)))</f>
        <v>10.646419984571967</v>
      </c>
      <c r="E13" s="102" t="s">
        <v>5</v>
      </c>
      <c r="F13" s="100">
        <v>1.0053E-3</v>
      </c>
      <c r="G13" s="30">
        <f>ABS((F7-F5)/(SQRT(((G7^2)+(G5^2))*0.5)))</f>
        <v>6.6607350406800574</v>
      </c>
      <c r="I13" s="102" t="s">
        <v>5</v>
      </c>
      <c r="J13" s="100">
        <v>1.0053E-3</v>
      </c>
      <c r="K13" s="30">
        <f>ABS((J7-J5)/(SQRT(((K7^2)+(K5^2))*0.5)))</f>
        <v>10.656661480073993</v>
      </c>
      <c r="M13" s="295" t="s">
        <v>15</v>
      </c>
      <c r="N13" s="296"/>
      <c r="O13" s="8">
        <v>1.1102E-16</v>
      </c>
    </row>
    <row r="14" spans="1:15" ht="16" thickBot="1">
      <c r="A14" s="102" t="s">
        <v>7</v>
      </c>
      <c r="B14" s="100">
        <v>1.0053E-3</v>
      </c>
      <c r="C14" s="103">
        <f>ABS((B8-B5)/(SQRT(((C8^2)+(C5^2))*0.5)))</f>
        <v>10.986338382934656</v>
      </c>
      <c r="E14" s="102" t="s">
        <v>7</v>
      </c>
      <c r="F14" s="100">
        <v>1.0053E-3</v>
      </c>
      <c r="G14" s="30">
        <f>ABS((F8-F5)/(SQRT(((G8^2)+(G5^2))*0.5)))</f>
        <v>6.7368328457852051</v>
      </c>
      <c r="I14" s="102" t="s">
        <v>7</v>
      </c>
      <c r="J14" s="100">
        <v>1.0053E-3</v>
      </c>
      <c r="K14" s="30">
        <f>ABS((J8-J5)/(SQRT(((K8^2)+(K5^2))*0.5)))</f>
        <v>11.626027156147208</v>
      </c>
    </row>
    <row r="15" spans="1:15" ht="33" thickBot="1">
      <c r="A15" s="102" t="s">
        <v>6</v>
      </c>
      <c r="B15" s="100">
        <v>1.6506300000000002E-2</v>
      </c>
      <c r="C15" s="103">
        <f>ABS((B7-B6)/(SQRT(((C7^2)+(C6^2))*0.5)))</f>
        <v>2.850642185792831</v>
      </c>
      <c r="E15" s="102" t="s">
        <v>6</v>
      </c>
      <c r="F15" s="100">
        <v>0.39159549999999999</v>
      </c>
      <c r="G15" s="30">
        <f>ABS((F7-F6)/(SQRT(((G7^2)+(G6^2))*0.5)))</f>
        <v>7.0094569066871433</v>
      </c>
      <c r="I15" s="102" t="s">
        <v>6</v>
      </c>
      <c r="J15" s="100">
        <v>0.89999470000000004</v>
      </c>
      <c r="K15" s="30">
        <f>ABS((J7-J6)/(SQRT(((K7^2)+(K6^2))*0.5)))</f>
        <v>0.51792726944655509</v>
      </c>
      <c r="M15" s="160" t="s">
        <v>14</v>
      </c>
      <c r="N15" s="161" t="s">
        <v>0</v>
      </c>
      <c r="O15" s="162" t="s">
        <v>432</v>
      </c>
    </row>
    <row r="16" spans="1:15">
      <c r="A16" s="102" t="s">
        <v>8</v>
      </c>
      <c r="B16" s="100">
        <v>1.0053E-3</v>
      </c>
      <c r="C16" s="103">
        <f>ABS((B8-B6)/(SQRT(((C8^2)+(C6^2))*0.5)))</f>
        <v>3.8282231148984489</v>
      </c>
      <c r="E16" s="102" t="s">
        <v>8</v>
      </c>
      <c r="F16" s="100">
        <v>0.27321269999999998</v>
      </c>
      <c r="G16" s="30">
        <f>ABS((F8-F6)/(SQRT(((G8^2)+(G6^2))*0.5)))</f>
        <v>10.061609039306134</v>
      </c>
      <c r="I16" s="102" t="s">
        <v>8</v>
      </c>
      <c r="J16" s="100">
        <v>1.0314E-2</v>
      </c>
      <c r="K16" s="30">
        <f>ABS((J8-J6)/(SQRT(((K8^2)+(K6^2))*0.5)))</f>
        <v>17.43991870221366</v>
      </c>
      <c r="M16" s="157" t="s">
        <v>4</v>
      </c>
      <c r="N16" s="158">
        <v>1.0053E-3</v>
      </c>
      <c r="O16" s="159">
        <f>ABS((N5-N6)/(SQRT(((O5^2)+(O6^2))*0.5)))</f>
        <v>15.920378511876482</v>
      </c>
    </row>
    <row r="17" spans="1:15" ht="16" thickBot="1">
      <c r="A17" s="104" t="s">
        <v>9</v>
      </c>
      <c r="B17" s="101">
        <v>0.73471229999999998</v>
      </c>
      <c r="C17" s="105">
        <f>ABS((B8-B7)/(SQRT(((C8^2)+(C7^2))*0.5)))</f>
        <v>2.058539805708147</v>
      </c>
      <c r="E17" s="104" t="s">
        <v>9</v>
      </c>
      <c r="F17" s="101">
        <v>0.89999470000000004</v>
      </c>
      <c r="G17" s="32">
        <f>ABS((F8-F7)/(SQRT(((G8^2)+(G7^2))*0.5)))</f>
        <v>1.3123147881826571</v>
      </c>
      <c r="I17" s="104" t="s">
        <v>9</v>
      </c>
      <c r="J17" s="101">
        <v>1.4774000000000001E-2</v>
      </c>
      <c r="K17" s="32">
        <f>ABS((J8-J7)/(SQRT(((K8^2)+(K7^2))*0.5)))</f>
        <v>17.432966458262111</v>
      </c>
      <c r="M17" s="102" t="s">
        <v>465</v>
      </c>
      <c r="N17" s="154">
        <v>1.0053E-3</v>
      </c>
      <c r="O17" s="30">
        <f>ABS((N5-N7)/(SQRT(((O5^2)+(O7^2))*0.5)))</f>
        <v>16.799464747720442</v>
      </c>
    </row>
    <row r="18" spans="1:15">
      <c r="M18" s="102" t="s">
        <v>5</v>
      </c>
      <c r="N18" s="154">
        <v>1.0053E-3</v>
      </c>
      <c r="O18" s="30">
        <f>ABS((N5-N8)/(SQRT(((O5^2)+(O8^2))*0.5)))</f>
        <v>14.319416648661331</v>
      </c>
    </row>
    <row r="19" spans="1:15">
      <c r="M19" s="102" t="s">
        <v>466</v>
      </c>
      <c r="N19" s="154">
        <v>1.0053E-3</v>
      </c>
      <c r="O19" s="30">
        <f>ABS((N5-N9)/(SQRT(((O5^2)+(O9^2))*0.5)))</f>
        <v>17.64137888240565</v>
      </c>
    </row>
    <row r="20" spans="1:15">
      <c r="M20" s="102" t="s">
        <v>467</v>
      </c>
      <c r="N20" s="154">
        <v>1.0053E-3</v>
      </c>
      <c r="O20" s="30">
        <f>ABS((N5-N10)/(SQRT(((O5^2)+(O10^2))*0.5)))</f>
        <v>17.463069361133634</v>
      </c>
    </row>
    <row r="21" spans="1:15">
      <c r="M21" s="102" t="s">
        <v>468</v>
      </c>
      <c r="N21" s="154">
        <v>1.0053E-3</v>
      </c>
      <c r="O21" s="30">
        <f>ABS((N11-N5)/(SQRT(((O11^2)+(O5^2))*0.5)))</f>
        <v>15.986816687904097</v>
      </c>
    </row>
    <row r="22" spans="1:15">
      <c r="M22" s="102" t="s">
        <v>469</v>
      </c>
      <c r="N22" s="155">
        <v>1.0053E-3</v>
      </c>
      <c r="O22" s="30">
        <f>ABS((N12-N5)/(SQRT(((O12^2)+(O5^2))*0.5)))</f>
        <v>17.859387355030446</v>
      </c>
    </row>
    <row r="23" spans="1:15">
      <c r="M23" s="102" t="s">
        <v>470</v>
      </c>
      <c r="N23" s="155">
        <v>6.5456999999999998E-3</v>
      </c>
      <c r="O23" s="30">
        <f>ABS((N6-N7)/(SQRT(((O6^2)+(O7^2))*0.5)))</f>
        <v>5.1372703142453471</v>
      </c>
    </row>
    <row r="24" spans="1:15">
      <c r="M24" s="102" t="s">
        <v>6</v>
      </c>
      <c r="N24" s="155">
        <v>1.0053E-3</v>
      </c>
      <c r="O24" s="30">
        <f>ABS((N6-N8)/(SQRT(((O6^2)+(O8^2))*0.5)))</f>
        <v>3.0985341069364822</v>
      </c>
    </row>
    <row r="25" spans="1:15">
      <c r="M25" s="102" t="s">
        <v>471</v>
      </c>
      <c r="N25" s="155">
        <v>0.1177898</v>
      </c>
      <c r="O25" s="30">
        <f>ABS((N6-N9)/(SQRT(((O6^2)+(O9^2))*0.5)))</f>
        <v>12.508711757665854</v>
      </c>
    </row>
    <row r="26" spans="1:15">
      <c r="M26" s="102" t="s">
        <v>472</v>
      </c>
      <c r="N26" s="155">
        <v>4.2618999999999997E-2</v>
      </c>
      <c r="O26" s="30">
        <f>ABS((N6-N10)/(SQRT(((O6^2)+(O10^2))*0.5)))</f>
        <v>9.3558022835445538</v>
      </c>
    </row>
    <row r="27" spans="1:15">
      <c r="M27" s="102" t="s">
        <v>473</v>
      </c>
      <c r="N27" s="155">
        <v>0.32231369999999998</v>
      </c>
      <c r="O27" s="30">
        <f>ABS((N6-N11)/(SQRT(((O6^2)+(O11^2))*0.5)))</f>
        <v>1.3699709488105167</v>
      </c>
    </row>
    <row r="28" spans="1:15">
      <c r="M28" s="102" t="s">
        <v>474</v>
      </c>
      <c r="N28" s="155">
        <v>2.6234000000000001E-3</v>
      </c>
      <c r="O28" s="30">
        <f>ABS((N6-N12)/(SQRT(((O6^2)+(O12^2))*0.5)))</f>
        <v>14.641522163644861</v>
      </c>
    </row>
    <row r="29" spans="1:15">
      <c r="M29" s="102" t="s">
        <v>475</v>
      </c>
      <c r="N29" s="155">
        <v>1.0053E-3</v>
      </c>
      <c r="O29" s="30">
        <f>ABS((N7-N8)/(SQRT(((O7^2)+(O8^2))*0.5)))</f>
        <v>5.7408751850891875</v>
      </c>
    </row>
    <row r="30" spans="1:15">
      <c r="M30" s="102" t="s">
        <v>476</v>
      </c>
      <c r="N30" s="155">
        <v>1.0053E-3</v>
      </c>
      <c r="O30" s="30">
        <f>ABS((N7-N9)/(SQRT(((O7^2)+(O9^2))*0.5)))</f>
        <v>5.7947654396604387</v>
      </c>
    </row>
    <row r="31" spans="1:15">
      <c r="M31" s="102" t="s">
        <v>477</v>
      </c>
      <c r="N31" s="155">
        <v>1.0053E-3</v>
      </c>
      <c r="O31" s="30">
        <f>ABS((N7-N10)/(SQRT(((O7^2)+(O10^2))*0.5)))</f>
        <v>3.9925439085650254</v>
      </c>
    </row>
    <row r="32" spans="1:15">
      <c r="M32" s="102" t="s">
        <v>478</v>
      </c>
      <c r="N32" s="155">
        <v>0.77172130000000005</v>
      </c>
      <c r="O32" s="30">
        <f>ABS((N7-N11)/(SQRT(((O7^2)+(O11^2))*0.5)))</f>
        <v>2.0595597791695299</v>
      </c>
    </row>
    <row r="33" spans="13:15">
      <c r="M33" s="102" t="s">
        <v>479</v>
      </c>
      <c r="N33" s="155">
        <v>1.0053E-3</v>
      </c>
      <c r="O33" s="30">
        <f>ABS((N7-N12)/(SQRT(((O7^2)+(O12^2))*0.5)))</f>
        <v>7.7161061482802129</v>
      </c>
    </row>
    <row r="34" spans="13:15">
      <c r="M34" s="102" t="s">
        <v>480</v>
      </c>
      <c r="N34" s="155">
        <v>1.0053E-3</v>
      </c>
      <c r="O34" s="30">
        <f>ABS((N8-N9)/(SQRT(((O8^2)+(O9^2))*0.5)))</f>
        <v>8.4364727479250163</v>
      </c>
    </row>
    <row r="35" spans="13:15">
      <c r="M35" s="102" t="s">
        <v>481</v>
      </c>
      <c r="N35" s="155">
        <v>1.0053E-3</v>
      </c>
      <c r="O35" s="30">
        <f>ABS((N8-N10)/(SQRT(((O8^2)+(O10^2))*0.5)))</f>
        <v>7.7653767954410036</v>
      </c>
    </row>
    <row r="36" spans="13:15">
      <c r="M36" s="102" t="s">
        <v>482</v>
      </c>
      <c r="N36" s="155">
        <v>1.0053E-3</v>
      </c>
      <c r="O36" s="30">
        <f>ABS((N8-N11)/(SQRT(((O8^2)+(O11^2))*0.5)))</f>
        <v>3.6082241489952978</v>
      </c>
    </row>
    <row r="37" spans="13:15">
      <c r="M37" s="102" t="s">
        <v>483</v>
      </c>
      <c r="N37" s="155">
        <v>1.0053E-3</v>
      </c>
      <c r="O37" s="30">
        <f>ABS((N8-N12)/(SQRT(((O8^2)+(O12^2))*0.5)))</f>
        <v>9.1507214732631112</v>
      </c>
    </row>
    <row r="38" spans="13:15">
      <c r="M38" s="102" t="s">
        <v>484</v>
      </c>
      <c r="N38" s="155">
        <v>0.89999470000000004</v>
      </c>
      <c r="O38" s="30">
        <f>ABS((N9-N10)/(SQRT(((O9^2)+(O10^2))*0.5)))</f>
        <v>0.80525183433832603</v>
      </c>
    </row>
    <row r="39" spans="13:15">
      <c r="M39" s="102" t="s">
        <v>485</v>
      </c>
      <c r="N39" s="155">
        <v>1.0053E-3</v>
      </c>
      <c r="O39" s="30">
        <f>ABS((N9-N11)/(SQRT(((O9^2)+(O11^2))*0.5)))</f>
        <v>5.4896506173737079</v>
      </c>
    </row>
    <row r="40" spans="13:15">
      <c r="M40" s="102" t="s">
        <v>486</v>
      </c>
      <c r="N40" s="155">
        <v>0.89999470000000004</v>
      </c>
      <c r="O40" s="30">
        <f>ABS((N9-N12)/(SQRT(((O9^2)+(O12^2))*0.5)))</f>
        <v>4.3411637115453683</v>
      </c>
    </row>
    <row r="41" spans="13:15">
      <c r="M41" s="102" t="s">
        <v>487</v>
      </c>
      <c r="N41" s="155">
        <v>1.0053E-3</v>
      </c>
      <c r="O41" s="30">
        <f>ABS((N10-N11)/(SQRT(((O10^2)+(O11^2))*0.5)))</f>
        <v>4.6719850261968485</v>
      </c>
    </row>
    <row r="42" spans="13:15">
      <c r="M42" s="102" t="s">
        <v>488</v>
      </c>
      <c r="N42" s="155">
        <v>0.89999470000000004</v>
      </c>
      <c r="O42" s="30">
        <f>ABS((N10-N12)/(SQRT(((O10^2)+(O12^2))*0.5)))</f>
        <v>2.7295919241843762</v>
      </c>
    </row>
    <row r="43" spans="13:15" ht="16" thickBot="1">
      <c r="M43" s="104" t="s">
        <v>489</v>
      </c>
      <c r="N43" s="156">
        <v>1.0053E-3</v>
      </c>
      <c r="O43" s="32">
        <f>ABS((N11-N12)/(SQRT(((O11^2)+(O12^2))*0.5)))</f>
        <v>6.463400423969647</v>
      </c>
    </row>
  </sheetData>
  <mergeCells count="4">
    <mergeCell ref="A9:B9"/>
    <mergeCell ref="E9:F9"/>
    <mergeCell ref="I9:J9"/>
    <mergeCell ref="M13:N13"/>
  </mergeCells>
  <conditionalFormatting sqref="B12:B17">
    <cfRule type="cellIs" dxfId="11" priority="4" operator="lessThan">
      <formula>0.01</formula>
    </cfRule>
  </conditionalFormatting>
  <conditionalFormatting sqref="F12:F17">
    <cfRule type="cellIs" dxfId="10" priority="3" operator="lessThan">
      <formula>0.01</formula>
    </cfRule>
  </conditionalFormatting>
  <conditionalFormatting sqref="J12:J17">
    <cfRule type="cellIs" dxfId="9" priority="2" operator="lessThan">
      <formula>0.01</formula>
    </cfRule>
  </conditionalFormatting>
  <conditionalFormatting sqref="N16:N43">
    <cfRule type="cellIs" dxfId="8" priority="1" operator="lessThan">
      <formula>0.01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78533-7136-44B5-8041-7FCE33692267}">
  <dimension ref="A1:AC91"/>
  <sheetViews>
    <sheetView zoomScale="50" zoomScaleNormal="50" workbookViewId="0">
      <selection activeCell="W49" sqref="W49"/>
    </sheetView>
  </sheetViews>
  <sheetFormatPr baseColWidth="10" defaultColWidth="8.83203125" defaultRowHeight="15"/>
  <cols>
    <col min="1" max="1" width="20.5" customWidth="1"/>
    <col min="2" max="2" width="12.5" bestFit="1" customWidth="1"/>
    <col min="3" max="3" width="11.83203125" bestFit="1" customWidth="1"/>
    <col min="5" max="5" width="26.83203125" bestFit="1" customWidth="1"/>
    <col min="6" max="6" width="12.5" bestFit="1" customWidth="1"/>
    <col min="7" max="7" width="11.5" bestFit="1" customWidth="1"/>
    <col min="9" max="9" width="35.5" bestFit="1" customWidth="1"/>
    <col min="13" max="13" width="19.33203125" bestFit="1" customWidth="1"/>
    <col min="14" max="14" width="11.83203125" bestFit="1" customWidth="1"/>
    <col min="15" max="15" width="10.83203125" bestFit="1" customWidth="1"/>
    <col min="17" max="17" width="20.5" bestFit="1" customWidth="1"/>
    <col min="18" max="18" width="8.5" bestFit="1" customWidth="1"/>
    <col min="19" max="19" width="8.83203125" bestFit="1" customWidth="1"/>
    <col min="21" max="21" width="20.5" bestFit="1" customWidth="1"/>
    <col min="22" max="22" width="14.33203125" bestFit="1" customWidth="1"/>
    <col min="23" max="23" width="10.1640625" customWidth="1"/>
    <col min="24" max="24" width="12.5" bestFit="1" customWidth="1"/>
    <col min="25" max="25" width="20.5" bestFit="1" customWidth="1"/>
    <col min="26" max="26" width="9.33203125" customWidth="1"/>
    <col min="27" max="27" width="8.83203125" bestFit="1" customWidth="1"/>
    <col min="29" max="29" width="22.5" bestFit="1" customWidth="1"/>
  </cols>
  <sheetData>
    <row r="1" spans="1:24">
      <c r="D1" s="9"/>
    </row>
    <row r="2" spans="1:24">
      <c r="A2" t="s">
        <v>747</v>
      </c>
      <c r="E2" t="s">
        <v>748</v>
      </c>
    </row>
    <row r="3" spans="1:24" ht="16" thickBot="1">
      <c r="D3" s="10"/>
      <c r="H3" s="147"/>
    </row>
    <row r="4" spans="1:24" ht="49" thickBot="1">
      <c r="A4" s="11" t="s">
        <v>3</v>
      </c>
      <c r="B4" s="12" t="s">
        <v>1</v>
      </c>
      <c r="C4" s="13" t="s">
        <v>2</v>
      </c>
      <c r="E4" s="11" t="s">
        <v>3</v>
      </c>
      <c r="F4" s="12" t="s">
        <v>1</v>
      </c>
      <c r="G4" s="13" t="s">
        <v>2</v>
      </c>
      <c r="H4" s="147"/>
    </row>
    <row r="5" spans="1:24">
      <c r="A5" s="141" t="s">
        <v>12</v>
      </c>
      <c r="B5" s="21">
        <v>61332.300308788581</v>
      </c>
      <c r="C5" s="22">
        <v>3362.3756815792967</v>
      </c>
      <c r="E5" s="141" t="s">
        <v>12</v>
      </c>
      <c r="F5" s="21">
        <v>11376.50522182317</v>
      </c>
      <c r="G5" s="22">
        <v>1223.6090143046322</v>
      </c>
      <c r="H5" s="147"/>
    </row>
    <row r="6" spans="1:24">
      <c r="A6" s="142" t="s">
        <v>11</v>
      </c>
      <c r="B6" s="23">
        <v>41354.379322174624</v>
      </c>
      <c r="C6" s="24">
        <v>3006.3163863058508</v>
      </c>
      <c r="E6" s="142" t="s">
        <v>11</v>
      </c>
      <c r="F6" s="23">
        <v>2902.6799446993969</v>
      </c>
      <c r="G6" s="24">
        <v>89.699227680667875</v>
      </c>
      <c r="H6" s="147"/>
    </row>
    <row r="7" spans="1:24">
      <c r="A7" s="142" t="s">
        <v>10</v>
      </c>
      <c r="B7" s="23">
        <v>42812.609522750128</v>
      </c>
      <c r="C7" s="24">
        <v>1890.2784187315692</v>
      </c>
      <c r="E7" s="142" t="s">
        <v>10</v>
      </c>
      <c r="F7" s="23">
        <v>4373.056195506877</v>
      </c>
      <c r="G7" s="24">
        <v>478.45520921976112</v>
      </c>
      <c r="H7" s="147"/>
    </row>
    <row r="8" spans="1:24" ht="16" thickBot="1">
      <c r="A8" s="143" t="s">
        <v>13</v>
      </c>
      <c r="B8" s="25">
        <v>12903.787974717461</v>
      </c>
      <c r="C8" s="26">
        <v>564.26521480513247</v>
      </c>
      <c r="E8" s="143" t="s">
        <v>13</v>
      </c>
      <c r="F8" s="25">
        <v>11757.298025624601</v>
      </c>
      <c r="G8" s="26">
        <v>589.58585502172684</v>
      </c>
      <c r="H8" s="147"/>
    </row>
    <row r="9" spans="1:24" ht="16" thickBot="1">
      <c r="A9" s="295" t="s">
        <v>15</v>
      </c>
      <c r="B9" s="296"/>
      <c r="C9" s="8">
        <v>1.1102E-16</v>
      </c>
      <c r="E9" s="295" t="s">
        <v>15</v>
      </c>
      <c r="F9" s="296"/>
      <c r="G9" s="8">
        <v>1.1102E-16</v>
      </c>
      <c r="H9" s="147"/>
    </row>
    <row r="10" spans="1:24" ht="16" thickBot="1"/>
    <row r="11" spans="1:24" ht="16">
      <c r="A11" s="97" t="s">
        <v>14</v>
      </c>
      <c r="B11" s="98" t="s">
        <v>0</v>
      </c>
      <c r="C11" s="99" t="s">
        <v>432</v>
      </c>
      <c r="D11" s="33"/>
      <c r="E11" s="97" t="s">
        <v>14</v>
      </c>
      <c r="F11" s="98" t="s">
        <v>0</v>
      </c>
      <c r="G11" s="99" t="s">
        <v>432</v>
      </c>
      <c r="H11" s="33"/>
      <c r="L11" s="33"/>
      <c r="P11" s="33"/>
      <c r="T11" s="33"/>
      <c r="X11" s="33"/>
    </row>
    <row r="12" spans="1:24">
      <c r="A12" s="102" t="s">
        <v>4</v>
      </c>
      <c r="B12" s="100">
        <v>1.0053E-3</v>
      </c>
      <c r="C12" s="30">
        <f>ABS((B5-B6)/(SQRT(((C5^2)+(C6^2))*0.5)))</f>
        <v>6.2640088447516407</v>
      </c>
      <c r="D12" s="33"/>
      <c r="E12" s="102" t="s">
        <v>4</v>
      </c>
      <c r="F12" s="100">
        <v>1.0053E-3</v>
      </c>
      <c r="G12" s="30">
        <f>ABS((F5-F6)/(SQRT(((G5^2)+(G6^2))*0.5)))</f>
        <v>9.7676035744128296</v>
      </c>
      <c r="H12" s="33"/>
      <c r="L12" s="33"/>
      <c r="P12" s="33"/>
      <c r="T12" s="33"/>
      <c r="X12" s="33"/>
    </row>
    <row r="13" spans="1:24">
      <c r="A13" s="102" t="s">
        <v>5</v>
      </c>
      <c r="B13" s="100">
        <v>1.0053E-3</v>
      </c>
      <c r="C13" s="30">
        <f>ABS((B7-B5)/(SQRT(((C7^2)+(C5^2))*0.5)))</f>
        <v>6.7899394872229113</v>
      </c>
      <c r="D13" s="33"/>
      <c r="E13" s="102" t="s">
        <v>5</v>
      </c>
      <c r="F13" s="100">
        <v>1.0053E-3</v>
      </c>
      <c r="G13" s="30">
        <f>ABS((F7-F5)/(SQRT(((G7^2)+(G5^2))*0.5)))</f>
        <v>7.5385732995531551</v>
      </c>
      <c r="H13" s="33"/>
      <c r="L13" s="33"/>
      <c r="P13" s="33"/>
      <c r="T13" s="33"/>
      <c r="X13" s="33"/>
    </row>
    <row r="14" spans="1:24">
      <c r="A14" s="102" t="s">
        <v>7</v>
      </c>
      <c r="B14" s="100">
        <v>1.0053E-3</v>
      </c>
      <c r="C14" s="30">
        <f>ABS((B8-B5)/(SQRT(((C8^2)+(C5^2))*0.5)))</f>
        <v>20.088105045195267</v>
      </c>
      <c r="D14" s="33"/>
      <c r="E14" s="102" t="s">
        <v>7</v>
      </c>
      <c r="F14" s="100">
        <v>0.59523899999999996</v>
      </c>
      <c r="G14" s="30">
        <f>ABS((F8-F5)/(SQRT(((G8^2)+(G5^2))*0.5)))</f>
        <v>0.39648384398405262</v>
      </c>
      <c r="H14" s="33"/>
      <c r="L14" s="33"/>
      <c r="P14" s="33"/>
      <c r="T14" s="33"/>
      <c r="X14" s="33"/>
    </row>
    <row r="15" spans="1:24">
      <c r="A15" s="102" t="s">
        <v>6</v>
      </c>
      <c r="B15" s="100">
        <v>0.51144239999999996</v>
      </c>
      <c r="C15" s="30">
        <f>ABS((B7-B6)/(SQRT(((C7^2)+(C6^2))*0.5)))</f>
        <v>0.58071729628403468</v>
      </c>
      <c r="D15" s="33"/>
      <c r="E15" s="102" t="s">
        <v>6</v>
      </c>
      <c r="F15" s="100">
        <v>1.0053E-3</v>
      </c>
      <c r="G15" s="30">
        <f>ABS((F7-F6)/(SQRT(((G7^2)+(G6^2))*0.5)))</f>
        <v>4.2717031448478489</v>
      </c>
      <c r="H15" s="33"/>
      <c r="L15" s="33"/>
      <c r="P15" s="33"/>
      <c r="T15" s="33"/>
      <c r="X15" s="33"/>
    </row>
    <row r="16" spans="1:24">
      <c r="A16" s="102" t="s">
        <v>8</v>
      </c>
      <c r="B16" s="100">
        <v>1.0053E-3</v>
      </c>
      <c r="C16" s="30">
        <f>ABS((B8-B6)/(SQRT(((C8^2)+(C6^2))*0.5)))</f>
        <v>13.153867109055012</v>
      </c>
      <c r="D16" s="33"/>
      <c r="E16" s="102" t="s">
        <v>8</v>
      </c>
      <c r="F16" s="100">
        <v>1.0053E-3</v>
      </c>
      <c r="G16" s="30">
        <f>ABS((F8-F6)/(SQRT(((G8^2)+(G6^2))*0.5)))</f>
        <v>20.997562739147579</v>
      </c>
      <c r="H16" s="33"/>
      <c r="L16" s="33"/>
      <c r="P16" s="33"/>
      <c r="T16" s="33"/>
      <c r="X16" s="33"/>
    </row>
    <row r="17" spans="1:28" ht="16" thickBot="1">
      <c r="A17" s="104" t="s">
        <v>9</v>
      </c>
      <c r="B17" s="101">
        <v>1.0053E-3</v>
      </c>
      <c r="C17" s="32">
        <f>ABS((B8-B7)/(SQRT(((C8^2)+(C7^2))*0.5)))</f>
        <v>21.441398991978929</v>
      </c>
      <c r="E17" s="104" t="s">
        <v>9</v>
      </c>
      <c r="F17" s="101">
        <v>1.0053E-3</v>
      </c>
      <c r="G17" s="32">
        <f>ABS((F8-F7)/(SQRT(((G8^2)+(G7^2))*0.5)))</f>
        <v>13.753385833563245</v>
      </c>
    </row>
    <row r="29" spans="1:28" ht="16">
      <c r="D29" s="75"/>
      <c r="F29" s="75"/>
      <c r="G29" s="75"/>
    </row>
    <row r="30" spans="1:28" ht="16">
      <c r="D30" s="75"/>
      <c r="F30" s="75"/>
      <c r="G30" s="75"/>
    </row>
    <row r="31" spans="1:28" ht="16">
      <c r="D31" s="75"/>
      <c r="F31" s="75"/>
      <c r="G31" s="75"/>
      <c r="X31" s="33"/>
      <c r="AB31" s="33"/>
    </row>
    <row r="32" spans="1:28" ht="16">
      <c r="D32" s="75"/>
      <c r="F32" s="75"/>
      <c r="G32" s="75"/>
      <c r="X32" s="33"/>
      <c r="AB32" s="33"/>
    </row>
    <row r="33" spans="4:29" ht="23">
      <c r="D33" s="75"/>
      <c r="F33" s="75"/>
      <c r="G33" s="75"/>
      <c r="X33" s="67"/>
      <c r="AB33" s="68"/>
    </row>
    <row r="34" spans="4:29" ht="23">
      <c r="X34" s="69"/>
      <c r="AB34" s="68"/>
    </row>
    <row r="35" spans="4:29" ht="23">
      <c r="X35" s="70"/>
      <c r="Y35" s="68"/>
      <c r="Z35" s="68"/>
      <c r="AA35" s="68"/>
      <c r="AB35" s="68"/>
      <c r="AC35" s="33"/>
    </row>
    <row r="36" spans="4:29">
      <c r="X36" s="33"/>
      <c r="Y36" s="33"/>
      <c r="Z36" s="33"/>
      <c r="AA36" s="33"/>
      <c r="AB36" s="33"/>
      <c r="AC36" s="33"/>
    </row>
    <row r="37" spans="4:29">
      <c r="X37" s="33"/>
      <c r="Y37" s="33"/>
      <c r="Z37" s="33"/>
      <c r="AA37" s="33"/>
      <c r="AB37" s="33"/>
      <c r="AC37" s="33"/>
    </row>
    <row r="38" spans="4:29">
      <c r="X38" s="33"/>
      <c r="Y38" s="33"/>
      <c r="Z38" s="33"/>
      <c r="AA38" s="33"/>
      <c r="AB38" s="33"/>
      <c r="AC38" s="33"/>
    </row>
    <row r="63" spans="9:14">
      <c r="I63" s="42"/>
      <c r="J63" s="163"/>
      <c r="K63" s="164"/>
      <c r="L63" s="164"/>
      <c r="M63" s="163"/>
      <c r="N63" s="42"/>
    </row>
    <row r="64" spans="9:14">
      <c r="I64" s="42"/>
      <c r="J64" s="163"/>
      <c r="K64" s="164"/>
      <c r="L64" s="164"/>
      <c r="M64" s="163"/>
      <c r="N64" s="42"/>
    </row>
    <row r="65" spans="9:14">
      <c r="I65" s="42"/>
      <c r="J65" s="163"/>
      <c r="K65" s="164"/>
      <c r="L65" s="164"/>
      <c r="M65" s="163"/>
      <c r="N65" s="42"/>
    </row>
    <row r="66" spans="9:14">
      <c r="I66" s="42"/>
      <c r="J66" s="163"/>
      <c r="K66" s="164"/>
      <c r="L66" s="164"/>
      <c r="M66" s="163"/>
      <c r="N66" s="42"/>
    </row>
    <row r="67" spans="9:14">
      <c r="I67" s="42"/>
      <c r="J67" s="163"/>
      <c r="K67" s="164"/>
      <c r="L67" s="164"/>
      <c r="M67" s="163"/>
      <c r="N67" s="42"/>
    </row>
    <row r="68" spans="9:14">
      <c r="I68" s="42"/>
      <c r="J68" s="163"/>
      <c r="K68" s="164"/>
      <c r="L68" s="164"/>
      <c r="M68" s="163"/>
      <c r="N68" s="42"/>
    </row>
    <row r="69" spans="9:14">
      <c r="I69" s="42"/>
      <c r="J69" s="163"/>
      <c r="K69" s="164"/>
      <c r="L69" s="164"/>
      <c r="M69" s="163"/>
      <c r="N69" s="42"/>
    </row>
    <row r="70" spans="9:14">
      <c r="I70" s="42"/>
      <c r="J70" s="163"/>
      <c r="K70" s="164"/>
      <c r="L70" s="164"/>
      <c r="M70" s="163"/>
      <c r="N70" s="42"/>
    </row>
    <row r="71" spans="9:14">
      <c r="I71" s="42"/>
      <c r="J71" s="163"/>
      <c r="K71" s="164"/>
      <c r="L71" s="164"/>
      <c r="M71" s="163"/>
      <c r="N71" s="42"/>
    </row>
    <row r="72" spans="9:14">
      <c r="I72" s="42"/>
      <c r="J72" s="163"/>
      <c r="K72" s="164"/>
      <c r="L72" s="164"/>
      <c r="M72" s="163"/>
      <c r="N72" s="42"/>
    </row>
    <row r="73" spans="9:14">
      <c r="I73" s="42"/>
      <c r="J73" s="163"/>
      <c r="K73" s="164"/>
      <c r="L73" s="164"/>
      <c r="M73" s="163"/>
      <c r="N73" s="42"/>
    </row>
    <row r="74" spans="9:14">
      <c r="I74" s="42"/>
      <c r="J74" s="163"/>
      <c r="K74" s="164"/>
      <c r="L74" s="164"/>
      <c r="M74" s="163"/>
      <c r="N74" s="42"/>
    </row>
    <row r="75" spans="9:14">
      <c r="I75" s="42"/>
      <c r="J75" s="163"/>
      <c r="K75" s="164"/>
      <c r="L75" s="164"/>
      <c r="M75" s="163"/>
      <c r="N75" s="42"/>
    </row>
    <row r="76" spans="9:14">
      <c r="I76" s="42"/>
      <c r="J76" s="163"/>
      <c r="K76" s="164"/>
      <c r="L76" s="164"/>
      <c r="M76" s="163"/>
      <c r="N76" s="42"/>
    </row>
    <row r="77" spans="9:14">
      <c r="I77" s="42"/>
      <c r="J77" s="163"/>
      <c r="K77" s="164"/>
      <c r="L77" s="164"/>
      <c r="M77" s="163"/>
      <c r="N77" s="42"/>
    </row>
    <row r="78" spans="9:14">
      <c r="I78" s="42"/>
      <c r="J78" s="163"/>
      <c r="K78" s="164"/>
      <c r="L78" s="164"/>
      <c r="M78" s="163"/>
      <c r="N78" s="42"/>
    </row>
    <row r="79" spans="9:14">
      <c r="I79" s="42"/>
      <c r="J79" s="163"/>
      <c r="K79" s="164"/>
      <c r="L79" s="164"/>
      <c r="M79" s="163"/>
      <c r="N79" s="42"/>
    </row>
    <row r="80" spans="9:14">
      <c r="I80" s="42"/>
      <c r="J80" s="163"/>
      <c r="K80" s="164"/>
      <c r="L80" s="164"/>
      <c r="M80" s="163"/>
      <c r="N80" s="42"/>
    </row>
    <row r="81" spans="9:14">
      <c r="I81" s="42"/>
      <c r="J81" s="163"/>
      <c r="K81" s="164"/>
      <c r="L81" s="164"/>
      <c r="M81" s="163"/>
      <c r="N81" s="42"/>
    </row>
    <row r="82" spans="9:14">
      <c r="I82" s="42"/>
      <c r="J82" s="163"/>
      <c r="K82" s="164"/>
      <c r="L82" s="164"/>
      <c r="M82" s="163"/>
      <c r="N82" s="42"/>
    </row>
    <row r="83" spans="9:14">
      <c r="I83" s="42"/>
      <c r="J83" s="163"/>
      <c r="K83" s="164"/>
      <c r="L83" s="164"/>
      <c r="M83" s="163"/>
      <c r="N83" s="42"/>
    </row>
    <row r="84" spans="9:14">
      <c r="I84" s="42"/>
      <c r="J84" s="163"/>
      <c r="K84" s="164"/>
      <c r="L84" s="164"/>
      <c r="M84" s="163"/>
      <c r="N84" s="42"/>
    </row>
    <row r="85" spans="9:14">
      <c r="I85" s="42"/>
      <c r="J85" s="163"/>
      <c r="K85" s="164"/>
      <c r="L85" s="164"/>
      <c r="M85" s="163"/>
      <c r="N85" s="42"/>
    </row>
    <row r="86" spans="9:14">
      <c r="I86" s="42"/>
      <c r="J86" s="163"/>
      <c r="K86" s="164"/>
      <c r="L86" s="164"/>
      <c r="M86" s="163"/>
      <c r="N86" s="42"/>
    </row>
    <row r="87" spans="9:14">
      <c r="I87" s="42"/>
      <c r="J87" s="163"/>
      <c r="K87" s="164"/>
      <c r="L87" s="164"/>
      <c r="M87" s="163"/>
      <c r="N87" s="42"/>
    </row>
    <row r="88" spans="9:14">
      <c r="I88" s="42"/>
      <c r="J88" s="163"/>
      <c r="K88" s="164"/>
      <c r="L88" s="164"/>
      <c r="M88" s="163"/>
      <c r="N88" s="42"/>
    </row>
    <row r="89" spans="9:14">
      <c r="I89" s="42"/>
      <c r="J89" s="163"/>
      <c r="K89" s="164"/>
      <c r="L89" s="164"/>
      <c r="M89" s="163"/>
      <c r="N89" s="42"/>
    </row>
    <row r="90" spans="9:14">
      <c r="I90" s="42"/>
      <c r="J90" s="163"/>
      <c r="K90" s="164"/>
      <c r="L90" s="164"/>
      <c r="M90" s="163"/>
      <c r="N90" s="42"/>
    </row>
    <row r="91" spans="9:14">
      <c r="I91" s="42"/>
      <c r="J91" s="42"/>
      <c r="K91" s="42"/>
      <c r="L91" s="42"/>
      <c r="M91" s="42"/>
      <c r="N91" s="42"/>
    </row>
  </sheetData>
  <mergeCells count="2">
    <mergeCell ref="E9:F9"/>
    <mergeCell ref="A9:B9"/>
  </mergeCells>
  <conditionalFormatting sqref="B12:B17 F12:F17">
    <cfRule type="cellIs" dxfId="7" priority="10" operator="lessThan">
      <formula>0.01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Cover</vt:lpstr>
      <vt:lpstr>lac(null)prox Controls</vt:lpstr>
      <vt:lpstr>lac(null)core Controls</vt:lpstr>
      <vt:lpstr>Fig 2 + Fig S14</vt:lpstr>
      <vt:lpstr>Fig 4 +Fig S7 (core)</vt:lpstr>
      <vt:lpstr>Fig 4 + Fig S7 (prox)</vt:lpstr>
      <vt:lpstr>Fig 6 + Fig S10</vt:lpstr>
      <vt:lpstr>Fig 7 + Fig S12</vt:lpstr>
      <vt:lpstr>Fig 8 +Figure S13</vt:lpstr>
      <vt:lpstr>Fig S6 </vt:lpstr>
      <vt:lpstr>Fig S8 (repressors)</vt:lpstr>
      <vt:lpstr>Figure S9</vt:lpstr>
      <vt:lpstr>Figure S10,12,13 (cytometry)</vt:lpstr>
      <vt:lpstr>Primer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Groseclose</dc:creator>
  <cp:lastModifiedBy>Corey Wilson</cp:lastModifiedBy>
  <dcterms:created xsi:type="dcterms:W3CDTF">2019-02-12T15:39:15Z</dcterms:created>
  <dcterms:modified xsi:type="dcterms:W3CDTF">2020-08-06T20:47:03Z</dcterms:modified>
</cp:coreProperties>
</file>