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11"/>
  <workbookPr defaultThemeVersion="166925"/>
  <mc:AlternateContent xmlns:mc="http://schemas.openxmlformats.org/markup-compatibility/2006">
    <mc:Choice Requires="x15">
      <x15ac:absPath xmlns:x15ac="http://schemas.microsoft.com/office/spreadsheetml/2010/11/ac" url="/Users/hongdandeng/Desktop/Work/PhD/papers/Paper 10/response to rewiewers/"/>
    </mc:Choice>
  </mc:AlternateContent>
  <xr:revisionPtr revIDLastSave="0" documentId="13_ncr:1_{452E9AAA-D7CF-D142-99FC-C4ABD2D8B67F}" xr6:coauthVersionLast="36" xr6:coauthVersionMax="36" xr10:uidLastSave="{00000000-0000-0000-0000-000000000000}"/>
  <bookViews>
    <workbookView xWindow="160" yWindow="460" windowWidth="25440" windowHeight="14680" activeTab="1" xr2:uid="{9C6DE1B9-A4DB-C148-A496-5D83E9493B24}"/>
  </bookViews>
  <sheets>
    <sheet name="Summay 2" sheetId="6" r:id="rId1"/>
    <sheet name="Sheet1" sheetId="7" r:id="rId2"/>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G56" i="6" l="1"/>
  <c r="F56" i="6"/>
  <c r="G55" i="6"/>
  <c r="F55" i="6"/>
  <c r="G54" i="6"/>
  <c r="F54" i="6"/>
  <c r="F53" i="6"/>
  <c r="G53" i="6"/>
  <c r="G52" i="6"/>
  <c r="F52" i="6"/>
  <c r="G34" i="6" l="1"/>
  <c r="F34" i="6"/>
  <c r="G33" i="6"/>
  <c r="F33" i="6"/>
  <c r="F39" i="6"/>
  <c r="G39" i="6"/>
  <c r="G38" i="6"/>
  <c r="F38" i="6"/>
  <c r="G37" i="6"/>
  <c r="F37" i="6"/>
  <c r="G5" i="6"/>
  <c r="F5" i="6"/>
  <c r="G20" i="6"/>
  <c r="F20" i="6"/>
  <c r="G32" i="6"/>
  <c r="F32" i="6"/>
  <c r="G31" i="6"/>
  <c r="F31" i="6"/>
  <c r="G30" i="6"/>
  <c r="F30" i="6"/>
  <c r="G29" i="6"/>
  <c r="F29" i="6"/>
  <c r="G26" i="6" l="1"/>
  <c r="F26" i="6"/>
  <c r="G25" i="6"/>
  <c r="F25" i="6"/>
  <c r="G24" i="6"/>
  <c r="F24" i="6"/>
  <c r="G19" i="6"/>
  <c r="F19" i="6"/>
  <c r="G18" i="6"/>
  <c r="F18" i="6"/>
  <c r="G17" i="6"/>
  <c r="F17" i="6"/>
  <c r="G16" i="6"/>
  <c r="F16" i="6"/>
  <c r="G15" i="6"/>
  <c r="F15" i="6"/>
  <c r="G6" i="6"/>
  <c r="F6" i="6"/>
  <c r="G4" i="6"/>
  <c r="F4" i="6"/>
  <c r="G3" i="6"/>
  <c r="F3" i="6"/>
  <c r="G2" i="6"/>
  <c r="F2" i="6"/>
</calcChain>
</file>

<file path=xl/sharedStrings.xml><?xml version="1.0" encoding="utf-8"?>
<sst xmlns="http://schemas.openxmlformats.org/spreadsheetml/2006/main" count="323" uniqueCount="107">
  <si>
    <t>10-20</t>
  </si>
  <si>
    <t>8-15</t>
  </si>
  <si>
    <t>7-15</t>
  </si>
  <si>
    <t>6-12</t>
  </si>
  <si>
    <t>Spencer 2008</t>
  </si>
  <si>
    <t>Spencer 2014</t>
  </si>
  <si>
    <t>actual length</t>
  </si>
  <si>
    <t>actual width</t>
  </si>
  <si>
    <t>measured width</t>
  </si>
  <si>
    <t>measured length</t>
  </si>
  <si>
    <t>Location</t>
  </si>
  <si>
    <t>Zhang et al. 2012</t>
  </si>
  <si>
    <t>source</t>
  </si>
  <si>
    <t>Source</t>
  </si>
  <si>
    <t>Platt et al. 2013</t>
  </si>
  <si>
    <t>No.</t>
  </si>
  <si>
    <t>Measured length</t>
  </si>
  <si>
    <t>Measured width</t>
  </si>
  <si>
    <t>Actual length</t>
  </si>
  <si>
    <t>Actual width</t>
  </si>
  <si>
    <t>Gans &amp; Gentry 2016</t>
  </si>
  <si>
    <t>Vogl et al., 2012</t>
  </si>
  <si>
    <t>﻿Pioneer MCC</t>
  </si>
  <si>
    <t>Singleton 2015</t>
  </si>
  <si>
    <t>Little Buckskin Mountain</t>
  </si>
  <si>
    <t>remarks</t>
  </si>
  <si>
    <t>cited</t>
  </si>
  <si>
    <t>Whipple MCC-subdome1</t>
  </si>
  <si>
    <t>Whipple MCC-subdome2</t>
  </si>
  <si>
    <t>Naxos MCC-subdome1</t>
  </si>
  <si>
    <t>Naxos MCC-subdome2</t>
  </si>
  <si>
    <t>Naxos MCC-subdome3</t>
  </si>
  <si>
    <t>Rey et al., 2011</t>
  </si>
  <si>
    <t>Tinos MMC</t>
  </si>
  <si>
    <t>Rabillard et., 2015</t>
  </si>
  <si>
    <t>validated  √</t>
  </si>
  <si>
    <t>Serifos MCC</t>
  </si>
  <si>
    <t>validated  √ (granitoid-cored)</t>
  </si>
  <si>
    <t>Rabillard et., 2018</t>
  </si>
  <si>
    <t>validated √</t>
  </si>
  <si>
    <t>New Gnea MCC</t>
  </si>
  <si>
    <t>Charles et al. 2012</t>
  </si>
  <si>
    <t>LinLong-subdome1</t>
  </si>
  <si>
    <t>LinLong-subdome2</t>
  </si>
  <si>
    <t>LinLong-subdome3</t>
  </si>
  <si>
    <t>LinLong-subdome4</t>
  </si>
  <si>
    <t>Ikaria MMC</t>
  </si>
  <si>
    <t>Reyolds and Rehrig 1980</t>
  </si>
  <si>
    <t>South Mountain MCC</t>
  </si>
  <si>
    <t>Whitney et al. 2020</t>
  </si>
  <si>
    <t>Montagne MCC-subdome1</t>
  </si>
  <si>
    <t>Montagne MCC-subdome2</t>
  </si>
  <si>
    <t>Montagne MCC-subdome3</t>
  </si>
  <si>
    <t>FS_MCC</t>
  </si>
  <si>
    <t>Yan et al. 2010</t>
  </si>
  <si>
    <t>YWL_MCC</t>
  </si>
  <si>
    <t xml:space="preserve">validated  √ </t>
  </si>
  <si>
    <t>Gozilla_OCC</t>
  </si>
  <si>
    <t>Deng et al. 2020</t>
  </si>
  <si>
    <t>cited (average value)</t>
  </si>
  <si>
    <t>Wasatch MCC</t>
  </si>
  <si>
    <t>Dayman MCC</t>
  </si>
  <si>
    <t>Pompangeo MCC</t>
  </si>
  <si>
    <t>Rinco MCC</t>
  </si>
  <si>
    <t>Harcuvar MCC</t>
  </si>
  <si>
    <t>Remarks</t>
  </si>
  <si>
    <t>Citation from published source  (av. value)</t>
  </si>
  <si>
    <t>Domes/corrugations of North America Cordilleran metamorphic core complexes</t>
  </si>
  <si>
    <t>Dome/corrugation length (km)</t>
  </si>
  <si>
    <t>Domes/corrugations of Aegean metamorphic core complexes</t>
  </si>
  <si>
    <t>Reynolds and Rehrig 1980</t>
  </si>
  <si>
    <t>South Mountains MCC</t>
  </si>
  <si>
    <t>Measured from published source</t>
  </si>
  <si>
    <t>Measured from published source (granitoid-cored)</t>
  </si>
  <si>
    <t>Domes/corrugations of Papua New Guinea metamorphic core complexes</t>
  </si>
  <si>
    <t>Platt et al. 2015</t>
  </si>
  <si>
    <t>Goodenough Island MCC</t>
  </si>
  <si>
    <t>Fergusson Island MCC1</t>
  </si>
  <si>
    <t>Fergusson Island MCC2</t>
  </si>
  <si>
    <t>Yinmawanshan MCC</t>
  </si>
  <si>
    <t>Gudaoling MCC-subdome1</t>
  </si>
  <si>
    <t>Gudaoling MCC-subdome2</t>
  </si>
  <si>
    <t>Gudaoling MCC-subdome3</t>
  </si>
  <si>
    <t>Fangshan MCC</t>
  </si>
  <si>
    <t>Yiwulushan_MCC</t>
  </si>
  <si>
    <t>Measured from published source (partially granitoid-cored)</t>
  </si>
  <si>
    <t>Domes/corrugations of metamorphic core complexes in North China</t>
  </si>
  <si>
    <t>Domes/corrugations of oceanic core complexes in Philippine Sea</t>
  </si>
  <si>
    <t>Gozilla OCC</t>
  </si>
  <si>
    <t>Domes/corrugations of metamorphic core complexes in northern South China Sea</t>
  </si>
  <si>
    <t>This study</t>
  </si>
  <si>
    <t>Measured from Figure 2 (southern end extended for ~5 km)</t>
  </si>
  <si>
    <t>Measured from Figure 2 (southern end extended for ~2 km)</t>
  </si>
  <si>
    <t>Liwan MCC_Dome D1</t>
  </si>
  <si>
    <t>Liwan MCC_Dome D2</t>
  </si>
  <si>
    <t>Liwan MCC_Dome D3</t>
  </si>
  <si>
    <t>Liwan MCC_right corrugation</t>
  </si>
  <si>
    <t>Liwan MCC_left corrugation</t>
  </si>
  <si>
    <t>Dome/corrugation width (km)</t>
  </si>
  <si>
    <t>Measured from Figure 2 (associated with footwall uplift)</t>
  </si>
  <si>
    <t>Measured from Figure 2 (partially intrusive-cored )</t>
  </si>
  <si>
    <t>Corrugations of S reflector of the Iberian margin</t>
  </si>
  <si>
    <t>Lymer et al., 2019</t>
  </si>
  <si>
    <t>Iberia_Galicia Corrugation</t>
  </si>
  <si>
    <t>Domes/corrugations of metamorphic core complexes in southern France</t>
  </si>
  <si>
    <t xml:space="preserve">1.	Gans, P. B. &amp; Gentry, B. J. Dike emplacement, footwall rotation, and the transition from magmatic to tectonic extension in the Whipple Mountains metamorphic core complex, southeastern California. Tectonics 35, 2564–2608 (2016).
2.	Vogl, J. J. et al. Timing of extension in the Pioneer metamorphic core complex with implications for the spatial-temporal pattern of Cenozoic extension and exhumation in the northern U.S. Cordillera. Tectonics 31, 1–22 (2012).
3.	Reynolds, S. J. &amp; Rehrig, W. A. Mid-tertiary plutonism and mylonitization, South Mountains, central Arizona. Mem. Geol. Soc. Am. 153, 159–175 (1980).
4.	Singleton, J. S. The transition from large-magnitude extension to distributed dextral faulting in the Buckskin-Rawhide metamorphic core complex, west-central Arizona. Tectonics 34, 1685–1708 (2015).
5.	Spencer, J. E. &amp; Ohara, Y. Magmatic and tectonic continuous casting in the circum-Pacific region. in Circum-Pacific Tectonics, Geologic Evolution, and Ore Deposits (eds. E.Spencer, J. &amp; Titley, S. R.) 31–53 (Arizona Geological Society 22, 2008).
6.	Rey, P. F., Teyssier, C., Kruckenberg, S. C. &amp; Whitney, D. L. Viscous collision in channel explains double domes in metamorphic core complexes. Geology 39, 387–390 (2011).
7.	Rabillard, A. et al. Interactions between plutonism and detachments during metamorphic core complex formation, Serifos Island (Cyclades, Greece). Tectonics 34, 1080–1106 (2015).
8.	Rabillard, A. et al. Synextensional Granitoids and Detachment Systems Within Cycladic Metamorphic Core Complexes (Aegean Sea, Greece): Toward a Regional Tectonomagmatic Model. Tectonics 37, 2328–2362 (2018).
9.	Platt, J. P., Behr, W. M. &amp; Cooper, F. J. Metamorphic core complexes: windows into the mechanics and rheology of the crust. J. Geol. Soc. London. 172, 9–27 (2015).
10.	Charles, N. et al. Metamorphic Core Complex dynamics and structural development: Field evidences from the Liaodong Peninsula (China, East Asia). Tectonophysics 560–561, 22–50 (2012).
11.	Yan, D. et al. Lithos Origin , ascent and oblique emplacement of magmas in a thickened crust : An example from the Cretaceous Fangshan adakitic pluton , Beijing. LITHOS 123, 102–120 (2010).
12.	Zhang, B., Zhu, G., Jiang, D., Li, C. &amp; Chen, Y. Evolution of the Yiwulushan metamorphic core complex from distributed to localized deformation and its tectonic implications. Tectonics 31, 1–22 (2012).
13.	Whitney, D. L. et al. Deep crustal source of gneiss dome revealed by eclogite in migmatite (Montagne Noire, French Massif Central). J. Metamorph. Geol. 38, 297–327 (2020).
14.	Spencer, J. E. &amp; Ohara, Y. Curved grooves at the Godzilla Megamullion in the Philippine Sea and their tectonic significance. Tectonics 33, 1028–1038 (2014).
15.	Lymer, G. et al. 3D development of detachment faulting during continental breakup. Earth Planet. Sci. Lett. 515, 90–99 (2019).
</t>
  </si>
  <si>
    <t>references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</si>
</sst>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2"/>
      <color theme="1"/>
      <name val="Calibri"/>
      <family val="2"/>
      <scheme val="minor"/>
    </font>
    <font>
      <b/>
      <sz val="12"/>
      <color theme="1"/>
      <name val="Calibri"/>
      <family val="2"/>
      <scheme val="minor"/>
    </font>
  </fonts>
  <fills count="9">
    <fill>
      <patternFill patternType="none"/>
    </fill>
    <fill>
      <patternFill patternType="gray125"/>
    </fill>
    <fill>
      <patternFill patternType="solid">
        <fgColor theme="7" tint="0.39997558519241921"/>
        <bgColor indexed="64"/>
      </patternFill>
    </fill>
    <fill>
      <patternFill patternType="solid">
        <fgColor theme="9" tint="0.39997558519241921"/>
        <bgColor indexed="64"/>
      </patternFill>
    </fill>
    <fill>
      <patternFill patternType="solid">
        <fgColor theme="5" tint="0.39997558519241921"/>
        <bgColor indexed="64"/>
      </patternFill>
    </fill>
    <fill>
      <patternFill patternType="solid">
        <fgColor theme="4" tint="0.39997558519241921"/>
        <bgColor indexed="64"/>
      </patternFill>
    </fill>
    <fill>
      <patternFill patternType="solid">
        <fgColor theme="6" tint="0.39997558519241921"/>
        <bgColor indexed="64"/>
      </patternFill>
    </fill>
    <fill>
      <patternFill patternType="solid">
        <fgColor theme="3" tint="0.39997558519241921"/>
        <bgColor indexed="64"/>
      </patternFill>
    </fill>
    <fill>
      <patternFill patternType="solid">
        <fgColor theme="7" tint="0.59999389629810485"/>
        <bgColor indexed="64"/>
      </patternFill>
    </fill>
  </fills>
  <borders count="9">
    <border>
      <left/>
      <right/>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41">
    <xf numFmtId="0" fontId="0" fillId="0" borderId="0" xfId="0"/>
    <xf numFmtId="0" fontId="0" fillId="0" borderId="0" xfId="0" applyAlignment="1">
      <alignment horizontal="left"/>
    </xf>
    <xf numFmtId="2" fontId="0" fillId="0" borderId="0" xfId="0" applyNumberFormat="1" applyAlignment="1">
      <alignment horizontal="left"/>
    </xf>
    <xf numFmtId="0" fontId="0" fillId="2" borderId="0" xfId="0" applyFill="1" applyAlignment="1">
      <alignment horizontal="left"/>
    </xf>
    <xf numFmtId="0" fontId="0" fillId="3" borderId="0" xfId="0" applyFill="1"/>
    <xf numFmtId="0" fontId="0" fillId="3" borderId="0" xfId="0" applyFill="1" applyAlignment="1">
      <alignment horizontal="left"/>
    </xf>
    <xf numFmtId="2" fontId="0" fillId="3" borderId="0" xfId="0" applyNumberFormat="1" applyFill="1" applyAlignment="1">
      <alignment horizontal="left"/>
    </xf>
    <xf numFmtId="49" fontId="0" fillId="3" borderId="0" xfId="0" applyNumberFormat="1" applyFill="1" applyAlignment="1">
      <alignment horizontal="left"/>
    </xf>
    <xf numFmtId="0" fontId="0" fillId="4" borderId="0" xfId="0" applyFill="1"/>
    <xf numFmtId="0" fontId="0" fillId="4" borderId="0" xfId="0" applyFill="1" applyAlignment="1">
      <alignment horizontal="left"/>
    </xf>
    <xf numFmtId="2" fontId="0" fillId="4" borderId="0" xfId="0" applyNumberFormat="1" applyFill="1" applyAlignment="1">
      <alignment horizontal="left"/>
    </xf>
    <xf numFmtId="0" fontId="0" fillId="5" borderId="0" xfId="0" applyFill="1" applyAlignment="1">
      <alignment horizontal="left"/>
    </xf>
    <xf numFmtId="0" fontId="0" fillId="5" borderId="0" xfId="0" applyFill="1"/>
    <xf numFmtId="0" fontId="0" fillId="2" borderId="0" xfId="0" applyFill="1"/>
    <xf numFmtId="2" fontId="0" fillId="2" borderId="0" xfId="0" applyNumberFormat="1" applyFill="1" applyAlignment="1">
      <alignment horizontal="left"/>
    </xf>
    <xf numFmtId="2" fontId="0" fillId="5" borderId="0" xfId="0" applyNumberFormat="1" applyFill="1" applyAlignment="1">
      <alignment horizontal="left"/>
    </xf>
    <xf numFmtId="0" fontId="0" fillId="6" borderId="0" xfId="0" applyFill="1"/>
    <xf numFmtId="0" fontId="0" fillId="6" borderId="0" xfId="0" applyFill="1" applyAlignment="1">
      <alignment horizontal="left"/>
    </xf>
    <xf numFmtId="2" fontId="0" fillId="6" borderId="0" xfId="0" applyNumberFormat="1" applyFill="1" applyAlignment="1">
      <alignment horizontal="left"/>
    </xf>
    <xf numFmtId="0" fontId="0" fillId="7" borderId="0" xfId="0" applyFill="1"/>
    <xf numFmtId="2" fontId="0" fillId="7" borderId="0" xfId="0" applyNumberFormat="1" applyFill="1" applyAlignment="1">
      <alignment horizontal="left"/>
    </xf>
    <xf numFmtId="0" fontId="0" fillId="3" borderId="0" xfId="0" applyFont="1" applyFill="1" applyAlignment="1">
      <alignment horizontal="left"/>
    </xf>
    <xf numFmtId="2" fontId="0" fillId="3" borderId="0" xfId="0" applyNumberFormat="1" applyFont="1" applyFill="1" applyAlignment="1">
      <alignment horizontal="left"/>
    </xf>
    <xf numFmtId="0" fontId="0" fillId="0" borderId="0" xfId="0" applyFill="1" applyAlignment="1">
      <alignment horizontal="left"/>
    </xf>
    <xf numFmtId="0" fontId="0" fillId="0" borderId="0" xfId="0" applyFill="1"/>
    <xf numFmtId="0" fontId="0" fillId="0" borderId="1" xfId="0" applyBorder="1"/>
    <xf numFmtId="0" fontId="0" fillId="0" borderId="0" xfId="0" applyBorder="1"/>
    <xf numFmtId="0" fontId="0" fillId="0" borderId="2" xfId="0" applyBorder="1"/>
    <xf numFmtId="0" fontId="0" fillId="0" borderId="1" xfId="0" applyBorder="1" applyAlignment="1">
      <alignment horizontal="left"/>
    </xf>
    <xf numFmtId="0" fontId="0" fillId="0" borderId="0" xfId="0" applyBorder="1" applyAlignment="1">
      <alignment horizontal="left"/>
    </xf>
    <xf numFmtId="0" fontId="0" fillId="0" borderId="3" xfId="0" applyBorder="1" applyAlignment="1">
      <alignment horizontal="left"/>
    </xf>
    <xf numFmtId="0" fontId="0" fillId="0" borderId="4" xfId="0" applyBorder="1"/>
    <xf numFmtId="0" fontId="0" fillId="0" borderId="4" xfId="0" applyBorder="1" applyAlignment="1">
      <alignment horizontal="left"/>
    </xf>
    <xf numFmtId="0" fontId="0" fillId="0" borderId="5" xfId="0" applyBorder="1"/>
    <xf numFmtId="0" fontId="1" fillId="8" borderId="6" xfId="0" applyFont="1" applyFill="1" applyBorder="1" applyAlignment="1">
      <alignment horizontal="left"/>
    </xf>
    <xf numFmtId="0" fontId="1" fillId="8" borderId="7" xfId="0" applyFont="1" applyFill="1" applyBorder="1" applyAlignment="1">
      <alignment horizontal="left"/>
    </xf>
    <xf numFmtId="0" fontId="1" fillId="8" borderId="8" xfId="0" applyFont="1" applyFill="1" applyBorder="1" applyAlignment="1">
      <alignment horizontal="left"/>
    </xf>
    <xf numFmtId="0" fontId="0" fillId="0" borderId="7" xfId="0" applyBorder="1" applyAlignment="1">
      <alignment horizontal="center"/>
    </xf>
    <xf numFmtId="0" fontId="1" fillId="0" borderId="0" xfId="0" applyFont="1" applyAlignment="1">
      <alignment horizontal="left"/>
    </xf>
    <xf numFmtId="0" fontId="0" fillId="0" borderId="0" xfId="0" applyAlignment="1">
      <alignment horizontal="left" wrapText="1"/>
    </xf>
    <xf numFmtId="0" fontId="0" fillId="0" borderId="0" xfId="0"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scatterChart>
        <c:scatterStyle val="lineMarker"/>
        <c:varyColors val="0"/>
        <c:ser>
          <c:idx val="0"/>
          <c:order val="0"/>
          <c:tx>
            <c:v>NA MCC</c:v>
          </c:tx>
          <c:spPr>
            <a:ln w="25400" cap="rnd">
              <a:noFill/>
              <a:round/>
            </a:ln>
            <a:effectLst/>
          </c:spPr>
          <c:marker>
            <c:symbol val="circle"/>
            <c:size val="5"/>
            <c:spPr>
              <a:solidFill>
                <a:schemeClr val="accent1"/>
              </a:solidFill>
              <a:ln w="9525">
                <a:solidFill>
                  <a:schemeClr val="accent1"/>
                </a:solidFill>
              </a:ln>
              <a:effectLst/>
            </c:spPr>
          </c:marker>
          <c:xVal>
            <c:numRef>
              <c:f>'Summay 2'!$G$2:$G$11</c:f>
              <c:numCache>
                <c:formatCode>0.00</c:formatCode>
                <c:ptCount val="10"/>
                <c:pt idx="0">
                  <c:v>7.7903137039075387</c:v>
                </c:pt>
                <c:pt idx="1">
                  <c:v>4.4468904788112269</c:v>
                </c:pt>
                <c:pt idx="2">
                  <c:v>5.4966229638458488</c:v>
                </c:pt>
                <c:pt idx="3">
                  <c:v>4.615076717811875</c:v>
                </c:pt>
                <c:pt idx="4">
                  <c:v>2.2772954485661669</c:v>
                </c:pt>
                <c:pt idx="5">
                  <c:v>7</c:v>
                </c:pt>
                <c:pt idx="6" formatCode="General">
                  <c:v>15</c:v>
                </c:pt>
                <c:pt idx="7" formatCode="General">
                  <c:v>12</c:v>
                </c:pt>
                <c:pt idx="8">
                  <c:v>11</c:v>
                </c:pt>
                <c:pt idx="9">
                  <c:v>9</c:v>
                </c:pt>
              </c:numCache>
            </c:numRef>
          </c:xVal>
          <c:yVal>
            <c:numRef>
              <c:f>'Summay 2'!$F$2:$F$11</c:f>
              <c:numCache>
                <c:formatCode>0.00</c:formatCode>
                <c:ptCount val="10"/>
                <c:pt idx="0">
                  <c:v>17.039075399009356</c:v>
                </c:pt>
                <c:pt idx="1">
                  <c:v>12.798569069895432</c:v>
                </c:pt>
                <c:pt idx="2">
                  <c:v>10.160905840286054</c:v>
                </c:pt>
                <c:pt idx="3">
                  <c:v>13.885256837891927</c:v>
                </c:pt>
                <c:pt idx="4">
                  <c:v>10.02052091554854</c:v>
                </c:pt>
                <c:pt idx="5">
                  <c:v>10</c:v>
                </c:pt>
                <c:pt idx="6">
                  <c:v>20</c:v>
                </c:pt>
                <c:pt idx="7">
                  <c:v>30</c:v>
                </c:pt>
                <c:pt idx="8">
                  <c:v>30</c:v>
                </c:pt>
                <c:pt idx="9">
                  <c:v>50</c:v>
                </c:pt>
              </c:numCache>
            </c:numRef>
          </c:yVal>
          <c:smooth val="0"/>
          <c:extLst>
            <c:ext xmlns:c16="http://schemas.microsoft.com/office/drawing/2014/chart" uri="{C3380CC4-5D6E-409C-BE32-E72D297353CC}">
              <c16:uniqueId val="{00000000-12BC-2146-8777-BAEF0676C5F9}"/>
            </c:ext>
          </c:extLst>
        </c:ser>
        <c:ser>
          <c:idx val="1"/>
          <c:order val="1"/>
          <c:tx>
            <c:v>Aegean MCC</c:v>
          </c:tx>
          <c:spPr>
            <a:ln w="25400" cap="rnd">
              <a:noFill/>
              <a:round/>
            </a:ln>
            <a:effectLst/>
          </c:spPr>
          <c:marker>
            <c:symbol val="circle"/>
            <c:size val="5"/>
            <c:spPr>
              <a:solidFill>
                <a:schemeClr val="accent2"/>
              </a:solidFill>
              <a:ln w="9525">
                <a:solidFill>
                  <a:schemeClr val="accent2"/>
                </a:solidFill>
              </a:ln>
              <a:effectLst/>
            </c:spPr>
          </c:marker>
          <c:xVal>
            <c:numRef>
              <c:f>'Summay 2'!$G$15:$G$20</c:f>
              <c:numCache>
                <c:formatCode>0.00</c:formatCode>
                <c:ptCount val="6"/>
                <c:pt idx="0">
                  <c:v>1.9460192260290852</c:v>
                </c:pt>
                <c:pt idx="1">
                  <c:v>1.6590389016018305</c:v>
                </c:pt>
                <c:pt idx="2">
                  <c:v>2.0116496775535677</c:v>
                </c:pt>
                <c:pt idx="3">
                  <c:v>4.877952755905512</c:v>
                </c:pt>
                <c:pt idx="4">
                  <c:v>5.2102272727272725</c:v>
                </c:pt>
                <c:pt idx="5">
                  <c:v>6.379970544918999</c:v>
                </c:pt>
              </c:numCache>
            </c:numRef>
          </c:xVal>
          <c:yVal>
            <c:numRef>
              <c:f>'Summay 2'!$F$15:$F$20</c:f>
              <c:numCache>
                <c:formatCode>0.00</c:formatCode>
                <c:ptCount val="6"/>
                <c:pt idx="0">
                  <c:v>5.6043270230913249</c:v>
                </c:pt>
                <c:pt idx="1">
                  <c:v>3.7944664031620547</c:v>
                </c:pt>
                <c:pt idx="2">
                  <c:v>4.445600166423965</c:v>
                </c:pt>
                <c:pt idx="3">
                  <c:v>8.6444881889763785</c:v>
                </c:pt>
                <c:pt idx="4">
                  <c:v>8.3920454545454533</c:v>
                </c:pt>
                <c:pt idx="5">
                  <c:v>20.001472754050074</c:v>
                </c:pt>
              </c:numCache>
            </c:numRef>
          </c:yVal>
          <c:smooth val="0"/>
          <c:extLst>
            <c:ext xmlns:c16="http://schemas.microsoft.com/office/drawing/2014/chart" uri="{C3380CC4-5D6E-409C-BE32-E72D297353CC}">
              <c16:uniqueId val="{00000001-12BC-2146-8777-BAEF0676C5F9}"/>
            </c:ext>
          </c:extLst>
        </c:ser>
        <c:ser>
          <c:idx val="2"/>
          <c:order val="2"/>
          <c:tx>
            <c:v>PNG MCC</c:v>
          </c:tx>
          <c:spPr>
            <a:ln w="25400" cap="rnd">
              <a:noFill/>
              <a:round/>
            </a:ln>
            <a:effectLst/>
          </c:spPr>
          <c:marker>
            <c:symbol val="circle"/>
            <c:size val="5"/>
            <c:spPr>
              <a:solidFill>
                <a:schemeClr val="accent3"/>
              </a:solidFill>
              <a:ln w="9525">
                <a:solidFill>
                  <a:schemeClr val="accent3"/>
                </a:solidFill>
              </a:ln>
              <a:effectLst/>
            </c:spPr>
          </c:marker>
          <c:xVal>
            <c:numRef>
              <c:f>'Summay 2'!$G$24:$G$26</c:f>
              <c:numCache>
                <c:formatCode>0.00</c:formatCode>
                <c:ptCount val="3"/>
                <c:pt idx="0">
                  <c:v>9.5862639635912288</c:v>
                </c:pt>
                <c:pt idx="1">
                  <c:v>7.0831609433181626</c:v>
                </c:pt>
                <c:pt idx="2">
                  <c:v>6.1315680595779884</c:v>
                </c:pt>
              </c:numCache>
            </c:numRef>
          </c:xVal>
          <c:yVal>
            <c:numRef>
              <c:f>'Summay 2'!$F$24:$F$26</c:f>
              <c:numCache>
                <c:formatCode>0.00</c:formatCode>
                <c:ptCount val="3"/>
                <c:pt idx="0">
                  <c:v>13.587091435664046</c:v>
                </c:pt>
                <c:pt idx="1">
                  <c:v>12.151427389325612</c:v>
                </c:pt>
                <c:pt idx="2">
                  <c:v>8.6843194042201066</c:v>
                </c:pt>
              </c:numCache>
            </c:numRef>
          </c:yVal>
          <c:smooth val="0"/>
          <c:extLst>
            <c:ext xmlns:c16="http://schemas.microsoft.com/office/drawing/2014/chart" uri="{C3380CC4-5D6E-409C-BE32-E72D297353CC}">
              <c16:uniqueId val="{00000002-12BC-2146-8777-BAEF0676C5F9}"/>
            </c:ext>
          </c:extLst>
        </c:ser>
        <c:ser>
          <c:idx val="3"/>
          <c:order val="3"/>
          <c:tx>
            <c:v>China MCC</c:v>
          </c:tx>
          <c:spPr>
            <a:ln w="25400" cap="rnd">
              <a:noFill/>
              <a:round/>
            </a:ln>
            <a:effectLst/>
          </c:spPr>
          <c:marker>
            <c:symbol val="circle"/>
            <c:size val="5"/>
            <c:spPr>
              <a:solidFill>
                <a:schemeClr val="accent4"/>
              </a:solidFill>
              <a:ln w="9525">
                <a:solidFill>
                  <a:schemeClr val="accent4"/>
                </a:solidFill>
              </a:ln>
              <a:effectLst/>
            </c:spPr>
          </c:marker>
          <c:xVal>
            <c:numRef>
              <c:f>'Summay 2'!$G$29:$G$34</c:f>
              <c:numCache>
                <c:formatCode>0.00</c:formatCode>
                <c:ptCount val="6"/>
                <c:pt idx="0">
                  <c:v>12.479888767504223</c:v>
                </c:pt>
                <c:pt idx="1">
                  <c:v>12.831264276492204</c:v>
                </c:pt>
                <c:pt idx="2">
                  <c:v>20.573641871089482</c:v>
                </c:pt>
                <c:pt idx="3">
                  <c:v>46.514847551891947</c:v>
                </c:pt>
                <c:pt idx="4">
                  <c:v>6.560861968549796</c:v>
                </c:pt>
                <c:pt idx="5">
                  <c:v>25.238845144356951</c:v>
                </c:pt>
              </c:numCache>
            </c:numRef>
          </c:xVal>
          <c:yVal>
            <c:numRef>
              <c:f>'Summay 2'!$F$29:$F$34</c:f>
              <c:numCache>
                <c:formatCode>0.00</c:formatCode>
                <c:ptCount val="6"/>
                <c:pt idx="0">
                  <c:v>18.465388817161585</c:v>
                </c:pt>
                <c:pt idx="1">
                  <c:v>28.243321084516833</c:v>
                </c:pt>
                <c:pt idx="2">
                  <c:v>32.156917270831265</c:v>
                </c:pt>
                <c:pt idx="3">
                  <c:v>75.182242526566682</c:v>
                </c:pt>
                <c:pt idx="4">
                  <c:v>6.7530576587070463</c:v>
                </c:pt>
                <c:pt idx="5">
                  <c:v>52.530183727034114</c:v>
                </c:pt>
              </c:numCache>
            </c:numRef>
          </c:yVal>
          <c:smooth val="0"/>
          <c:extLst>
            <c:ext xmlns:c16="http://schemas.microsoft.com/office/drawing/2014/chart" uri="{C3380CC4-5D6E-409C-BE32-E72D297353CC}">
              <c16:uniqueId val="{00000003-12BC-2146-8777-BAEF0676C5F9}"/>
            </c:ext>
          </c:extLst>
        </c:ser>
        <c:ser>
          <c:idx val="4"/>
          <c:order val="4"/>
          <c:tx>
            <c:v>French MCC</c:v>
          </c:tx>
          <c:spPr>
            <a:ln w="25400" cap="rnd">
              <a:noFill/>
              <a:round/>
            </a:ln>
            <a:effectLst/>
          </c:spPr>
          <c:marker>
            <c:symbol val="circle"/>
            <c:size val="5"/>
            <c:spPr>
              <a:solidFill>
                <a:schemeClr val="accent5"/>
              </a:solidFill>
              <a:ln w="9525">
                <a:solidFill>
                  <a:schemeClr val="accent5"/>
                </a:solidFill>
              </a:ln>
              <a:effectLst/>
            </c:spPr>
          </c:marker>
          <c:xVal>
            <c:numRef>
              <c:f>'Summay 2'!$G$37:$G$39</c:f>
              <c:numCache>
                <c:formatCode>0.00</c:formatCode>
                <c:ptCount val="3"/>
                <c:pt idx="0">
                  <c:v>11.24856815578465</c:v>
                </c:pt>
                <c:pt idx="1">
                  <c:v>8.4020618556701017</c:v>
                </c:pt>
                <c:pt idx="2">
                  <c:v>9.5017182130584192</c:v>
                </c:pt>
              </c:numCache>
            </c:numRef>
          </c:xVal>
          <c:yVal>
            <c:numRef>
              <c:f>'Summay 2'!$F$37:$F$39</c:f>
              <c:numCache>
                <c:formatCode>0.00</c:formatCode>
                <c:ptCount val="3"/>
                <c:pt idx="0">
                  <c:v>37.187857961053837</c:v>
                </c:pt>
                <c:pt idx="1">
                  <c:v>47.972508591065292</c:v>
                </c:pt>
                <c:pt idx="2">
                  <c:v>48.134020618556697</c:v>
                </c:pt>
              </c:numCache>
            </c:numRef>
          </c:yVal>
          <c:smooth val="0"/>
          <c:extLst>
            <c:ext xmlns:c16="http://schemas.microsoft.com/office/drawing/2014/chart" uri="{C3380CC4-5D6E-409C-BE32-E72D297353CC}">
              <c16:uniqueId val="{00000004-12BC-2146-8777-BAEF0676C5F9}"/>
            </c:ext>
          </c:extLst>
        </c:ser>
        <c:ser>
          <c:idx val="5"/>
          <c:order val="5"/>
          <c:tx>
            <c:v>OCC</c:v>
          </c:tx>
          <c:spPr>
            <a:ln w="25400" cap="rnd">
              <a:noFill/>
              <a:round/>
            </a:ln>
            <a:effectLst/>
          </c:spPr>
          <c:marker>
            <c:symbol val="circle"/>
            <c:size val="5"/>
            <c:spPr>
              <a:solidFill>
                <a:schemeClr val="accent6"/>
              </a:solidFill>
              <a:ln w="9525">
                <a:solidFill>
                  <a:schemeClr val="accent6"/>
                </a:solidFill>
              </a:ln>
              <a:effectLst/>
            </c:spPr>
          </c:marker>
          <c:xVal>
            <c:numRef>
              <c:f>'Summay 2'!$G$41:$G$50</c:f>
              <c:numCache>
                <c:formatCode>0.00</c:formatCode>
                <c:ptCount val="10"/>
                <c:pt idx="0">
                  <c:v>4.4843049327354256</c:v>
                </c:pt>
                <c:pt idx="1">
                  <c:v>8.071748878923767</c:v>
                </c:pt>
                <c:pt idx="2">
                  <c:v>3.1390134529147984</c:v>
                </c:pt>
                <c:pt idx="3">
                  <c:v>3.4753363228699556</c:v>
                </c:pt>
                <c:pt idx="4">
                  <c:v>7.7354260089686102</c:v>
                </c:pt>
                <c:pt idx="5">
                  <c:v>8.8565022421524677</c:v>
                </c:pt>
                <c:pt idx="6">
                  <c:v>6.2780269058295968</c:v>
                </c:pt>
                <c:pt idx="7">
                  <c:v>6.1659192825112106</c:v>
                </c:pt>
                <c:pt idx="8">
                  <c:v>5.0448430493273539</c:v>
                </c:pt>
                <c:pt idx="9">
                  <c:v>5.1569506726457393</c:v>
                </c:pt>
              </c:numCache>
            </c:numRef>
          </c:xVal>
          <c:yVal>
            <c:numRef>
              <c:f>'Summay 2'!$F$41:$F$50</c:f>
              <c:numCache>
                <c:formatCode>0.00</c:formatCode>
                <c:ptCount val="10"/>
                <c:pt idx="0">
                  <c:v>32.511210762331835</c:v>
                </c:pt>
                <c:pt idx="1">
                  <c:v>22.309417040358742</c:v>
                </c:pt>
                <c:pt idx="2">
                  <c:v>27.690582959641251</c:v>
                </c:pt>
                <c:pt idx="3">
                  <c:v>26.905829596412602</c:v>
                </c:pt>
                <c:pt idx="4">
                  <c:v>23.878923766816143</c:v>
                </c:pt>
                <c:pt idx="5">
                  <c:v>29.596412556053806</c:v>
                </c:pt>
                <c:pt idx="6">
                  <c:v>20.739910313901344</c:v>
                </c:pt>
                <c:pt idx="7">
                  <c:v>15.358744394618833</c:v>
                </c:pt>
                <c:pt idx="8">
                  <c:v>18.27354260089686</c:v>
                </c:pt>
                <c:pt idx="9">
                  <c:v>19.058295964125598</c:v>
                </c:pt>
              </c:numCache>
            </c:numRef>
          </c:yVal>
          <c:smooth val="0"/>
          <c:extLst>
            <c:ext xmlns:c16="http://schemas.microsoft.com/office/drawing/2014/chart" uri="{C3380CC4-5D6E-409C-BE32-E72D297353CC}">
              <c16:uniqueId val="{00000005-12BC-2146-8777-BAEF0676C5F9}"/>
            </c:ext>
          </c:extLst>
        </c:ser>
        <c:ser>
          <c:idx val="6"/>
          <c:order val="6"/>
          <c:tx>
            <c:v>SCS MCC</c:v>
          </c:tx>
          <c:spPr>
            <a:ln w="25400" cap="rnd">
              <a:noFill/>
              <a:round/>
            </a:ln>
            <a:effectLst/>
          </c:spPr>
          <c:marker>
            <c:symbol val="circle"/>
            <c:size val="5"/>
            <c:spPr>
              <a:solidFill>
                <a:schemeClr val="accent1">
                  <a:lumMod val="60000"/>
                </a:schemeClr>
              </a:solidFill>
              <a:ln w="9525">
                <a:solidFill>
                  <a:schemeClr val="accent1">
                    <a:lumMod val="60000"/>
                  </a:schemeClr>
                </a:solidFill>
              </a:ln>
              <a:effectLst/>
            </c:spPr>
          </c:marker>
          <c:xVal>
            <c:numRef>
              <c:f>'Summay 2'!$G$52:$G$56</c:f>
              <c:numCache>
                <c:formatCode>0.00</c:formatCode>
                <c:ptCount val="5"/>
                <c:pt idx="0">
                  <c:v>14.484828817134511</c:v>
                </c:pt>
                <c:pt idx="1">
                  <c:v>10.932987181567418</c:v>
                </c:pt>
                <c:pt idx="2">
                  <c:v>6.0782086646113909</c:v>
                </c:pt>
                <c:pt idx="3">
                  <c:v>5.560603602141815</c:v>
                </c:pt>
                <c:pt idx="4">
                  <c:v>5.3285737465520047</c:v>
                </c:pt>
              </c:numCache>
            </c:numRef>
          </c:xVal>
          <c:yVal>
            <c:numRef>
              <c:f>'Summay 2'!$F$52:$F$56</c:f>
              <c:numCache>
                <c:formatCode>0.00</c:formatCode>
                <c:ptCount val="5"/>
                <c:pt idx="0">
                  <c:v>40.986532532857368</c:v>
                </c:pt>
                <c:pt idx="1">
                  <c:v>23.863378224890472</c:v>
                </c:pt>
                <c:pt idx="2">
                  <c:v>13.363621612850885</c:v>
                </c:pt>
                <c:pt idx="3">
                  <c:v>11.856238844718479</c:v>
                </c:pt>
                <c:pt idx="4">
                  <c:v>12.404673048839852</c:v>
                </c:pt>
              </c:numCache>
            </c:numRef>
          </c:yVal>
          <c:smooth val="0"/>
          <c:extLst>
            <c:ext xmlns:c16="http://schemas.microsoft.com/office/drawing/2014/chart" uri="{C3380CC4-5D6E-409C-BE32-E72D297353CC}">
              <c16:uniqueId val="{00000006-12BC-2146-8777-BAEF0676C5F9}"/>
            </c:ext>
          </c:extLst>
        </c:ser>
        <c:dLbls>
          <c:showLegendKey val="0"/>
          <c:showVal val="0"/>
          <c:showCatName val="0"/>
          <c:showSerName val="0"/>
          <c:showPercent val="0"/>
          <c:showBubbleSize val="0"/>
        </c:dLbls>
        <c:axId val="952373343"/>
        <c:axId val="933589951"/>
      </c:scatterChart>
      <c:valAx>
        <c:axId val="952373343"/>
        <c:scaling>
          <c:orientation val="minMax"/>
        </c:scaling>
        <c:delete val="0"/>
        <c:axPos val="b"/>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3589951"/>
        <c:crosses val="autoZero"/>
        <c:crossBetween val="midCat"/>
      </c:valAx>
      <c:valAx>
        <c:axId val="933589951"/>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2373343"/>
        <c:crosses val="autoZero"/>
        <c:crossBetween val="midCat"/>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0469816272965886E-2"/>
          <c:y val="7.407407407407407E-2"/>
          <c:w val="0.89019685039370078"/>
          <c:h val="0.8416746864975212"/>
        </c:manualLayout>
      </c:layout>
      <c:scatterChart>
        <c:scatterStyle val="lineMarker"/>
        <c:varyColors val="0"/>
        <c:ser>
          <c:idx val="0"/>
          <c:order val="0"/>
          <c:tx>
            <c:v>NA Cordilleran MCCs</c:v>
          </c:tx>
          <c:spPr>
            <a:ln w="25400" cap="rnd">
              <a:noFill/>
              <a:round/>
            </a:ln>
            <a:effectLst/>
          </c:spPr>
          <c:marker>
            <c:symbol val="circle"/>
            <c:size val="5"/>
            <c:spPr>
              <a:solidFill>
                <a:schemeClr val="accent6">
                  <a:lumMod val="60000"/>
                  <a:lumOff val="40000"/>
                </a:schemeClr>
              </a:solidFill>
              <a:ln w="9525">
                <a:solidFill>
                  <a:schemeClr val="accent6">
                    <a:lumMod val="60000"/>
                    <a:lumOff val="40000"/>
                  </a:schemeClr>
                </a:solidFill>
              </a:ln>
              <a:effectLst/>
            </c:spPr>
          </c:marker>
          <c:xVal>
            <c:numRef>
              <c:f>Sheet1!$E$3:$E$12</c:f>
              <c:numCache>
                <c:formatCode>General</c:formatCode>
                <c:ptCount val="10"/>
                <c:pt idx="0">
                  <c:v>7.79</c:v>
                </c:pt>
                <c:pt idx="1">
                  <c:v>4.45</c:v>
                </c:pt>
                <c:pt idx="2">
                  <c:v>5.5</c:v>
                </c:pt>
                <c:pt idx="3">
                  <c:v>4.62</c:v>
                </c:pt>
                <c:pt idx="4">
                  <c:v>2.2799999999999998</c:v>
                </c:pt>
                <c:pt idx="5">
                  <c:v>7</c:v>
                </c:pt>
                <c:pt idx="6">
                  <c:v>15</c:v>
                </c:pt>
                <c:pt idx="7">
                  <c:v>12</c:v>
                </c:pt>
                <c:pt idx="8">
                  <c:v>11</c:v>
                </c:pt>
                <c:pt idx="9">
                  <c:v>9</c:v>
                </c:pt>
              </c:numCache>
            </c:numRef>
          </c:xVal>
          <c:yVal>
            <c:numRef>
              <c:f>Sheet1!$D$3:$D$12</c:f>
              <c:numCache>
                <c:formatCode>General</c:formatCode>
                <c:ptCount val="10"/>
                <c:pt idx="0">
                  <c:v>17.04</c:v>
                </c:pt>
                <c:pt idx="1">
                  <c:v>12.8</c:v>
                </c:pt>
                <c:pt idx="2">
                  <c:v>10.16</c:v>
                </c:pt>
                <c:pt idx="3">
                  <c:v>13.89</c:v>
                </c:pt>
                <c:pt idx="4">
                  <c:v>10.02</c:v>
                </c:pt>
                <c:pt idx="5">
                  <c:v>10</c:v>
                </c:pt>
                <c:pt idx="6">
                  <c:v>20</c:v>
                </c:pt>
                <c:pt idx="7">
                  <c:v>30</c:v>
                </c:pt>
                <c:pt idx="8">
                  <c:v>30</c:v>
                </c:pt>
                <c:pt idx="9">
                  <c:v>50</c:v>
                </c:pt>
              </c:numCache>
            </c:numRef>
          </c:yVal>
          <c:smooth val="0"/>
          <c:extLst>
            <c:ext xmlns:c16="http://schemas.microsoft.com/office/drawing/2014/chart" uri="{C3380CC4-5D6E-409C-BE32-E72D297353CC}">
              <c16:uniqueId val="{00000001-18D0-7645-8AFA-93FDFE6C2E3B}"/>
            </c:ext>
          </c:extLst>
        </c:ser>
        <c:ser>
          <c:idx val="1"/>
          <c:order val="1"/>
          <c:tx>
            <c:v>Aegean MCCs</c:v>
          </c:tx>
          <c:spPr>
            <a:ln w="25400" cap="rnd">
              <a:noFill/>
              <a:round/>
            </a:ln>
            <a:effectLst/>
          </c:spPr>
          <c:marker>
            <c:symbol val="circle"/>
            <c:size val="5"/>
            <c:spPr>
              <a:solidFill>
                <a:schemeClr val="accent2"/>
              </a:solidFill>
              <a:ln w="9525">
                <a:solidFill>
                  <a:schemeClr val="accent2"/>
                </a:solidFill>
              </a:ln>
              <a:effectLst/>
            </c:spPr>
          </c:marker>
          <c:xVal>
            <c:numRef>
              <c:f>Sheet1!$E$16:$E$21</c:f>
              <c:numCache>
                <c:formatCode>General</c:formatCode>
                <c:ptCount val="6"/>
                <c:pt idx="0">
                  <c:v>1.95</c:v>
                </c:pt>
                <c:pt idx="1">
                  <c:v>1.66</c:v>
                </c:pt>
                <c:pt idx="2">
                  <c:v>2.0099999999999998</c:v>
                </c:pt>
                <c:pt idx="3">
                  <c:v>4.88</c:v>
                </c:pt>
                <c:pt idx="4">
                  <c:v>5.21</c:v>
                </c:pt>
                <c:pt idx="5">
                  <c:v>6.38</c:v>
                </c:pt>
              </c:numCache>
            </c:numRef>
          </c:xVal>
          <c:yVal>
            <c:numRef>
              <c:f>Sheet1!$D$16:$D$21</c:f>
              <c:numCache>
                <c:formatCode>General</c:formatCode>
                <c:ptCount val="6"/>
                <c:pt idx="0">
                  <c:v>5.6</c:v>
                </c:pt>
                <c:pt idx="1">
                  <c:v>3.79</c:v>
                </c:pt>
                <c:pt idx="2">
                  <c:v>4.45</c:v>
                </c:pt>
                <c:pt idx="3">
                  <c:v>8.64</c:v>
                </c:pt>
                <c:pt idx="4">
                  <c:v>8.39</c:v>
                </c:pt>
                <c:pt idx="5">
                  <c:v>20</c:v>
                </c:pt>
              </c:numCache>
            </c:numRef>
          </c:yVal>
          <c:smooth val="0"/>
          <c:extLst>
            <c:ext xmlns:c16="http://schemas.microsoft.com/office/drawing/2014/chart" uri="{C3380CC4-5D6E-409C-BE32-E72D297353CC}">
              <c16:uniqueId val="{00000002-18D0-7645-8AFA-93FDFE6C2E3B}"/>
            </c:ext>
          </c:extLst>
        </c:ser>
        <c:ser>
          <c:idx val="2"/>
          <c:order val="2"/>
          <c:tx>
            <c:v>PNG MCCs</c:v>
          </c:tx>
          <c:spPr>
            <a:ln w="25400" cap="rnd">
              <a:noFill/>
              <a:round/>
            </a:ln>
            <a:effectLst/>
          </c:spPr>
          <c:marker>
            <c:symbol val="circle"/>
            <c:size val="5"/>
            <c:spPr>
              <a:solidFill>
                <a:schemeClr val="accent3"/>
              </a:solidFill>
              <a:ln w="9525">
                <a:solidFill>
                  <a:schemeClr val="accent3"/>
                </a:solidFill>
              </a:ln>
              <a:effectLst/>
            </c:spPr>
          </c:marker>
          <c:xVal>
            <c:numRef>
              <c:f>Sheet1!$E$25:$E$27</c:f>
              <c:numCache>
                <c:formatCode>General</c:formatCode>
                <c:ptCount val="3"/>
                <c:pt idx="0">
                  <c:v>9.59</c:v>
                </c:pt>
                <c:pt idx="1">
                  <c:v>7.08</c:v>
                </c:pt>
                <c:pt idx="2">
                  <c:v>6.13</c:v>
                </c:pt>
              </c:numCache>
            </c:numRef>
          </c:xVal>
          <c:yVal>
            <c:numRef>
              <c:f>Sheet1!$D$25:$D$27</c:f>
              <c:numCache>
                <c:formatCode>General</c:formatCode>
                <c:ptCount val="3"/>
                <c:pt idx="0">
                  <c:v>13.59</c:v>
                </c:pt>
                <c:pt idx="1">
                  <c:v>12.15</c:v>
                </c:pt>
                <c:pt idx="2">
                  <c:v>8.68</c:v>
                </c:pt>
              </c:numCache>
            </c:numRef>
          </c:yVal>
          <c:smooth val="0"/>
          <c:extLst>
            <c:ext xmlns:c16="http://schemas.microsoft.com/office/drawing/2014/chart" uri="{C3380CC4-5D6E-409C-BE32-E72D297353CC}">
              <c16:uniqueId val="{00000003-18D0-7645-8AFA-93FDFE6C2E3B}"/>
            </c:ext>
          </c:extLst>
        </c:ser>
        <c:ser>
          <c:idx val="3"/>
          <c:order val="3"/>
          <c:tx>
            <c:v>N China MCCs</c:v>
          </c:tx>
          <c:spPr>
            <a:ln w="25400" cap="rnd">
              <a:noFill/>
              <a:round/>
            </a:ln>
            <a:effectLst/>
          </c:spPr>
          <c:marker>
            <c:symbol val="circle"/>
            <c:size val="5"/>
            <c:spPr>
              <a:solidFill>
                <a:schemeClr val="accent4"/>
              </a:solidFill>
              <a:ln w="9525">
                <a:solidFill>
                  <a:schemeClr val="accent4"/>
                </a:solidFill>
              </a:ln>
              <a:effectLst/>
            </c:spPr>
          </c:marker>
          <c:xVal>
            <c:numRef>
              <c:f>Sheet1!$E$31:$E$36</c:f>
              <c:numCache>
                <c:formatCode>General</c:formatCode>
                <c:ptCount val="6"/>
                <c:pt idx="0">
                  <c:v>12.48</c:v>
                </c:pt>
                <c:pt idx="1">
                  <c:v>12.83</c:v>
                </c:pt>
                <c:pt idx="2">
                  <c:v>20.57</c:v>
                </c:pt>
                <c:pt idx="3">
                  <c:v>46.51</c:v>
                </c:pt>
                <c:pt idx="4">
                  <c:v>6.56</c:v>
                </c:pt>
                <c:pt idx="5">
                  <c:v>25.24</c:v>
                </c:pt>
              </c:numCache>
            </c:numRef>
          </c:xVal>
          <c:yVal>
            <c:numRef>
              <c:f>Sheet1!$D$31:$D$36</c:f>
              <c:numCache>
                <c:formatCode>General</c:formatCode>
                <c:ptCount val="6"/>
                <c:pt idx="0">
                  <c:v>18.47</c:v>
                </c:pt>
                <c:pt idx="1">
                  <c:v>28.24</c:v>
                </c:pt>
                <c:pt idx="2">
                  <c:v>32.159999999999997</c:v>
                </c:pt>
                <c:pt idx="3">
                  <c:v>75.180000000000007</c:v>
                </c:pt>
                <c:pt idx="4">
                  <c:v>6.75</c:v>
                </c:pt>
                <c:pt idx="5">
                  <c:v>52.53</c:v>
                </c:pt>
              </c:numCache>
            </c:numRef>
          </c:yVal>
          <c:smooth val="0"/>
          <c:extLst>
            <c:ext xmlns:c16="http://schemas.microsoft.com/office/drawing/2014/chart" uri="{C3380CC4-5D6E-409C-BE32-E72D297353CC}">
              <c16:uniqueId val="{00000004-18D0-7645-8AFA-93FDFE6C2E3B}"/>
            </c:ext>
          </c:extLst>
        </c:ser>
        <c:ser>
          <c:idx val="4"/>
          <c:order val="4"/>
          <c:tx>
            <c:v>France MCCs</c:v>
          </c:tx>
          <c:spPr>
            <a:ln w="25400" cap="rnd">
              <a:noFill/>
              <a:round/>
            </a:ln>
            <a:effectLst/>
          </c:spPr>
          <c:marker>
            <c:symbol val="circle"/>
            <c:size val="5"/>
            <c:spPr>
              <a:solidFill>
                <a:schemeClr val="accent5"/>
              </a:solidFill>
              <a:ln w="9525">
                <a:solidFill>
                  <a:schemeClr val="accent5"/>
                </a:solidFill>
              </a:ln>
              <a:effectLst/>
            </c:spPr>
          </c:marker>
          <c:xVal>
            <c:numRef>
              <c:f>Sheet1!$E$40:$E$42</c:f>
              <c:numCache>
                <c:formatCode>General</c:formatCode>
                <c:ptCount val="3"/>
                <c:pt idx="0">
                  <c:v>11.25</c:v>
                </c:pt>
                <c:pt idx="1">
                  <c:v>8.4</c:v>
                </c:pt>
                <c:pt idx="2">
                  <c:v>9.5</c:v>
                </c:pt>
              </c:numCache>
            </c:numRef>
          </c:xVal>
          <c:yVal>
            <c:numRef>
              <c:f>Sheet1!$D$40:$D$42</c:f>
              <c:numCache>
                <c:formatCode>General</c:formatCode>
                <c:ptCount val="3"/>
                <c:pt idx="0">
                  <c:v>37.19</c:v>
                </c:pt>
                <c:pt idx="1">
                  <c:v>47.97</c:v>
                </c:pt>
                <c:pt idx="2">
                  <c:v>48.13</c:v>
                </c:pt>
              </c:numCache>
            </c:numRef>
          </c:yVal>
          <c:smooth val="0"/>
          <c:extLst>
            <c:ext xmlns:c16="http://schemas.microsoft.com/office/drawing/2014/chart" uri="{C3380CC4-5D6E-409C-BE32-E72D297353CC}">
              <c16:uniqueId val="{00000005-18D0-7645-8AFA-93FDFE6C2E3B}"/>
            </c:ext>
          </c:extLst>
        </c:ser>
        <c:ser>
          <c:idx val="5"/>
          <c:order val="5"/>
          <c:tx>
            <c:v>Gozilla OCCs</c:v>
          </c:tx>
          <c:spPr>
            <a:ln w="25400" cap="rnd">
              <a:noFill/>
              <a:round/>
            </a:ln>
            <a:effectLst/>
          </c:spPr>
          <c:marker>
            <c:symbol val="circle"/>
            <c:size val="5"/>
            <c:spPr>
              <a:solidFill>
                <a:srgbClr val="00B0F0"/>
              </a:solidFill>
              <a:ln w="9525">
                <a:solidFill>
                  <a:srgbClr val="00B0F0"/>
                </a:solidFill>
              </a:ln>
              <a:effectLst/>
            </c:spPr>
          </c:marker>
          <c:xVal>
            <c:numRef>
              <c:f>Sheet1!$E$46:$E$55</c:f>
              <c:numCache>
                <c:formatCode>General</c:formatCode>
                <c:ptCount val="10"/>
                <c:pt idx="0">
                  <c:v>4.4800000000000004</c:v>
                </c:pt>
                <c:pt idx="1">
                  <c:v>8.07</c:v>
                </c:pt>
                <c:pt idx="2">
                  <c:v>3.14</c:v>
                </c:pt>
                <c:pt idx="3">
                  <c:v>3.48</c:v>
                </c:pt>
                <c:pt idx="4">
                  <c:v>7.74</c:v>
                </c:pt>
                <c:pt idx="5">
                  <c:v>8.86</c:v>
                </c:pt>
                <c:pt idx="6">
                  <c:v>6.28</c:v>
                </c:pt>
                <c:pt idx="7">
                  <c:v>6.17</c:v>
                </c:pt>
                <c:pt idx="8">
                  <c:v>5.04</c:v>
                </c:pt>
                <c:pt idx="9">
                  <c:v>5.16</c:v>
                </c:pt>
              </c:numCache>
            </c:numRef>
          </c:xVal>
          <c:yVal>
            <c:numRef>
              <c:f>Sheet1!$D$46:$D$55</c:f>
              <c:numCache>
                <c:formatCode>General</c:formatCode>
                <c:ptCount val="10"/>
                <c:pt idx="0">
                  <c:v>32.51</c:v>
                </c:pt>
                <c:pt idx="1">
                  <c:v>22.31</c:v>
                </c:pt>
                <c:pt idx="2">
                  <c:v>27.69</c:v>
                </c:pt>
                <c:pt idx="3">
                  <c:v>26.91</c:v>
                </c:pt>
                <c:pt idx="4">
                  <c:v>23.88</c:v>
                </c:pt>
                <c:pt idx="5">
                  <c:v>29.6</c:v>
                </c:pt>
                <c:pt idx="6">
                  <c:v>20.74</c:v>
                </c:pt>
                <c:pt idx="7">
                  <c:v>15.36</c:v>
                </c:pt>
                <c:pt idx="8">
                  <c:v>18.27</c:v>
                </c:pt>
                <c:pt idx="9">
                  <c:v>19.059999999999999</c:v>
                </c:pt>
              </c:numCache>
            </c:numRef>
          </c:yVal>
          <c:smooth val="0"/>
          <c:extLst>
            <c:ext xmlns:c16="http://schemas.microsoft.com/office/drawing/2014/chart" uri="{C3380CC4-5D6E-409C-BE32-E72D297353CC}">
              <c16:uniqueId val="{00000006-18D0-7645-8AFA-93FDFE6C2E3B}"/>
            </c:ext>
          </c:extLst>
        </c:ser>
        <c:ser>
          <c:idx val="6"/>
          <c:order val="6"/>
          <c:tx>
            <c:v>South China Sea MCCs</c:v>
          </c:tx>
          <c:spPr>
            <a:ln w="25400" cap="rnd">
              <a:noFill/>
              <a:round/>
            </a:ln>
            <a:effectLst/>
          </c:spPr>
          <c:marker>
            <c:symbol val="circle"/>
            <c:size val="5"/>
            <c:spPr>
              <a:solidFill>
                <a:srgbClr val="FF0000"/>
              </a:solidFill>
              <a:ln w="9525">
                <a:solidFill>
                  <a:srgbClr val="FF0000"/>
                </a:solidFill>
              </a:ln>
              <a:effectLst/>
            </c:spPr>
          </c:marker>
          <c:xVal>
            <c:numRef>
              <c:f>Sheet1!$E$73:$E$77</c:f>
              <c:numCache>
                <c:formatCode>General</c:formatCode>
                <c:ptCount val="5"/>
                <c:pt idx="0">
                  <c:v>14.48</c:v>
                </c:pt>
                <c:pt idx="1">
                  <c:v>10.93</c:v>
                </c:pt>
                <c:pt idx="2">
                  <c:v>5.33</c:v>
                </c:pt>
                <c:pt idx="3">
                  <c:v>5.56</c:v>
                </c:pt>
                <c:pt idx="4">
                  <c:v>6.08</c:v>
                </c:pt>
              </c:numCache>
            </c:numRef>
          </c:xVal>
          <c:yVal>
            <c:numRef>
              <c:f>Sheet1!$D$73:$D$77</c:f>
              <c:numCache>
                <c:formatCode>General</c:formatCode>
                <c:ptCount val="5"/>
                <c:pt idx="0">
                  <c:v>40.99</c:v>
                </c:pt>
                <c:pt idx="1">
                  <c:v>23.86</c:v>
                </c:pt>
                <c:pt idx="2">
                  <c:v>12.4</c:v>
                </c:pt>
                <c:pt idx="3">
                  <c:v>11.86</c:v>
                </c:pt>
                <c:pt idx="4">
                  <c:v>13.36</c:v>
                </c:pt>
              </c:numCache>
            </c:numRef>
          </c:yVal>
          <c:smooth val="0"/>
          <c:extLst>
            <c:ext xmlns:c16="http://schemas.microsoft.com/office/drawing/2014/chart" uri="{C3380CC4-5D6E-409C-BE32-E72D297353CC}">
              <c16:uniqueId val="{00000007-18D0-7645-8AFA-93FDFE6C2E3B}"/>
            </c:ext>
          </c:extLst>
        </c:ser>
        <c:dLbls>
          <c:showLegendKey val="0"/>
          <c:showVal val="0"/>
          <c:showCatName val="0"/>
          <c:showSerName val="0"/>
          <c:showPercent val="0"/>
          <c:showBubbleSize val="0"/>
        </c:dLbls>
        <c:axId val="932461167"/>
        <c:axId val="999259935"/>
      </c:scatterChart>
      <c:valAx>
        <c:axId val="932461167"/>
        <c:scaling>
          <c:orientation val="minMax"/>
        </c:scaling>
        <c:delete val="0"/>
        <c:axPos val="b"/>
        <c:majorGridlines>
          <c:spPr>
            <a:ln w="9525" cap="flat" cmpd="sng" algn="ctr">
              <a:solidFill>
                <a:schemeClr val="tx1">
                  <a:lumMod val="15000"/>
                  <a:lumOff val="85000"/>
                </a:schemeClr>
              </a:solidFill>
              <a:round/>
            </a:ln>
            <a:effectLst/>
          </c:spPr>
        </c:majorGridlines>
        <c:minorGridlines>
          <c:spPr>
            <a:ln w="9525" cap="flat" cmpd="sng" algn="ctr">
              <a:solidFill>
                <a:schemeClr val="tx1">
                  <a:lumMod val="5000"/>
                  <a:lumOff val="95000"/>
                </a:schemeClr>
              </a:solidFill>
              <a:round/>
            </a:ln>
            <a:effectLst/>
          </c:spPr>
        </c:minorGridlines>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9259935"/>
        <c:crosses val="autoZero"/>
        <c:crossBetween val="midCat"/>
      </c:valAx>
      <c:valAx>
        <c:axId val="999259935"/>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2461167"/>
        <c:crosses val="autoZero"/>
        <c:crossBetween val="midCat"/>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layout>
        <c:manualLayout>
          <c:xMode val="edge"/>
          <c:yMode val="edge"/>
          <c:x val="0.2335023777968348"/>
          <c:y val="0"/>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8.0469816272965886E-2"/>
          <c:y val="7.407407407407407E-2"/>
          <c:w val="0.89019685039370078"/>
          <c:h val="0.8416746864975212"/>
        </c:manualLayout>
      </c:layout>
      <c:scatterChart>
        <c:scatterStyle val="lineMarker"/>
        <c:varyColors val="0"/>
        <c:ser>
          <c:idx val="0"/>
          <c:order val="0"/>
          <c:tx>
            <c:v>Iberia corrugation</c:v>
          </c:tx>
          <c:spPr>
            <a:ln w="25400" cap="rnd">
              <a:noFill/>
              <a:round/>
            </a:ln>
            <a:effectLst/>
          </c:spPr>
          <c:marker>
            <c:symbol val="circle"/>
            <c:size val="5"/>
            <c:spPr>
              <a:solidFill>
                <a:schemeClr val="accent1"/>
              </a:solidFill>
              <a:ln w="9525">
                <a:solidFill>
                  <a:schemeClr val="accent1"/>
                </a:solidFill>
              </a:ln>
              <a:effectLst/>
            </c:spPr>
          </c:marker>
          <c:xVal>
            <c:numRef>
              <c:f>Sheet1!$E$59:$E$69</c:f>
              <c:numCache>
                <c:formatCode>General</c:formatCode>
                <c:ptCount val="11"/>
                <c:pt idx="0">
                  <c:v>0.8</c:v>
                </c:pt>
                <c:pt idx="1">
                  <c:v>0.7</c:v>
                </c:pt>
                <c:pt idx="2">
                  <c:v>0.74</c:v>
                </c:pt>
                <c:pt idx="3">
                  <c:v>0.69</c:v>
                </c:pt>
                <c:pt idx="4">
                  <c:v>0.71</c:v>
                </c:pt>
                <c:pt idx="5">
                  <c:v>0.53</c:v>
                </c:pt>
                <c:pt idx="6">
                  <c:v>0.7</c:v>
                </c:pt>
                <c:pt idx="7">
                  <c:v>0.66</c:v>
                </c:pt>
                <c:pt idx="8">
                  <c:v>1.07</c:v>
                </c:pt>
                <c:pt idx="9">
                  <c:v>0.91</c:v>
                </c:pt>
                <c:pt idx="10">
                  <c:v>0.99</c:v>
                </c:pt>
              </c:numCache>
            </c:numRef>
          </c:xVal>
          <c:yVal>
            <c:numRef>
              <c:f>Sheet1!$D$59:$D$69</c:f>
              <c:numCache>
                <c:formatCode>General</c:formatCode>
                <c:ptCount val="11"/>
                <c:pt idx="0">
                  <c:v>6.95</c:v>
                </c:pt>
                <c:pt idx="1">
                  <c:v>6.81</c:v>
                </c:pt>
                <c:pt idx="2">
                  <c:v>5.1100000000000003</c:v>
                </c:pt>
                <c:pt idx="3">
                  <c:v>4.01</c:v>
                </c:pt>
                <c:pt idx="4">
                  <c:v>5.67</c:v>
                </c:pt>
                <c:pt idx="5">
                  <c:v>5.46</c:v>
                </c:pt>
                <c:pt idx="6">
                  <c:v>3.79</c:v>
                </c:pt>
                <c:pt idx="7">
                  <c:v>3.86</c:v>
                </c:pt>
                <c:pt idx="8">
                  <c:v>7.55</c:v>
                </c:pt>
                <c:pt idx="9">
                  <c:v>5.3</c:v>
                </c:pt>
                <c:pt idx="10">
                  <c:v>6.75</c:v>
                </c:pt>
              </c:numCache>
            </c:numRef>
          </c:yVal>
          <c:smooth val="0"/>
          <c:extLst>
            <c:ext xmlns:c16="http://schemas.microsoft.com/office/drawing/2014/chart" uri="{C3380CC4-5D6E-409C-BE32-E72D297353CC}">
              <c16:uniqueId val="{00000000-69A6-F642-AAAE-5179740889A9}"/>
            </c:ext>
          </c:extLst>
        </c:ser>
        <c:dLbls>
          <c:showLegendKey val="0"/>
          <c:showVal val="0"/>
          <c:showCatName val="0"/>
          <c:showSerName val="0"/>
          <c:showPercent val="0"/>
          <c:showBubbleSize val="0"/>
        </c:dLbls>
        <c:axId val="932461167"/>
        <c:axId val="999259935"/>
      </c:scatterChart>
      <c:valAx>
        <c:axId val="932461167"/>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9259935"/>
        <c:crosses val="autoZero"/>
        <c:crossBetween val="midCat"/>
      </c:valAx>
      <c:valAx>
        <c:axId val="999259935"/>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2461167"/>
        <c:crosses val="autoZero"/>
        <c:crossBetween val="midCat"/>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2" Type="http://schemas.openxmlformats.org/officeDocument/2006/relationships/chart" Target="../charts/chart3.xml"/><Relationship Id="rId1"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twoCellAnchor>
    <xdr:from>
      <xdr:col>8</xdr:col>
      <xdr:colOff>730250</xdr:colOff>
      <xdr:row>1</xdr:row>
      <xdr:rowOff>95250</xdr:rowOff>
    </xdr:from>
    <xdr:to>
      <xdr:col>14</xdr:col>
      <xdr:colOff>349250</xdr:colOff>
      <xdr:row>15</xdr:row>
      <xdr:rowOff>196850</xdr:rowOff>
    </xdr:to>
    <xdr:graphicFrame macro="">
      <xdr:nvGraphicFramePr>
        <xdr:cNvPr id="2" name="Chart 1">
          <a:extLst>
            <a:ext uri="{FF2B5EF4-FFF2-40B4-BE49-F238E27FC236}">
              <a16:creationId xmlns:a16="http://schemas.microsoft.com/office/drawing/2014/main" id="{7A4E342F-3E10-294C-9D58-070450B3C7B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6</xdr:col>
      <xdr:colOff>222250</xdr:colOff>
      <xdr:row>37</xdr:row>
      <xdr:rowOff>82550</xdr:rowOff>
    </xdr:from>
    <xdr:to>
      <xdr:col>11</xdr:col>
      <xdr:colOff>666750</xdr:colOff>
      <xdr:row>50</xdr:row>
      <xdr:rowOff>184150</xdr:rowOff>
    </xdr:to>
    <xdr:graphicFrame macro="">
      <xdr:nvGraphicFramePr>
        <xdr:cNvPr id="2" name="Chart 1">
          <a:extLst>
            <a:ext uri="{FF2B5EF4-FFF2-40B4-BE49-F238E27FC236}">
              <a16:creationId xmlns:a16="http://schemas.microsoft.com/office/drawing/2014/main" id="{CFA61DB7-CF24-BE4D-A444-BAA68FC0A59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76200</xdr:colOff>
      <xdr:row>53</xdr:row>
      <xdr:rowOff>0</xdr:rowOff>
    </xdr:from>
    <xdr:to>
      <xdr:col>9</xdr:col>
      <xdr:colOff>152400</xdr:colOff>
      <xdr:row>68</xdr:row>
      <xdr:rowOff>101600</xdr:rowOff>
    </xdr:to>
    <xdr:graphicFrame macro="">
      <xdr:nvGraphicFramePr>
        <xdr:cNvPr id="3" name="Chart 2">
          <a:extLst>
            <a:ext uri="{FF2B5EF4-FFF2-40B4-BE49-F238E27FC236}">
              <a16:creationId xmlns:a16="http://schemas.microsoft.com/office/drawing/2014/main" id="{A92AD350-63ED-9747-9D56-B7CFD45EDA2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25E7FD-96D5-B249-8FD7-02847FEA5278}">
  <dimension ref="A1:I56"/>
  <sheetViews>
    <sheetView workbookViewId="0">
      <selection sqref="A1:H56"/>
    </sheetView>
  </sheetViews>
  <sheetFormatPr baseColWidth="10" defaultRowHeight="16" x14ac:dyDescent="0.2"/>
  <cols>
    <col min="2" max="2" width="17.83203125" bestFit="1" customWidth="1"/>
    <col min="3" max="3" width="21.6640625" bestFit="1" customWidth="1"/>
    <col min="8" max="8" width="20" customWidth="1"/>
  </cols>
  <sheetData>
    <row r="1" spans="1:9" x14ac:dyDescent="0.2">
      <c r="A1" s="4" t="s">
        <v>15</v>
      </c>
      <c r="B1" s="4" t="s">
        <v>12</v>
      </c>
      <c r="C1" s="4" t="s">
        <v>10</v>
      </c>
      <c r="D1" s="4" t="s">
        <v>9</v>
      </c>
      <c r="E1" s="4" t="s">
        <v>8</v>
      </c>
      <c r="F1" s="4" t="s">
        <v>6</v>
      </c>
      <c r="G1" s="4" t="s">
        <v>7</v>
      </c>
      <c r="H1" s="4" t="s">
        <v>25</v>
      </c>
    </row>
    <row r="2" spans="1:9" x14ac:dyDescent="0.2">
      <c r="A2" s="5">
        <v>1</v>
      </c>
      <c r="B2" s="4" t="s">
        <v>20</v>
      </c>
      <c r="C2" s="4" t="s">
        <v>27</v>
      </c>
      <c r="D2" s="5">
        <v>61.92</v>
      </c>
      <c r="E2" s="5">
        <v>28.31</v>
      </c>
      <c r="F2" s="6">
        <f>D2/18.17*5</f>
        <v>17.039075399009356</v>
      </c>
      <c r="G2" s="6">
        <f>E2/18.17*5</f>
        <v>7.7903137039075387</v>
      </c>
      <c r="H2" s="4"/>
    </row>
    <row r="3" spans="1:9" x14ac:dyDescent="0.2">
      <c r="A3" s="5">
        <v>2</v>
      </c>
      <c r="B3" s="4" t="s">
        <v>20</v>
      </c>
      <c r="C3" s="4" t="s">
        <v>28</v>
      </c>
      <c r="D3" s="5">
        <v>46.51</v>
      </c>
      <c r="E3" s="5">
        <v>16.16</v>
      </c>
      <c r="F3" s="6">
        <f>D3/18.17*5</f>
        <v>12.798569069895432</v>
      </c>
      <c r="G3" s="6">
        <f>E3/18.17*5</f>
        <v>4.4468904788112269</v>
      </c>
      <c r="H3" s="4"/>
    </row>
    <row r="4" spans="1:9" x14ac:dyDescent="0.2">
      <c r="A4" s="5">
        <v>3</v>
      </c>
      <c r="B4" s="4" t="s">
        <v>21</v>
      </c>
      <c r="C4" s="4" t="s">
        <v>22</v>
      </c>
      <c r="D4" s="5">
        <v>51.15</v>
      </c>
      <c r="E4" s="5">
        <v>27.67</v>
      </c>
      <c r="F4" s="6">
        <f>D4/25.17*5</f>
        <v>10.160905840286054</v>
      </c>
      <c r="G4" s="6">
        <f>E4/25.17*5</f>
        <v>5.4966229638458488</v>
      </c>
      <c r="H4" s="4"/>
    </row>
    <row r="5" spans="1:9" x14ac:dyDescent="0.2">
      <c r="A5" s="5">
        <v>4</v>
      </c>
      <c r="B5" s="4" t="s">
        <v>47</v>
      </c>
      <c r="C5" s="4" t="s">
        <v>48</v>
      </c>
      <c r="D5" s="5">
        <v>104.07</v>
      </c>
      <c r="E5" s="5">
        <v>34.590000000000003</v>
      </c>
      <c r="F5" s="6">
        <f>D5/14.99*2</f>
        <v>13.885256837891927</v>
      </c>
      <c r="G5" s="6">
        <f>E5/14.99*2</f>
        <v>4.615076717811875</v>
      </c>
      <c r="H5" s="4"/>
    </row>
    <row r="6" spans="1:9" x14ac:dyDescent="0.2">
      <c r="A6" s="5">
        <v>5</v>
      </c>
      <c r="B6" s="4" t="s">
        <v>23</v>
      </c>
      <c r="C6" s="4" t="s">
        <v>24</v>
      </c>
      <c r="D6" s="5">
        <v>190.44</v>
      </c>
      <c r="E6" s="5">
        <v>43.28</v>
      </c>
      <c r="F6" s="6">
        <f>D6/38.01*2</f>
        <v>10.02052091554854</v>
      </c>
      <c r="G6" s="6">
        <f>E6/38.01*2</f>
        <v>2.2772954485661669</v>
      </c>
      <c r="H6" s="4"/>
    </row>
    <row r="7" spans="1:9" x14ac:dyDescent="0.2">
      <c r="A7" s="5">
        <v>6</v>
      </c>
      <c r="B7" s="4" t="s">
        <v>4</v>
      </c>
      <c r="C7" s="7" t="s">
        <v>60</v>
      </c>
      <c r="D7" s="4"/>
      <c r="E7" s="4"/>
      <c r="F7" s="6">
        <v>10</v>
      </c>
      <c r="G7" s="6">
        <v>7</v>
      </c>
      <c r="H7" s="4" t="s">
        <v>26</v>
      </c>
    </row>
    <row r="8" spans="1:9" x14ac:dyDescent="0.2">
      <c r="A8" s="5">
        <v>7</v>
      </c>
      <c r="B8" s="4" t="s">
        <v>4</v>
      </c>
      <c r="C8" s="7" t="s">
        <v>61</v>
      </c>
      <c r="D8" s="4"/>
      <c r="E8" s="4"/>
      <c r="F8" s="6">
        <v>20</v>
      </c>
      <c r="G8" s="21">
        <v>15</v>
      </c>
      <c r="H8" s="4" t="s">
        <v>59</v>
      </c>
      <c r="I8" s="6" t="s">
        <v>0</v>
      </c>
    </row>
    <row r="9" spans="1:9" x14ac:dyDescent="0.2">
      <c r="A9" s="5">
        <v>8</v>
      </c>
      <c r="B9" s="4" t="s">
        <v>4</v>
      </c>
      <c r="C9" s="7" t="s">
        <v>62</v>
      </c>
      <c r="D9" s="4"/>
      <c r="E9" s="4"/>
      <c r="F9" s="6">
        <v>30</v>
      </c>
      <c r="G9" s="21">
        <v>12</v>
      </c>
      <c r="H9" s="4" t="s">
        <v>26</v>
      </c>
      <c r="I9" s="6" t="s">
        <v>1</v>
      </c>
    </row>
    <row r="10" spans="1:9" x14ac:dyDescent="0.2">
      <c r="A10" s="5">
        <v>9</v>
      </c>
      <c r="B10" s="4" t="s">
        <v>4</v>
      </c>
      <c r="C10" s="7" t="s">
        <v>63</v>
      </c>
      <c r="D10" s="4"/>
      <c r="E10" s="4"/>
      <c r="F10" s="6">
        <v>30</v>
      </c>
      <c r="G10" s="22">
        <v>11</v>
      </c>
      <c r="H10" s="4" t="s">
        <v>26</v>
      </c>
      <c r="I10" s="6" t="s">
        <v>2</v>
      </c>
    </row>
    <row r="11" spans="1:9" x14ac:dyDescent="0.2">
      <c r="A11" s="5">
        <v>10</v>
      </c>
      <c r="B11" s="4" t="s">
        <v>4</v>
      </c>
      <c r="C11" s="7" t="s">
        <v>64</v>
      </c>
      <c r="D11" s="4"/>
      <c r="E11" s="4"/>
      <c r="F11" s="6">
        <v>50</v>
      </c>
      <c r="G11" s="22">
        <v>9</v>
      </c>
      <c r="H11" s="4" t="s">
        <v>26</v>
      </c>
      <c r="I11" s="6" t="s">
        <v>3</v>
      </c>
    </row>
    <row r="12" spans="1:9" x14ac:dyDescent="0.2">
      <c r="A12" s="23"/>
      <c r="B12" s="24"/>
    </row>
    <row r="14" spans="1:9" x14ac:dyDescent="0.2">
      <c r="A14" s="8" t="s">
        <v>15</v>
      </c>
      <c r="B14" s="8" t="s">
        <v>13</v>
      </c>
      <c r="C14" s="8" t="s">
        <v>10</v>
      </c>
      <c r="D14" s="8" t="s">
        <v>9</v>
      </c>
      <c r="E14" s="8" t="s">
        <v>8</v>
      </c>
      <c r="F14" s="8" t="s">
        <v>6</v>
      </c>
      <c r="G14" s="8" t="s">
        <v>7</v>
      </c>
      <c r="H14" s="8" t="s">
        <v>25</v>
      </c>
    </row>
    <row r="15" spans="1:9" x14ac:dyDescent="0.2">
      <c r="A15" s="9">
        <v>1</v>
      </c>
      <c r="B15" s="8" t="s">
        <v>32</v>
      </c>
      <c r="C15" s="8" t="s">
        <v>29</v>
      </c>
      <c r="D15" s="9">
        <v>53.88</v>
      </c>
      <c r="E15" s="9">
        <v>15.79</v>
      </c>
      <c r="F15" s="10">
        <f>D15/19.228*2</f>
        <v>5.6043270230913249</v>
      </c>
      <c r="G15" s="10">
        <f>E15/16.228*2</f>
        <v>1.9460192260290852</v>
      </c>
      <c r="H15" s="8" t="s">
        <v>35</v>
      </c>
    </row>
    <row r="16" spans="1:9" x14ac:dyDescent="0.2">
      <c r="A16" s="9">
        <v>2</v>
      </c>
      <c r="B16" s="8"/>
      <c r="C16" s="8" t="s">
        <v>30</v>
      </c>
      <c r="D16" s="9">
        <v>36.479999999999997</v>
      </c>
      <c r="E16" s="9">
        <v>15.95</v>
      </c>
      <c r="F16" s="10">
        <f>D16/19.228*2</f>
        <v>3.7944664031620547</v>
      </c>
      <c r="G16" s="10">
        <f>E16/19.228*2</f>
        <v>1.6590389016018305</v>
      </c>
      <c r="H16" s="8" t="s">
        <v>35</v>
      </c>
    </row>
    <row r="17" spans="1:8" x14ac:dyDescent="0.2">
      <c r="A17" s="9">
        <v>3</v>
      </c>
      <c r="B17" s="8"/>
      <c r="C17" s="8" t="s">
        <v>31</v>
      </c>
      <c r="D17" s="9">
        <v>42.74</v>
      </c>
      <c r="E17" s="9">
        <v>19.34</v>
      </c>
      <c r="F17" s="10">
        <f>D17/19.228*2</f>
        <v>4.445600166423965</v>
      </c>
      <c r="G17" s="10">
        <f>E17/19.228*2</f>
        <v>2.0116496775535677</v>
      </c>
      <c r="H17" s="8" t="s">
        <v>35</v>
      </c>
    </row>
    <row r="18" spans="1:8" x14ac:dyDescent="0.2">
      <c r="A18" s="9">
        <v>4</v>
      </c>
      <c r="B18" s="8" t="s">
        <v>34</v>
      </c>
      <c r="C18" s="8" t="s">
        <v>36</v>
      </c>
      <c r="D18" s="9">
        <v>73.19</v>
      </c>
      <c r="E18" s="9">
        <v>41.3</v>
      </c>
      <c r="F18" s="10">
        <f>D18/25.4*3</f>
        <v>8.6444881889763785</v>
      </c>
      <c r="G18" s="10">
        <f>E18/25.4*3</f>
        <v>4.877952755905512</v>
      </c>
      <c r="H18" s="8" t="s">
        <v>37</v>
      </c>
    </row>
    <row r="19" spans="1:8" x14ac:dyDescent="0.2">
      <c r="A19" s="9">
        <v>5</v>
      </c>
      <c r="B19" s="8" t="s">
        <v>38</v>
      </c>
      <c r="C19" s="8" t="s">
        <v>33</v>
      </c>
      <c r="D19" s="9">
        <v>29.54</v>
      </c>
      <c r="E19" s="9">
        <v>18.34</v>
      </c>
      <c r="F19" s="10">
        <f>D19/10.56*3</f>
        <v>8.3920454545454533</v>
      </c>
      <c r="G19" s="10">
        <f>E19/10.56*3</f>
        <v>5.2102272727272725</v>
      </c>
      <c r="H19" s="8" t="s">
        <v>37</v>
      </c>
    </row>
    <row r="20" spans="1:8" x14ac:dyDescent="0.2">
      <c r="A20" s="9">
        <v>6</v>
      </c>
      <c r="B20" s="8" t="s">
        <v>38</v>
      </c>
      <c r="C20" s="8" t="s">
        <v>46</v>
      </c>
      <c r="D20" s="9">
        <v>45.27</v>
      </c>
      <c r="E20" s="9">
        <v>14.44</v>
      </c>
      <c r="F20" s="10">
        <f>D20/6.79*3</f>
        <v>20.001472754050074</v>
      </c>
      <c r="G20" s="10">
        <f>E20/6.79*3</f>
        <v>6.379970544918999</v>
      </c>
      <c r="H20" s="8" t="s">
        <v>35</v>
      </c>
    </row>
    <row r="23" spans="1:8" x14ac:dyDescent="0.2">
      <c r="A23" s="11" t="s">
        <v>15</v>
      </c>
      <c r="B23" s="11" t="s">
        <v>13</v>
      </c>
      <c r="C23" s="12" t="s">
        <v>10</v>
      </c>
      <c r="D23" s="12" t="s">
        <v>16</v>
      </c>
      <c r="E23" s="12" t="s">
        <v>17</v>
      </c>
      <c r="F23" s="12" t="s">
        <v>18</v>
      </c>
      <c r="G23" s="12" t="s">
        <v>19</v>
      </c>
      <c r="H23" s="12"/>
    </row>
    <row r="24" spans="1:8" x14ac:dyDescent="0.2">
      <c r="A24" s="11">
        <v>1</v>
      </c>
      <c r="B24" s="11" t="s">
        <v>14</v>
      </c>
      <c r="C24" s="12" t="s">
        <v>40</v>
      </c>
      <c r="D24" s="11">
        <v>32.840000000000003</v>
      </c>
      <c r="E24" s="11">
        <v>23.17</v>
      </c>
      <c r="F24" s="15">
        <f>D24/24.17*10</f>
        <v>13.587091435664046</v>
      </c>
      <c r="G24" s="15">
        <f>E24/24.17*10</f>
        <v>9.5862639635912288</v>
      </c>
      <c r="H24" s="12" t="s">
        <v>39</v>
      </c>
    </row>
    <row r="25" spans="1:8" x14ac:dyDescent="0.2">
      <c r="A25" s="11">
        <v>2</v>
      </c>
      <c r="B25" s="11" t="s">
        <v>14</v>
      </c>
      <c r="C25" s="12" t="s">
        <v>40</v>
      </c>
      <c r="D25" s="11">
        <v>29.37</v>
      </c>
      <c r="E25" s="11">
        <v>17.12</v>
      </c>
      <c r="F25" s="15">
        <f t="shared" ref="F25:G26" si="0">D25/24.17*10</f>
        <v>12.151427389325612</v>
      </c>
      <c r="G25" s="15">
        <f t="shared" si="0"/>
        <v>7.0831609433181626</v>
      </c>
      <c r="H25" s="12" t="s">
        <v>39</v>
      </c>
    </row>
    <row r="26" spans="1:8" x14ac:dyDescent="0.2">
      <c r="A26" s="11">
        <v>3</v>
      </c>
      <c r="B26" s="11" t="s">
        <v>14</v>
      </c>
      <c r="C26" s="12" t="s">
        <v>40</v>
      </c>
      <c r="D26" s="11">
        <v>20.99</v>
      </c>
      <c r="E26" s="11">
        <v>14.82</v>
      </c>
      <c r="F26" s="15">
        <f t="shared" si="0"/>
        <v>8.6843194042201066</v>
      </c>
      <c r="G26" s="15">
        <f t="shared" si="0"/>
        <v>6.1315680595779884</v>
      </c>
      <c r="H26" s="12" t="s">
        <v>39</v>
      </c>
    </row>
    <row r="29" spans="1:8" x14ac:dyDescent="0.2">
      <c r="A29" s="13" t="s">
        <v>41</v>
      </c>
      <c r="B29" s="13">
        <v>1</v>
      </c>
      <c r="C29" s="13" t="s">
        <v>42</v>
      </c>
      <c r="D29" s="3">
        <v>15.24</v>
      </c>
      <c r="E29" s="3">
        <v>10.3</v>
      </c>
      <c r="F29" s="14">
        <f t="shared" ref="F29:G32" si="1">D29/100.69*122</f>
        <v>18.465388817161585</v>
      </c>
      <c r="G29" s="14">
        <f t="shared" si="1"/>
        <v>12.479888767504223</v>
      </c>
      <c r="H29" s="13" t="s">
        <v>35</v>
      </c>
    </row>
    <row r="30" spans="1:8" x14ac:dyDescent="0.2">
      <c r="A30" s="13"/>
      <c r="B30" s="13">
        <v>2</v>
      </c>
      <c r="C30" s="13" t="s">
        <v>43</v>
      </c>
      <c r="D30" s="3">
        <v>23.31</v>
      </c>
      <c r="E30" s="3">
        <v>10.59</v>
      </c>
      <c r="F30" s="14">
        <f t="shared" si="1"/>
        <v>28.243321084516833</v>
      </c>
      <c r="G30" s="14">
        <f t="shared" si="1"/>
        <v>12.831264276492204</v>
      </c>
      <c r="H30" s="13" t="s">
        <v>35</v>
      </c>
    </row>
    <row r="31" spans="1:8" x14ac:dyDescent="0.2">
      <c r="A31" s="13"/>
      <c r="B31" s="13">
        <v>3</v>
      </c>
      <c r="C31" s="13" t="s">
        <v>44</v>
      </c>
      <c r="D31" s="3">
        <v>26.54</v>
      </c>
      <c r="E31" s="3">
        <v>16.98</v>
      </c>
      <c r="F31" s="14">
        <f t="shared" si="1"/>
        <v>32.156917270831265</v>
      </c>
      <c r="G31" s="14">
        <f t="shared" si="1"/>
        <v>20.573641871089482</v>
      </c>
      <c r="H31" s="13" t="s">
        <v>35</v>
      </c>
    </row>
    <row r="32" spans="1:8" x14ac:dyDescent="0.2">
      <c r="A32" s="13"/>
      <c r="B32" s="13">
        <v>4</v>
      </c>
      <c r="C32" s="13" t="s">
        <v>45</v>
      </c>
      <c r="D32" s="3">
        <v>62.05</v>
      </c>
      <c r="E32" s="3">
        <v>38.39</v>
      </c>
      <c r="F32" s="14">
        <f t="shared" si="1"/>
        <v>75.182242526566682</v>
      </c>
      <c r="G32" s="14">
        <f t="shared" si="1"/>
        <v>46.514847551891947</v>
      </c>
      <c r="H32" s="13" t="s">
        <v>37</v>
      </c>
    </row>
    <row r="33" spans="1:8" x14ac:dyDescent="0.2">
      <c r="A33" s="13" t="s">
        <v>54</v>
      </c>
      <c r="B33" s="13">
        <v>5</v>
      </c>
      <c r="C33" s="13" t="s">
        <v>53</v>
      </c>
      <c r="D33" s="3">
        <v>115.95</v>
      </c>
      <c r="E33" s="3">
        <v>112.65</v>
      </c>
      <c r="F33" s="14">
        <f>D33/17.17</f>
        <v>6.7530576587070463</v>
      </c>
      <c r="G33" s="14">
        <f>E33/17.17</f>
        <v>6.560861968549796</v>
      </c>
      <c r="H33" s="13" t="s">
        <v>37</v>
      </c>
    </row>
    <row r="34" spans="1:8" x14ac:dyDescent="0.2">
      <c r="A34" t="s">
        <v>11</v>
      </c>
      <c r="B34" s="13">
        <v>6</v>
      </c>
      <c r="C34" s="13" t="s">
        <v>55</v>
      </c>
      <c r="D34" s="3">
        <v>100.07</v>
      </c>
      <c r="E34" s="3">
        <v>48.08</v>
      </c>
      <c r="F34" s="14">
        <f>D34/19.05*10</f>
        <v>52.530183727034114</v>
      </c>
      <c r="G34" s="14">
        <f>E34/19.05*10</f>
        <v>25.238845144356951</v>
      </c>
      <c r="H34" s="13" t="s">
        <v>56</v>
      </c>
    </row>
    <row r="37" spans="1:8" x14ac:dyDescent="0.2">
      <c r="A37" s="16" t="s">
        <v>49</v>
      </c>
      <c r="B37" s="16">
        <v>1</v>
      </c>
      <c r="C37" s="16" t="s">
        <v>50</v>
      </c>
      <c r="D37" s="17">
        <v>64.930000000000007</v>
      </c>
      <c r="E37" s="17">
        <v>19.64</v>
      </c>
      <c r="F37" s="18">
        <f t="shared" ref="F37:G39" si="2">D37/17.46*10</f>
        <v>37.187857961053837</v>
      </c>
      <c r="G37" s="18">
        <f t="shared" si="2"/>
        <v>11.24856815578465</v>
      </c>
      <c r="H37" s="16" t="s">
        <v>35</v>
      </c>
    </row>
    <row r="38" spans="1:8" x14ac:dyDescent="0.2">
      <c r="A38" s="16"/>
      <c r="B38" s="16">
        <v>2</v>
      </c>
      <c r="C38" s="16" t="s">
        <v>51</v>
      </c>
      <c r="D38" s="17">
        <v>83.76</v>
      </c>
      <c r="E38" s="17">
        <v>14.67</v>
      </c>
      <c r="F38" s="18">
        <f t="shared" si="2"/>
        <v>47.972508591065292</v>
      </c>
      <c r="G38" s="18">
        <f t="shared" si="2"/>
        <v>8.4020618556701017</v>
      </c>
      <c r="H38" s="16" t="s">
        <v>35</v>
      </c>
    </row>
    <row r="39" spans="1:8" x14ac:dyDescent="0.2">
      <c r="A39" s="16"/>
      <c r="B39" s="16">
        <v>3</v>
      </c>
      <c r="C39" s="16" t="s">
        <v>52</v>
      </c>
      <c r="D39" s="17">
        <v>84.042000000000002</v>
      </c>
      <c r="E39" s="17">
        <v>16.59</v>
      </c>
      <c r="F39" s="18">
        <f t="shared" si="2"/>
        <v>48.134020618556697</v>
      </c>
      <c r="G39" s="18">
        <f t="shared" si="2"/>
        <v>9.5017182130584192</v>
      </c>
      <c r="H39" s="16" t="s">
        <v>35</v>
      </c>
    </row>
    <row r="41" spans="1:8" x14ac:dyDescent="0.2">
      <c r="A41" s="19" t="s">
        <v>5</v>
      </c>
      <c r="B41" s="19">
        <v>1</v>
      </c>
      <c r="C41" s="19" t="s">
        <v>57</v>
      </c>
      <c r="D41" s="19"/>
      <c r="E41" s="19"/>
      <c r="F41" s="20">
        <v>32.511210762331835</v>
      </c>
      <c r="G41" s="20">
        <v>4.4843049327354256</v>
      </c>
    </row>
    <row r="42" spans="1:8" x14ac:dyDescent="0.2">
      <c r="A42" s="19"/>
      <c r="B42" s="19">
        <v>2</v>
      </c>
      <c r="C42" s="19" t="s">
        <v>57</v>
      </c>
      <c r="D42" s="19"/>
      <c r="E42" s="19"/>
      <c r="F42" s="20">
        <v>22.309417040358742</v>
      </c>
      <c r="G42" s="20">
        <v>8.071748878923767</v>
      </c>
    </row>
    <row r="43" spans="1:8" x14ac:dyDescent="0.2">
      <c r="A43" s="19"/>
      <c r="B43" s="19"/>
      <c r="C43" s="19"/>
      <c r="D43" s="19"/>
      <c r="E43" s="19"/>
      <c r="F43" s="20">
        <v>27.690582959641251</v>
      </c>
      <c r="G43" s="20">
        <v>3.1390134529147984</v>
      </c>
    </row>
    <row r="44" spans="1:8" x14ac:dyDescent="0.2">
      <c r="A44" s="19"/>
      <c r="B44" s="19"/>
      <c r="C44" s="19"/>
      <c r="D44" s="19"/>
      <c r="E44" s="19"/>
      <c r="F44" s="20">
        <v>26.905829596412602</v>
      </c>
      <c r="G44" s="20">
        <v>3.4753363228699556</v>
      </c>
    </row>
    <row r="45" spans="1:8" x14ac:dyDescent="0.2">
      <c r="A45" s="19"/>
      <c r="B45" s="19"/>
      <c r="C45" s="19"/>
      <c r="D45" s="19"/>
      <c r="E45" s="19"/>
      <c r="F45" s="20">
        <v>23.878923766816143</v>
      </c>
      <c r="G45" s="20">
        <v>7.7354260089686102</v>
      </c>
    </row>
    <row r="46" spans="1:8" x14ac:dyDescent="0.2">
      <c r="A46" s="19"/>
      <c r="B46" s="19"/>
      <c r="C46" s="19"/>
      <c r="D46" s="19"/>
      <c r="E46" s="19"/>
      <c r="F46" s="20">
        <v>29.596412556053806</v>
      </c>
      <c r="G46" s="20">
        <v>8.8565022421524677</v>
      </c>
    </row>
    <row r="47" spans="1:8" x14ac:dyDescent="0.2">
      <c r="A47" s="19"/>
      <c r="B47" s="19"/>
      <c r="C47" s="19"/>
      <c r="D47" s="19"/>
      <c r="E47" s="19"/>
      <c r="F47" s="20">
        <v>20.739910313901344</v>
      </c>
      <c r="G47" s="20">
        <v>6.2780269058295968</v>
      </c>
    </row>
    <row r="48" spans="1:8" x14ac:dyDescent="0.2">
      <c r="A48" s="19"/>
      <c r="B48" s="19"/>
      <c r="C48" s="19"/>
      <c r="D48" s="19"/>
      <c r="E48" s="19"/>
      <c r="F48" s="20">
        <v>15.358744394618833</v>
      </c>
      <c r="G48" s="20">
        <v>6.1659192825112106</v>
      </c>
    </row>
    <row r="49" spans="1:7" x14ac:dyDescent="0.2">
      <c r="A49" s="19"/>
      <c r="B49" s="19"/>
      <c r="C49" s="19"/>
      <c r="D49" s="19"/>
      <c r="E49" s="19"/>
      <c r="F49" s="20">
        <v>18.27354260089686</v>
      </c>
      <c r="G49" s="20">
        <v>5.0448430493273539</v>
      </c>
    </row>
    <row r="50" spans="1:7" x14ac:dyDescent="0.2">
      <c r="A50" s="19"/>
      <c r="B50" s="19"/>
      <c r="C50" s="19"/>
      <c r="D50" s="19"/>
      <c r="E50" s="19"/>
      <c r="F50" s="20">
        <v>19.058295964125598</v>
      </c>
      <c r="G50" s="20">
        <v>5.1569506726457393</v>
      </c>
    </row>
    <row r="52" spans="1:7" x14ac:dyDescent="0.2">
      <c r="A52" t="s">
        <v>58</v>
      </c>
      <c r="B52">
        <v>1</v>
      </c>
      <c r="D52" s="2">
        <v>252.6</v>
      </c>
      <c r="E52" s="2">
        <v>89.27</v>
      </c>
      <c r="F52" s="2">
        <f t="shared" ref="F52:G56" si="3">D52/61.63*10</f>
        <v>40.986532532857368</v>
      </c>
      <c r="G52" s="2">
        <f t="shared" si="3"/>
        <v>14.484828817134511</v>
      </c>
    </row>
    <row r="53" spans="1:7" x14ac:dyDescent="0.2">
      <c r="B53">
        <v>2</v>
      </c>
      <c r="D53" s="1">
        <v>147.07</v>
      </c>
      <c r="E53" s="1">
        <v>67.38</v>
      </c>
      <c r="F53" s="2">
        <f t="shared" si="3"/>
        <v>23.863378224890472</v>
      </c>
      <c r="G53" s="2">
        <f t="shared" si="3"/>
        <v>10.932987181567418</v>
      </c>
    </row>
    <row r="54" spans="1:7" x14ac:dyDescent="0.2">
      <c r="B54">
        <v>3</v>
      </c>
      <c r="D54" s="1">
        <v>82.36</v>
      </c>
      <c r="E54" s="1">
        <v>37.46</v>
      </c>
      <c r="F54" s="2">
        <f t="shared" si="3"/>
        <v>13.363621612850885</v>
      </c>
      <c r="G54" s="2">
        <f t="shared" si="3"/>
        <v>6.0782086646113909</v>
      </c>
    </row>
    <row r="55" spans="1:7" x14ac:dyDescent="0.2">
      <c r="B55">
        <v>4</v>
      </c>
      <c r="D55" s="1">
        <v>73.069999999999993</v>
      </c>
      <c r="E55" s="1">
        <v>34.270000000000003</v>
      </c>
      <c r="F55" s="2">
        <f t="shared" si="3"/>
        <v>11.856238844718479</v>
      </c>
      <c r="G55" s="2">
        <f t="shared" si="3"/>
        <v>5.560603602141815</v>
      </c>
    </row>
    <row r="56" spans="1:7" x14ac:dyDescent="0.2">
      <c r="B56">
        <v>5</v>
      </c>
      <c r="D56" s="1">
        <v>76.45</v>
      </c>
      <c r="E56" s="1">
        <v>32.840000000000003</v>
      </c>
      <c r="F56" s="2">
        <f t="shared" si="3"/>
        <v>12.404673048839852</v>
      </c>
      <c r="G56" s="2">
        <f t="shared" si="3"/>
        <v>5.3285737465520047</v>
      </c>
    </row>
  </sheetData>
  <pageMargins left="0.7" right="0.7" top="0.75" bottom="0.75" header="0.3" footer="0.3"/>
  <pageSetup paperSize="9" orientation="portrait" horizontalDpi="0" verticalDpi="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CD8332-6C50-E240-AEE6-026B945ED58E}">
  <dimension ref="A1:G80"/>
  <sheetViews>
    <sheetView tabSelected="1" workbookViewId="0">
      <selection activeCell="G80" sqref="G80"/>
    </sheetView>
  </sheetViews>
  <sheetFormatPr baseColWidth="10" defaultRowHeight="16" x14ac:dyDescent="0.2"/>
  <cols>
    <col min="1" max="1" width="5.6640625" customWidth="1"/>
    <col min="2" max="2" width="22.6640625" bestFit="1" customWidth="1"/>
    <col min="3" max="3" width="25.1640625" bestFit="1" customWidth="1"/>
    <col min="4" max="5" width="26.6640625" bestFit="1" customWidth="1"/>
    <col min="6" max="6" width="50.6640625" bestFit="1" customWidth="1"/>
  </cols>
  <sheetData>
    <row r="1" spans="1:6" x14ac:dyDescent="0.2">
      <c r="A1" s="34" t="s">
        <v>67</v>
      </c>
      <c r="B1" s="35"/>
      <c r="C1" s="35"/>
      <c r="D1" s="35"/>
      <c r="E1" s="35"/>
      <c r="F1" s="36"/>
    </row>
    <row r="2" spans="1:6" x14ac:dyDescent="0.2">
      <c r="A2" s="25" t="s">
        <v>15</v>
      </c>
      <c r="B2" s="26" t="s">
        <v>13</v>
      </c>
      <c r="C2" s="26" t="s">
        <v>10</v>
      </c>
      <c r="D2" s="26" t="s">
        <v>68</v>
      </c>
      <c r="E2" s="26" t="s">
        <v>98</v>
      </c>
      <c r="F2" s="27" t="s">
        <v>65</v>
      </c>
    </row>
    <row r="3" spans="1:6" x14ac:dyDescent="0.2">
      <c r="A3" s="28">
        <v>1</v>
      </c>
      <c r="B3" s="26" t="s">
        <v>20</v>
      </c>
      <c r="C3" s="26" t="s">
        <v>27</v>
      </c>
      <c r="D3" s="29">
        <v>17.04</v>
      </c>
      <c r="E3" s="29">
        <v>7.79</v>
      </c>
      <c r="F3" s="27" t="s">
        <v>72</v>
      </c>
    </row>
    <row r="4" spans="1:6" x14ac:dyDescent="0.2">
      <c r="A4" s="28">
        <v>1</v>
      </c>
      <c r="B4" s="26" t="s">
        <v>20</v>
      </c>
      <c r="C4" s="26" t="s">
        <v>28</v>
      </c>
      <c r="D4" s="29">
        <v>12.8</v>
      </c>
      <c r="E4" s="29">
        <v>4.45</v>
      </c>
      <c r="F4" s="27" t="s">
        <v>72</v>
      </c>
    </row>
    <row r="5" spans="1:6" x14ac:dyDescent="0.2">
      <c r="A5" s="28">
        <v>2</v>
      </c>
      <c r="B5" s="26" t="s">
        <v>21</v>
      </c>
      <c r="C5" s="26" t="s">
        <v>22</v>
      </c>
      <c r="D5" s="29">
        <v>10.16</v>
      </c>
      <c r="E5" s="29">
        <v>5.5</v>
      </c>
      <c r="F5" s="27" t="s">
        <v>72</v>
      </c>
    </row>
    <row r="6" spans="1:6" x14ac:dyDescent="0.2">
      <c r="A6" s="28">
        <v>3</v>
      </c>
      <c r="B6" s="26" t="s">
        <v>70</v>
      </c>
      <c r="C6" s="26" t="s">
        <v>71</v>
      </c>
      <c r="D6" s="29">
        <v>13.89</v>
      </c>
      <c r="E6" s="29">
        <v>4.62</v>
      </c>
      <c r="F6" s="27" t="s">
        <v>72</v>
      </c>
    </row>
    <row r="7" spans="1:6" x14ac:dyDescent="0.2">
      <c r="A7" s="28">
        <v>4</v>
      </c>
      <c r="B7" s="26" t="s">
        <v>23</v>
      </c>
      <c r="C7" s="26" t="s">
        <v>24</v>
      </c>
      <c r="D7" s="29">
        <v>10.02</v>
      </c>
      <c r="E7" s="29">
        <v>2.2799999999999998</v>
      </c>
      <c r="F7" s="27" t="s">
        <v>72</v>
      </c>
    </row>
    <row r="8" spans="1:6" x14ac:dyDescent="0.2">
      <c r="A8" s="28">
        <v>5</v>
      </c>
      <c r="B8" s="26" t="s">
        <v>4</v>
      </c>
      <c r="C8" s="26" t="s">
        <v>60</v>
      </c>
      <c r="D8" s="29">
        <v>10</v>
      </c>
      <c r="E8" s="29">
        <v>7</v>
      </c>
      <c r="F8" s="27" t="s">
        <v>66</v>
      </c>
    </row>
    <row r="9" spans="1:6" x14ac:dyDescent="0.2">
      <c r="A9" s="28">
        <v>5</v>
      </c>
      <c r="B9" s="26" t="s">
        <v>4</v>
      </c>
      <c r="C9" s="26" t="s">
        <v>61</v>
      </c>
      <c r="D9" s="29">
        <v>20</v>
      </c>
      <c r="E9" s="29">
        <v>15</v>
      </c>
      <c r="F9" s="27" t="s">
        <v>66</v>
      </c>
    </row>
    <row r="10" spans="1:6" x14ac:dyDescent="0.2">
      <c r="A10" s="28">
        <v>5</v>
      </c>
      <c r="B10" s="26" t="s">
        <v>4</v>
      </c>
      <c r="C10" s="26" t="s">
        <v>62</v>
      </c>
      <c r="D10" s="29">
        <v>30</v>
      </c>
      <c r="E10" s="29">
        <v>12</v>
      </c>
      <c r="F10" s="27" t="s">
        <v>66</v>
      </c>
    </row>
    <row r="11" spans="1:6" x14ac:dyDescent="0.2">
      <c r="A11" s="28">
        <v>5</v>
      </c>
      <c r="B11" s="26" t="s">
        <v>4</v>
      </c>
      <c r="C11" s="26" t="s">
        <v>63</v>
      </c>
      <c r="D11" s="29">
        <v>30</v>
      </c>
      <c r="E11" s="29">
        <v>11</v>
      </c>
      <c r="F11" s="27" t="s">
        <v>66</v>
      </c>
    </row>
    <row r="12" spans="1:6" x14ac:dyDescent="0.2">
      <c r="A12" s="28">
        <v>5</v>
      </c>
      <c r="B12" s="31" t="s">
        <v>4</v>
      </c>
      <c r="C12" s="31" t="s">
        <v>64</v>
      </c>
      <c r="D12" s="32">
        <v>50</v>
      </c>
      <c r="E12" s="32">
        <v>9</v>
      </c>
      <c r="F12" s="33" t="s">
        <v>66</v>
      </c>
    </row>
    <row r="13" spans="1:6" x14ac:dyDescent="0.2">
      <c r="A13" s="37"/>
      <c r="B13" s="37"/>
      <c r="C13" s="37"/>
      <c r="D13" s="37"/>
      <c r="E13" s="37"/>
      <c r="F13" s="37"/>
    </row>
    <row r="14" spans="1:6" x14ac:dyDescent="0.2">
      <c r="A14" s="34" t="s">
        <v>69</v>
      </c>
      <c r="B14" s="35"/>
      <c r="C14" s="35"/>
      <c r="D14" s="35"/>
      <c r="E14" s="35"/>
      <c r="F14" s="36"/>
    </row>
    <row r="15" spans="1:6" x14ac:dyDescent="0.2">
      <c r="A15" s="25" t="s">
        <v>15</v>
      </c>
      <c r="B15" s="26" t="s">
        <v>13</v>
      </c>
      <c r="C15" s="26" t="s">
        <v>10</v>
      </c>
      <c r="D15" s="26" t="s">
        <v>68</v>
      </c>
      <c r="E15" s="26" t="s">
        <v>98</v>
      </c>
      <c r="F15" s="27" t="s">
        <v>65</v>
      </c>
    </row>
    <row r="16" spans="1:6" x14ac:dyDescent="0.2">
      <c r="A16" s="28">
        <v>6</v>
      </c>
      <c r="B16" s="26" t="s">
        <v>32</v>
      </c>
      <c r="C16" s="26" t="s">
        <v>29</v>
      </c>
      <c r="D16" s="29">
        <v>5.6</v>
      </c>
      <c r="E16" s="29">
        <v>1.95</v>
      </c>
      <c r="F16" s="27" t="s">
        <v>72</v>
      </c>
    </row>
    <row r="17" spans="1:6" x14ac:dyDescent="0.2">
      <c r="A17" s="28">
        <v>6</v>
      </c>
      <c r="B17" s="26" t="s">
        <v>32</v>
      </c>
      <c r="C17" s="26" t="s">
        <v>30</v>
      </c>
      <c r="D17" s="29">
        <v>3.79</v>
      </c>
      <c r="E17" s="29">
        <v>1.66</v>
      </c>
      <c r="F17" s="27" t="s">
        <v>72</v>
      </c>
    </row>
    <row r="18" spans="1:6" x14ac:dyDescent="0.2">
      <c r="A18" s="28">
        <v>6</v>
      </c>
      <c r="B18" s="26" t="s">
        <v>32</v>
      </c>
      <c r="C18" s="26" t="s">
        <v>31</v>
      </c>
      <c r="D18" s="29">
        <v>4.45</v>
      </c>
      <c r="E18" s="29">
        <v>2.0099999999999998</v>
      </c>
      <c r="F18" s="27" t="s">
        <v>72</v>
      </c>
    </row>
    <row r="19" spans="1:6" x14ac:dyDescent="0.2">
      <c r="A19" s="28">
        <v>7</v>
      </c>
      <c r="B19" s="26" t="s">
        <v>34</v>
      </c>
      <c r="C19" s="26" t="s">
        <v>36</v>
      </c>
      <c r="D19" s="29">
        <v>8.64</v>
      </c>
      <c r="E19" s="29">
        <v>4.88</v>
      </c>
      <c r="F19" s="27" t="s">
        <v>73</v>
      </c>
    </row>
    <row r="20" spans="1:6" x14ac:dyDescent="0.2">
      <c r="A20" s="28">
        <v>8</v>
      </c>
      <c r="B20" s="26" t="s">
        <v>38</v>
      </c>
      <c r="C20" s="26" t="s">
        <v>33</v>
      </c>
      <c r="D20" s="29">
        <v>8.39</v>
      </c>
      <c r="E20" s="29">
        <v>5.21</v>
      </c>
      <c r="F20" s="27" t="s">
        <v>73</v>
      </c>
    </row>
    <row r="21" spans="1:6" x14ac:dyDescent="0.2">
      <c r="A21" s="28">
        <v>8</v>
      </c>
      <c r="B21" s="31" t="s">
        <v>38</v>
      </c>
      <c r="C21" s="31" t="s">
        <v>46</v>
      </c>
      <c r="D21" s="32">
        <v>20</v>
      </c>
      <c r="E21" s="32">
        <v>6.38</v>
      </c>
      <c r="F21" s="33" t="s">
        <v>72</v>
      </c>
    </row>
    <row r="22" spans="1:6" x14ac:dyDescent="0.2">
      <c r="A22" s="37"/>
      <c r="B22" s="37"/>
      <c r="C22" s="37"/>
      <c r="D22" s="37"/>
      <c r="E22" s="37"/>
      <c r="F22" s="37"/>
    </row>
    <row r="23" spans="1:6" x14ac:dyDescent="0.2">
      <c r="A23" s="34" t="s">
        <v>74</v>
      </c>
      <c r="B23" s="35"/>
      <c r="C23" s="35"/>
      <c r="D23" s="35"/>
      <c r="E23" s="35"/>
      <c r="F23" s="36"/>
    </row>
    <row r="24" spans="1:6" x14ac:dyDescent="0.2">
      <c r="A24" s="25" t="s">
        <v>15</v>
      </c>
      <c r="B24" s="26" t="s">
        <v>13</v>
      </c>
      <c r="C24" s="26" t="s">
        <v>10</v>
      </c>
      <c r="D24" s="26" t="s">
        <v>68</v>
      </c>
      <c r="E24" s="26" t="s">
        <v>98</v>
      </c>
      <c r="F24" s="27" t="s">
        <v>65</v>
      </c>
    </row>
    <row r="25" spans="1:6" x14ac:dyDescent="0.2">
      <c r="A25" s="28">
        <v>9</v>
      </c>
      <c r="B25" s="26" t="s">
        <v>75</v>
      </c>
      <c r="C25" s="26" t="s">
        <v>76</v>
      </c>
      <c r="D25" s="29">
        <v>13.59</v>
      </c>
      <c r="E25" s="29">
        <v>9.59</v>
      </c>
      <c r="F25" s="27" t="s">
        <v>72</v>
      </c>
    </row>
    <row r="26" spans="1:6" x14ac:dyDescent="0.2">
      <c r="A26" s="28">
        <v>9</v>
      </c>
      <c r="B26" s="26" t="s">
        <v>75</v>
      </c>
      <c r="C26" s="26" t="s">
        <v>77</v>
      </c>
      <c r="D26" s="29">
        <v>12.15</v>
      </c>
      <c r="E26" s="29">
        <v>7.08</v>
      </c>
      <c r="F26" s="27" t="s">
        <v>72</v>
      </c>
    </row>
    <row r="27" spans="1:6" x14ac:dyDescent="0.2">
      <c r="A27" s="28">
        <v>9</v>
      </c>
      <c r="B27" s="31" t="s">
        <v>75</v>
      </c>
      <c r="C27" s="31" t="s">
        <v>78</v>
      </c>
      <c r="D27" s="32">
        <v>8.68</v>
      </c>
      <c r="E27" s="32">
        <v>6.13</v>
      </c>
      <c r="F27" s="33" t="s">
        <v>72</v>
      </c>
    </row>
    <row r="28" spans="1:6" x14ac:dyDescent="0.2">
      <c r="A28" s="37"/>
      <c r="B28" s="37"/>
      <c r="C28" s="37"/>
      <c r="D28" s="37"/>
      <c r="E28" s="37"/>
      <c r="F28" s="37"/>
    </row>
    <row r="29" spans="1:6" x14ac:dyDescent="0.2">
      <c r="A29" s="34" t="s">
        <v>86</v>
      </c>
      <c r="B29" s="35"/>
      <c r="C29" s="35"/>
      <c r="D29" s="35"/>
      <c r="E29" s="35"/>
      <c r="F29" s="36"/>
    </row>
    <row r="30" spans="1:6" x14ac:dyDescent="0.2">
      <c r="A30" s="25" t="s">
        <v>15</v>
      </c>
      <c r="B30" s="26" t="s">
        <v>13</v>
      </c>
      <c r="C30" s="26" t="s">
        <v>10</v>
      </c>
      <c r="D30" s="26" t="s">
        <v>68</v>
      </c>
      <c r="E30" s="26" t="s">
        <v>98</v>
      </c>
      <c r="F30" s="27" t="s">
        <v>65</v>
      </c>
    </row>
    <row r="31" spans="1:6" x14ac:dyDescent="0.2">
      <c r="A31" s="28">
        <v>10</v>
      </c>
      <c r="B31" s="26" t="s">
        <v>41</v>
      </c>
      <c r="C31" s="26" t="s">
        <v>80</v>
      </c>
      <c r="D31" s="29">
        <v>18.47</v>
      </c>
      <c r="E31" s="29">
        <v>12.48</v>
      </c>
      <c r="F31" s="27" t="s">
        <v>72</v>
      </c>
    </row>
    <row r="32" spans="1:6" x14ac:dyDescent="0.2">
      <c r="A32" s="28">
        <v>10</v>
      </c>
      <c r="B32" s="26" t="s">
        <v>41</v>
      </c>
      <c r="C32" s="26" t="s">
        <v>81</v>
      </c>
      <c r="D32" s="29">
        <v>28.24</v>
      </c>
      <c r="E32" s="29">
        <v>12.83</v>
      </c>
      <c r="F32" s="27" t="s">
        <v>72</v>
      </c>
    </row>
    <row r="33" spans="1:6" x14ac:dyDescent="0.2">
      <c r="A33" s="28">
        <v>10</v>
      </c>
      <c r="B33" s="26" t="s">
        <v>41</v>
      </c>
      <c r="C33" s="26" t="s">
        <v>82</v>
      </c>
      <c r="D33" s="29">
        <v>32.159999999999997</v>
      </c>
      <c r="E33" s="29">
        <v>20.57</v>
      </c>
      <c r="F33" s="27" t="s">
        <v>72</v>
      </c>
    </row>
    <row r="34" spans="1:6" x14ac:dyDescent="0.2">
      <c r="A34" s="28">
        <v>10</v>
      </c>
      <c r="B34" s="26" t="s">
        <v>41</v>
      </c>
      <c r="C34" s="26" t="s">
        <v>79</v>
      </c>
      <c r="D34" s="29">
        <v>75.180000000000007</v>
      </c>
      <c r="E34" s="29">
        <v>46.51</v>
      </c>
      <c r="F34" s="27" t="s">
        <v>73</v>
      </c>
    </row>
    <row r="35" spans="1:6" x14ac:dyDescent="0.2">
      <c r="A35" s="28">
        <v>11</v>
      </c>
      <c r="B35" s="26" t="s">
        <v>54</v>
      </c>
      <c r="C35" s="26" t="s">
        <v>83</v>
      </c>
      <c r="D35" s="29">
        <v>6.75</v>
      </c>
      <c r="E35" s="29">
        <v>6.56</v>
      </c>
      <c r="F35" s="27" t="s">
        <v>73</v>
      </c>
    </row>
    <row r="36" spans="1:6" x14ac:dyDescent="0.2">
      <c r="A36" s="30">
        <v>12</v>
      </c>
      <c r="B36" s="31" t="s">
        <v>11</v>
      </c>
      <c r="C36" s="31" t="s">
        <v>84</v>
      </c>
      <c r="D36" s="32">
        <v>52.53</v>
      </c>
      <c r="E36" s="32">
        <v>25.24</v>
      </c>
      <c r="F36" s="33" t="s">
        <v>85</v>
      </c>
    </row>
    <row r="37" spans="1:6" x14ac:dyDescent="0.2">
      <c r="A37" s="37"/>
      <c r="B37" s="37"/>
      <c r="C37" s="37"/>
      <c r="D37" s="37"/>
      <c r="E37" s="37"/>
      <c r="F37" s="37"/>
    </row>
    <row r="38" spans="1:6" x14ac:dyDescent="0.2">
      <c r="A38" s="34" t="s">
        <v>104</v>
      </c>
      <c r="B38" s="35"/>
      <c r="C38" s="35"/>
      <c r="D38" s="35"/>
      <c r="E38" s="35"/>
      <c r="F38" s="36"/>
    </row>
    <row r="39" spans="1:6" x14ac:dyDescent="0.2">
      <c r="A39" s="25" t="s">
        <v>15</v>
      </c>
      <c r="B39" s="26" t="s">
        <v>13</v>
      </c>
      <c r="C39" s="26" t="s">
        <v>10</v>
      </c>
      <c r="D39" s="26" t="s">
        <v>68</v>
      </c>
      <c r="E39" s="26" t="s">
        <v>98</v>
      </c>
      <c r="F39" s="27" t="s">
        <v>65</v>
      </c>
    </row>
    <row r="40" spans="1:6" x14ac:dyDescent="0.2">
      <c r="A40" s="28">
        <v>13</v>
      </c>
      <c r="B40" s="26" t="s">
        <v>49</v>
      </c>
      <c r="C40" s="26" t="s">
        <v>50</v>
      </c>
      <c r="D40" s="29">
        <v>37.19</v>
      </c>
      <c r="E40" s="29">
        <v>11.25</v>
      </c>
      <c r="F40" s="27" t="s">
        <v>72</v>
      </c>
    </row>
    <row r="41" spans="1:6" x14ac:dyDescent="0.2">
      <c r="A41" s="28">
        <v>13</v>
      </c>
      <c r="B41" s="26" t="s">
        <v>49</v>
      </c>
      <c r="C41" s="26" t="s">
        <v>51</v>
      </c>
      <c r="D41" s="29">
        <v>47.97</v>
      </c>
      <c r="E41" s="29">
        <v>8.4</v>
      </c>
      <c r="F41" s="27" t="s">
        <v>72</v>
      </c>
    </row>
    <row r="42" spans="1:6" x14ac:dyDescent="0.2">
      <c r="A42" s="28">
        <v>13</v>
      </c>
      <c r="B42" s="31" t="s">
        <v>49</v>
      </c>
      <c r="C42" s="31" t="s">
        <v>52</v>
      </c>
      <c r="D42" s="32">
        <v>48.13</v>
      </c>
      <c r="E42" s="32">
        <v>9.5</v>
      </c>
      <c r="F42" s="33" t="s">
        <v>72</v>
      </c>
    </row>
    <row r="43" spans="1:6" x14ac:dyDescent="0.2">
      <c r="A43" s="37"/>
      <c r="B43" s="37"/>
      <c r="C43" s="37"/>
      <c r="D43" s="37"/>
      <c r="E43" s="37"/>
      <c r="F43" s="37"/>
    </row>
    <row r="44" spans="1:6" x14ac:dyDescent="0.2">
      <c r="A44" s="34" t="s">
        <v>87</v>
      </c>
      <c r="B44" s="35"/>
      <c r="C44" s="35"/>
      <c r="D44" s="35"/>
      <c r="E44" s="35"/>
      <c r="F44" s="36"/>
    </row>
    <row r="45" spans="1:6" x14ac:dyDescent="0.2">
      <c r="A45" s="25" t="s">
        <v>15</v>
      </c>
      <c r="B45" s="26" t="s">
        <v>13</v>
      </c>
      <c r="C45" s="26" t="s">
        <v>10</v>
      </c>
      <c r="D45" s="26" t="s">
        <v>68</v>
      </c>
      <c r="E45" s="26" t="s">
        <v>98</v>
      </c>
      <c r="F45" s="27" t="s">
        <v>65</v>
      </c>
    </row>
    <row r="46" spans="1:6" x14ac:dyDescent="0.2">
      <c r="A46" s="28">
        <v>14</v>
      </c>
      <c r="B46" s="26" t="s">
        <v>5</v>
      </c>
      <c r="C46" s="26" t="s">
        <v>88</v>
      </c>
      <c r="D46" s="29">
        <v>32.51</v>
      </c>
      <c r="E46" s="29">
        <v>4.4800000000000004</v>
      </c>
      <c r="F46" s="27" t="s">
        <v>72</v>
      </c>
    </row>
    <row r="47" spans="1:6" x14ac:dyDescent="0.2">
      <c r="A47" s="28">
        <v>14</v>
      </c>
      <c r="B47" s="26" t="s">
        <v>5</v>
      </c>
      <c r="C47" s="26" t="s">
        <v>88</v>
      </c>
      <c r="D47" s="29">
        <v>22.31</v>
      </c>
      <c r="E47" s="29">
        <v>8.07</v>
      </c>
      <c r="F47" s="27" t="s">
        <v>72</v>
      </c>
    </row>
    <row r="48" spans="1:6" x14ac:dyDescent="0.2">
      <c r="A48" s="28">
        <v>14</v>
      </c>
      <c r="B48" s="26" t="s">
        <v>5</v>
      </c>
      <c r="C48" s="26" t="s">
        <v>88</v>
      </c>
      <c r="D48" s="29">
        <v>27.69</v>
      </c>
      <c r="E48" s="29">
        <v>3.14</v>
      </c>
      <c r="F48" s="27" t="s">
        <v>72</v>
      </c>
    </row>
    <row r="49" spans="1:7" x14ac:dyDescent="0.2">
      <c r="A49" s="28">
        <v>14</v>
      </c>
      <c r="B49" s="26" t="s">
        <v>5</v>
      </c>
      <c r="C49" s="26" t="s">
        <v>88</v>
      </c>
      <c r="D49" s="29">
        <v>26.91</v>
      </c>
      <c r="E49" s="29">
        <v>3.48</v>
      </c>
      <c r="F49" s="27" t="s">
        <v>72</v>
      </c>
    </row>
    <row r="50" spans="1:7" x14ac:dyDescent="0.2">
      <c r="A50" s="28">
        <v>14</v>
      </c>
      <c r="B50" s="26" t="s">
        <v>5</v>
      </c>
      <c r="C50" s="26" t="s">
        <v>88</v>
      </c>
      <c r="D50" s="29">
        <v>23.88</v>
      </c>
      <c r="E50" s="29">
        <v>7.74</v>
      </c>
      <c r="F50" s="27" t="s">
        <v>72</v>
      </c>
    </row>
    <row r="51" spans="1:7" x14ac:dyDescent="0.2">
      <c r="A51" s="28">
        <v>14</v>
      </c>
      <c r="B51" s="26" t="s">
        <v>5</v>
      </c>
      <c r="C51" s="26" t="s">
        <v>88</v>
      </c>
      <c r="D51" s="29">
        <v>29.6</v>
      </c>
      <c r="E51" s="29">
        <v>8.86</v>
      </c>
      <c r="F51" s="27" t="s">
        <v>72</v>
      </c>
    </row>
    <row r="52" spans="1:7" x14ac:dyDescent="0.2">
      <c r="A52" s="28">
        <v>14</v>
      </c>
      <c r="B52" s="26" t="s">
        <v>5</v>
      </c>
      <c r="C52" s="26" t="s">
        <v>88</v>
      </c>
      <c r="D52" s="29">
        <v>20.74</v>
      </c>
      <c r="E52" s="29">
        <v>6.28</v>
      </c>
      <c r="F52" s="27" t="s">
        <v>72</v>
      </c>
    </row>
    <row r="53" spans="1:7" x14ac:dyDescent="0.2">
      <c r="A53" s="28">
        <v>14</v>
      </c>
      <c r="B53" s="26" t="s">
        <v>5</v>
      </c>
      <c r="C53" s="26" t="s">
        <v>88</v>
      </c>
      <c r="D53" s="29">
        <v>15.36</v>
      </c>
      <c r="E53" s="29">
        <v>6.17</v>
      </c>
      <c r="F53" s="27" t="s">
        <v>72</v>
      </c>
    </row>
    <row r="54" spans="1:7" x14ac:dyDescent="0.2">
      <c r="A54" s="28">
        <v>14</v>
      </c>
      <c r="B54" s="26" t="s">
        <v>5</v>
      </c>
      <c r="C54" s="26" t="s">
        <v>88</v>
      </c>
      <c r="D54" s="29">
        <v>18.27</v>
      </c>
      <c r="E54" s="29">
        <v>5.04</v>
      </c>
      <c r="F54" s="27" t="s">
        <v>72</v>
      </c>
    </row>
    <row r="55" spans="1:7" x14ac:dyDescent="0.2">
      <c r="A55" s="28">
        <v>14</v>
      </c>
      <c r="B55" s="31" t="s">
        <v>5</v>
      </c>
      <c r="C55" s="31" t="s">
        <v>88</v>
      </c>
      <c r="D55" s="32">
        <v>19.059999999999999</v>
      </c>
      <c r="E55" s="32">
        <v>5.16</v>
      </c>
      <c r="F55" s="33" t="s">
        <v>72</v>
      </c>
    </row>
    <row r="56" spans="1:7" x14ac:dyDescent="0.2">
      <c r="A56" s="37"/>
      <c r="B56" s="37"/>
      <c r="C56" s="37"/>
      <c r="D56" s="37"/>
      <c r="E56" s="37"/>
      <c r="F56" s="37"/>
    </row>
    <row r="57" spans="1:7" x14ac:dyDescent="0.2">
      <c r="A57" s="34" t="s">
        <v>101</v>
      </c>
      <c r="B57" s="35"/>
      <c r="C57" s="35"/>
      <c r="D57" s="35"/>
      <c r="E57" s="35"/>
      <c r="F57" s="36"/>
    </row>
    <row r="58" spans="1:7" x14ac:dyDescent="0.2">
      <c r="A58" s="28" t="s">
        <v>15</v>
      </c>
      <c r="B58" s="26" t="s">
        <v>13</v>
      </c>
      <c r="C58" s="26" t="s">
        <v>10</v>
      </c>
      <c r="D58" s="26" t="s">
        <v>68</v>
      </c>
      <c r="E58" s="26" t="s">
        <v>98</v>
      </c>
      <c r="F58" s="27" t="s">
        <v>65</v>
      </c>
    </row>
    <row r="59" spans="1:7" x14ac:dyDescent="0.2">
      <c r="A59" s="28">
        <v>15</v>
      </c>
      <c r="B59" s="26" t="s">
        <v>102</v>
      </c>
      <c r="C59" s="26" t="s">
        <v>103</v>
      </c>
      <c r="D59" s="29">
        <v>6.95</v>
      </c>
      <c r="E59" s="29">
        <v>0.8</v>
      </c>
      <c r="F59" s="27" t="s">
        <v>72</v>
      </c>
      <c r="G59" s="2"/>
    </row>
    <row r="60" spans="1:7" x14ac:dyDescent="0.2">
      <c r="A60" s="28">
        <v>15</v>
      </c>
      <c r="B60" s="26" t="s">
        <v>102</v>
      </c>
      <c r="C60" s="26" t="s">
        <v>103</v>
      </c>
      <c r="D60" s="29">
        <v>6.81</v>
      </c>
      <c r="E60" s="29">
        <v>0.7</v>
      </c>
      <c r="F60" s="27" t="s">
        <v>72</v>
      </c>
      <c r="G60" s="2"/>
    </row>
    <row r="61" spans="1:7" x14ac:dyDescent="0.2">
      <c r="A61" s="28">
        <v>15</v>
      </c>
      <c r="B61" s="26" t="s">
        <v>102</v>
      </c>
      <c r="C61" s="26" t="s">
        <v>103</v>
      </c>
      <c r="D61" s="29">
        <v>5.1100000000000003</v>
      </c>
      <c r="E61" s="29">
        <v>0.74</v>
      </c>
      <c r="F61" s="27" t="s">
        <v>72</v>
      </c>
      <c r="G61" s="2"/>
    </row>
    <row r="62" spans="1:7" x14ac:dyDescent="0.2">
      <c r="A62" s="28">
        <v>15</v>
      </c>
      <c r="B62" s="26" t="s">
        <v>102</v>
      </c>
      <c r="C62" s="26" t="s">
        <v>103</v>
      </c>
      <c r="D62" s="29">
        <v>4.01</v>
      </c>
      <c r="E62" s="29">
        <v>0.69</v>
      </c>
      <c r="F62" s="27" t="s">
        <v>72</v>
      </c>
      <c r="G62" s="2"/>
    </row>
    <row r="63" spans="1:7" x14ac:dyDescent="0.2">
      <c r="A63" s="28">
        <v>15</v>
      </c>
      <c r="B63" s="26" t="s">
        <v>102</v>
      </c>
      <c r="C63" s="26" t="s">
        <v>103</v>
      </c>
      <c r="D63" s="29">
        <v>5.67</v>
      </c>
      <c r="E63" s="29">
        <v>0.71</v>
      </c>
      <c r="F63" s="27" t="s">
        <v>72</v>
      </c>
      <c r="G63" s="2"/>
    </row>
    <row r="64" spans="1:7" x14ac:dyDescent="0.2">
      <c r="A64" s="28">
        <v>15</v>
      </c>
      <c r="B64" s="26" t="s">
        <v>102</v>
      </c>
      <c r="C64" s="26" t="s">
        <v>103</v>
      </c>
      <c r="D64" s="29">
        <v>5.46</v>
      </c>
      <c r="E64" s="29">
        <v>0.53</v>
      </c>
      <c r="F64" s="27" t="s">
        <v>72</v>
      </c>
      <c r="G64" s="2"/>
    </row>
    <row r="65" spans="1:7" x14ac:dyDescent="0.2">
      <c r="A65" s="28">
        <v>15</v>
      </c>
      <c r="B65" s="26" t="s">
        <v>102</v>
      </c>
      <c r="C65" s="26" t="s">
        <v>103</v>
      </c>
      <c r="D65" s="29">
        <v>3.79</v>
      </c>
      <c r="E65" s="29">
        <v>0.7</v>
      </c>
      <c r="F65" s="27" t="s">
        <v>72</v>
      </c>
      <c r="G65" s="2"/>
    </row>
    <row r="66" spans="1:7" x14ac:dyDescent="0.2">
      <c r="A66" s="28">
        <v>15</v>
      </c>
      <c r="B66" s="26" t="s">
        <v>102</v>
      </c>
      <c r="C66" s="26" t="s">
        <v>103</v>
      </c>
      <c r="D66" s="29">
        <v>3.86</v>
      </c>
      <c r="E66" s="29">
        <v>0.66</v>
      </c>
      <c r="F66" s="27" t="s">
        <v>72</v>
      </c>
      <c r="G66" s="2"/>
    </row>
    <row r="67" spans="1:7" x14ac:dyDescent="0.2">
      <c r="A67" s="28">
        <v>15</v>
      </c>
      <c r="B67" s="26" t="s">
        <v>102</v>
      </c>
      <c r="C67" s="26" t="s">
        <v>103</v>
      </c>
      <c r="D67" s="29">
        <v>7.55</v>
      </c>
      <c r="E67" s="29">
        <v>1.07</v>
      </c>
      <c r="F67" s="27" t="s">
        <v>72</v>
      </c>
      <c r="G67" s="2"/>
    </row>
    <row r="68" spans="1:7" x14ac:dyDescent="0.2">
      <c r="A68" s="28">
        <v>15</v>
      </c>
      <c r="B68" s="26" t="s">
        <v>102</v>
      </c>
      <c r="C68" s="26" t="s">
        <v>103</v>
      </c>
      <c r="D68" s="29">
        <v>5.3</v>
      </c>
      <c r="E68" s="29">
        <v>0.91</v>
      </c>
      <c r="F68" s="27" t="s">
        <v>72</v>
      </c>
      <c r="G68" s="2"/>
    </row>
    <row r="69" spans="1:7" x14ac:dyDescent="0.2">
      <c r="A69" s="28">
        <v>15</v>
      </c>
      <c r="B69" s="31" t="s">
        <v>102</v>
      </c>
      <c r="C69" s="31" t="s">
        <v>103</v>
      </c>
      <c r="D69" s="32">
        <v>6.75</v>
      </c>
      <c r="E69" s="32">
        <v>0.99</v>
      </c>
      <c r="F69" s="33" t="s">
        <v>72</v>
      </c>
      <c r="G69" s="2"/>
    </row>
    <row r="70" spans="1:7" x14ac:dyDescent="0.2">
      <c r="A70" s="37"/>
      <c r="B70" s="37"/>
      <c r="C70" s="37"/>
      <c r="D70" s="37"/>
      <c r="E70" s="37"/>
      <c r="F70" s="37"/>
    </row>
    <row r="71" spans="1:7" x14ac:dyDescent="0.2">
      <c r="A71" s="34" t="s">
        <v>89</v>
      </c>
      <c r="B71" s="35"/>
      <c r="C71" s="35"/>
      <c r="D71" s="35"/>
      <c r="E71" s="35"/>
      <c r="F71" s="36"/>
    </row>
    <row r="72" spans="1:7" x14ac:dyDescent="0.2">
      <c r="A72" s="25" t="s">
        <v>15</v>
      </c>
      <c r="B72" s="26" t="s">
        <v>13</v>
      </c>
      <c r="C72" s="26" t="s">
        <v>10</v>
      </c>
      <c r="D72" s="26" t="s">
        <v>68</v>
      </c>
      <c r="E72" s="26" t="s">
        <v>98</v>
      </c>
      <c r="F72" s="27" t="s">
        <v>65</v>
      </c>
    </row>
    <row r="73" spans="1:7" x14ac:dyDescent="0.2">
      <c r="A73" s="28"/>
      <c r="B73" s="26" t="s">
        <v>90</v>
      </c>
      <c r="C73" s="26" t="s">
        <v>96</v>
      </c>
      <c r="D73" s="29">
        <v>40.99</v>
      </c>
      <c r="E73" s="29">
        <v>14.48</v>
      </c>
      <c r="F73" s="27" t="s">
        <v>91</v>
      </c>
    </row>
    <row r="74" spans="1:7" x14ac:dyDescent="0.2">
      <c r="A74" s="28"/>
      <c r="B74" s="26" t="s">
        <v>90</v>
      </c>
      <c r="C74" s="26" t="s">
        <v>97</v>
      </c>
      <c r="D74" s="29">
        <v>23.86</v>
      </c>
      <c r="E74" s="29">
        <v>10.93</v>
      </c>
      <c r="F74" s="27" t="s">
        <v>92</v>
      </c>
    </row>
    <row r="75" spans="1:7" x14ac:dyDescent="0.2">
      <c r="A75" s="28"/>
      <c r="B75" s="26" t="s">
        <v>90</v>
      </c>
      <c r="C75" s="26" t="s">
        <v>93</v>
      </c>
      <c r="D75" s="29">
        <v>12.4</v>
      </c>
      <c r="E75" s="29">
        <v>5.33</v>
      </c>
      <c r="F75" s="27" t="s">
        <v>99</v>
      </c>
    </row>
    <row r="76" spans="1:7" x14ac:dyDescent="0.2">
      <c r="A76" s="28"/>
      <c r="B76" s="26" t="s">
        <v>90</v>
      </c>
      <c r="C76" s="26" t="s">
        <v>94</v>
      </c>
      <c r="D76" s="29">
        <v>11.86</v>
      </c>
      <c r="E76" s="29">
        <v>5.56</v>
      </c>
      <c r="F76" s="27" t="s">
        <v>100</v>
      </c>
    </row>
    <row r="77" spans="1:7" x14ac:dyDescent="0.2">
      <c r="A77" s="30"/>
      <c r="B77" s="31" t="s">
        <v>90</v>
      </c>
      <c r="C77" s="31" t="s">
        <v>95</v>
      </c>
      <c r="D77" s="32">
        <v>13.36</v>
      </c>
      <c r="E77" s="32">
        <v>6.08</v>
      </c>
      <c r="F77" s="33" t="s">
        <v>100</v>
      </c>
    </row>
    <row r="79" spans="1:7" x14ac:dyDescent="0.2">
      <c r="A79" s="38" t="s">
        <v>106</v>
      </c>
      <c r="B79" s="38"/>
      <c r="C79" s="38"/>
      <c r="D79" s="38"/>
      <c r="E79" s="38"/>
      <c r="F79" s="38"/>
    </row>
    <row r="80" spans="1:7" ht="372" customHeight="1" x14ac:dyDescent="0.2">
      <c r="A80" s="39" t="s">
        <v>105</v>
      </c>
      <c r="B80" s="40"/>
      <c r="C80" s="40"/>
      <c r="D80" s="40"/>
      <c r="E80" s="40"/>
      <c r="F80" s="40"/>
    </row>
  </sheetData>
  <mergeCells count="17">
    <mergeCell ref="A80:F80"/>
    <mergeCell ref="A79:F79"/>
    <mergeCell ref="A71:F71"/>
    <mergeCell ref="A1:F1"/>
    <mergeCell ref="A14:F14"/>
    <mergeCell ref="A23:F23"/>
    <mergeCell ref="A29:F29"/>
    <mergeCell ref="A38:F38"/>
    <mergeCell ref="A44:F44"/>
    <mergeCell ref="A57:F57"/>
    <mergeCell ref="A70:F70"/>
    <mergeCell ref="A56:F56"/>
    <mergeCell ref="A43:F43"/>
    <mergeCell ref="A37:F37"/>
    <mergeCell ref="A28:F28"/>
    <mergeCell ref="A22:F22"/>
    <mergeCell ref="A13:F13"/>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Summay 2</vt: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Author</dc:creator>
  <cp:lastModifiedBy>Author</cp:lastModifiedBy>
  <dcterms:created xsi:type="dcterms:W3CDTF">2020-05-26T03:14:53Z</dcterms:created>
  <dcterms:modified xsi:type="dcterms:W3CDTF">2020-06-22T03:19:07Z</dcterms:modified>
</cp:coreProperties>
</file>