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/>
  <xr:revisionPtr revIDLastSave="0" documentId="13_ncr:1_{81AD2419-2C2D-449C-8959-61FCF55AB7FF}" xr6:coauthVersionLast="41" xr6:coauthVersionMax="41" xr10:uidLastSave="{00000000-0000-0000-0000-000000000000}"/>
  <bookViews>
    <workbookView xWindow="2760" yWindow="2880" windowWidth="28800" windowHeight="15120" xr2:uid="{00000000-000D-0000-FFFF-FFFF00000000}"/>
  </bookViews>
  <sheets>
    <sheet name="Fig. 2b" sheetId="3" r:id="rId1"/>
    <sheet name="Fig. 2c" sheetId="4" r:id="rId2"/>
    <sheet name="Fig. 3a" sheetId="5" r:id="rId3"/>
    <sheet name="Fig. 3b" sheetId="7" r:id="rId4"/>
    <sheet name="Fig. 5c" sheetId="8" r:id="rId5"/>
    <sheet name="Supplementary Fig. 3b" sheetId="9" r:id="rId6"/>
    <sheet name="Supplementary Fig. 3c" sheetId="10" r:id="rId7"/>
    <sheet name="Supplementary Fig. 4b" sheetId="11" r:id="rId8"/>
    <sheet name="Supplementary Fig. 4c" sheetId="12" r:id="rId9"/>
    <sheet name="Supplementary Fig. 5b" sheetId="13" r:id="rId10"/>
    <sheet name="Supplementary Fig. 5c" sheetId="14" r:id="rId11"/>
    <sheet name="Supplementary Fig. 6a-d" sheetId="1" r:id="rId12"/>
    <sheet name="Supplementary Fig. 6e" sheetId="2" r:id="rId13"/>
    <sheet name="Supplementary Fig. 7c" sheetId="16" r:id="rId14"/>
    <sheet name="Supplementary Fig. 8c" sheetId="17" r:id="rId15"/>
    <sheet name="Supplementary Fig. 12b" sheetId="18" r:id="rId16"/>
    <sheet name="Supplementary Fig. 12c" sheetId="19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9" l="1"/>
  <c r="C6" i="19"/>
  <c r="B6" i="19"/>
  <c r="D5" i="19"/>
  <c r="C5" i="19"/>
  <c r="B5" i="19"/>
  <c r="C5" i="18"/>
  <c r="D5" i="18"/>
  <c r="C6" i="18"/>
  <c r="D6" i="18"/>
  <c r="B6" i="18"/>
  <c r="B5" i="18"/>
  <c r="C8" i="17"/>
  <c r="B8" i="17"/>
  <c r="C7" i="17"/>
  <c r="B7" i="17"/>
  <c r="C7" i="16"/>
  <c r="D7" i="16"/>
  <c r="C8" i="16"/>
  <c r="D8" i="16"/>
  <c r="B8" i="16"/>
  <c r="B7" i="16"/>
  <c r="D6" i="14"/>
  <c r="C6" i="14"/>
  <c r="B6" i="14"/>
  <c r="D5" i="14"/>
  <c r="C5" i="14"/>
  <c r="B5" i="14"/>
  <c r="D6" i="13"/>
  <c r="C6" i="13"/>
  <c r="B6" i="13"/>
  <c r="D5" i="13"/>
  <c r="C5" i="13"/>
  <c r="B5" i="13"/>
  <c r="E6" i="12"/>
  <c r="D6" i="12"/>
  <c r="C6" i="12"/>
  <c r="B6" i="12"/>
  <c r="E5" i="12"/>
  <c r="D5" i="12"/>
  <c r="C5" i="12"/>
  <c r="B5" i="12"/>
  <c r="E6" i="11"/>
  <c r="D6" i="11"/>
  <c r="C6" i="11"/>
  <c r="B6" i="11"/>
  <c r="E5" i="11"/>
  <c r="D5" i="11"/>
  <c r="C5" i="11"/>
  <c r="B5" i="11"/>
  <c r="E6" i="10"/>
  <c r="D6" i="10"/>
  <c r="C6" i="10"/>
  <c r="B6" i="10"/>
  <c r="E5" i="10"/>
  <c r="D5" i="10"/>
  <c r="C5" i="10"/>
  <c r="B5" i="10"/>
  <c r="E6" i="9"/>
  <c r="E5" i="9"/>
  <c r="D6" i="9"/>
  <c r="C6" i="9"/>
  <c r="B6" i="9"/>
  <c r="D5" i="9"/>
  <c r="C5" i="9"/>
  <c r="B5" i="9"/>
  <c r="D6" i="8"/>
  <c r="C6" i="8"/>
  <c r="B6" i="8"/>
  <c r="D5" i="8"/>
  <c r="C5" i="8"/>
  <c r="B5" i="8"/>
  <c r="F7" i="7"/>
  <c r="E7" i="7"/>
  <c r="D7" i="7"/>
  <c r="C7" i="7"/>
  <c r="B7" i="7"/>
  <c r="F6" i="7"/>
  <c r="E6" i="7"/>
  <c r="D6" i="7"/>
  <c r="C6" i="7"/>
  <c r="B6" i="7"/>
  <c r="B5" i="5"/>
  <c r="E6" i="5"/>
  <c r="D6" i="5"/>
  <c r="C6" i="5"/>
  <c r="B6" i="5"/>
  <c r="E5" i="5"/>
  <c r="D5" i="5"/>
  <c r="C5" i="5"/>
  <c r="F7" i="4"/>
  <c r="E7" i="4"/>
  <c r="D7" i="4"/>
  <c r="C7" i="4"/>
  <c r="B7" i="4"/>
  <c r="F6" i="4"/>
  <c r="E6" i="4"/>
  <c r="D6" i="4"/>
  <c r="C6" i="4"/>
  <c r="B6" i="4"/>
  <c r="C7" i="3"/>
  <c r="D7" i="3"/>
  <c r="E7" i="3"/>
  <c r="F7" i="3"/>
  <c r="B7" i="3"/>
  <c r="C6" i="3"/>
  <c r="D6" i="3"/>
  <c r="E6" i="3"/>
  <c r="F6" i="3"/>
  <c r="B6" i="3"/>
  <c r="C3" i="2" l="1"/>
  <c r="C4" i="2"/>
  <c r="C5" i="2"/>
  <c r="C6" i="2"/>
  <c r="C2" i="2"/>
  <c r="B7" i="2"/>
  <c r="B8" i="2" s="1"/>
  <c r="K38" i="1"/>
  <c r="H25" i="1"/>
  <c r="E25" i="1"/>
  <c r="B38" i="1"/>
  <c r="J6" i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G6" i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D6" i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</calcChain>
</file>

<file path=xl/sharedStrings.xml><?xml version="1.0" encoding="utf-8"?>
<sst xmlns="http://schemas.openxmlformats.org/spreadsheetml/2006/main" count="166" uniqueCount="60">
  <si>
    <t>Location</t>
  </si>
  <si>
    <t xml:space="preserve">Number of mutations </t>
  </si>
  <si>
    <t>SNP at FP</t>
  </si>
  <si>
    <t>SNP at RP</t>
  </si>
  <si>
    <t>Non-mutation</t>
  </si>
  <si>
    <t>SNP at R-crRNA</t>
  </si>
  <si>
    <t>SNP at F-crRNA</t>
  </si>
  <si>
    <t>For forward primer (FP)</t>
  </si>
  <si>
    <t>For forward crRNA (F-crRNA)</t>
  </si>
  <si>
    <t>For reverse crRNA (R-crRNA)</t>
  </si>
  <si>
    <t>For reverse primer (RP)</t>
  </si>
  <si>
    <t>Total</t>
  </si>
  <si>
    <t>No.</t>
  </si>
  <si>
    <t>Mutation%</t>
  </si>
  <si>
    <t>Wid%</t>
  </si>
  <si>
    <t>Item</t>
  </si>
  <si>
    <t>All data were from Genomic epidemiology of hCoV-19 provided by GISAID (https://www.gisaid.org/epiflu-applications/next-hcov-19-app/)</t>
  </si>
  <si>
    <r>
      <t>3×10</t>
    </r>
    <r>
      <rPr>
        <vertAlign val="superscript"/>
        <sz val="10"/>
        <rFont val="Arial"/>
      </rPr>
      <t>5</t>
    </r>
    <r>
      <rPr>
        <sz val="10"/>
        <rFont val="Arial"/>
      </rPr>
      <t>cps</t>
    </r>
  </si>
  <si>
    <r>
      <t>3×10</t>
    </r>
    <r>
      <rPr>
        <vertAlign val="superscript"/>
        <sz val="10"/>
        <rFont val="Arial"/>
      </rPr>
      <t>3</t>
    </r>
    <r>
      <rPr>
        <sz val="10"/>
        <rFont val="Arial"/>
      </rPr>
      <t>cps</t>
    </r>
  </si>
  <si>
    <r>
      <t>3×10</t>
    </r>
    <r>
      <rPr>
        <vertAlign val="superscript"/>
        <sz val="10"/>
        <rFont val="Arial"/>
      </rPr>
      <t>1</t>
    </r>
    <r>
      <rPr>
        <sz val="10"/>
        <rFont val="Arial"/>
      </rPr>
      <t>cps</t>
    </r>
  </si>
  <si>
    <r>
      <t>3×10</t>
    </r>
    <r>
      <rPr>
        <vertAlign val="superscript"/>
        <sz val="10"/>
        <rFont val="Arial"/>
      </rPr>
      <t>0</t>
    </r>
    <r>
      <rPr>
        <sz val="10"/>
        <rFont val="Arial"/>
      </rPr>
      <t>cps</t>
    </r>
  </si>
  <si>
    <t>NTC</t>
  </si>
  <si>
    <t>Replicate 1</t>
  </si>
  <si>
    <t>Replicate 5</t>
  </si>
  <si>
    <t>Replicate 2</t>
  </si>
  <si>
    <t>Replicate 3</t>
  </si>
  <si>
    <t>Replicate 4</t>
  </si>
  <si>
    <t>Copy of template</t>
  </si>
  <si>
    <t>Mean</t>
  </si>
  <si>
    <t>S.D.</t>
  </si>
  <si>
    <t>SARS-CoV-2_PC</t>
  </si>
  <si>
    <t>Hs_RPP30_PC</t>
  </si>
  <si>
    <t>MERS-CoV Control</t>
  </si>
  <si>
    <t>SARS-CoV Control</t>
  </si>
  <si>
    <r>
      <t>5×10</t>
    </r>
    <r>
      <rPr>
        <vertAlign val="superscript"/>
        <sz val="10"/>
        <rFont val="Arial"/>
      </rPr>
      <t>5</t>
    </r>
    <r>
      <rPr>
        <sz val="10"/>
        <rFont val="Arial"/>
      </rPr>
      <t>cps</t>
    </r>
  </si>
  <si>
    <r>
      <t>5×10</t>
    </r>
    <r>
      <rPr>
        <vertAlign val="superscript"/>
        <sz val="10"/>
        <rFont val="Arial"/>
      </rPr>
      <t>3</t>
    </r>
    <r>
      <rPr>
        <sz val="10"/>
        <rFont val="Arial"/>
      </rPr>
      <t>cps</t>
    </r>
  </si>
  <si>
    <r>
      <t>5×10</t>
    </r>
    <r>
      <rPr>
        <vertAlign val="superscript"/>
        <sz val="10"/>
        <rFont val="Arial"/>
      </rPr>
      <t>1</t>
    </r>
    <r>
      <rPr>
        <sz val="10"/>
        <rFont val="Arial"/>
      </rPr>
      <t>cps</t>
    </r>
  </si>
  <si>
    <r>
      <t>5×10</t>
    </r>
    <r>
      <rPr>
        <vertAlign val="superscript"/>
        <sz val="10"/>
        <rFont val="Arial"/>
      </rPr>
      <t>0</t>
    </r>
    <r>
      <rPr>
        <sz val="10"/>
        <rFont val="Arial"/>
      </rPr>
      <t>cps</t>
    </r>
  </si>
  <si>
    <t>Sample1</t>
  </si>
  <si>
    <t>Sample 2</t>
  </si>
  <si>
    <t>NC</t>
  </si>
  <si>
    <t>1 µM ssDNA-FQ (P)</t>
  </si>
  <si>
    <t>2 µM ssDNA-FQ (P)</t>
  </si>
  <si>
    <t>4 µM ssDNA-FQ (P)</t>
  </si>
  <si>
    <t>8 µM ssDNA-FQ (P)</t>
  </si>
  <si>
    <t>0.16 µM Primers (P)</t>
  </si>
  <si>
    <t>0.24 µM Primers (P)</t>
  </si>
  <si>
    <t>0.32 µM Primers (P)</t>
  </si>
  <si>
    <t>0.64 µM Primers (P)</t>
  </si>
  <si>
    <t>crRNAs:Cas12a=2:1 (P)</t>
  </si>
  <si>
    <t>crRNAs:Cas12a=1:2 (P)</t>
  </si>
  <si>
    <t>crRNAs:Cas12a=1:1 (P)</t>
  </si>
  <si>
    <t>crRNA1 (P)</t>
  </si>
  <si>
    <t>crRNA2 (P)</t>
  </si>
  <si>
    <t>crRNA3 (P)</t>
  </si>
  <si>
    <t>crRNA1&amp;2 (P)</t>
  </si>
  <si>
    <t>crRNA1&amp;3 (P)</t>
  </si>
  <si>
    <t>4 U AMV (P)</t>
  </si>
  <si>
    <t>8 U AMV (P)</t>
  </si>
  <si>
    <t>12 U AMV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</si>
</sst>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0" xfId="1" applyNumberFormat="1" applyFont="1"/>
    <xf numFmtId="10" fontId="0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百分比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6727-492D-A824-2FDE73ABFB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6727-492D-A824-2FDE73ABFB9C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727-492D-A824-2FDE73ABFB9C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6727-492D-A824-2FDE73ABFB9C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727-492D-A824-2FDE73ABFB9C}"/>
              </c:ext>
            </c:extLst>
          </c:dPt>
          <c:dLbls>
            <c:dLbl>
              <c:idx val="0"/>
              <c:layout>
                <c:manualLayout>
                  <c:x val="-3.264501312335958E-2"/>
                  <c:y val="-0.3203601633129192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98.5%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727-492D-A824-2FDE73ABFB9C}"/>
                </c:ext>
              </c:extLst>
            </c:dLbl>
            <c:dLbl>
              <c:idx val="1"/>
              <c:layout>
                <c:manualLayout>
                  <c:x val="-0.10353630796150481"/>
                  <c:y val="-7.1634222805482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0.9%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727-492D-A824-2FDE73ABFB9C}"/>
                </c:ext>
              </c:extLst>
            </c:dLbl>
            <c:dLbl>
              <c:idx val="2"/>
              <c:layout>
                <c:manualLayout>
                  <c:x val="3.2152230971128101E-3"/>
                  <c:y val="-9.907370953630796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0.2%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27-492D-A824-2FDE73ABFB9C}"/>
                </c:ext>
              </c:extLst>
            </c:dLbl>
            <c:dLbl>
              <c:idx val="3"/>
              <c:layout>
                <c:manualLayout>
                  <c:x val="0.13896456692913386"/>
                  <c:y val="-6.65974044911052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0.3%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27-492D-A824-2FDE73ABFB9C}"/>
                </c:ext>
              </c:extLst>
            </c:dLbl>
            <c:dLbl>
              <c:idx val="4"/>
              <c:layout>
                <c:manualLayout>
                  <c:x val="0.17556474190726148"/>
                  <c:y val="2.763196267133272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0.1%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27-492D-A824-2FDE73ABFB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'Supplementary Fig. 6e'!$A$2:$A$6</c:f>
              <c:strCache>
                <c:ptCount val="5"/>
                <c:pt idx="0">
                  <c:v>Non-mutation</c:v>
                </c:pt>
                <c:pt idx="1">
                  <c:v>SNP at FP</c:v>
                </c:pt>
                <c:pt idx="2">
                  <c:v>SNP at RP</c:v>
                </c:pt>
                <c:pt idx="3">
                  <c:v>SNP at F-crRNA</c:v>
                </c:pt>
                <c:pt idx="4">
                  <c:v>SNP at R-crRNA</c:v>
                </c:pt>
              </c:strCache>
            </c:strRef>
          </c:cat>
          <c:val>
            <c:numRef>
              <c:f>'Supplementary Fig. 6e'!$B$2:$B$6</c:f>
              <c:numCache>
                <c:formatCode>0</c:formatCode>
                <c:ptCount val="5"/>
                <c:pt idx="0">
                  <c:v>4397</c:v>
                </c:pt>
                <c:pt idx="1">
                  <c:v>40</c:v>
                </c:pt>
                <c:pt idx="2">
                  <c:v>10</c:v>
                </c:pt>
                <c:pt idx="3">
                  <c:v>12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27-492D-A824-2FDE73ABFB9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399303928761845"/>
          <c:y val="0.37716911690923471"/>
          <c:w val="0.27999771328506157"/>
          <c:h val="0.33500094203616998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05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185737</xdr:colOff>
      <xdr:row>10</xdr:row>
      <xdr:rowOff>14286</xdr:rowOff>
    </xdr:from>
    <xdr:to>
      <xdr:col>7</xdr:col>
      <xdr:colOff>66675</xdr:colOff>
      <xdr:row>27</xdr:row>
      <xdr:rowOff>114299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ABEE811D-0D74-494B-8C8B-74716D041A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8841D-F2A6-4FD3-86E8-67331D9354B5}">
  <dimension ref="A1:F7"/>
  <sheetViews>
    <sheetView tabSelected="1" workbookViewId="0">
      <selection activeCell="C29" sqref="C29"/>
    </sheetView>
  </sheetViews>
  <sheetFormatPr defaultRowHeight="15" x14ac:dyDescent="0.25"/>
  <cols>
    <col min="1" max="1" width="17.85546875" customWidth="1"/>
    <col min="2" max="6" width="12" customWidth="1"/>
  </cols>
  <sheetData>
    <row r="1" spans="1:6" x14ac:dyDescent="0.25">
      <c r="A1" s="10" t="s">
        <v>27</v>
      </c>
      <c r="B1" s="11" t="s">
        <v>17</v>
      </c>
      <c r="C1" s="11" t="s">
        <v>18</v>
      </c>
      <c r="D1" s="11" t="s">
        <v>19</v>
      </c>
      <c r="E1" s="11" t="s">
        <v>20</v>
      </c>
      <c r="F1" s="11" t="s">
        <v>21</v>
      </c>
    </row>
    <row r="2" spans="1:6" x14ac:dyDescent="0.25">
      <c r="A2" s="12" t="s">
        <v>22</v>
      </c>
      <c r="B2" s="13">
        <v>57784.15</v>
      </c>
      <c r="C2" s="13">
        <v>56990.31</v>
      </c>
      <c r="D2" s="13">
        <v>28200.83</v>
      </c>
      <c r="E2" s="13">
        <v>4967.3890000000001</v>
      </c>
      <c r="F2" s="13">
        <v>52.147829999999999</v>
      </c>
    </row>
    <row r="3" spans="1:6" x14ac:dyDescent="0.25">
      <c r="A3" s="12" t="s">
        <v>24</v>
      </c>
      <c r="B3" s="13">
        <v>57088.59</v>
      </c>
      <c r="C3" s="13">
        <v>57112.55</v>
      </c>
      <c r="D3" s="13">
        <v>18604.099999999999</v>
      </c>
      <c r="E3" s="13">
        <v>5445.8209999999999</v>
      </c>
      <c r="F3" s="13">
        <v>74.653549999999996</v>
      </c>
    </row>
    <row r="4" spans="1:6" x14ac:dyDescent="0.25">
      <c r="A4" s="12" t="s">
        <v>25</v>
      </c>
      <c r="B4" s="13">
        <v>57497.2</v>
      </c>
      <c r="C4" s="13">
        <v>57786.3</v>
      </c>
      <c r="D4" s="13">
        <v>47032.87</v>
      </c>
      <c r="E4" s="13">
        <v>13738.49</v>
      </c>
      <c r="F4" s="13">
        <v>63.400689999999997</v>
      </c>
    </row>
    <row r="5" spans="1:6" x14ac:dyDescent="0.25">
      <c r="A5" s="12" t="s">
        <v>26</v>
      </c>
      <c r="B5" s="13">
        <v>57111.78</v>
      </c>
      <c r="C5" s="13">
        <v>57503.44</v>
      </c>
      <c r="D5" s="13">
        <v>45470.2</v>
      </c>
      <c r="E5" s="13">
        <v>25831.5</v>
      </c>
      <c r="F5" s="13">
        <v>74.653549999999996</v>
      </c>
    </row>
    <row r="6" spans="1:6" x14ac:dyDescent="0.25">
      <c r="A6" s="12" t="s">
        <v>28</v>
      </c>
      <c r="B6" s="12">
        <f>AVERAGE(B2:B5)</f>
        <v>57370.43</v>
      </c>
      <c r="C6" s="12">
        <f t="shared" ref="C6:F6" si="0">AVERAGE(C2:C5)</f>
        <v>57348.15</v>
      </c>
      <c r="D6" s="12">
        <f t="shared" si="0"/>
        <v>34827</v>
      </c>
      <c r="E6" s="12">
        <f t="shared" si="0"/>
        <v>12495.8</v>
      </c>
      <c r="F6" s="12">
        <f t="shared" si="0"/>
        <v>66.213904999999997</v>
      </c>
    </row>
    <row r="7" spans="1:6" x14ac:dyDescent="0.25">
      <c r="A7" s="12" t="s">
        <v>29</v>
      </c>
      <c r="B7" s="12">
        <f>STDEV(B2:B5)</f>
        <v>333.45088563885139</v>
      </c>
      <c r="C7" s="12">
        <f t="shared" ref="C7:F7" si="1">STDEV(C2:C5)</f>
        <v>364.98732041903571</v>
      </c>
      <c r="D7" s="12">
        <f t="shared" si="1"/>
        <v>13776.182126842445</v>
      </c>
      <c r="E7" s="12">
        <f t="shared" si="1"/>
        <v>9759.8556856042032</v>
      </c>
      <c r="F7" s="12">
        <f t="shared" si="1"/>
        <v>10.773793203786946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D50CD-E5DF-4380-9C9A-70FCFC5E80E9}">
  <dimension ref="A1:F7"/>
  <sheetViews>
    <sheetView workbookViewId="0">
      <selection activeCell="F7" sqref="A1:F7"/>
    </sheetView>
  </sheetViews>
  <sheetFormatPr defaultRowHeight="15" x14ac:dyDescent="0.25"/>
  <cols>
    <col min="1" max="1" width="17.85546875" customWidth="1"/>
    <col min="2" max="6" width="12" customWidth="1"/>
  </cols>
  <sheetData>
    <row r="1" spans="1:6" x14ac:dyDescent="0.25">
      <c r="A1" s="14" t="s">
        <v>27</v>
      </c>
      <c r="B1" s="11" t="s">
        <v>17</v>
      </c>
      <c r="C1" s="11" t="s">
        <v>18</v>
      </c>
      <c r="D1" s="11" t="s">
        <v>19</v>
      </c>
      <c r="E1" s="11" t="s">
        <v>20</v>
      </c>
      <c r="F1" s="11" t="s">
        <v>21</v>
      </c>
    </row>
    <row r="2" spans="1:6" x14ac:dyDescent="0.25">
      <c r="A2" s="15" t="s">
        <v>22</v>
      </c>
      <c r="B2" s="13">
        <v>48140.39</v>
      </c>
      <c r="C2" s="13">
        <v>10739.74</v>
      </c>
      <c r="D2" s="13">
        <v>80.92313</v>
      </c>
      <c r="E2" s="13">
        <v>70.965419999999995</v>
      </c>
      <c r="F2" s="13">
        <v>70.018780000000007</v>
      </c>
    </row>
    <row r="3" spans="1:6" x14ac:dyDescent="0.25">
      <c r="A3" s="15" t="s">
        <v>24</v>
      </c>
      <c r="B3" s="13">
        <v>52044.73</v>
      </c>
      <c r="C3" s="13">
        <v>22344.89</v>
      </c>
      <c r="D3" s="13">
        <v>60.776519999999998</v>
      </c>
      <c r="E3" s="13">
        <v>70.714349999999996</v>
      </c>
      <c r="F3" s="13">
        <v>97.723240000000004</v>
      </c>
    </row>
    <row r="4" spans="1:6" x14ac:dyDescent="0.25">
      <c r="A4" s="15" t="s">
        <v>25</v>
      </c>
      <c r="B4" s="13">
        <v>52986.96</v>
      </c>
      <c r="C4" s="13">
        <v>14189.55</v>
      </c>
      <c r="D4" s="13">
        <v>108.8646</v>
      </c>
      <c r="E4" s="13">
        <v>97.848209999999995</v>
      </c>
      <c r="F4" s="13">
        <v>83.871009999999998</v>
      </c>
    </row>
    <row r="5" spans="1:6" x14ac:dyDescent="0.25">
      <c r="A5" s="15" t="s">
        <v>26</v>
      </c>
      <c r="B5" s="13">
        <v>52955.58</v>
      </c>
      <c r="C5" s="13">
        <v>56674.36</v>
      </c>
      <c r="D5" s="13">
        <v>119.4931</v>
      </c>
      <c r="E5" s="13">
        <v>72.024500000000003</v>
      </c>
      <c r="F5" s="13">
        <v>57.622070000000001</v>
      </c>
    </row>
    <row r="6" spans="1:6" x14ac:dyDescent="0.25">
      <c r="A6" s="15" t="s">
        <v>28</v>
      </c>
      <c r="B6" s="12">
        <f>AVERAGE(B2:B5)</f>
        <v>51531.914999999994</v>
      </c>
      <c r="C6" s="12">
        <f t="shared" ref="C6:F6" si="0">AVERAGE(C2:C5)</f>
        <v>25987.134999999998</v>
      </c>
      <c r="D6" s="12">
        <f t="shared" si="0"/>
        <v>92.514337499999996</v>
      </c>
      <c r="E6" s="12">
        <f t="shared" si="0"/>
        <v>77.888120000000001</v>
      </c>
      <c r="F6" s="12">
        <f t="shared" si="0"/>
        <v>77.308775000000011</v>
      </c>
    </row>
    <row r="7" spans="1:6" x14ac:dyDescent="0.25">
      <c r="A7" s="15" t="s">
        <v>29</v>
      </c>
      <c r="B7" s="12">
        <f>STDEV(B2:B5)</f>
        <v>2302.8532327021344</v>
      </c>
      <c r="C7" s="12">
        <f t="shared" ref="C7:F7" si="1">STDEV(C2:C5)</f>
        <v>21028.851553353237</v>
      </c>
      <c r="D7" s="12">
        <f t="shared" si="1"/>
        <v>26.688511016425977</v>
      </c>
      <c r="E7" s="12">
        <f t="shared" si="1"/>
        <v>13.318833577749935</v>
      </c>
      <c r="F7" s="12">
        <f t="shared" si="1"/>
        <v>17.325546555000734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4328D-4B39-4E2B-A234-1722F5278BD1}">
  <dimension ref="A1:E6"/>
  <sheetViews>
    <sheetView workbookViewId="0">
      <selection activeCell="C14" sqref="C14"/>
    </sheetView>
  </sheetViews>
  <sheetFormatPr defaultRowHeight="15" x14ac:dyDescent="0.25"/>
  <cols>
    <col min="1" max="1" width="17.85546875" customWidth="1"/>
    <col min="2" max="5" width="19.140625" customWidth="1"/>
  </cols>
  <sheetData>
    <row r="1" spans="1:5" x14ac:dyDescent="0.25">
      <c r="A1" s="10"/>
      <c r="B1" s="11" t="s">
        <v>30</v>
      </c>
      <c r="C1" s="11" t="s">
        <v>31</v>
      </c>
      <c r="D1" s="11" t="s">
        <v>32</v>
      </c>
      <c r="E1" s="11" t="s">
        <v>33</v>
      </c>
    </row>
    <row r="2" spans="1:5" x14ac:dyDescent="0.25">
      <c r="A2" s="12" t="s">
        <v>22</v>
      </c>
      <c r="B2" s="13">
        <v>60059.22</v>
      </c>
      <c r="C2" s="13">
        <v>473.26940000000002</v>
      </c>
      <c r="D2" s="13">
        <v>388.28539999999998</v>
      </c>
      <c r="E2" s="13">
        <v>148.00139999999999</v>
      </c>
    </row>
    <row r="3" spans="1:5" x14ac:dyDescent="0.25">
      <c r="A3" s="12" t="s">
        <v>24</v>
      </c>
      <c r="B3" s="13">
        <v>59865.66</v>
      </c>
      <c r="C3" s="13">
        <v>148.00139999999999</v>
      </c>
      <c r="D3" s="13">
        <v>36.399410000000003</v>
      </c>
      <c r="E3" s="13">
        <v>612.08339999999998</v>
      </c>
    </row>
    <row r="4" spans="1:5" x14ac:dyDescent="0.25">
      <c r="A4" s="12" t="s">
        <v>25</v>
      </c>
      <c r="B4" s="13">
        <v>60461.59</v>
      </c>
      <c r="C4" s="13">
        <v>766.9674</v>
      </c>
      <c r="D4" s="13">
        <v>417.7174</v>
      </c>
      <c r="E4" s="13">
        <v>395.33940000000001</v>
      </c>
    </row>
    <row r="5" spans="1:5" x14ac:dyDescent="0.25">
      <c r="A5" s="12" t="s">
        <v>28</v>
      </c>
      <c r="B5" s="12">
        <f>AVERAGE(B2:B4)</f>
        <v>60128.823333333334</v>
      </c>
      <c r="C5" s="12">
        <f>AVERAGE(C2:C4)</f>
        <v>462.74606666666665</v>
      </c>
      <c r="D5" s="12">
        <f>AVERAGE(D2:D4)</f>
        <v>280.80073666666664</v>
      </c>
      <c r="E5" s="12">
        <f>AVERAGE(E2:E4)</f>
        <v>385.14139999999998</v>
      </c>
    </row>
    <row r="6" spans="1:5" x14ac:dyDescent="0.25">
      <c r="A6" s="12" t="s">
        <v>29</v>
      </c>
      <c r="B6" s="12">
        <f>STDEV(B2:B4)</f>
        <v>304.00100202685383</v>
      </c>
      <c r="C6" s="12">
        <f>STDEV(C2:C4)</f>
        <v>309.61715504366566</v>
      </c>
      <c r="D6" s="12">
        <f>STDEV(D2:D4)</f>
        <v>212.16872298555234</v>
      </c>
      <c r="E6" s="12">
        <f>STDEV(E2:E4)</f>
        <v>232.20901163391582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7210B-638E-4EDF-9AB5-C849C5302AE4}">
  <dimension ref="A1:F7"/>
  <sheetViews>
    <sheetView workbookViewId="0">
      <selection activeCell="E37" sqref="E37"/>
    </sheetView>
  </sheetViews>
  <sheetFormatPr defaultRowHeight="15" x14ac:dyDescent="0.25"/>
  <cols>
    <col min="1" max="1" width="17.85546875" customWidth="1"/>
    <col min="2" max="6" width="12" customWidth="1"/>
  </cols>
  <sheetData>
    <row r="1" spans="1:6" x14ac:dyDescent="0.25">
      <c r="A1" s="14" t="s">
        <v>27</v>
      </c>
      <c r="B1" s="11" t="s">
        <v>34</v>
      </c>
      <c r="C1" s="11" t="s">
        <v>35</v>
      </c>
      <c r="D1" s="11" t="s">
        <v>36</v>
      </c>
      <c r="E1" s="11" t="s">
        <v>37</v>
      </c>
      <c r="F1" s="11" t="s">
        <v>21</v>
      </c>
    </row>
    <row r="2" spans="1:6" x14ac:dyDescent="0.25">
      <c r="A2" s="15" t="s">
        <v>22</v>
      </c>
      <c r="B2" s="13">
        <v>59196.36</v>
      </c>
      <c r="C2" s="13">
        <v>59087.81</v>
      </c>
      <c r="D2" s="13">
        <v>27677.17</v>
      </c>
      <c r="E2" s="13">
        <v>20907.52</v>
      </c>
      <c r="F2" s="13">
        <v>68.495810000000006</v>
      </c>
    </row>
    <row r="3" spans="1:6" x14ac:dyDescent="0.25">
      <c r="A3" s="15" t="s">
        <v>24</v>
      </c>
      <c r="B3" s="13">
        <v>59245.22</v>
      </c>
      <c r="C3" s="13">
        <v>59161.2</v>
      </c>
      <c r="D3" s="13">
        <v>26288.45</v>
      </c>
      <c r="E3" s="13">
        <v>55052.31</v>
      </c>
      <c r="F3" s="13">
        <v>69.027829999999994</v>
      </c>
    </row>
    <row r="4" spans="1:6" x14ac:dyDescent="0.25">
      <c r="A4" s="15" t="s">
        <v>25</v>
      </c>
      <c r="B4" s="13">
        <v>59201.62</v>
      </c>
      <c r="C4" s="13">
        <v>59213.61</v>
      </c>
      <c r="D4" s="13">
        <v>26493.02</v>
      </c>
      <c r="E4" s="13">
        <v>33163.83</v>
      </c>
      <c r="F4" s="13">
        <v>99.537300000000002</v>
      </c>
    </row>
    <row r="5" spans="1:6" x14ac:dyDescent="0.25">
      <c r="A5" s="15" t="s">
        <v>26</v>
      </c>
      <c r="B5" s="13">
        <v>59672.14</v>
      </c>
      <c r="C5" s="13">
        <v>59629.06</v>
      </c>
      <c r="D5" s="13">
        <v>55448.76</v>
      </c>
      <c r="E5" s="13">
        <v>7933.1040000000003</v>
      </c>
      <c r="F5" s="13">
        <v>186.45410000000001</v>
      </c>
    </row>
    <row r="6" spans="1:6" x14ac:dyDescent="0.25">
      <c r="A6" s="15" t="s">
        <v>28</v>
      </c>
      <c r="B6" s="12">
        <f>AVERAGE(B2:B5)</f>
        <v>59328.835000000006</v>
      </c>
      <c r="C6" s="12">
        <f t="shared" ref="C6:F6" si="0">AVERAGE(C2:C5)</f>
        <v>59272.92</v>
      </c>
      <c r="D6" s="12">
        <f t="shared" si="0"/>
        <v>33976.85</v>
      </c>
      <c r="E6" s="12">
        <f t="shared" si="0"/>
        <v>29264.191000000003</v>
      </c>
      <c r="F6" s="12">
        <f t="shared" si="0"/>
        <v>105.87876</v>
      </c>
    </row>
    <row r="7" spans="1:6" x14ac:dyDescent="0.25">
      <c r="A7" s="15" t="s">
        <v>29</v>
      </c>
      <c r="B7" s="12">
        <f>STDEV(B2:B5)</f>
        <v>229.91525474980165</v>
      </c>
      <c r="C7" s="12">
        <f t="shared" ref="C7:F7" si="1">STDEV(C2:C5)</f>
        <v>242.96806799797085</v>
      </c>
      <c r="D7" s="12">
        <f t="shared" si="1"/>
        <v>14327.689894971443</v>
      </c>
      <c r="E7" s="12">
        <f t="shared" si="1"/>
        <v>20042.317636210726</v>
      </c>
      <c r="F7" s="12">
        <f t="shared" si="1"/>
        <v>55.64193719253673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CAD4E-3BB6-4DCA-BE65-2E16B0FFC378}">
  <dimension ref="A1:D6"/>
  <sheetViews>
    <sheetView workbookViewId="0">
      <selection activeCell="E25" sqref="E25"/>
    </sheetView>
  </sheetViews>
  <sheetFormatPr defaultRowHeight="15" x14ac:dyDescent="0.25"/>
  <cols>
    <col min="1" max="1" width="17.85546875" customWidth="1"/>
    <col min="2" max="4" width="12" customWidth="1"/>
  </cols>
  <sheetData>
    <row r="1" spans="1:4" x14ac:dyDescent="0.25">
      <c r="A1" s="14"/>
      <c r="B1" s="11" t="s">
        <v>38</v>
      </c>
      <c r="C1" s="11" t="s">
        <v>39</v>
      </c>
      <c r="D1" s="11" t="s">
        <v>40</v>
      </c>
    </row>
    <row r="2" spans="1:4" x14ac:dyDescent="0.25">
      <c r="A2" s="15" t="s">
        <v>22</v>
      </c>
      <c r="B2" s="13">
        <v>254.72200000000001</v>
      </c>
      <c r="C2" s="13">
        <v>254.529</v>
      </c>
      <c r="D2" s="13">
        <v>174.44800000000001</v>
      </c>
    </row>
    <row r="3" spans="1:4" x14ac:dyDescent="0.25">
      <c r="A3" s="15" t="s">
        <v>24</v>
      </c>
      <c r="B3" s="13">
        <v>254.49700000000001</v>
      </c>
      <c r="C3" s="13">
        <v>254.48400000000001</v>
      </c>
      <c r="D3" s="13">
        <v>176.68600000000001</v>
      </c>
    </row>
    <row r="4" spans="1:4" x14ac:dyDescent="0.25">
      <c r="A4" s="15" t="s">
        <v>25</v>
      </c>
      <c r="B4" s="13">
        <v>254.798</v>
      </c>
      <c r="C4" s="13">
        <v>254.51900000000001</v>
      </c>
      <c r="D4" s="13">
        <v>176.36500000000001</v>
      </c>
    </row>
    <row r="5" spans="1:4" x14ac:dyDescent="0.25">
      <c r="A5" s="15" t="s">
        <v>28</v>
      </c>
      <c r="B5" s="12">
        <f>AVERAGE(B2:B4)</f>
        <v>254.67233333333334</v>
      </c>
      <c r="C5" s="12">
        <f>AVERAGE(C2:C4)</f>
        <v>254.51066666666668</v>
      </c>
      <c r="D5" s="12">
        <f>AVERAGE(D2:D4)</f>
        <v>175.833</v>
      </c>
    </row>
    <row r="6" spans="1:4" x14ac:dyDescent="0.25">
      <c r="A6" s="15" t="s">
        <v>29</v>
      </c>
      <c r="B6" s="12">
        <f>STDEV(B2:B4)</f>
        <v>0.15652582321563271</v>
      </c>
      <c r="C6" s="12">
        <f>STDEV(C2:C4)</f>
        <v>2.3629078131257589E-2</v>
      </c>
      <c r="D6" s="12">
        <f>STDEV(D2:D4)</f>
        <v>1.2101359427766785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59CF6-411A-4E57-8CB4-A4E23B6A045E}">
  <dimension ref="A1:E6"/>
  <sheetViews>
    <sheetView workbookViewId="0">
      <selection activeCell="C15" sqref="C15"/>
    </sheetView>
  </sheetViews>
  <sheetFormatPr defaultRowHeight="15" x14ac:dyDescent="0.25"/>
  <cols>
    <col min="1" max="1" width="17.85546875" customWidth="1"/>
    <col min="2" max="6" width="19.7109375" customWidth="1"/>
  </cols>
  <sheetData>
    <row r="1" spans="1:5" x14ac:dyDescent="0.25">
      <c r="A1" s="14"/>
      <c r="B1" s="11" t="s">
        <v>41</v>
      </c>
      <c r="C1" s="11" t="s">
        <v>42</v>
      </c>
      <c r="D1" s="11" t="s">
        <v>43</v>
      </c>
      <c r="E1" s="11" t="s">
        <v>44</v>
      </c>
    </row>
    <row r="2" spans="1:5" x14ac:dyDescent="0.25">
      <c r="A2" s="15" t="s">
        <v>22</v>
      </c>
      <c r="B2" s="13">
        <v>18.032060000000001</v>
      </c>
      <c r="C2" s="13">
        <v>12.349019999999999</v>
      </c>
      <c r="D2" s="13">
        <v>6.4211210000000003</v>
      </c>
      <c r="E2" s="9">
        <v>3.8627370000000001</v>
      </c>
    </row>
    <row r="3" spans="1:5" x14ac:dyDescent="0.25">
      <c r="A3" s="15" t="s">
        <v>24</v>
      </c>
      <c r="B3" s="13">
        <v>17.484870000000001</v>
      </c>
      <c r="C3" s="13">
        <v>10.042350000000001</v>
      </c>
      <c r="D3" s="13">
        <v>5.523339</v>
      </c>
      <c r="E3" s="9">
        <v>4.2565249999999999</v>
      </c>
    </row>
    <row r="4" spans="1:5" x14ac:dyDescent="0.25">
      <c r="A4" s="15" t="s">
        <v>25</v>
      </c>
      <c r="B4" s="13">
        <v>15.88439</v>
      </c>
      <c r="C4" s="13">
        <v>10.65732</v>
      </c>
      <c r="D4" s="13">
        <v>6.5116649999999998</v>
      </c>
      <c r="E4" s="9">
        <v>4.1254850000000003</v>
      </c>
    </row>
    <row r="5" spans="1:5" x14ac:dyDescent="0.25">
      <c r="A5" s="15" t="s">
        <v>28</v>
      </c>
      <c r="B5" s="12">
        <f>AVERAGE(B2:B4)</f>
        <v>17.133773333333334</v>
      </c>
      <c r="C5" s="12">
        <f>AVERAGE(C2:C4)</f>
        <v>11.01623</v>
      </c>
      <c r="D5" s="12">
        <f>AVERAGE(D2:D4)</f>
        <v>6.1520416666666664</v>
      </c>
      <c r="E5" s="12">
        <f>AVERAGE(E2:E4)</f>
        <v>4.0815823333333334</v>
      </c>
    </row>
    <row r="6" spans="1:5" x14ac:dyDescent="0.25">
      <c r="A6" s="15" t="s">
        <v>29</v>
      </c>
      <c r="B6" s="12">
        <f>STDEV(B2:B4)</f>
        <v>1.1160525342623147</v>
      </c>
      <c r="C6" s="12">
        <f>STDEV(C2:C4)</f>
        <v>1.194484789898975</v>
      </c>
      <c r="D6" s="12">
        <f>STDEV(D2:D4)</f>
        <v>0.54635138536415684</v>
      </c>
      <c r="E6" s="12">
        <f>STDEV(E2:E4)</f>
        <v>0.20053136996822543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FBF-2CD3-49FB-9468-1646066C6125}">
  <dimension ref="A1:E6"/>
  <sheetViews>
    <sheetView workbookViewId="0">
      <selection activeCell="D9" sqref="D9"/>
    </sheetView>
  </sheetViews>
  <sheetFormatPr defaultRowHeight="15" x14ac:dyDescent="0.25"/>
  <cols>
    <col min="1" max="1" width="17.85546875" customWidth="1"/>
    <col min="2" max="6" width="19.7109375" customWidth="1"/>
  </cols>
  <sheetData>
    <row r="1" spans="1:5" x14ac:dyDescent="0.25">
      <c r="A1" s="14"/>
      <c r="B1" s="11" t="s">
        <v>41</v>
      </c>
      <c r="C1" s="11" t="s">
        <v>42</v>
      </c>
      <c r="D1" s="11" t="s">
        <v>43</v>
      </c>
      <c r="E1" s="11" t="s">
        <v>44</v>
      </c>
    </row>
    <row r="2" spans="1:5" x14ac:dyDescent="0.25">
      <c r="A2" s="15" t="s">
        <v>22</v>
      </c>
      <c r="B2" s="13">
        <v>18420.7</v>
      </c>
      <c r="C2" s="13">
        <v>40038.699999999997</v>
      </c>
      <c r="D2" s="13">
        <v>61181.31</v>
      </c>
      <c r="E2" s="9">
        <v>61291.41</v>
      </c>
    </row>
    <row r="3" spans="1:5" x14ac:dyDescent="0.25">
      <c r="A3" s="15" t="s">
        <v>24</v>
      </c>
      <c r="B3" s="13">
        <v>22478.02</v>
      </c>
      <c r="C3" s="13">
        <v>57142.17</v>
      </c>
      <c r="D3" s="13">
        <v>61099.21</v>
      </c>
      <c r="E3" s="9">
        <v>60375.57</v>
      </c>
    </row>
    <row r="4" spans="1:5" x14ac:dyDescent="0.25">
      <c r="A4" s="15" t="s">
        <v>25</v>
      </c>
      <c r="B4" s="13">
        <v>23906.42</v>
      </c>
      <c r="C4" s="13">
        <v>52819.24</v>
      </c>
      <c r="D4" s="13">
        <v>60561.26</v>
      </c>
      <c r="E4" s="9">
        <v>60608.84</v>
      </c>
    </row>
    <row r="5" spans="1:5" x14ac:dyDescent="0.25">
      <c r="A5" s="15" t="s">
        <v>28</v>
      </c>
      <c r="B5" s="12">
        <f>AVERAGE(B2:B4)</f>
        <v>21601.713333333333</v>
      </c>
      <c r="C5" s="12">
        <f>AVERAGE(C2:C4)</f>
        <v>50000.03666666666</v>
      </c>
      <c r="D5" s="12">
        <f>AVERAGE(D2:D4)</f>
        <v>60947.26</v>
      </c>
      <c r="E5" s="12">
        <f>AVERAGE(E2:E4)</f>
        <v>60758.606666666667</v>
      </c>
    </row>
    <row r="6" spans="1:5" x14ac:dyDescent="0.25">
      <c r="A6" s="15" t="s">
        <v>29</v>
      </c>
      <c r="B6" s="12">
        <f>STDEV(B2:B4)</f>
        <v>2845.9121578385489</v>
      </c>
      <c r="C6" s="12">
        <f>STDEV(C2:C4)</f>
        <v>8893.4302766836608</v>
      </c>
      <c r="D6" s="12">
        <f>STDEV(D2:D4)</f>
        <v>336.79682673683038</v>
      </c>
      <c r="E6" s="12">
        <f>STDEV(E2:E4)</f>
        <v>475.93409967487707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485A4-2E46-40CB-A180-DDFB00021BA4}">
  <dimension ref="A1:E6"/>
  <sheetViews>
    <sheetView workbookViewId="0">
      <selection activeCell="C12" sqref="C12"/>
    </sheetView>
  </sheetViews>
  <sheetFormatPr defaultRowHeight="15" x14ac:dyDescent="0.25"/>
  <cols>
    <col min="1" max="1" width="17.85546875" customWidth="1"/>
    <col min="2" max="6" width="19.7109375" customWidth="1"/>
  </cols>
  <sheetData>
    <row r="1" spans="1:5" x14ac:dyDescent="0.25">
      <c r="A1" s="14"/>
      <c r="B1" s="11" t="s">
        <v>45</v>
      </c>
      <c r="C1" s="11" t="s">
        <v>46</v>
      </c>
      <c r="D1" s="11" t="s">
        <v>47</v>
      </c>
      <c r="E1" s="11" t="s">
        <v>48</v>
      </c>
    </row>
    <row r="2" spans="1:5" x14ac:dyDescent="0.25">
      <c r="A2" s="15" t="s">
        <v>22</v>
      </c>
      <c r="B2" s="13">
        <v>7.3546820000000004</v>
      </c>
      <c r="C2" s="13">
        <v>7.7643129999999996</v>
      </c>
      <c r="D2" s="13">
        <v>4.2509899999999998</v>
      </c>
      <c r="E2" s="9">
        <v>5.9232399999999998</v>
      </c>
    </row>
    <row r="3" spans="1:5" x14ac:dyDescent="0.25">
      <c r="A3" s="15" t="s">
        <v>24</v>
      </c>
      <c r="B3" s="13">
        <v>7.3052590000000004</v>
      </c>
      <c r="C3" s="13">
        <v>5.5154269999999999</v>
      </c>
      <c r="D3" s="13">
        <v>4.2277199999999997</v>
      </c>
      <c r="E3" s="9">
        <v>5.5101459999999998</v>
      </c>
    </row>
    <row r="4" spans="1:5" x14ac:dyDescent="0.25">
      <c r="A4" s="15" t="s">
        <v>25</v>
      </c>
      <c r="B4" s="13">
        <v>7.1389950000000004</v>
      </c>
      <c r="C4" s="13">
        <v>5.8002409999999998</v>
      </c>
      <c r="D4" s="13">
        <v>4.1016919999999999</v>
      </c>
      <c r="E4" s="9">
        <v>4.715249</v>
      </c>
    </row>
    <row r="5" spans="1:5" x14ac:dyDescent="0.25">
      <c r="A5" s="15" t="s">
        <v>28</v>
      </c>
      <c r="B5" s="12">
        <f>AVERAGE(B2:B4)</f>
        <v>7.2663120000000001</v>
      </c>
      <c r="C5" s="12">
        <f>AVERAGE(C2:C4)</f>
        <v>6.359993666666667</v>
      </c>
      <c r="D5" s="12">
        <f>AVERAGE(D2:D4)</f>
        <v>4.1934673333333334</v>
      </c>
      <c r="E5" s="12">
        <f>AVERAGE(E2:E4)</f>
        <v>5.3828783333333332</v>
      </c>
    </row>
    <row r="6" spans="1:5" x14ac:dyDescent="0.25">
      <c r="A6" s="15" t="s">
        <v>29</v>
      </c>
      <c r="B6" s="12">
        <f>STDEV(B2:B4)</f>
        <v>0.11299500917739684</v>
      </c>
      <c r="C6" s="12">
        <f>STDEV(C2:C4)</f>
        <v>1.2244853392872179</v>
      </c>
      <c r="D6" s="12">
        <f>STDEV(D2:D4)</f>
        <v>8.0326876456970009E-2</v>
      </c>
      <c r="E6" s="12">
        <f>STDEV(E2:E4)</f>
        <v>0.61396934634746481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9D9A9-81A9-40D1-ACB8-25EE75F051AF}">
  <dimension ref="A1:E6"/>
  <sheetViews>
    <sheetView workbookViewId="0">
      <selection activeCell="E22" sqref="E22"/>
    </sheetView>
  </sheetViews>
  <sheetFormatPr defaultRowHeight="15" x14ac:dyDescent="0.25"/>
  <cols>
    <col min="1" max="1" width="17.85546875" customWidth="1"/>
    <col min="2" max="6" width="19.7109375" customWidth="1"/>
  </cols>
  <sheetData>
    <row r="1" spans="1:5" x14ac:dyDescent="0.25">
      <c r="A1" s="14"/>
      <c r="B1" s="11" t="s">
        <v>45</v>
      </c>
      <c r="C1" s="11" t="s">
        <v>46</v>
      </c>
      <c r="D1" s="11" t="s">
        <v>47</v>
      </c>
      <c r="E1" s="11" t="s">
        <v>48</v>
      </c>
    </row>
    <row r="2" spans="1:5" x14ac:dyDescent="0.25">
      <c r="A2" s="15" t="s">
        <v>22</v>
      </c>
      <c r="B2" s="13">
        <v>59950.99</v>
      </c>
      <c r="C2" s="13">
        <v>59945.1</v>
      </c>
      <c r="D2" s="13">
        <v>60686.09</v>
      </c>
      <c r="E2" s="9">
        <v>60891.9</v>
      </c>
    </row>
    <row r="3" spans="1:5" x14ac:dyDescent="0.25">
      <c r="A3" s="15" t="s">
        <v>24</v>
      </c>
      <c r="B3" s="13">
        <v>59963.519999999997</v>
      </c>
      <c r="C3" s="13">
        <v>59727.32</v>
      </c>
      <c r="D3" s="13">
        <v>60493.71</v>
      </c>
      <c r="E3" s="9">
        <v>60229.98</v>
      </c>
    </row>
    <row r="4" spans="1:5" x14ac:dyDescent="0.25">
      <c r="A4" s="15" t="s">
        <v>25</v>
      </c>
      <c r="B4" s="13">
        <v>60039.03</v>
      </c>
      <c r="C4" s="13">
        <v>59442.39</v>
      </c>
      <c r="D4" s="13">
        <v>60580.63</v>
      </c>
      <c r="E4" s="9">
        <v>60693.03</v>
      </c>
    </row>
    <row r="5" spans="1:5" x14ac:dyDescent="0.25">
      <c r="A5" s="15" t="s">
        <v>28</v>
      </c>
      <c r="B5" s="12">
        <f>AVERAGE(B2:B4)</f>
        <v>59984.513333333329</v>
      </c>
      <c r="C5" s="12">
        <f>AVERAGE(C2:C4)</f>
        <v>59704.936666666668</v>
      </c>
      <c r="D5" s="12">
        <f>AVERAGE(D2:D4)</f>
        <v>60586.81</v>
      </c>
      <c r="E5" s="12">
        <f>AVERAGE(E2:E4)</f>
        <v>60604.97</v>
      </c>
    </row>
    <row r="6" spans="1:5" x14ac:dyDescent="0.25">
      <c r="A6" s="15" t="s">
        <v>29</v>
      </c>
      <c r="B6" s="12">
        <f>STDEV(B2:B4)</f>
        <v>47.626677748226413</v>
      </c>
      <c r="C6" s="12">
        <f>STDEV(C2:C4)</f>
        <v>252.10136103030689</v>
      </c>
      <c r="D6" s="12">
        <f>STDEV(D2:D4)</f>
        <v>96.338779315495543</v>
      </c>
      <c r="E6" s="12">
        <f>STDEV(E2:E4)</f>
        <v>339.63280804421572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1184E-42DE-4059-865F-40A217E2F84F}">
  <dimension ref="A1:D6"/>
  <sheetViews>
    <sheetView workbookViewId="0">
      <selection activeCell="B12" sqref="B12"/>
    </sheetView>
  </sheetViews>
  <sheetFormatPr defaultRowHeight="15" x14ac:dyDescent="0.25"/>
  <cols>
    <col min="1" max="1" width="17.85546875" customWidth="1"/>
    <col min="2" max="4" width="26.140625" customWidth="1"/>
    <col min="5" max="5" width="19.7109375" customWidth="1"/>
  </cols>
  <sheetData>
    <row r="1" spans="1:4" x14ac:dyDescent="0.25">
      <c r="A1" s="14"/>
      <c r="B1" s="11" t="s">
        <v>49</v>
      </c>
      <c r="C1" s="11" t="s">
        <v>50</v>
      </c>
      <c r="D1" s="11" t="s">
        <v>51</v>
      </c>
    </row>
    <row r="2" spans="1:4" x14ac:dyDescent="0.25">
      <c r="A2" s="15" t="s">
        <v>22</v>
      </c>
      <c r="B2" s="13">
        <v>6.1340969999999997</v>
      </c>
      <c r="C2" s="13">
        <v>9.0774179999999998</v>
      </c>
      <c r="D2" s="13">
        <v>4.8507259999999999</v>
      </c>
    </row>
    <row r="3" spans="1:4" x14ac:dyDescent="0.25">
      <c r="A3" s="15" t="s">
        <v>24</v>
      </c>
      <c r="B3" s="13">
        <v>5.8586799999999997</v>
      </c>
      <c r="C3" s="13">
        <v>8.6816490000000002</v>
      </c>
      <c r="D3" s="13">
        <v>4.6991149999999999</v>
      </c>
    </row>
    <row r="4" spans="1:4" x14ac:dyDescent="0.25">
      <c r="A4" s="15" t="s">
        <v>25</v>
      </c>
      <c r="B4" s="13">
        <v>6.2806730000000002</v>
      </c>
      <c r="C4" s="13">
        <v>8.3946339999999999</v>
      </c>
      <c r="D4" s="13">
        <v>4.3421810000000001</v>
      </c>
    </row>
    <row r="5" spans="1:4" x14ac:dyDescent="0.25">
      <c r="A5" s="15" t="s">
        <v>28</v>
      </c>
      <c r="B5" s="12">
        <f>AVERAGE(B2:B4)</f>
        <v>6.0911499999999998</v>
      </c>
      <c r="C5" s="12">
        <f>AVERAGE(C2:C4)</f>
        <v>8.7179003333333345</v>
      </c>
      <c r="D5" s="12">
        <f>AVERAGE(D2:D4)</f>
        <v>4.630674</v>
      </c>
    </row>
    <row r="6" spans="1:4" x14ac:dyDescent="0.25">
      <c r="A6" s="15" t="s">
        <v>29</v>
      </c>
      <c r="B6" s="12">
        <f>STDEV(B2:B4)</f>
        <v>0.21424951953038329</v>
      </c>
      <c r="C6" s="12">
        <f>STDEV(C2:C4)</f>
        <v>0.34283249122615733</v>
      </c>
      <c r="D6" s="12">
        <f>STDEV(D2:D4)</f>
        <v>0.26108931827441723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2A3C8-CAE2-47C3-9EB8-48FF348190A5}">
  <dimension ref="A1:D6"/>
  <sheetViews>
    <sheetView workbookViewId="0">
      <selection activeCell="A5" sqref="A5:B6"/>
    </sheetView>
  </sheetViews>
  <sheetFormatPr defaultRowHeight="15" x14ac:dyDescent="0.25"/>
  <cols>
    <col min="1" max="1" width="17.85546875" customWidth="1"/>
    <col min="2" max="4" width="26.140625" customWidth="1"/>
    <col min="5" max="5" width="19.7109375" customWidth="1"/>
  </cols>
  <sheetData>
    <row r="1" spans="1:4" x14ac:dyDescent="0.25">
      <c r="A1" s="14"/>
      <c r="B1" s="11" t="s">
        <v>49</v>
      </c>
      <c r="C1" s="11" t="s">
        <v>50</v>
      </c>
      <c r="D1" s="11" t="s">
        <v>51</v>
      </c>
    </row>
    <row r="2" spans="1:4" x14ac:dyDescent="0.25">
      <c r="A2" s="15" t="s">
        <v>22</v>
      </c>
      <c r="B2" s="13">
        <v>60818.6</v>
      </c>
      <c r="C2" s="13">
        <v>59771.38</v>
      </c>
      <c r="D2" s="13">
        <v>61331.06</v>
      </c>
    </row>
    <row r="3" spans="1:4" x14ac:dyDescent="0.25">
      <c r="A3" s="15" t="s">
        <v>24</v>
      </c>
      <c r="B3" s="13">
        <v>60498.66</v>
      </c>
      <c r="C3" s="13">
        <v>59282.38</v>
      </c>
      <c r="D3" s="13">
        <v>60773.29</v>
      </c>
    </row>
    <row r="4" spans="1:4" x14ac:dyDescent="0.25">
      <c r="A4" s="15" t="s">
        <v>25</v>
      </c>
      <c r="B4" s="13">
        <v>60440.639999999999</v>
      </c>
      <c r="C4" s="13">
        <v>59296.17</v>
      </c>
      <c r="D4" s="13">
        <v>61246.49</v>
      </c>
    </row>
    <row r="5" spans="1:4" x14ac:dyDescent="0.25">
      <c r="A5" s="15" t="s">
        <v>28</v>
      </c>
      <c r="B5" s="12">
        <f>AVERAGE(B2:B4)</f>
        <v>60585.966666666674</v>
      </c>
      <c r="C5" s="12">
        <f>AVERAGE(C2:C4)</f>
        <v>59449.976666666662</v>
      </c>
      <c r="D5" s="12">
        <f>AVERAGE(D2:D4)</f>
        <v>61116.946666666663</v>
      </c>
    </row>
    <row r="6" spans="1:4" x14ac:dyDescent="0.25">
      <c r="A6" s="15" t="s">
        <v>29</v>
      </c>
      <c r="B6" s="12">
        <f>STDEV(B2:B4)</f>
        <v>203.54429722626173</v>
      </c>
      <c r="C6" s="12">
        <f>STDEV(C2:C4)</f>
        <v>278.42883836508963</v>
      </c>
      <c r="D6" s="12">
        <f>STDEV(D2:D4)</f>
        <v>300.60430740981121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H31" sqref="H31"/>
    </sheetView>
  </sheetViews>
  <sheetFormatPr defaultRowHeight="15" x14ac:dyDescent="0.25"/>
  <cols>
    <col min="1" max="11" width="14.5703125" style="1" customWidth="1"/>
    <col min="12" max="16384" width="9.140625" style="1"/>
  </cols>
  <sheetData>
    <row r="1" spans="1:11" x14ac:dyDescent="0.25">
      <c r="A1" s="7" t="s">
        <v>16</v>
      </c>
    </row>
    <row r="3" spans="1:11" x14ac:dyDescent="0.25">
      <c r="A3" s="17" t="s">
        <v>7</v>
      </c>
      <c r="B3" s="17"/>
      <c r="D3" s="17" t="s">
        <v>8</v>
      </c>
      <c r="E3" s="17"/>
      <c r="G3" s="17" t="s">
        <v>9</v>
      </c>
      <c r="H3" s="17"/>
      <c r="J3" s="17" t="s">
        <v>10</v>
      </c>
      <c r="K3" s="17"/>
    </row>
    <row r="4" spans="1:11" s="2" customFormat="1" ht="30" x14ac:dyDescent="0.25">
      <c r="A4" s="3" t="s">
        <v>0</v>
      </c>
      <c r="B4" s="3" t="s">
        <v>1</v>
      </c>
      <c r="D4" s="3" t="s">
        <v>0</v>
      </c>
      <c r="E4" s="3" t="s">
        <v>1</v>
      </c>
      <c r="G4" s="3" t="s">
        <v>0</v>
      </c>
      <c r="H4" s="3" t="s">
        <v>1</v>
      </c>
      <c r="J4" s="3" t="s">
        <v>0</v>
      </c>
      <c r="K4" s="3" t="s">
        <v>1</v>
      </c>
    </row>
    <row r="5" spans="1:11" x14ac:dyDescent="0.25">
      <c r="A5" s="4">
        <v>28857</v>
      </c>
      <c r="B5" s="4">
        <v>6</v>
      </c>
      <c r="D5" s="4">
        <v>28890</v>
      </c>
      <c r="E5" s="4">
        <v>1</v>
      </c>
      <c r="G5" s="4">
        <v>28921</v>
      </c>
      <c r="H5" s="4">
        <v>0</v>
      </c>
      <c r="J5" s="4">
        <v>28945</v>
      </c>
      <c r="K5" s="4">
        <v>0</v>
      </c>
    </row>
    <row r="6" spans="1:11" x14ac:dyDescent="0.25">
      <c r="A6" s="4">
        <f>A5+1</f>
        <v>28858</v>
      </c>
      <c r="B6" s="4">
        <v>0</v>
      </c>
      <c r="D6" s="4">
        <f>D5+1</f>
        <v>28891</v>
      </c>
      <c r="E6" s="4">
        <v>0</v>
      </c>
      <c r="G6" s="4">
        <f>G5+1</f>
        <v>28922</v>
      </c>
      <c r="H6" s="4">
        <v>0</v>
      </c>
      <c r="J6" s="4">
        <f>J5+1</f>
        <v>28946</v>
      </c>
      <c r="K6" s="4">
        <v>0</v>
      </c>
    </row>
    <row r="7" spans="1:11" x14ac:dyDescent="0.25">
      <c r="A7" s="4">
        <f t="shared" ref="A7:A37" si="0">A6+1</f>
        <v>28859</v>
      </c>
      <c r="B7" s="4">
        <v>0</v>
      </c>
      <c r="D7" s="4">
        <f t="shared" ref="D7:D24" si="1">D6+1</f>
        <v>28892</v>
      </c>
      <c r="E7" s="4">
        <v>0</v>
      </c>
      <c r="G7" s="4">
        <f t="shared" ref="G7:G24" si="2">G6+1</f>
        <v>28923</v>
      </c>
      <c r="H7" s="4">
        <v>0</v>
      </c>
      <c r="J7" s="4">
        <f t="shared" ref="J7:J37" si="3">J6+1</f>
        <v>28947</v>
      </c>
      <c r="K7" s="4">
        <v>0</v>
      </c>
    </row>
    <row r="8" spans="1:11" x14ac:dyDescent="0.25">
      <c r="A8" s="4">
        <f t="shared" si="0"/>
        <v>28860</v>
      </c>
      <c r="B8" s="4">
        <v>1</v>
      </c>
      <c r="D8" s="4">
        <f t="shared" si="1"/>
        <v>28893</v>
      </c>
      <c r="E8" s="4">
        <v>0</v>
      </c>
      <c r="G8" s="4">
        <f t="shared" si="2"/>
        <v>28924</v>
      </c>
      <c r="H8" s="4">
        <v>0</v>
      </c>
      <c r="J8" s="4">
        <f t="shared" si="3"/>
        <v>28948</v>
      </c>
      <c r="K8" s="4">
        <v>0</v>
      </c>
    </row>
    <row r="9" spans="1:11" x14ac:dyDescent="0.25">
      <c r="A9" s="4">
        <f t="shared" si="0"/>
        <v>28861</v>
      </c>
      <c r="B9" s="4">
        <v>2</v>
      </c>
      <c r="D9" s="4">
        <f t="shared" si="1"/>
        <v>28894</v>
      </c>
      <c r="E9" s="4">
        <v>0</v>
      </c>
      <c r="G9" s="4">
        <f t="shared" si="2"/>
        <v>28925</v>
      </c>
      <c r="H9" s="4">
        <v>0</v>
      </c>
      <c r="J9" s="4">
        <f t="shared" si="3"/>
        <v>28949</v>
      </c>
      <c r="K9" s="4">
        <v>0</v>
      </c>
    </row>
    <row r="10" spans="1:11" x14ac:dyDescent="0.25">
      <c r="A10" s="4">
        <f t="shared" si="0"/>
        <v>28862</v>
      </c>
      <c r="B10" s="4">
        <v>0</v>
      </c>
      <c r="D10" s="4">
        <f t="shared" si="1"/>
        <v>28895</v>
      </c>
      <c r="E10" s="4">
        <v>0</v>
      </c>
      <c r="G10" s="4">
        <f t="shared" si="2"/>
        <v>28926</v>
      </c>
      <c r="H10" s="4">
        <v>0</v>
      </c>
      <c r="J10" s="4">
        <f t="shared" si="3"/>
        <v>28950</v>
      </c>
      <c r="K10" s="4">
        <v>0</v>
      </c>
    </row>
    <row r="11" spans="1:11" x14ac:dyDescent="0.25">
      <c r="A11" s="4">
        <f t="shared" si="0"/>
        <v>28863</v>
      </c>
      <c r="B11" s="4">
        <v>3</v>
      </c>
      <c r="D11" s="4">
        <f t="shared" si="1"/>
        <v>28896</v>
      </c>
      <c r="E11" s="4">
        <v>1</v>
      </c>
      <c r="G11" s="4">
        <f t="shared" si="2"/>
        <v>28927</v>
      </c>
      <c r="H11" s="4">
        <v>0</v>
      </c>
      <c r="J11" s="4">
        <f t="shared" si="3"/>
        <v>28951</v>
      </c>
      <c r="K11" s="4">
        <v>1</v>
      </c>
    </row>
    <row r="12" spans="1:11" x14ac:dyDescent="0.25">
      <c r="A12" s="4">
        <f t="shared" si="0"/>
        <v>28864</v>
      </c>
      <c r="B12" s="4">
        <v>0</v>
      </c>
      <c r="D12" s="4">
        <f t="shared" si="1"/>
        <v>28897</v>
      </c>
      <c r="E12" s="4">
        <v>0</v>
      </c>
      <c r="G12" s="4">
        <f t="shared" si="2"/>
        <v>28928</v>
      </c>
      <c r="H12" s="4">
        <v>0</v>
      </c>
      <c r="J12" s="4">
        <f t="shared" si="3"/>
        <v>28952</v>
      </c>
      <c r="K12" s="4">
        <v>0</v>
      </c>
    </row>
    <row r="13" spans="1:11" x14ac:dyDescent="0.25">
      <c r="A13" s="4">
        <f t="shared" si="0"/>
        <v>28865</v>
      </c>
      <c r="B13" s="4">
        <v>0</v>
      </c>
      <c r="D13" s="4">
        <f t="shared" si="1"/>
        <v>28898</v>
      </c>
      <c r="E13" s="4">
        <v>0</v>
      </c>
      <c r="G13" s="4">
        <f t="shared" si="2"/>
        <v>28929</v>
      </c>
      <c r="H13" s="4">
        <v>0</v>
      </c>
      <c r="J13" s="4">
        <f t="shared" si="3"/>
        <v>28953</v>
      </c>
      <c r="K13" s="4">
        <v>0</v>
      </c>
    </row>
    <row r="14" spans="1:11" x14ac:dyDescent="0.25">
      <c r="A14" s="4">
        <f t="shared" si="0"/>
        <v>28866</v>
      </c>
      <c r="B14" s="4">
        <v>0</v>
      </c>
      <c r="D14" s="4">
        <f t="shared" si="1"/>
        <v>28899</v>
      </c>
      <c r="E14" s="4">
        <v>4</v>
      </c>
      <c r="G14" s="4">
        <f t="shared" si="2"/>
        <v>28930</v>
      </c>
      <c r="H14" s="4">
        <v>1</v>
      </c>
      <c r="J14" s="4">
        <f t="shared" si="3"/>
        <v>28954</v>
      </c>
      <c r="K14" s="4">
        <v>0</v>
      </c>
    </row>
    <row r="15" spans="1:11" x14ac:dyDescent="0.25">
      <c r="A15" s="4">
        <f t="shared" si="0"/>
        <v>28867</v>
      </c>
      <c r="B15" s="4">
        <v>0</v>
      </c>
      <c r="D15" s="4">
        <f t="shared" si="1"/>
        <v>28900</v>
      </c>
      <c r="E15" s="4">
        <v>0</v>
      </c>
      <c r="G15" s="4">
        <f t="shared" si="2"/>
        <v>28931</v>
      </c>
      <c r="H15" s="4">
        <v>0</v>
      </c>
      <c r="J15" s="4">
        <f t="shared" si="3"/>
        <v>28955</v>
      </c>
      <c r="K15" s="4">
        <v>0</v>
      </c>
    </row>
    <row r="16" spans="1:11" x14ac:dyDescent="0.25">
      <c r="A16" s="4">
        <f t="shared" si="0"/>
        <v>28868</v>
      </c>
      <c r="B16" s="4">
        <v>3</v>
      </c>
      <c r="D16" s="4">
        <f t="shared" si="1"/>
        <v>28901</v>
      </c>
      <c r="E16" s="4">
        <v>0</v>
      </c>
      <c r="G16" s="4">
        <f t="shared" si="2"/>
        <v>28932</v>
      </c>
      <c r="H16" s="4">
        <v>3</v>
      </c>
      <c r="J16" s="4">
        <f t="shared" si="3"/>
        <v>28956</v>
      </c>
      <c r="K16" s="4">
        <v>0</v>
      </c>
    </row>
    <row r="17" spans="1:11" x14ac:dyDescent="0.25">
      <c r="A17" s="4">
        <f t="shared" si="0"/>
        <v>28869</v>
      </c>
      <c r="B17" s="4">
        <v>0</v>
      </c>
      <c r="D17" s="4">
        <f t="shared" si="1"/>
        <v>28902</v>
      </c>
      <c r="E17" s="4">
        <v>0</v>
      </c>
      <c r="G17" s="4">
        <f>G16+1</f>
        <v>28933</v>
      </c>
      <c r="H17" s="4">
        <v>0</v>
      </c>
      <c r="J17" s="4">
        <f t="shared" si="3"/>
        <v>28957</v>
      </c>
      <c r="K17" s="4">
        <v>0</v>
      </c>
    </row>
    <row r="18" spans="1:11" x14ac:dyDescent="0.25">
      <c r="A18" s="4">
        <f t="shared" si="0"/>
        <v>28870</v>
      </c>
      <c r="B18" s="4">
        <v>0</v>
      </c>
      <c r="D18" s="4">
        <f>D17+1</f>
        <v>28903</v>
      </c>
      <c r="E18" s="4">
        <v>1</v>
      </c>
      <c r="G18" s="4">
        <f t="shared" si="2"/>
        <v>28934</v>
      </c>
      <c r="H18" s="4">
        <v>0</v>
      </c>
      <c r="J18" s="4">
        <f t="shared" si="3"/>
        <v>28958</v>
      </c>
      <c r="K18" s="4">
        <v>0</v>
      </c>
    </row>
    <row r="19" spans="1:11" x14ac:dyDescent="0.25">
      <c r="A19" s="4">
        <f t="shared" si="0"/>
        <v>28871</v>
      </c>
      <c r="B19" s="4">
        <v>0</v>
      </c>
      <c r="D19" s="4">
        <f t="shared" si="1"/>
        <v>28904</v>
      </c>
      <c r="E19" s="4">
        <v>1</v>
      </c>
      <c r="G19" s="4">
        <f t="shared" si="2"/>
        <v>28935</v>
      </c>
      <c r="H19" s="4">
        <v>0</v>
      </c>
      <c r="J19" s="4">
        <f t="shared" si="3"/>
        <v>28959</v>
      </c>
      <c r="K19" s="4">
        <v>0</v>
      </c>
    </row>
    <row r="20" spans="1:11" x14ac:dyDescent="0.25">
      <c r="A20" s="4">
        <f t="shared" si="0"/>
        <v>28872</v>
      </c>
      <c r="B20" s="4">
        <v>0</v>
      </c>
      <c r="D20" s="4">
        <f t="shared" si="1"/>
        <v>28905</v>
      </c>
      <c r="E20" s="4">
        <v>2</v>
      </c>
      <c r="G20" s="4">
        <f t="shared" si="2"/>
        <v>28936</v>
      </c>
      <c r="H20" s="4">
        <v>0</v>
      </c>
      <c r="J20" s="4">
        <f t="shared" si="3"/>
        <v>28960</v>
      </c>
      <c r="K20" s="4">
        <v>2</v>
      </c>
    </row>
    <row r="21" spans="1:11" x14ac:dyDescent="0.25">
      <c r="A21" s="4">
        <f t="shared" si="0"/>
        <v>28873</v>
      </c>
      <c r="B21" s="4">
        <v>0</v>
      </c>
      <c r="D21" s="4">
        <f>D20+1</f>
        <v>28906</v>
      </c>
      <c r="E21" s="4">
        <v>0</v>
      </c>
      <c r="G21" s="4">
        <f t="shared" si="2"/>
        <v>28937</v>
      </c>
      <c r="H21" s="4">
        <v>0</v>
      </c>
      <c r="J21" s="4">
        <f t="shared" si="3"/>
        <v>28961</v>
      </c>
      <c r="K21" s="4">
        <v>1</v>
      </c>
    </row>
    <row r="22" spans="1:11" x14ac:dyDescent="0.25">
      <c r="A22" s="4">
        <f t="shared" si="0"/>
        <v>28874</v>
      </c>
      <c r="B22" s="4">
        <v>1</v>
      </c>
      <c r="D22" s="4">
        <f t="shared" si="1"/>
        <v>28907</v>
      </c>
      <c r="E22" s="4">
        <v>0</v>
      </c>
      <c r="G22" s="4">
        <f t="shared" si="2"/>
        <v>28938</v>
      </c>
      <c r="H22" s="4">
        <v>0</v>
      </c>
      <c r="J22" s="4">
        <f t="shared" si="3"/>
        <v>28962</v>
      </c>
      <c r="K22" s="4">
        <v>0</v>
      </c>
    </row>
    <row r="23" spans="1:11" x14ac:dyDescent="0.25">
      <c r="A23" s="4">
        <f t="shared" si="0"/>
        <v>28875</v>
      </c>
      <c r="B23" s="4">
        <v>0</v>
      </c>
      <c r="D23" s="4">
        <f>D22+1</f>
        <v>28908</v>
      </c>
      <c r="E23" s="4">
        <v>2</v>
      </c>
      <c r="G23" s="4">
        <f t="shared" si="2"/>
        <v>28939</v>
      </c>
      <c r="H23" s="4">
        <v>0</v>
      </c>
      <c r="J23" s="4">
        <f t="shared" si="3"/>
        <v>28963</v>
      </c>
      <c r="K23" s="4">
        <v>0</v>
      </c>
    </row>
    <row r="24" spans="1:11" x14ac:dyDescent="0.25">
      <c r="A24" s="4">
        <f t="shared" si="0"/>
        <v>28876</v>
      </c>
      <c r="B24" s="4">
        <v>0</v>
      </c>
      <c r="D24" s="4">
        <f t="shared" si="1"/>
        <v>28909</v>
      </c>
      <c r="E24" s="4">
        <v>0</v>
      </c>
      <c r="G24" s="4">
        <f t="shared" si="2"/>
        <v>28940</v>
      </c>
      <c r="H24" s="4">
        <v>0</v>
      </c>
      <c r="J24" s="4">
        <f t="shared" si="3"/>
        <v>28964</v>
      </c>
      <c r="K24" s="4">
        <v>0</v>
      </c>
    </row>
    <row r="25" spans="1:11" x14ac:dyDescent="0.25">
      <c r="A25" s="4">
        <f t="shared" si="0"/>
        <v>28877</v>
      </c>
      <c r="B25" s="4">
        <v>0</v>
      </c>
      <c r="D25" s="1" t="s">
        <v>11</v>
      </c>
      <c r="E25" s="1">
        <f>SUM(E5:E24)</f>
        <v>12</v>
      </c>
      <c r="G25" s="1" t="s">
        <v>11</v>
      </c>
      <c r="H25" s="1">
        <f>SUM(H5:H24)</f>
        <v>4</v>
      </c>
      <c r="J25" s="4">
        <f t="shared" si="3"/>
        <v>28965</v>
      </c>
      <c r="K25" s="4">
        <v>0</v>
      </c>
    </row>
    <row r="26" spans="1:11" x14ac:dyDescent="0.25">
      <c r="A26" s="4">
        <f t="shared" si="0"/>
        <v>28878</v>
      </c>
      <c r="B26" s="4">
        <v>3</v>
      </c>
      <c r="J26" s="4">
        <f t="shared" si="3"/>
        <v>28966</v>
      </c>
      <c r="K26" s="4">
        <v>0</v>
      </c>
    </row>
    <row r="27" spans="1:11" x14ac:dyDescent="0.25">
      <c r="A27" s="4">
        <f t="shared" si="0"/>
        <v>28879</v>
      </c>
      <c r="B27" s="4">
        <v>0</v>
      </c>
      <c r="J27" s="4">
        <f t="shared" si="3"/>
        <v>28967</v>
      </c>
      <c r="K27" s="4">
        <v>0</v>
      </c>
    </row>
    <row r="28" spans="1:11" x14ac:dyDescent="0.25">
      <c r="A28" s="4">
        <f t="shared" si="0"/>
        <v>28880</v>
      </c>
      <c r="B28" s="4">
        <v>0</v>
      </c>
      <c r="J28" s="4">
        <f t="shared" si="3"/>
        <v>28968</v>
      </c>
      <c r="K28" s="4">
        <v>0</v>
      </c>
    </row>
    <row r="29" spans="1:11" x14ac:dyDescent="0.25">
      <c r="A29" s="4">
        <f t="shared" si="0"/>
        <v>28881</v>
      </c>
      <c r="B29" s="4">
        <v>5</v>
      </c>
      <c r="J29" s="4">
        <f t="shared" si="3"/>
        <v>28969</v>
      </c>
      <c r="K29" s="4">
        <v>1</v>
      </c>
    </row>
    <row r="30" spans="1:11" x14ac:dyDescent="0.25">
      <c r="A30" s="4">
        <f t="shared" si="0"/>
        <v>28882</v>
      </c>
      <c r="B30" s="4">
        <v>2</v>
      </c>
      <c r="J30" s="4">
        <f t="shared" si="3"/>
        <v>28970</v>
      </c>
      <c r="K30" s="4">
        <v>0</v>
      </c>
    </row>
    <row r="31" spans="1:11" x14ac:dyDescent="0.25">
      <c r="A31" s="4">
        <f t="shared" si="0"/>
        <v>28883</v>
      </c>
      <c r="B31" s="4">
        <v>2</v>
      </c>
      <c r="J31" s="4">
        <f t="shared" si="3"/>
        <v>28971</v>
      </c>
      <c r="K31" s="4">
        <v>0</v>
      </c>
    </row>
    <row r="32" spans="1:11" x14ac:dyDescent="0.25">
      <c r="A32" s="4">
        <f t="shared" si="0"/>
        <v>28884</v>
      </c>
      <c r="B32" s="4">
        <v>1</v>
      </c>
      <c r="J32" s="4">
        <f t="shared" si="3"/>
        <v>28972</v>
      </c>
      <c r="K32" s="4">
        <v>0</v>
      </c>
    </row>
    <row r="33" spans="1:11" x14ac:dyDescent="0.25">
      <c r="A33" s="4">
        <f t="shared" si="0"/>
        <v>28885</v>
      </c>
      <c r="B33" s="4">
        <v>0</v>
      </c>
      <c r="J33" s="4">
        <f t="shared" si="3"/>
        <v>28973</v>
      </c>
      <c r="K33" s="4">
        <v>0</v>
      </c>
    </row>
    <row r="34" spans="1:11" x14ac:dyDescent="0.25">
      <c r="A34" s="4">
        <f t="shared" si="0"/>
        <v>28886</v>
      </c>
      <c r="B34" s="4">
        <v>0</v>
      </c>
      <c r="J34" s="4">
        <f t="shared" si="3"/>
        <v>28974</v>
      </c>
      <c r="K34" s="4">
        <v>0</v>
      </c>
    </row>
    <row r="35" spans="1:11" x14ac:dyDescent="0.25">
      <c r="A35" s="4">
        <f t="shared" si="0"/>
        <v>28887</v>
      </c>
      <c r="B35" s="4">
        <v>9</v>
      </c>
      <c r="J35" s="4">
        <f t="shared" si="3"/>
        <v>28975</v>
      </c>
      <c r="K35" s="4">
        <v>3</v>
      </c>
    </row>
    <row r="36" spans="1:11" x14ac:dyDescent="0.25">
      <c r="A36" s="4">
        <f t="shared" si="0"/>
        <v>28888</v>
      </c>
      <c r="B36" s="4">
        <v>0</v>
      </c>
      <c r="J36" s="4">
        <f t="shared" si="3"/>
        <v>28976</v>
      </c>
      <c r="K36" s="4">
        <v>0</v>
      </c>
    </row>
    <row r="37" spans="1:11" x14ac:dyDescent="0.25">
      <c r="A37" s="4">
        <f t="shared" si="0"/>
        <v>28889</v>
      </c>
      <c r="B37" s="4">
        <v>2</v>
      </c>
      <c r="J37" s="4">
        <f t="shared" si="3"/>
        <v>28977</v>
      </c>
      <c r="K37" s="4">
        <v>2</v>
      </c>
    </row>
    <row r="38" spans="1:11" x14ac:dyDescent="0.25">
      <c r="A38" s="1" t="s">
        <v>11</v>
      </c>
      <c r="B38" s="1">
        <f>SUM(B5:B37)</f>
        <v>40</v>
      </c>
      <c r="J38" s="1" t="s">
        <v>11</v>
      </c>
      <c r="K38" s="1">
        <f>SUM(K5:K37)</f>
        <v>10</v>
      </c>
    </row>
  </sheetData>
  <mergeCells count="4">
    <mergeCell ref="A3:B3"/>
    <mergeCell ref="G3:H3"/>
    <mergeCell ref="D3:E3"/>
    <mergeCell ref="J3:K3"/>
  </mergeCells>
  <conditionalFormatting sqref="B5:B37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{85BD9506-CACA-4FC8-A6E7-BEE2C0898BA6}</x14:id>
        </ext>
      </extLst>
    </cfRule>
  </conditionalFormatting>
  <conditionalFormatting sqref="E5:E24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{4EA042EF-BE28-4C98-98D4-F751D3543D63}</x14:id>
        </ext>
      </extLst>
    </cfRule>
  </conditionalFormatting>
  <conditionalFormatting sqref="H5:H24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{6AFF4CF6-892F-493F-BB0C-30A51C65E1D5}</x14:id>
        </ext>
      </extLst>
    </cfRule>
  </conditionalFormatting>
  <conditionalFormatting sqref="K5:K3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{BEA87CE4-7D69-4B95-9C45-53A625E116EA}</x14:id>
        </ext>
      </extLst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5BD9506-CACA-4FC8-A6E7-BEE2C0898BA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B5:B37</xm:sqref>
        </x14:conditionalFormatting>
        <x14:conditionalFormatting xmlns:xm="http://schemas.microsoft.com/office/excel/2006/main">
          <x14:cfRule type="dataBar" id="{4EA042EF-BE28-4C98-98D4-F751D3543D6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E5:E24</xm:sqref>
        </x14:conditionalFormatting>
        <x14:conditionalFormatting xmlns:xm="http://schemas.microsoft.com/office/excel/2006/main">
          <x14:cfRule type="dataBar" id="{6AFF4CF6-892F-493F-BB0C-30A51C65E1D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H5:H24</xm:sqref>
        </x14:conditionalFormatting>
        <x14:conditionalFormatting xmlns:xm="http://schemas.microsoft.com/office/excel/2006/main">
          <x14:cfRule type="dataBar" id="{BEA87CE4-7D69-4B95-9C45-53A625E116E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K5:K37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27201-5FDC-4F6F-8F41-BB2B8B8A41FF}">
  <dimension ref="A1:C8"/>
  <sheetViews>
    <sheetView workbookViewId="0">
      <selection activeCell="N35" sqref="N35"/>
    </sheetView>
  </sheetViews>
  <sheetFormatPr defaultRowHeight="15" x14ac:dyDescent="0.25"/>
  <cols>
    <col min="1" max="1" width="16.7109375" customWidth="1"/>
  </cols>
  <sheetData>
    <row r="1" spans="1:3" x14ac:dyDescent="0.25">
      <c r="A1" s="1" t="s">
        <v>15</v>
      </c>
      <c r="B1" s="1" t="s">
        <v>12</v>
      </c>
    </row>
    <row r="2" spans="1:3" x14ac:dyDescent="0.25">
      <c r="A2" s="4" t="s">
        <v>4</v>
      </c>
      <c r="B2" s="8">
        <v>4397</v>
      </c>
      <c r="C2" s="5">
        <f>B2/4463</f>
        <v>0.98521174098140263</v>
      </c>
    </row>
    <row r="3" spans="1:3" x14ac:dyDescent="0.25">
      <c r="A3" s="4" t="s">
        <v>2</v>
      </c>
      <c r="B3" s="8">
        <v>40</v>
      </c>
      <c r="C3" s="5">
        <f>B3/4463</f>
        <v>8.9625812233923366E-3</v>
      </c>
    </row>
    <row r="4" spans="1:3" x14ac:dyDescent="0.25">
      <c r="A4" s="4" t="s">
        <v>3</v>
      </c>
      <c r="B4" s="8">
        <v>10</v>
      </c>
      <c r="C4" s="5">
        <f>B4/4463</f>
        <v>2.2406453058480841E-3</v>
      </c>
    </row>
    <row r="5" spans="1:3" x14ac:dyDescent="0.25">
      <c r="A5" s="4" t="s">
        <v>6</v>
      </c>
      <c r="B5" s="8">
        <v>12</v>
      </c>
      <c r="C5" s="5">
        <f>B5/4463</f>
        <v>2.6887743670177011E-3</v>
      </c>
    </row>
    <row r="6" spans="1:3" x14ac:dyDescent="0.25">
      <c r="A6" s="4" t="s">
        <v>5</v>
      </c>
      <c r="B6" s="8">
        <v>4</v>
      </c>
      <c r="C6" s="5">
        <f>B6/4463</f>
        <v>8.9625812233923372E-4</v>
      </c>
    </row>
    <row r="7" spans="1:3" x14ac:dyDescent="0.25">
      <c r="A7" s="1" t="s">
        <v>13</v>
      </c>
      <c r="B7" s="6">
        <f>SUM(B3:B6)/4463</f>
        <v>1.4788259018597356E-2</v>
      </c>
    </row>
    <row r="8" spans="1:3" x14ac:dyDescent="0.25">
      <c r="A8" s="1" t="s">
        <v>14</v>
      </c>
      <c r="B8" s="6">
        <f>1-B7</f>
        <v>0.98521174098140263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BCC11-9C3F-4338-987A-144ADDF29EBE}">
  <dimension ref="A1:D8"/>
  <sheetViews>
    <sheetView workbookViewId="0">
      <selection activeCell="E13" sqref="E13"/>
    </sheetView>
  </sheetViews>
  <sheetFormatPr defaultRowHeight="15" x14ac:dyDescent="0.25"/>
  <cols>
    <col min="1" max="1" width="17.85546875" customWidth="1"/>
    <col min="2" max="4" width="17.140625" customWidth="1"/>
    <col min="5" max="5" width="19.7109375" customWidth="1"/>
  </cols>
  <sheetData>
    <row r="1" spans="1:4" x14ac:dyDescent="0.25">
      <c r="A1" s="14"/>
      <c r="B1" s="11" t="s">
        <v>52</v>
      </c>
      <c r="C1" s="11" t="s">
        <v>53</v>
      </c>
      <c r="D1" s="11" t="s">
        <v>54</v>
      </c>
    </row>
    <row r="2" spans="1:4" x14ac:dyDescent="0.25">
      <c r="A2" s="15" t="s">
        <v>22</v>
      </c>
      <c r="B2" s="13">
        <v>56296.94</v>
      </c>
      <c r="C2" s="13">
        <v>11883.26</v>
      </c>
      <c r="D2" s="13">
        <v>56390.77</v>
      </c>
    </row>
    <row r="3" spans="1:4" x14ac:dyDescent="0.25">
      <c r="A3" s="15" t="s">
        <v>24</v>
      </c>
      <c r="B3" s="13">
        <v>56323.360000000001</v>
      </c>
      <c r="C3" s="13">
        <v>19000.55</v>
      </c>
      <c r="D3" s="13">
        <v>56434.98</v>
      </c>
    </row>
    <row r="4" spans="1:4" x14ac:dyDescent="0.25">
      <c r="A4" s="15" t="s">
        <v>25</v>
      </c>
      <c r="B4" s="13">
        <v>56333.78</v>
      </c>
      <c r="C4" s="13">
        <v>20868.32</v>
      </c>
      <c r="D4" s="13">
        <v>56417.98</v>
      </c>
    </row>
    <row r="5" spans="1:4" x14ac:dyDescent="0.25">
      <c r="A5" s="15" t="s">
        <v>26</v>
      </c>
      <c r="B5" s="12">
        <v>56339.86</v>
      </c>
      <c r="C5" s="12">
        <v>16543.349999999999</v>
      </c>
      <c r="D5" s="12">
        <v>56400.13</v>
      </c>
    </row>
    <row r="6" spans="1:4" x14ac:dyDescent="0.25">
      <c r="A6" s="15" t="s">
        <v>23</v>
      </c>
      <c r="B6" s="12">
        <v>56342.74</v>
      </c>
      <c r="C6" s="12">
        <v>19659.990000000002</v>
      </c>
      <c r="D6" s="12">
        <v>56404.97</v>
      </c>
    </row>
    <row r="7" spans="1:4" x14ac:dyDescent="0.25">
      <c r="A7" s="15" t="s">
        <v>28</v>
      </c>
      <c r="B7" s="12">
        <f>AVERAGE(B2:B6)</f>
        <v>56327.335999999996</v>
      </c>
      <c r="C7" s="12">
        <f t="shared" ref="C7:D7" si="0">AVERAGE(C2:C6)</f>
        <v>17591.094000000001</v>
      </c>
      <c r="D7" s="12">
        <f t="shared" si="0"/>
        <v>56409.766000000003</v>
      </c>
    </row>
    <row r="8" spans="1:4" x14ac:dyDescent="0.25">
      <c r="A8" s="15" t="s">
        <v>29</v>
      </c>
      <c r="B8" s="12">
        <f>STDEV(B2:B6)</f>
        <v>18.543087121618871</v>
      </c>
      <c r="C8" s="12">
        <f t="shared" ref="C8:D8" si="1">STDEV(C2:C6)</f>
        <v>3559.643366649248</v>
      </c>
      <c r="D8" s="12">
        <f t="shared" si="1"/>
        <v>17.174965211030084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C0C45-937E-43FE-A4E4-E85CAD8B734A}">
  <dimension ref="A1:C8"/>
  <sheetViews>
    <sheetView workbookViewId="0">
      <selection activeCell="G9" sqref="G9"/>
    </sheetView>
  </sheetViews>
  <sheetFormatPr defaultRowHeight="15" x14ac:dyDescent="0.25"/>
  <cols>
    <col min="1" max="1" width="17.85546875" customWidth="1"/>
    <col min="2" max="3" width="17.140625" customWidth="1"/>
    <col min="4" max="4" width="19.7109375" customWidth="1"/>
  </cols>
  <sheetData>
    <row r="1" spans="1:3" x14ac:dyDescent="0.25">
      <c r="A1" s="14"/>
      <c r="B1" s="11" t="s">
        <v>55</v>
      </c>
      <c r="C1" s="11" t="s">
        <v>56</v>
      </c>
    </row>
    <row r="2" spans="1:3" x14ac:dyDescent="0.25">
      <c r="A2" s="15" t="s">
        <v>22</v>
      </c>
      <c r="B2" s="13">
        <v>56205.7</v>
      </c>
      <c r="C2" s="13">
        <v>56497.38</v>
      </c>
    </row>
    <row r="3" spans="1:3" x14ac:dyDescent="0.25">
      <c r="A3" s="15" t="s">
        <v>24</v>
      </c>
      <c r="B3" s="13">
        <v>56232.85</v>
      </c>
      <c r="C3" s="13">
        <v>56517.39</v>
      </c>
    </row>
    <row r="4" spans="1:3" x14ac:dyDescent="0.25">
      <c r="A4" s="15" t="s">
        <v>25</v>
      </c>
      <c r="B4" s="13">
        <v>56193.43</v>
      </c>
      <c r="C4" s="13">
        <v>56518.39</v>
      </c>
    </row>
    <row r="5" spans="1:3" x14ac:dyDescent="0.25">
      <c r="A5" s="15" t="s">
        <v>26</v>
      </c>
      <c r="B5" s="12">
        <v>56218.79</v>
      </c>
      <c r="C5" s="12">
        <v>56520.85</v>
      </c>
    </row>
    <row r="6" spans="1:3" x14ac:dyDescent="0.25">
      <c r="A6" s="15" t="s">
        <v>23</v>
      </c>
      <c r="B6" s="12">
        <v>56228.800000000003</v>
      </c>
      <c r="C6" s="12">
        <v>56569.279999999999</v>
      </c>
    </row>
    <row r="7" spans="1:3" x14ac:dyDescent="0.25">
      <c r="A7" s="15" t="s">
        <v>28</v>
      </c>
      <c r="B7" s="12">
        <f>AVERAGE(B2:B6)</f>
        <v>56215.914000000004</v>
      </c>
      <c r="C7" s="12">
        <f t="shared" ref="C7" si="0">AVERAGE(C2:C6)</f>
        <v>56524.657999999996</v>
      </c>
    </row>
    <row r="8" spans="1:3" x14ac:dyDescent="0.25">
      <c r="A8" s="15" t="s">
        <v>29</v>
      </c>
      <c r="B8" s="12">
        <f>STDEV(B2:B6)</f>
        <v>16.363102700894451</v>
      </c>
      <c r="C8" s="12">
        <f t="shared" ref="C8" si="1">STDEV(C2:C6)</f>
        <v>26.65438369199364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7B098-940A-4781-99E0-D9D97E49DAF5}">
  <dimension ref="A1:D6"/>
  <sheetViews>
    <sheetView workbookViewId="0">
      <selection activeCell="D12" sqref="D12"/>
    </sheetView>
  </sheetViews>
  <sheetFormatPr defaultRowHeight="15" x14ac:dyDescent="0.25"/>
  <cols>
    <col min="1" max="1" width="17.85546875" customWidth="1"/>
    <col min="2" max="3" width="17.140625" customWidth="1"/>
    <col min="4" max="4" width="19.7109375" customWidth="1"/>
  </cols>
  <sheetData>
    <row r="1" spans="1:4" x14ac:dyDescent="0.25">
      <c r="A1" s="14"/>
      <c r="B1" s="13" t="s">
        <v>57</v>
      </c>
      <c r="C1" s="13" t="s">
        <v>58</v>
      </c>
      <c r="D1" s="9" t="s">
        <v>59</v>
      </c>
    </row>
    <row r="2" spans="1:4" x14ac:dyDescent="0.25">
      <c r="A2" s="16" t="s">
        <v>22</v>
      </c>
      <c r="B2" s="13">
        <v>11.22757</v>
      </c>
      <c r="C2" s="13">
        <v>9.0709669999999996</v>
      </c>
      <c r="D2" s="9">
        <v>9.6225520000000007</v>
      </c>
    </row>
    <row r="3" spans="1:4" x14ac:dyDescent="0.25">
      <c r="A3" s="16" t="s">
        <v>24</v>
      </c>
      <c r="B3" s="13">
        <v>10.243370000000001</v>
      </c>
      <c r="C3" s="13">
        <v>9.0015140000000002</v>
      </c>
      <c r="D3" s="9">
        <v>9.6253250000000001</v>
      </c>
    </row>
    <row r="4" spans="1:4" x14ac:dyDescent="0.25">
      <c r="A4" s="16" t="s">
        <v>25</v>
      </c>
      <c r="B4" s="13">
        <v>10.338660000000001</v>
      </c>
      <c r="C4" s="13">
        <v>8.5978929999999991</v>
      </c>
      <c r="D4" s="9">
        <v>9.9050410000000007</v>
      </c>
    </row>
    <row r="5" spans="1:4" x14ac:dyDescent="0.25">
      <c r="A5" s="16" t="s">
        <v>28</v>
      </c>
      <c r="B5" s="12">
        <f>AVERAGE(B2:B4)</f>
        <v>10.603199999999999</v>
      </c>
      <c r="C5" s="12">
        <f t="shared" ref="C5:D5" si="0">AVERAGE(C2:C4)</f>
        <v>8.8901246666666669</v>
      </c>
      <c r="D5" s="12">
        <f t="shared" si="0"/>
        <v>9.7176393333333344</v>
      </c>
    </row>
    <row r="6" spans="1:4" x14ac:dyDescent="0.25">
      <c r="A6" s="16" t="s">
        <v>29</v>
      </c>
      <c r="B6" s="12">
        <f>STDEV(B2:B4)</f>
        <v>0.54281531730414501</v>
      </c>
      <c r="C6" s="12">
        <f t="shared" ref="C6:D6" si="1">STDEV(C2:C4)</f>
        <v>0.25545144363329314</v>
      </c>
      <c r="D6" s="12">
        <f t="shared" si="1"/>
        <v>0.16230052644502846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53D70-471C-46BE-825C-6DAEF5CA6711}">
  <dimension ref="A1:D6"/>
  <sheetViews>
    <sheetView workbookViewId="0">
      <selection activeCell="D24" sqref="D24"/>
    </sheetView>
  </sheetViews>
  <sheetFormatPr defaultRowHeight="15" x14ac:dyDescent="0.25"/>
  <cols>
    <col min="1" max="1" width="17.85546875" customWidth="1"/>
    <col min="2" max="3" width="17.140625" customWidth="1"/>
    <col min="4" max="4" width="19.7109375" customWidth="1"/>
  </cols>
  <sheetData>
    <row r="1" spans="1:4" x14ac:dyDescent="0.25">
      <c r="A1" s="14"/>
      <c r="B1" s="13" t="s">
        <v>57</v>
      </c>
      <c r="C1" s="13" t="s">
        <v>58</v>
      </c>
      <c r="D1" s="9" t="s">
        <v>59</v>
      </c>
    </row>
    <row r="2" spans="1:4" x14ac:dyDescent="0.25">
      <c r="A2" s="16" t="s">
        <v>22</v>
      </c>
      <c r="B2" s="13">
        <v>48208.23</v>
      </c>
      <c r="C2" s="13">
        <v>53671.81</v>
      </c>
      <c r="D2" s="9">
        <v>53689.29</v>
      </c>
    </row>
    <row r="3" spans="1:4" x14ac:dyDescent="0.25">
      <c r="A3" s="16" t="s">
        <v>24</v>
      </c>
      <c r="B3" s="13">
        <v>53547.27</v>
      </c>
      <c r="C3" s="13">
        <v>51907.85</v>
      </c>
      <c r="D3" s="9">
        <v>52389.16</v>
      </c>
    </row>
    <row r="4" spans="1:4" x14ac:dyDescent="0.25">
      <c r="A4" s="16" t="s">
        <v>25</v>
      </c>
      <c r="B4" s="13">
        <v>52763.85</v>
      </c>
      <c r="C4" s="13">
        <v>51686.3</v>
      </c>
      <c r="D4" s="9">
        <v>52769.23</v>
      </c>
    </row>
    <row r="5" spans="1:4" x14ac:dyDescent="0.25">
      <c r="A5" s="16" t="s">
        <v>28</v>
      </c>
      <c r="B5" s="12">
        <f>AVERAGE(B2:B4)</f>
        <v>51506.450000000004</v>
      </c>
      <c r="C5" s="12">
        <f t="shared" ref="C5:D5" si="0">AVERAGE(C2:C4)</f>
        <v>52421.986666666671</v>
      </c>
      <c r="D5" s="12">
        <f t="shared" si="0"/>
        <v>52949.226666666676</v>
      </c>
    </row>
    <row r="6" spans="1:4" x14ac:dyDescent="0.25">
      <c r="A6" s="16" t="s">
        <v>29</v>
      </c>
      <c r="B6" s="12">
        <f>STDEV(B2:B4)</f>
        <v>2883.0761523761353</v>
      </c>
      <c r="C6" s="12">
        <f t="shared" ref="C6:D6" si="1">STDEV(C2:C4)</f>
        <v>1088.0325702998643</v>
      </c>
      <c r="D6" s="12">
        <f t="shared" si="1"/>
        <v>668.4935334267127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Fig. 2b</vt:lpstr>
      <vt:lpstr>Fig. 2c</vt:lpstr>
      <vt:lpstr>Fig. 3a</vt:lpstr>
      <vt:lpstr>Fig. 3b</vt:lpstr>
      <vt:lpstr>Fig. 5c</vt:lpstr>
      <vt:lpstr>Supplementary Fig. 3b</vt:lpstr>
      <vt:lpstr>Supplementary Fig. 3c</vt:lpstr>
      <vt:lpstr>Supplementary Fig. 4b</vt:lpstr>
      <vt:lpstr>Supplementary Fig. 4c</vt:lpstr>
      <vt:lpstr>Supplementary Fig. 5b</vt:lpstr>
      <vt:lpstr>Supplementary Fig. 5c</vt:lpstr>
      <vt:lpstr>Supplementary Fig. 6a-d</vt:lpstr>
      <vt:lpstr>Supplementary Fig. 6e</vt:lpstr>
      <vt:lpstr>Supplementary Fig. 7c</vt:lpstr>
      <vt:lpstr>Supplementary Fig. 8c</vt:lpstr>
      <vt:lpstr>Supplementary Fig. 12b</vt:lpstr>
      <vt:lpstr>Supplementary Fig. 12c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2020-08-15T06:08:54Z</dcterms:modified>
</cp:coreProperties>
</file>