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8_{B8333BFB-934C-C146-9D1D-043FA632DD10}" xr6:coauthVersionLast="45" xr6:coauthVersionMax="45" xr10:uidLastSave="{00000000-0000-0000-0000-000000000000}"/>
  <bookViews>
    <workbookView xWindow="780" yWindow="960" windowWidth="27640" windowHeight="15780" xr2:uid="{E83C444A-484C-4E4E-9846-9166C6214D32}"/>
  </bookViews>
  <sheets>
    <sheet name="Supplementary Data 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6" i="1" l="1"/>
  <c r="B104" i="1"/>
  <c r="B102" i="1"/>
  <c r="B100" i="1"/>
  <c r="B73" i="1"/>
  <c r="B71" i="1"/>
  <c r="B69" i="1"/>
  <c r="B67" i="1"/>
  <c r="B65" i="1"/>
  <c r="B63" i="1"/>
  <c r="B61" i="1"/>
  <c r="B59" i="1"/>
  <c r="B57" i="1"/>
  <c r="B55" i="1"/>
  <c r="B53" i="1"/>
  <c r="B51" i="1"/>
  <c r="B48" i="1"/>
  <c r="B45" i="1"/>
  <c r="B42" i="1"/>
  <c r="B40" i="1"/>
  <c r="B38" i="1"/>
  <c r="B36" i="1"/>
  <c r="B34" i="1"/>
  <c r="B32" i="1"/>
  <c r="B29" i="1"/>
  <c r="B27" i="1"/>
  <c r="B25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<sst xmlns="http://schemas.openxmlformats.org/spreadsheetml/2006/main" count="324" uniqueCount="227">
  <si>
    <t>18 additional scores and 86 baseline-LD annotations</t>
  </si>
  <si>
    <t>Description</t>
  </si>
  <si>
    <t>Coverage
(% SNPs: # SNPs with non-zero annotation values in 9,997,231 low-freq + common SNPs from 1000G EUR Phase 3; baseline-LD annotations do not have missingness as values '0' carry informativeness)</t>
  </si>
  <si>
    <t>Additional information</t>
  </si>
  <si>
    <t>References</t>
  </si>
  <si>
    <t>CDTS</t>
  </si>
  <si>
    <t>Constrained noncoding regions; the absolute difference of the observed variation from the expected variation using 11,257 whole-genome sequences</t>
  </si>
  <si>
    <t>di Ilulio et al. 2018</t>
  </si>
  <si>
    <t>CCR</t>
  </si>
  <si>
    <t>Constrained coding regions; a region with no protein-changing variation over the largest stretch of coding sequence is assigned the highest constraint</t>
  </si>
  <si>
    <t>Havrilla et al. 2019</t>
  </si>
  <si>
    <t>DeepSEA: CTCF</t>
  </si>
  <si>
    <t>Predicted epigenetic marks (CTCF); training a deep-learning model using a reference genome sequence and chromatin features (union across different cell types)</t>
  </si>
  <si>
    <t>Zhou et al. 2015, 2018</t>
  </si>
  <si>
    <t>DeepSEA: DNase</t>
  </si>
  <si>
    <t>Predicted epigenetic marks (DNase); training a deep-learning model using a reference genome sequence and chromatin features (union across different cell types)</t>
  </si>
  <si>
    <t>DeepSEA: H3K27ac</t>
  </si>
  <si>
    <t>Predicted epigenetic marks (H3K27ac); training a deep-learning model using a reference genome sequence and chromatin features (union across different cell types)</t>
  </si>
  <si>
    <t>DEEPSEA: H3K4me1</t>
  </si>
  <si>
    <t>Predicted epigenetic marks (H3K4me1); training a deep-learning model using a reference genome sequence and chromatin features (union across different cell types)</t>
  </si>
  <si>
    <t>DEEPSEA: H3K4me2</t>
  </si>
  <si>
    <t>Predicted epigenetic marks (H3K4me2); training a deep-learning model using a reference genome sequence and chromatin features (union across different cell types)</t>
  </si>
  <si>
    <t>DEEPSEA: H3K4me3</t>
  </si>
  <si>
    <t>Predicted epigenetic marks (H3K4me3); training a deep-learning model using a reference genome sequence and chromatin features (union across different cell types)</t>
  </si>
  <si>
    <t>DEEPSEA: H3K9ac</t>
  </si>
  <si>
    <t>Predicted epigenetic marks (H3K9ac); training a deep-learning model using a reference genome sequence and chromatin features (union across different cell types)</t>
  </si>
  <si>
    <t>DIS: DNA</t>
  </si>
  <si>
    <t>DNA disease impact scores trained on de novo mutations (trained to classify HGMD mutations from other variants)</t>
  </si>
  <si>
    <t>Zhou et al. 2019</t>
  </si>
  <si>
    <t>DIS: RNA</t>
  </si>
  <si>
    <t>RNA disease impact scores trained on de novo mutations  (trained to classify HGMD mutations from other variants)</t>
  </si>
  <si>
    <t>pLI</t>
  </si>
  <si>
    <t>Genes intolerant to loss-of-function mutations (SNPs around genes +-100kb annotated with pLI)</t>
  </si>
  <si>
    <t>Lek et al. 2016</t>
  </si>
  <si>
    <t>LIMBR</t>
  </si>
  <si>
    <t>Gene sub-region intolerance</t>
  </si>
  <si>
    <t>Hayeck et al. 2019</t>
  </si>
  <si>
    <t>Network connectivity: Saha</t>
  </si>
  <si>
    <t>Genes with high network connectivity) in Saha et al. gene network (tissue: skin-sun-exposed; SNPs around genes +-100kb annotated with closeness centrality values)</t>
  </si>
  <si>
    <t>Kim et al. 2019</t>
  </si>
  <si>
    <t>Network connectivity: Greene</t>
  </si>
  <si>
    <t>Genes with high network connectivity) in Greene et al. gene network (tissue: thyroid-gland; SNPs around genes +-100kb annotated with closeness centrality values)</t>
  </si>
  <si>
    <t>Network connectivity: InWeb</t>
  </si>
  <si>
    <t>Genes with high network connectivity) in InWeb  PPI network (SNPs around genes +-100kb annotated with closeness centrality values)</t>
  </si>
  <si>
    <t>Network connectivity: Sonawane</t>
  </si>
  <si>
    <t>Genes with high network connectivity) in Sonawane et al. gene network (tissue: testis; SNPs around genes +-100kb annotated with closeness centrality values)</t>
  </si>
  <si>
    <t>EDS (Enhancer Domain Score)</t>
  </si>
  <si>
    <t>Genes with redundant enhancer domain (activity-linking EDS)</t>
  </si>
  <si>
    <t>Wang &amp; Goldstein. preprint</t>
  </si>
  <si>
    <t>base</t>
  </si>
  <si>
    <t>Base (all SNPs annotated with 1)  (part of baseline-LD-nofunct)</t>
  </si>
  <si>
    <t>Finucane et al. 2015</t>
  </si>
  <si>
    <t>Coding_UCSC</t>
  </si>
  <si>
    <t>Coding</t>
  </si>
  <si>
    <t>Based on RefSeq gene model; include some UTRs</t>
  </si>
  <si>
    <t>UCSC</t>
  </si>
  <si>
    <t>Coding_UCSC.flanking.500</t>
  </si>
  <si>
    <t>Coding - flanking</t>
  </si>
  <si>
    <t>Conserved_LindbladToh</t>
  </si>
  <si>
    <t>Conserved (LindbladToh)</t>
  </si>
  <si>
    <t>Lindblad-Toh et al. 2011</t>
  </si>
  <si>
    <t>Conserved_LindbladToh.flanking.500</t>
  </si>
  <si>
    <t>CTCF_Hoffman</t>
  </si>
  <si>
    <t>CTCF binding</t>
  </si>
  <si>
    <t>Hoffman et al. 2013</t>
  </si>
  <si>
    <t>CTCF_Hoffman.flanking.500</t>
  </si>
  <si>
    <t>DGF_ENCODE</t>
  </si>
  <si>
    <t>Digital genomic footprint</t>
  </si>
  <si>
    <t>ENCODE Project Consortium 2012</t>
  </si>
  <si>
    <t>DGF_ENCODE.flanking.500</t>
  </si>
  <si>
    <t>DHS_peaks_Trynka</t>
  </si>
  <si>
    <t>DHS peaks</t>
  </si>
  <si>
    <t>Trynka et al. 2013</t>
  </si>
  <si>
    <t>DHS_Trynka</t>
  </si>
  <si>
    <t>DHS</t>
  </si>
  <si>
    <t>DHS_Trynka.flanking.500</t>
  </si>
  <si>
    <t>Enhancer_Andersson</t>
  </si>
  <si>
    <t>FANTOM5 Enhancer</t>
  </si>
  <si>
    <t>Andersson et al. 2014</t>
  </si>
  <si>
    <t>Enhancer_Andersson.flanking.500</t>
  </si>
  <si>
    <t>Enhancer_Hoffman</t>
  </si>
  <si>
    <t>Enhancer (Hoffman)</t>
  </si>
  <si>
    <t>Union of chromHMM and Segway annotations over six cell lines</t>
  </si>
  <si>
    <t>Enhancer_Hoffman.flanking.500</t>
  </si>
  <si>
    <t>FetalDHS_Trynka</t>
  </si>
  <si>
    <t>Fetal DHS</t>
  </si>
  <si>
    <t>FetalDHS_Trynka.flanking.500</t>
  </si>
  <si>
    <t>H3K27ac_Hnisz</t>
  </si>
  <si>
    <t>H3K27ac (Hnisz)</t>
  </si>
  <si>
    <t>Hnisz et al. 2013</t>
  </si>
  <si>
    <t>H3K27ac_Hnisz.flanking.500</t>
  </si>
  <si>
    <t>H3K27ac_PGC2</t>
  </si>
  <si>
    <t>H3K27ac (PGC2)</t>
  </si>
  <si>
    <t>Ripke et al. 2014</t>
  </si>
  <si>
    <t>H3K27ac_PGC2.flanking.500</t>
  </si>
  <si>
    <t>H3K4me1_peaks_Trynka</t>
  </si>
  <si>
    <t>H3K4me1 peaks</t>
  </si>
  <si>
    <t>H3K4me1_Trynka</t>
  </si>
  <si>
    <t>H3K4me1</t>
  </si>
  <si>
    <t>H3K4me1_Trynka.flanking.500</t>
  </si>
  <si>
    <t>H3K4me3_peaks_Trynka</t>
  </si>
  <si>
    <t>H3K4me3 peaks</t>
  </si>
  <si>
    <t>H3K4me3_Trynka</t>
  </si>
  <si>
    <t>H3K4me3</t>
  </si>
  <si>
    <t>H3K4me3_Trynka.flanking.500</t>
  </si>
  <si>
    <t>H3K9ac_peaks_Trynka</t>
  </si>
  <si>
    <t>H3K9ac peaks</t>
  </si>
  <si>
    <t>H3K9ac_Trynka</t>
  </si>
  <si>
    <t>H3K9ac</t>
  </si>
  <si>
    <t>H3K9ac_Trynka.flanking.500</t>
  </si>
  <si>
    <t>Intron_UCSC</t>
  </si>
  <si>
    <t>Intron</t>
  </si>
  <si>
    <t>Based on RefSeq gene model</t>
  </si>
  <si>
    <t>Intron_UCSC.flanking.500</t>
  </si>
  <si>
    <t>PromoterFlanking_Hoffman</t>
  </si>
  <si>
    <t>Promoter-flanking</t>
  </si>
  <si>
    <t>PromoterFlanking_Hoffman.flanking.500</t>
  </si>
  <si>
    <t>Promoter_UCSC</t>
  </si>
  <si>
    <t>Promoter</t>
  </si>
  <si>
    <t>Promoter_UCSC.flanking.500</t>
  </si>
  <si>
    <t>Repressed_Hoffman</t>
  </si>
  <si>
    <t>Repressed</t>
  </si>
  <si>
    <t>Intersection of chromHMM and Segway annotations over six cell lines</t>
  </si>
  <si>
    <t>Repressed_Hoffman.flanking.500</t>
  </si>
  <si>
    <t>SuperEnhancer_Hnisz</t>
  </si>
  <si>
    <t>Super enhancer</t>
  </si>
  <si>
    <t>SuperEnhancer_Hnisz.flanking.500</t>
  </si>
  <si>
    <t>TFBS_ENCODE</t>
  </si>
  <si>
    <t>Transcription factor binding site</t>
  </si>
  <si>
    <t>TFBS_ENCODE.flanking.500</t>
  </si>
  <si>
    <t>Transcr_Hoffman</t>
  </si>
  <si>
    <t>Transcribed</t>
  </si>
  <si>
    <t>Transcr_Hoffman.flanking.500</t>
  </si>
  <si>
    <t>TSS_Hoffman</t>
  </si>
  <si>
    <t>Transcription start site</t>
  </si>
  <si>
    <t>TSS_Hoffman.flanking.500</t>
  </si>
  <si>
    <t>UTR_3_UCSC</t>
  </si>
  <si>
    <t>3' UTR</t>
  </si>
  <si>
    <t>UTR_3_UCSC.flanking.500</t>
  </si>
  <si>
    <t>UTR_5_UCSC</t>
  </si>
  <si>
    <t>5' UTR</t>
  </si>
  <si>
    <t>UTR_5_UCSC.flanking.500</t>
  </si>
  <si>
    <t>WeakEnhancer_Hoffman</t>
  </si>
  <si>
    <t>Weak enhancer</t>
  </si>
  <si>
    <t>WeakEnhancer_Hoffman.flanking.500</t>
  </si>
  <si>
    <t>GERP.NS</t>
  </si>
  <si>
    <t>GERP - NS score</t>
  </si>
  <si>
    <t>Davydov et al. 2010</t>
  </si>
  <si>
    <t>GERP.RSsup4</t>
  </si>
  <si>
    <t>GERP - RS score &gt; 4</t>
  </si>
  <si>
    <t>MAFbin1</t>
  </si>
  <si>
    <t>MAF bin 1 (part of baseline-LD-nofunct)</t>
  </si>
  <si>
    <t>Designed to contain 10% of the common SNPs with MAF &gt;=5%</t>
  </si>
  <si>
    <t>Gazal et al. 2017</t>
  </si>
  <si>
    <t>MAFbin2</t>
  </si>
  <si>
    <t>MAF bin 2 (part of baseline-LD-nofunct)</t>
  </si>
  <si>
    <t>MAFbin3</t>
  </si>
  <si>
    <t>MAF bin 3 (part of baseline-LD-nofunct)</t>
  </si>
  <si>
    <t>MAFbin4</t>
  </si>
  <si>
    <t>MAF bin 4 (part of baseline-LD-nofunct)</t>
  </si>
  <si>
    <t>MAFbin5</t>
  </si>
  <si>
    <t>MAF bin 5 (part of baseline-LD-nofunct)</t>
  </si>
  <si>
    <t>MAFbin6</t>
  </si>
  <si>
    <t>MAF bin 6 (part of baseline-LD-nofunct)</t>
  </si>
  <si>
    <t>MAFbin7</t>
  </si>
  <si>
    <t>MAF bin 7 (part of baseline-LD-nofunct)</t>
  </si>
  <si>
    <t>MAFbin8</t>
  </si>
  <si>
    <t>MAF bin 8 (part of baseline-LD-nofunct)</t>
  </si>
  <si>
    <t>MAFbin9</t>
  </si>
  <si>
    <t>MAF bin 9 (part of baseline-LD-nofunct)</t>
  </si>
  <si>
    <t>MAFbin10</t>
  </si>
  <si>
    <t>MAF bin 10 (part of baseline-LD-nofunct)</t>
  </si>
  <si>
    <t>MAF_Adj_Predicted_Allele_Age</t>
  </si>
  <si>
    <t>Predicted allele age (MAF adjusted) (part of baseline-LD-nofunct)</t>
  </si>
  <si>
    <t>Rasmussen et al. 2014; Gazal et al. 2017</t>
  </si>
  <si>
    <t>MAF_Adj_LLD_AFR</t>
  </si>
  <si>
    <t>LLD-AFR (part of baseline-LD-nofunct)</t>
  </si>
  <si>
    <t>Level of LD in 1000G African populations (MAF adjusted)</t>
  </si>
  <si>
    <t>1000 Genomes Project 2015, Gazal et al. 2017</t>
  </si>
  <si>
    <t>Recomb_Rate_10kb</t>
  </si>
  <si>
    <t>Recombination rate (part of baseline-LD-nofunct)</t>
  </si>
  <si>
    <t>Computed in a +/-10kb window</t>
  </si>
  <si>
    <t>McVean et al. 2004, Myers et al. 2005, Gazal et al. 2017</t>
  </si>
  <si>
    <t>Nucleotide_Diversity_10kb</t>
  </si>
  <si>
    <t>Nucleotide Diversity (part of baseline-LD-nofunct)</t>
  </si>
  <si>
    <t>Backgrd_Selection_Stat</t>
  </si>
  <si>
    <t>Background selection statistics (part of baseline-LD-nofunct)</t>
  </si>
  <si>
    <t>For interprtation use, the score is 1 - (original score/1000)</t>
  </si>
  <si>
    <t>McVicker et al. 2009</t>
  </si>
  <si>
    <t>CpG_Content_50kb</t>
  </si>
  <si>
    <t>CpG-content (part of baseline-LD-nofunct)</t>
  </si>
  <si>
    <t>Computed in a +/-50kb window</t>
  </si>
  <si>
    <t>MAF_Adj_ASMC</t>
  </si>
  <si>
    <t>ASMC (MAF adjusted)</t>
  </si>
  <si>
    <t xml:space="preserve">ASMC = ascertained sequentially Markovian coalescent </t>
  </si>
  <si>
    <t>Palamara et al. 2018</t>
  </si>
  <si>
    <t>GTEx_eQTL_MaxCPP</t>
  </si>
  <si>
    <t>Fine-mapped GTEx eQTLs</t>
  </si>
  <si>
    <t>MaxCPP = Maximal causal posterior probabilities</t>
  </si>
  <si>
    <t>Hormozdiari et al. 2018</t>
  </si>
  <si>
    <t>BLUEPRINT_H3K27acQTL_MaxCPP</t>
  </si>
  <si>
    <t>Fine-mapped Blueprint H3K27ac QTLs</t>
  </si>
  <si>
    <t>BLUEPRINT_H3K4me1QTL_MaxCPP</t>
  </si>
  <si>
    <t>Fine-mapped Blueprint H3K4me1 QTLs</t>
  </si>
  <si>
    <t>BLUEPRINT_DNA_methylation_MaxCPP</t>
  </si>
  <si>
    <t>Fine-mapped Blueprint methylation QTLs</t>
  </si>
  <si>
    <t>synonymous</t>
  </si>
  <si>
    <t>Synonymous</t>
  </si>
  <si>
    <t>Defined using ANNOVAR</t>
  </si>
  <si>
    <t>Wang et al 2010</t>
  </si>
  <si>
    <t>non_synonymous</t>
  </si>
  <si>
    <t>Non-synonymous</t>
  </si>
  <si>
    <t>Conserved_Vertebrate_phastCons46way</t>
  </si>
  <si>
    <t>Conserved (Vertebrate)</t>
  </si>
  <si>
    <t>Siepel et al. 2005</t>
  </si>
  <si>
    <t>Conserved_Vertebrate_phastCons46way.flanking.500</t>
  </si>
  <si>
    <t>Conserved_Mammal_phastCons46way</t>
  </si>
  <si>
    <t>Conserved (Mammal)</t>
  </si>
  <si>
    <t>Conserved_Mammal_phastCons46way.flanking.500</t>
  </si>
  <si>
    <t>Conserved_Primate_phastCons46way</t>
  </si>
  <si>
    <t>Conserved (Primate)</t>
  </si>
  <si>
    <t>Conserved_Primate_phastCons46way.flanking.500</t>
  </si>
  <si>
    <t>BivFlnk</t>
  </si>
  <si>
    <t>Flanking bivalent TSS/enhancers</t>
  </si>
  <si>
    <t>Kundaje et al. 2015</t>
  </si>
  <si>
    <t>BivFlnk.flanking.500</t>
  </si>
  <si>
    <r>
      <rPr>
        <b/>
        <sz val="12"/>
        <color theme="1"/>
        <rFont val="Calibri"/>
        <family val="2"/>
        <scheme val="minor"/>
      </rPr>
      <t>Supplementary Data 13. Summary of 18 additional genome-wide scores and 47 baseline-LD model annotations.</t>
    </r>
    <r>
      <rPr>
        <sz val="12"/>
        <color theme="1"/>
        <rFont val="Calibri"/>
        <family val="2"/>
        <scheme val="minor"/>
      </rPr>
      <t xml:space="preserve"> We provide a description of 18 additional genome-wide scores and 47 baseline-LD model annotations. These include 2 constraint-related annotations, 9 predicted regulatory annotations (7 epigenetic states and 2 predicted transcriptional/post-transcriptional regulatory effects), 7 gene-based annotations, and 47 annotations from the baseline-LD model. We report the coverage, out of 9,997,231 common SNPs we considered; we note that the baseline-LD model annotations consider genome-wide SNPs and do not have any missingness (see Methods). For binary annotations, the proportion of SNPs with value 1 is considered as coverage. Annotations are first ordered by the type and then by the year of publication. base (all SNPs), 10 MAF bins, and 6 LD-related annotations constitute baseline-LD-nofunct model (model with no functional annotations)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</si>
</sst>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wrapText="1"/>
    </xf>
    <xf numFmtId="10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right"/>
    </xf>
    <xf numFmtId="0" fontId="5" fillId="0" borderId="0" xfId="0" applyFont="1"/>
    <xf numFmtId="0" fontId="4" fillId="0" borderId="0" xfId="0" applyFont="1"/>
    <xf numFmtId="10" fontId="5" fillId="0" borderId="0" xfId="0" applyNumberFormat="1" applyFont="1" applyAlignment="1">
      <alignment horizontal="right"/>
    </xf>
    <xf numFmtId="10" fontId="0" fillId="0" borderId="0" xfId="0" applyNumberFormat="1"/>
    <xf numFmtId="0" fontId="0" fillId="0" borderId="1" xfId="0" applyBorder="1"/>
    <xf numFmtId="0" fontId="4" fillId="0" borderId="1" xfId="0" applyFont="1" applyBorder="1"/>
    <xf numFmtId="1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F084-2F8A-A14C-B03C-63AE584EAB4F}">
  <dimension ref="A1:E109"/>
  <sheetViews>
    <sheetView tabSelected="1" workbookViewId="0">
      <selection sqref="A1:B1"/>
    </sheetView>
  </sheetViews>
  <sheetFormatPr baseColWidth="10" defaultRowHeight="16"/>
  <cols>
    <col min="1" max="1" width="45" bestFit="1" customWidth="1"/>
    <col min="2" max="2" width="97.6640625" customWidth="1"/>
    <col min="3" max="3" width="26.6640625" style="19" customWidth="1"/>
    <col min="4" max="4" width="20.83203125" customWidth="1"/>
    <col min="5" max="5" width="42.6640625" style="7" bestFit="1" customWidth="1"/>
  </cols>
  <sheetData>
    <row r="1" spans="1:5" ht="99" customHeight="1">
      <c r="A1" s="20" t="s">
        <v>226</v>
      </c>
      <c r="B1" s="20"/>
    </row>
    <row r="2" spans="1:5" ht="153">
      <c r="A2" s="1" t="s">
        <v>0</v>
      </c>
      <c r="B2" s="2" t="s">
        <v>1</v>
      </c>
      <c r="C2" s="3" t="s">
        <v>2</v>
      </c>
      <c r="D2" s="2" t="s">
        <v>3</v>
      </c>
      <c r="E2" s="4" t="s">
        <v>4</v>
      </c>
    </row>
    <row r="3" spans="1:5" ht="34">
      <c r="A3" t="s">
        <v>5</v>
      </c>
      <c r="B3" s="5" t="s">
        <v>6</v>
      </c>
      <c r="C3" s="6">
        <f>5710911/9997231</f>
        <v>0.57124927892533439</v>
      </c>
      <c r="D3" s="5"/>
      <c r="E3" s="7" t="s">
        <v>7</v>
      </c>
    </row>
    <row r="4" spans="1:5" ht="34">
      <c r="A4" t="s">
        <v>8</v>
      </c>
      <c r="B4" s="5" t="s">
        <v>9</v>
      </c>
      <c r="C4" s="6">
        <f>26316/9997231</f>
        <v>2.6323288918701586E-3</v>
      </c>
      <c r="D4" s="5"/>
      <c r="E4" s="7" t="s">
        <v>10</v>
      </c>
    </row>
    <row r="5" spans="1:5" ht="34">
      <c r="A5" t="s">
        <v>11</v>
      </c>
      <c r="B5" s="5" t="s">
        <v>12</v>
      </c>
      <c r="C5" s="8">
        <f>9997231/9997231</f>
        <v>1</v>
      </c>
      <c r="D5" s="5"/>
      <c r="E5" s="7" t="s">
        <v>13</v>
      </c>
    </row>
    <row r="6" spans="1:5" ht="34">
      <c r="A6" t="s">
        <v>14</v>
      </c>
      <c r="B6" s="5" t="s">
        <v>15</v>
      </c>
      <c r="C6" s="8">
        <f t="shared" ref="C6:C11" si="0">9997231/9997231</f>
        <v>1</v>
      </c>
      <c r="D6" s="5"/>
      <c r="E6" s="7" t="s">
        <v>13</v>
      </c>
    </row>
    <row r="7" spans="1:5" ht="34">
      <c r="A7" t="s">
        <v>16</v>
      </c>
      <c r="B7" s="5" t="s">
        <v>17</v>
      </c>
      <c r="C7" s="8">
        <f t="shared" si="0"/>
        <v>1</v>
      </c>
      <c r="D7" s="5"/>
      <c r="E7" s="7" t="s">
        <v>13</v>
      </c>
    </row>
    <row r="8" spans="1:5" ht="34">
      <c r="A8" t="s">
        <v>18</v>
      </c>
      <c r="B8" s="5" t="s">
        <v>19</v>
      </c>
      <c r="C8" s="8">
        <f t="shared" si="0"/>
        <v>1</v>
      </c>
      <c r="D8" s="5"/>
      <c r="E8" s="7" t="s">
        <v>13</v>
      </c>
    </row>
    <row r="9" spans="1:5" ht="34">
      <c r="A9" t="s">
        <v>20</v>
      </c>
      <c r="B9" s="5" t="s">
        <v>21</v>
      </c>
      <c r="C9" s="8">
        <f t="shared" si="0"/>
        <v>1</v>
      </c>
      <c r="D9" s="5"/>
      <c r="E9" s="7" t="s">
        <v>13</v>
      </c>
    </row>
    <row r="10" spans="1:5" ht="34">
      <c r="A10" s="9" t="s">
        <v>22</v>
      </c>
      <c r="B10" s="5" t="s">
        <v>23</v>
      </c>
      <c r="C10" s="8">
        <f t="shared" si="0"/>
        <v>1</v>
      </c>
      <c r="D10" s="5"/>
      <c r="E10" s="7" t="s">
        <v>13</v>
      </c>
    </row>
    <row r="11" spans="1:5" ht="34">
      <c r="A11" s="9" t="s">
        <v>24</v>
      </c>
      <c r="B11" s="5" t="s">
        <v>25</v>
      </c>
      <c r="C11" s="8">
        <f t="shared" si="0"/>
        <v>1</v>
      </c>
      <c r="D11" s="5"/>
      <c r="E11" s="7" t="s">
        <v>13</v>
      </c>
    </row>
    <row r="12" spans="1:5">
      <c r="A12" t="s">
        <v>26</v>
      </c>
      <c r="B12" s="10" t="s">
        <v>27</v>
      </c>
      <c r="C12" s="11">
        <f>1591/9997231</f>
        <v>1.5914406699215011E-4</v>
      </c>
      <c r="D12" s="10"/>
      <c r="E12" s="7" t="s">
        <v>28</v>
      </c>
    </row>
    <row r="13" spans="1:5">
      <c r="A13" t="s">
        <v>29</v>
      </c>
      <c r="B13" s="10" t="s">
        <v>30</v>
      </c>
      <c r="C13" s="6">
        <f>941/9997231</f>
        <v>9.4126063506985084E-5</v>
      </c>
      <c r="D13" s="10"/>
      <c r="E13" s="7" t="s">
        <v>28</v>
      </c>
    </row>
    <row r="14" spans="1:5">
      <c r="A14" t="s">
        <v>31</v>
      </c>
      <c r="B14" s="10" t="s">
        <v>32</v>
      </c>
      <c r="C14" s="6">
        <f>4209619/9997231</f>
        <v>0.42107849663571845</v>
      </c>
      <c r="D14" s="10"/>
      <c r="E14" s="7" t="s">
        <v>33</v>
      </c>
    </row>
    <row r="15" spans="1:5">
      <c r="A15" t="s">
        <v>34</v>
      </c>
      <c r="B15" s="10" t="s">
        <v>35</v>
      </c>
      <c r="C15" s="6">
        <f>61873/9997231</f>
        <v>6.1890137379040254E-3</v>
      </c>
      <c r="D15" s="10"/>
      <c r="E15" s="7" t="s">
        <v>36</v>
      </c>
    </row>
    <row r="16" spans="1:5">
      <c r="A16" t="s">
        <v>37</v>
      </c>
      <c r="B16" s="10" t="s">
        <v>38</v>
      </c>
      <c r="C16" s="12">
        <f>1572298/9997231</f>
        <v>0.15727334899033543</v>
      </c>
      <c r="D16" s="10"/>
      <c r="E16" s="7" t="s">
        <v>39</v>
      </c>
    </row>
    <row r="17" spans="1:5">
      <c r="A17" t="s">
        <v>40</v>
      </c>
      <c r="B17" s="10" t="s">
        <v>41</v>
      </c>
      <c r="C17" s="12">
        <f>6202609/9997231</f>
        <v>0.62043269781402466</v>
      </c>
      <c r="D17" s="10"/>
      <c r="E17" s="7" t="s">
        <v>39</v>
      </c>
    </row>
    <row r="18" spans="1:5">
      <c r="A18" t="s">
        <v>42</v>
      </c>
      <c r="B18" s="10" t="s">
        <v>43</v>
      </c>
      <c r="C18" s="12">
        <f>5740121/9997231</f>
        <v>0.57417108797426009</v>
      </c>
      <c r="D18" s="10"/>
      <c r="E18" s="7" t="s">
        <v>39</v>
      </c>
    </row>
    <row r="19" spans="1:5">
      <c r="A19" t="s">
        <v>44</v>
      </c>
      <c r="B19" s="10" t="s">
        <v>45</v>
      </c>
      <c r="C19" s="12">
        <f>4969989/9997231</f>
        <v>0.49713655711266452</v>
      </c>
      <c r="D19" s="10"/>
      <c r="E19" s="7" t="s">
        <v>39</v>
      </c>
    </row>
    <row r="20" spans="1:5" ht="17" thickBot="1">
      <c r="A20" s="13" t="s">
        <v>46</v>
      </c>
      <c r="B20" s="14" t="s">
        <v>47</v>
      </c>
      <c r="C20" s="15">
        <f>5901350/9997231</f>
        <v>0.59029845364181344</v>
      </c>
      <c r="D20" s="14"/>
      <c r="E20" s="16" t="s">
        <v>48</v>
      </c>
    </row>
    <row r="21" spans="1:5" ht="17" thickTop="1">
      <c r="A21" s="17" t="s">
        <v>49</v>
      </c>
      <c r="B21" t="s">
        <v>50</v>
      </c>
      <c r="C21" s="6">
        <v>1</v>
      </c>
      <c r="D21" s="9"/>
      <c r="E21" t="s">
        <v>51</v>
      </c>
    </row>
    <row r="22" spans="1:5">
      <c r="A22" t="s">
        <v>52</v>
      </c>
      <c r="B22" t="s">
        <v>53</v>
      </c>
      <c r="C22" s="6">
        <v>1.6079552428067332E-2</v>
      </c>
      <c r="D22" s="9" t="s">
        <v>54</v>
      </c>
      <c r="E22" s="18" t="s">
        <v>55</v>
      </c>
    </row>
    <row r="23" spans="1:5">
      <c r="A23" t="s">
        <v>56</v>
      </c>
      <c r="B23" t="s">
        <v>57</v>
      </c>
      <c r="C23" s="6">
        <v>6.7401963603721873E-2</v>
      </c>
      <c r="D23" s="9"/>
      <c r="E23" s="18" t="s">
        <v>55</v>
      </c>
    </row>
    <row r="24" spans="1:5">
      <c r="A24" t="s">
        <v>58</v>
      </c>
      <c r="B24" t="s">
        <v>59</v>
      </c>
      <c r="C24" s="6">
        <v>2.8541603169917749E-2</v>
      </c>
      <c r="D24" s="9"/>
      <c r="E24" t="s">
        <v>60</v>
      </c>
    </row>
    <row r="25" spans="1:5">
      <c r="A25" t="s">
        <v>61</v>
      </c>
      <c r="B25" t="str">
        <f>CONCATENATE(B24," - flanking")</f>
        <v>Conserved (LindbladToh) - flanking</v>
      </c>
      <c r="C25" s="6">
        <v>0.3366084068678617</v>
      </c>
      <c r="D25" s="9"/>
      <c r="E25" t="s">
        <v>60</v>
      </c>
    </row>
    <row r="26" spans="1:5">
      <c r="A26" t="s">
        <v>62</v>
      </c>
      <c r="B26" t="s">
        <v>63</v>
      </c>
      <c r="C26" s="6">
        <v>2.3919023177517856E-2</v>
      </c>
      <c r="D26" s="9"/>
      <c r="E26" s="18" t="s">
        <v>64</v>
      </c>
    </row>
    <row r="27" spans="1:5">
      <c r="A27" t="s">
        <v>65</v>
      </c>
      <c r="B27" t="str">
        <f>CONCATENATE(B26," - flanking")</f>
        <v>CTCF binding - flanking</v>
      </c>
      <c r="C27" s="6">
        <v>7.1013263572683283E-2</v>
      </c>
      <c r="D27" s="9"/>
      <c r="E27" s="18" t="s">
        <v>64</v>
      </c>
    </row>
    <row r="28" spans="1:5">
      <c r="A28" t="s">
        <v>66</v>
      </c>
      <c r="B28" t="s">
        <v>67</v>
      </c>
      <c r="C28" s="6">
        <v>0.13809093738056069</v>
      </c>
      <c r="D28" s="9"/>
      <c r="E28" s="18" t="s">
        <v>68</v>
      </c>
    </row>
    <row r="29" spans="1:5">
      <c r="A29" t="s">
        <v>69</v>
      </c>
      <c r="B29" t="str">
        <f>CONCATENATE(B28," - flanking")</f>
        <v>Digital genomic footprint - flanking</v>
      </c>
      <c r="C29" s="6">
        <v>0.54073773027751382</v>
      </c>
      <c r="D29" s="9"/>
      <c r="E29" s="18" t="s">
        <v>68</v>
      </c>
    </row>
    <row r="30" spans="1:5">
      <c r="A30" t="s">
        <v>70</v>
      </c>
      <c r="B30" t="s">
        <v>71</v>
      </c>
      <c r="C30" s="6">
        <v>0.11203612280240399</v>
      </c>
      <c r="D30" s="9"/>
      <c r="E30" s="18" t="s">
        <v>72</v>
      </c>
    </row>
    <row r="31" spans="1:5">
      <c r="A31" t="s">
        <v>73</v>
      </c>
      <c r="B31" t="s">
        <v>74</v>
      </c>
      <c r="C31" s="6">
        <v>0.16795590699064572</v>
      </c>
      <c r="D31" s="9"/>
      <c r="E31" s="18" t="s">
        <v>72</v>
      </c>
    </row>
    <row r="32" spans="1:5">
      <c r="A32" t="s">
        <v>75</v>
      </c>
      <c r="B32" t="str">
        <f>CONCATENATE(B31," - flanking")</f>
        <v>DHS - flanking</v>
      </c>
      <c r="C32" s="6">
        <v>0.49730620408791193</v>
      </c>
      <c r="D32" s="9"/>
      <c r="E32" s="18" t="s">
        <v>72</v>
      </c>
    </row>
    <row r="33" spans="1:5">
      <c r="A33" t="s">
        <v>76</v>
      </c>
      <c r="B33" t="s">
        <v>77</v>
      </c>
      <c r="C33" s="6">
        <v>4.4316271175488496E-3</v>
      </c>
      <c r="D33" s="9"/>
      <c r="E33" s="18" t="s">
        <v>78</v>
      </c>
    </row>
    <row r="34" spans="1:5">
      <c r="A34" t="s">
        <v>79</v>
      </c>
      <c r="B34" t="str">
        <f>CONCATENATE(B33," - flanking")</f>
        <v>FANTOM5 Enhancer - flanking</v>
      </c>
      <c r="C34" s="6">
        <v>1.916400651340356E-2</v>
      </c>
      <c r="D34" s="9"/>
      <c r="E34" s="18" t="s">
        <v>78</v>
      </c>
    </row>
    <row r="35" spans="1:5">
      <c r="A35" t="s">
        <v>80</v>
      </c>
      <c r="B35" t="s">
        <v>81</v>
      </c>
      <c r="C35" s="6">
        <v>4.2964396841485404E-2</v>
      </c>
      <c r="D35" s="9" t="s">
        <v>82</v>
      </c>
      <c r="E35" s="18" t="s">
        <v>64</v>
      </c>
    </row>
    <row r="36" spans="1:5">
      <c r="A36" t="s">
        <v>83</v>
      </c>
      <c r="B36" t="str">
        <f>CONCATENATE(B35," - flanking")</f>
        <v>Enhancer (Hoffman) - flanking</v>
      </c>
      <c r="C36" s="6">
        <v>9.1369000076121074E-2</v>
      </c>
      <c r="D36" s="9"/>
      <c r="E36" s="18" t="s">
        <v>64</v>
      </c>
    </row>
    <row r="37" spans="1:5">
      <c r="A37" t="s">
        <v>84</v>
      </c>
      <c r="B37" t="s">
        <v>85</v>
      </c>
      <c r="C37" s="6">
        <v>8.5616807293939695E-2</v>
      </c>
      <c r="D37" s="9"/>
      <c r="E37" s="18" t="s">
        <v>72</v>
      </c>
    </row>
    <row r="38" spans="1:5">
      <c r="A38" t="s">
        <v>86</v>
      </c>
      <c r="B38" t="str">
        <f>CONCATENATE(B37," - flanking")</f>
        <v>Fetal DHS - flanking</v>
      </c>
      <c r="C38" s="6">
        <v>0.28520317275853685</v>
      </c>
      <c r="D38" s="9"/>
      <c r="E38" s="18" t="s">
        <v>72</v>
      </c>
    </row>
    <row r="39" spans="1:5">
      <c r="A39" t="s">
        <v>87</v>
      </c>
      <c r="B39" t="s">
        <v>88</v>
      </c>
      <c r="C39" s="6">
        <v>0.39302832954445088</v>
      </c>
      <c r="D39" s="9"/>
      <c r="E39" s="18" t="s">
        <v>89</v>
      </c>
    </row>
    <row r="40" spans="1:5">
      <c r="A40" t="s">
        <v>90</v>
      </c>
      <c r="B40" t="str">
        <f>CONCATENATE(B39," - flanking")</f>
        <v>H3K27ac (Hnisz) - flanking</v>
      </c>
      <c r="C40" s="6">
        <v>0.42436120561783558</v>
      </c>
      <c r="D40" s="9"/>
      <c r="E40" s="18" t="s">
        <v>89</v>
      </c>
    </row>
    <row r="41" spans="1:5">
      <c r="A41" t="s">
        <v>91</v>
      </c>
      <c r="B41" t="s">
        <v>92</v>
      </c>
      <c r="C41" s="6">
        <v>0.27291366979516629</v>
      </c>
      <c r="D41" s="9"/>
      <c r="E41" s="18" t="s">
        <v>93</v>
      </c>
    </row>
    <row r="42" spans="1:5">
      <c r="A42" t="s">
        <v>94</v>
      </c>
      <c r="B42" t="str">
        <f>CONCATENATE(B41," - flanking")</f>
        <v>H3K27ac (PGC2) - flanking</v>
      </c>
      <c r="C42" s="6">
        <v>0.33969476147945366</v>
      </c>
      <c r="D42" s="9"/>
      <c r="E42" s="18" t="s">
        <v>93</v>
      </c>
    </row>
    <row r="43" spans="1:5">
      <c r="A43" t="s">
        <v>95</v>
      </c>
      <c r="B43" t="s">
        <v>96</v>
      </c>
      <c r="C43" s="6">
        <v>0.17353985318534701</v>
      </c>
      <c r="D43" s="9"/>
      <c r="E43" s="18" t="s">
        <v>72</v>
      </c>
    </row>
    <row r="44" spans="1:5">
      <c r="A44" t="s">
        <v>97</v>
      </c>
      <c r="B44" t="s">
        <v>98</v>
      </c>
      <c r="C44" s="6">
        <v>0.42891566674812254</v>
      </c>
      <c r="D44" s="9"/>
      <c r="E44" s="18" t="s">
        <v>72</v>
      </c>
    </row>
    <row r="45" spans="1:5">
      <c r="A45" t="s">
        <v>99</v>
      </c>
      <c r="B45" t="str">
        <f>CONCATENATE(B44," - flanking")</f>
        <v>H3K4me1 - flanking</v>
      </c>
      <c r="C45" s="6">
        <v>0.60978254878775928</v>
      </c>
      <c r="D45" s="9"/>
      <c r="E45" s="18" t="s">
        <v>72</v>
      </c>
    </row>
    <row r="46" spans="1:5">
      <c r="A46" t="s">
        <v>100</v>
      </c>
      <c r="B46" t="s">
        <v>101</v>
      </c>
      <c r="C46" s="6">
        <v>4.3367508463093431E-2</v>
      </c>
      <c r="D46" s="9"/>
      <c r="E46" s="18" t="s">
        <v>72</v>
      </c>
    </row>
    <row r="47" spans="1:5">
      <c r="A47" t="s">
        <v>102</v>
      </c>
      <c r="B47" t="s">
        <v>103</v>
      </c>
      <c r="C47" s="6">
        <v>0.13716238026309485</v>
      </c>
      <c r="D47" s="9"/>
      <c r="E47" s="18" t="s">
        <v>72</v>
      </c>
    </row>
    <row r="48" spans="1:5">
      <c r="A48" t="s">
        <v>104</v>
      </c>
      <c r="B48" t="str">
        <f>CONCATENATE(B47," - flanking")</f>
        <v>H3K4me3 - flanking</v>
      </c>
      <c r="C48" s="6">
        <v>0.25966300068488962</v>
      </c>
      <c r="D48" s="9"/>
      <c r="E48" s="18" t="s">
        <v>72</v>
      </c>
    </row>
    <row r="49" spans="1:5">
      <c r="A49" t="s">
        <v>105</v>
      </c>
      <c r="B49" t="s">
        <v>106</v>
      </c>
      <c r="C49" s="6">
        <v>4.0008778430747474E-2</v>
      </c>
      <c r="D49" s="9"/>
      <c r="E49" s="18" t="s">
        <v>72</v>
      </c>
    </row>
    <row r="50" spans="1:5">
      <c r="A50" t="s">
        <v>107</v>
      </c>
      <c r="B50" t="s">
        <v>108</v>
      </c>
      <c r="C50" s="6">
        <v>0.12908764436872569</v>
      </c>
      <c r="D50" s="9"/>
      <c r="E50" s="18" t="s">
        <v>72</v>
      </c>
    </row>
    <row r="51" spans="1:5">
      <c r="A51" t="s">
        <v>109</v>
      </c>
      <c r="B51" t="str">
        <f>CONCATENATE(B50," - flanking")</f>
        <v>H3K9ac - flanking</v>
      </c>
      <c r="C51" s="6">
        <v>0.23449033037248013</v>
      </c>
      <c r="D51" s="9"/>
      <c r="E51" s="18" t="s">
        <v>72</v>
      </c>
    </row>
    <row r="52" spans="1:5">
      <c r="A52" t="s">
        <v>110</v>
      </c>
      <c r="B52" t="s">
        <v>111</v>
      </c>
      <c r="C52" s="6">
        <v>0.39434149315945588</v>
      </c>
      <c r="D52" s="9" t="s">
        <v>112</v>
      </c>
      <c r="E52" s="18" t="s">
        <v>55</v>
      </c>
    </row>
    <row r="53" spans="1:5">
      <c r="A53" t="s">
        <v>113</v>
      </c>
      <c r="B53" t="str">
        <f>CONCATENATE(B52," - flanking")</f>
        <v>Intron - flanking</v>
      </c>
      <c r="C53" s="6">
        <v>0.40483029750938032</v>
      </c>
      <c r="D53" s="9"/>
      <c r="E53" s="18" t="s">
        <v>55</v>
      </c>
    </row>
    <row r="54" spans="1:5">
      <c r="A54" t="s">
        <v>114</v>
      </c>
      <c r="B54" t="s">
        <v>115</v>
      </c>
      <c r="C54" s="6">
        <v>8.5960802546225044E-3</v>
      </c>
      <c r="D54" s="9" t="s">
        <v>82</v>
      </c>
      <c r="E54" s="18" t="s">
        <v>64</v>
      </c>
    </row>
    <row r="55" spans="1:5">
      <c r="A55" t="s">
        <v>116</v>
      </c>
      <c r="B55" t="str">
        <f>CONCATENATE(B54," - flanking")</f>
        <v>Promoter-flanking - flanking</v>
      </c>
      <c r="C55" s="6">
        <v>3.3978608676742593E-2</v>
      </c>
      <c r="D55" s="9"/>
      <c r="E55" s="18" t="s">
        <v>64</v>
      </c>
    </row>
    <row r="56" spans="1:5">
      <c r="A56" t="s">
        <v>117</v>
      </c>
      <c r="B56" t="s">
        <v>118</v>
      </c>
      <c r="C56" s="6">
        <v>4.8117923853114926E-2</v>
      </c>
      <c r="D56" s="9" t="s">
        <v>112</v>
      </c>
      <c r="E56" s="18" t="s">
        <v>55</v>
      </c>
    </row>
    <row r="57" spans="1:5">
      <c r="A57" t="s">
        <v>119</v>
      </c>
      <c r="B57" t="str">
        <f>CONCATENATE(B56," - flanking")</f>
        <v>Promoter - flanking</v>
      </c>
      <c r="C57" s="6">
        <v>5.8934218885209312E-2</v>
      </c>
      <c r="D57" s="9"/>
      <c r="E57" s="18" t="s">
        <v>55</v>
      </c>
    </row>
    <row r="58" spans="1:5">
      <c r="A58" t="s">
        <v>120</v>
      </c>
      <c r="B58" t="s">
        <v>121</v>
      </c>
      <c r="C58" s="6">
        <v>0.45276116956785334</v>
      </c>
      <c r="D58" s="9" t="s">
        <v>122</v>
      </c>
      <c r="E58" s="18" t="s">
        <v>64</v>
      </c>
    </row>
    <row r="59" spans="1:5">
      <c r="A59" t="s">
        <v>123</v>
      </c>
      <c r="B59" t="str">
        <f>CONCATENATE(B58," - flanking")</f>
        <v>Repressed - flanking</v>
      </c>
      <c r="C59" s="6">
        <v>0.70887258681929022</v>
      </c>
      <c r="D59" s="9"/>
      <c r="E59" s="18" t="s">
        <v>64</v>
      </c>
    </row>
    <row r="60" spans="1:5">
      <c r="A60" t="s">
        <v>124</v>
      </c>
      <c r="B60" t="s">
        <v>125</v>
      </c>
      <c r="C60" s="6">
        <v>0.16981932297053054</v>
      </c>
      <c r="D60" s="9"/>
      <c r="E60" s="18" t="s">
        <v>89</v>
      </c>
    </row>
    <row r="61" spans="1:5">
      <c r="A61" t="s">
        <v>126</v>
      </c>
      <c r="B61" t="str">
        <f>CONCATENATE(B60," - flanking")</f>
        <v>Super enhancer - flanking</v>
      </c>
      <c r="C61" s="6">
        <v>0.17302020929595405</v>
      </c>
      <c r="D61" s="9"/>
      <c r="E61" s="18" t="s">
        <v>89</v>
      </c>
    </row>
    <row r="62" spans="1:5">
      <c r="A62" t="s">
        <v>127</v>
      </c>
      <c r="B62" t="s">
        <v>128</v>
      </c>
      <c r="C62" s="6">
        <v>0.13305644332915784</v>
      </c>
      <c r="D62" s="9"/>
      <c r="E62" s="18" t="s">
        <v>68</v>
      </c>
    </row>
    <row r="63" spans="1:5">
      <c r="A63" t="s">
        <v>129</v>
      </c>
      <c r="B63" t="str">
        <f>CONCATENATE(B62," - flanking")</f>
        <v>Transcription factor binding site - flanking</v>
      </c>
      <c r="C63" s="6">
        <v>0.34290505040845809</v>
      </c>
      <c r="D63" s="9"/>
      <c r="E63" s="18" t="s">
        <v>68</v>
      </c>
    </row>
    <row r="64" spans="1:5">
      <c r="A64" t="s">
        <v>130</v>
      </c>
      <c r="B64" t="s">
        <v>131</v>
      </c>
      <c r="C64" s="6">
        <v>0.3533496425160127</v>
      </c>
      <c r="D64" s="9" t="s">
        <v>82</v>
      </c>
      <c r="E64" s="18" t="s">
        <v>64</v>
      </c>
    </row>
    <row r="65" spans="1:5">
      <c r="A65" t="s">
        <v>132</v>
      </c>
      <c r="B65" t="str">
        <f>CONCATENATE(B64," - flanking")</f>
        <v>Transcribed - flanking</v>
      </c>
      <c r="C65" s="6">
        <v>0.76430833697850931</v>
      </c>
      <c r="D65" s="9"/>
      <c r="E65" s="18" t="s">
        <v>64</v>
      </c>
    </row>
    <row r="66" spans="1:5">
      <c r="A66" t="s">
        <v>133</v>
      </c>
      <c r="B66" t="s">
        <v>134</v>
      </c>
      <c r="C66" s="6">
        <v>1.8755293340726047E-2</v>
      </c>
      <c r="D66" s="9" t="s">
        <v>82</v>
      </c>
      <c r="E66" s="18" t="s">
        <v>64</v>
      </c>
    </row>
    <row r="67" spans="1:5">
      <c r="A67" t="s">
        <v>135</v>
      </c>
      <c r="B67" t="str">
        <f>CONCATENATE(B66," - flanking")</f>
        <v>Transcription start site - flanking</v>
      </c>
      <c r="C67" s="6">
        <v>3.5634867294753916E-2</v>
      </c>
      <c r="D67" s="9"/>
      <c r="E67" s="18" t="s">
        <v>64</v>
      </c>
    </row>
    <row r="68" spans="1:5">
      <c r="A68" t="s">
        <v>136</v>
      </c>
      <c r="B68" t="s">
        <v>137</v>
      </c>
      <c r="C68" s="6">
        <v>1.1944107323317826E-2</v>
      </c>
      <c r="D68" s="9" t="s">
        <v>112</v>
      </c>
      <c r="E68" s="18" t="s">
        <v>55</v>
      </c>
    </row>
    <row r="69" spans="1:5">
      <c r="A69" t="s">
        <v>138</v>
      </c>
      <c r="B69" t="str">
        <f>CONCATENATE(B68," - flanking")</f>
        <v>3' UTR - flanking</v>
      </c>
      <c r="C69" s="6">
        <v>2.7935235266645334E-2</v>
      </c>
      <c r="D69" s="9"/>
      <c r="E69" s="18" t="s">
        <v>55</v>
      </c>
    </row>
    <row r="70" spans="1:5">
      <c r="A70" t="s">
        <v>139</v>
      </c>
      <c r="B70" t="s">
        <v>140</v>
      </c>
      <c r="C70" s="6">
        <v>5.9275413361959926E-3</v>
      </c>
      <c r="D70" s="9" t="s">
        <v>112</v>
      </c>
      <c r="E70" s="18" t="s">
        <v>55</v>
      </c>
    </row>
    <row r="71" spans="1:5">
      <c r="A71" t="s">
        <v>141</v>
      </c>
      <c r="B71" t="str">
        <f>CONCATENATE(B70," - flanking")</f>
        <v>5' UTR - flanking</v>
      </c>
      <c r="C71" s="6">
        <v>2.8214112487747859E-2</v>
      </c>
      <c r="D71" s="9"/>
      <c r="E71" s="18" t="s">
        <v>55</v>
      </c>
    </row>
    <row r="72" spans="1:5">
      <c r="A72" t="s">
        <v>142</v>
      </c>
      <c r="B72" t="s">
        <v>143</v>
      </c>
      <c r="C72" s="6">
        <v>2.1356813701714005E-2</v>
      </c>
      <c r="D72" s="9" t="s">
        <v>82</v>
      </c>
      <c r="E72" s="18" t="s">
        <v>64</v>
      </c>
    </row>
    <row r="73" spans="1:5">
      <c r="A73" t="s">
        <v>144</v>
      </c>
      <c r="B73" t="str">
        <f>CONCATENATE(B72," - flanking")</f>
        <v>Weak enhancer - flanking</v>
      </c>
      <c r="C73" s="6">
        <v>8.9480777227214217E-2</v>
      </c>
      <c r="D73" s="9"/>
      <c r="E73" s="18" t="s">
        <v>64</v>
      </c>
    </row>
    <row r="74" spans="1:5">
      <c r="A74" t="s">
        <v>145</v>
      </c>
      <c r="B74" t="s">
        <v>146</v>
      </c>
      <c r="C74" s="6">
        <v>0.89355162444480873</v>
      </c>
      <c r="D74" s="9"/>
      <c r="E74" s="18" t="s">
        <v>147</v>
      </c>
    </row>
    <row r="75" spans="1:5">
      <c r="A75" t="s">
        <v>148</v>
      </c>
      <c r="B75" t="s">
        <v>149</v>
      </c>
      <c r="C75" s="6">
        <v>9.4186080125586782E-3</v>
      </c>
      <c r="D75" s="9"/>
      <c r="E75" s="18" t="s">
        <v>147</v>
      </c>
    </row>
    <row r="76" spans="1:5">
      <c r="A76" s="17" t="s">
        <v>150</v>
      </c>
      <c r="B76" t="s">
        <v>151</v>
      </c>
      <c r="C76" s="6">
        <v>6.1033700231594129E-2</v>
      </c>
      <c r="D76" s="9" t="s">
        <v>152</v>
      </c>
      <c r="E76" s="18" t="s">
        <v>153</v>
      </c>
    </row>
    <row r="77" spans="1:5">
      <c r="A77" s="17" t="s">
        <v>154</v>
      </c>
      <c r="B77" t="s">
        <v>155</v>
      </c>
      <c r="C77" s="6">
        <v>5.9541887148551437E-2</v>
      </c>
      <c r="D77" s="9" t="s">
        <v>152</v>
      </c>
      <c r="E77" s="18" t="s">
        <v>153</v>
      </c>
    </row>
    <row r="78" spans="1:5">
      <c r="A78" s="17" t="s">
        <v>156</v>
      </c>
      <c r="B78" t="s">
        <v>157</v>
      </c>
      <c r="C78" s="6">
        <v>5.9393546072907588E-2</v>
      </c>
      <c r="D78" s="9" t="s">
        <v>152</v>
      </c>
      <c r="E78" s="18" t="s">
        <v>153</v>
      </c>
    </row>
    <row r="79" spans="1:5">
      <c r="A79" s="17" t="s">
        <v>158</v>
      </c>
      <c r="B79" t="s">
        <v>159</v>
      </c>
      <c r="C79" s="6">
        <v>6.0042925886177885E-2</v>
      </c>
      <c r="D79" s="9" t="s">
        <v>152</v>
      </c>
      <c r="E79" s="18" t="s">
        <v>153</v>
      </c>
    </row>
    <row r="80" spans="1:5">
      <c r="A80" s="17" t="s">
        <v>160</v>
      </c>
      <c r="B80" t="s">
        <v>161</v>
      </c>
      <c r="C80" s="6">
        <v>5.8624633160922257E-2</v>
      </c>
      <c r="D80" s="9" t="s">
        <v>152</v>
      </c>
      <c r="E80" s="18" t="s">
        <v>153</v>
      </c>
    </row>
    <row r="81" spans="1:5">
      <c r="A81" s="17" t="s">
        <v>162</v>
      </c>
      <c r="B81" t="s">
        <v>163</v>
      </c>
      <c r="C81" s="6">
        <v>5.9414751944813521E-2</v>
      </c>
      <c r="D81" s="9" t="s">
        <v>152</v>
      </c>
      <c r="E81" s="18" t="s">
        <v>153</v>
      </c>
    </row>
    <row r="82" spans="1:5">
      <c r="A82" s="17" t="s">
        <v>164</v>
      </c>
      <c r="B82" t="s">
        <v>165</v>
      </c>
      <c r="C82" s="6">
        <v>5.9469367067741058E-2</v>
      </c>
      <c r="D82" s="9" t="s">
        <v>152</v>
      </c>
      <c r="E82" s="18" t="s">
        <v>153</v>
      </c>
    </row>
    <row r="83" spans="1:5">
      <c r="A83" s="17" t="s">
        <v>166</v>
      </c>
      <c r="B83" t="s">
        <v>167</v>
      </c>
      <c r="C83" s="6">
        <v>5.9764848886656716E-2</v>
      </c>
      <c r="D83" s="9" t="s">
        <v>152</v>
      </c>
      <c r="E83" s="18" t="s">
        <v>153</v>
      </c>
    </row>
    <row r="84" spans="1:5">
      <c r="A84" s="17" t="s">
        <v>168</v>
      </c>
      <c r="B84" t="s">
        <v>169</v>
      </c>
      <c r="C84" s="6">
        <v>6.0283992637561339E-2</v>
      </c>
      <c r="D84" s="9" t="s">
        <v>152</v>
      </c>
      <c r="E84" s="18" t="s">
        <v>153</v>
      </c>
    </row>
    <row r="85" spans="1:5">
      <c r="A85" s="17" t="s">
        <v>170</v>
      </c>
      <c r="B85" t="s">
        <v>171</v>
      </c>
      <c r="C85" s="6">
        <v>5.87113571748017E-2</v>
      </c>
      <c r="D85" s="9" t="s">
        <v>152</v>
      </c>
      <c r="E85" s="18" t="s">
        <v>153</v>
      </c>
    </row>
    <row r="86" spans="1:5">
      <c r="A86" s="17" t="s">
        <v>172</v>
      </c>
      <c r="B86" t="s">
        <v>173</v>
      </c>
      <c r="C86" s="6">
        <v>0.53562001318164998</v>
      </c>
      <c r="D86" s="9"/>
      <c r="E86" s="18" t="s">
        <v>174</v>
      </c>
    </row>
    <row r="87" spans="1:5">
      <c r="A87" s="17" t="s">
        <v>175</v>
      </c>
      <c r="B87" t="s">
        <v>176</v>
      </c>
      <c r="C87" s="6">
        <v>0.59628071012863459</v>
      </c>
      <c r="D87" s="9" t="s">
        <v>177</v>
      </c>
      <c r="E87" s="18" t="s">
        <v>178</v>
      </c>
    </row>
    <row r="88" spans="1:5">
      <c r="A88" s="17" t="s">
        <v>179</v>
      </c>
      <c r="B88" t="s">
        <v>180</v>
      </c>
      <c r="C88" s="6">
        <v>0.99604330439098587</v>
      </c>
      <c r="D88" s="9" t="s">
        <v>181</v>
      </c>
      <c r="E88" s="18" t="s">
        <v>182</v>
      </c>
    </row>
    <row r="89" spans="1:5">
      <c r="A89" s="17" t="s">
        <v>183</v>
      </c>
      <c r="B89" t="s">
        <v>184</v>
      </c>
      <c r="C89" s="6">
        <v>1</v>
      </c>
      <c r="D89" s="9" t="s">
        <v>181</v>
      </c>
      <c r="E89" s="18" t="s">
        <v>178</v>
      </c>
    </row>
    <row r="90" spans="1:5">
      <c r="A90" s="17" t="s">
        <v>185</v>
      </c>
      <c r="B90" t="s">
        <v>186</v>
      </c>
      <c r="C90" s="6">
        <v>0.99861301594411489</v>
      </c>
      <c r="D90" s="9" t="s">
        <v>187</v>
      </c>
      <c r="E90" s="18" t="s">
        <v>188</v>
      </c>
    </row>
    <row r="91" spans="1:5">
      <c r="A91" s="17" t="s">
        <v>189</v>
      </c>
      <c r="B91" t="s">
        <v>190</v>
      </c>
      <c r="C91" s="6">
        <v>1</v>
      </c>
      <c r="D91" s="9" t="s">
        <v>191</v>
      </c>
      <c r="E91" s="18" t="s">
        <v>153</v>
      </c>
    </row>
    <row r="92" spans="1:5">
      <c r="A92" t="s">
        <v>192</v>
      </c>
      <c r="B92" t="s">
        <v>193</v>
      </c>
      <c r="C92" s="6">
        <v>0.57065541448427071</v>
      </c>
      <c r="D92" s="9" t="s">
        <v>194</v>
      </c>
      <c r="E92" s="18" t="s">
        <v>195</v>
      </c>
    </row>
    <row r="93" spans="1:5">
      <c r="A93" t="s">
        <v>196</v>
      </c>
      <c r="B93" t="s">
        <v>197</v>
      </c>
      <c r="C93" s="6">
        <v>3.6989342348896406E-2</v>
      </c>
      <c r="D93" s="9" t="s">
        <v>198</v>
      </c>
      <c r="E93" s="18" t="s">
        <v>199</v>
      </c>
    </row>
    <row r="94" spans="1:5">
      <c r="A94" t="s">
        <v>200</v>
      </c>
      <c r="B94" t="s">
        <v>201</v>
      </c>
      <c r="C94" s="6">
        <v>6.7981924194809543E-2</v>
      </c>
      <c r="D94" s="9" t="s">
        <v>198</v>
      </c>
      <c r="E94" s="18" t="s">
        <v>199</v>
      </c>
    </row>
    <row r="95" spans="1:5">
      <c r="A95" t="s">
        <v>202</v>
      </c>
      <c r="B95" t="s">
        <v>203</v>
      </c>
      <c r="C95" s="6">
        <v>6.1371693822019319E-2</v>
      </c>
      <c r="D95" s="9" t="s">
        <v>198</v>
      </c>
      <c r="E95" s="18" t="s">
        <v>199</v>
      </c>
    </row>
    <row r="96" spans="1:5">
      <c r="A96" t="s">
        <v>204</v>
      </c>
      <c r="B96" t="s">
        <v>205</v>
      </c>
      <c r="C96" s="6">
        <v>0.11779121638781778</v>
      </c>
      <c r="D96" s="9" t="s">
        <v>198</v>
      </c>
      <c r="E96" s="18" t="s">
        <v>199</v>
      </c>
    </row>
    <row r="97" spans="1:5">
      <c r="A97" t="s">
        <v>206</v>
      </c>
      <c r="B97" t="s">
        <v>207</v>
      </c>
      <c r="C97" s="6">
        <v>3.4120447952037921E-3</v>
      </c>
      <c r="D97" s="9" t="s">
        <v>208</v>
      </c>
      <c r="E97" s="18" t="s">
        <v>209</v>
      </c>
    </row>
    <row r="98" spans="1:5">
      <c r="A98" t="s">
        <v>210</v>
      </c>
      <c r="B98" t="s">
        <v>211</v>
      </c>
      <c r="C98" s="6">
        <v>3.543081079150817E-3</v>
      </c>
      <c r="D98" s="9" t="s">
        <v>208</v>
      </c>
      <c r="E98" s="18" t="s">
        <v>209</v>
      </c>
    </row>
    <row r="99" spans="1:5">
      <c r="A99" t="s">
        <v>212</v>
      </c>
      <c r="B99" t="s">
        <v>213</v>
      </c>
      <c r="C99" s="6">
        <v>3.2524105924930616E-2</v>
      </c>
      <c r="D99" s="9"/>
      <c r="E99" s="18" t="s">
        <v>214</v>
      </c>
    </row>
    <row r="100" spans="1:5">
      <c r="A100" t="s">
        <v>215</v>
      </c>
      <c r="B100" t="str">
        <f>CONCATENATE(B99," - flanking")</f>
        <v>Conserved (Vertebrate) - flanking</v>
      </c>
      <c r="C100" s="6">
        <v>0.41366204301971216</v>
      </c>
      <c r="D100" s="9"/>
      <c r="E100" s="18" t="s">
        <v>214</v>
      </c>
    </row>
    <row r="101" spans="1:5">
      <c r="A101" t="s">
        <v>216</v>
      </c>
      <c r="B101" t="s">
        <v>217</v>
      </c>
      <c r="C101" s="6">
        <v>2.4208703389968684E-2</v>
      </c>
      <c r="D101" s="9"/>
      <c r="E101" s="18" t="s">
        <v>214</v>
      </c>
    </row>
    <row r="102" spans="1:5">
      <c r="A102" t="s">
        <v>218</v>
      </c>
      <c r="B102" t="str">
        <f>CONCATENATE(B101," - flanking")</f>
        <v>Conserved (Mammal) - flanking</v>
      </c>
      <c r="C102" s="6">
        <v>0.34577284450064222</v>
      </c>
      <c r="D102" s="9"/>
      <c r="E102" s="18" t="s">
        <v>214</v>
      </c>
    </row>
    <row r="103" spans="1:5">
      <c r="A103" t="s">
        <v>219</v>
      </c>
      <c r="B103" t="s">
        <v>220</v>
      </c>
      <c r="C103" s="6">
        <v>2.2147032513302932E-2</v>
      </c>
      <c r="D103" s="9"/>
      <c r="E103" s="18" t="s">
        <v>214</v>
      </c>
    </row>
    <row r="104" spans="1:5">
      <c r="A104" t="s">
        <v>221</v>
      </c>
      <c r="B104" t="str">
        <f>CONCATENATE(B103," - flanking")</f>
        <v>Conserved (Primate) - flanking</v>
      </c>
      <c r="C104" s="6">
        <v>0.18206701435627526</v>
      </c>
      <c r="D104" s="9"/>
      <c r="E104" s="18" t="s">
        <v>214</v>
      </c>
    </row>
    <row r="105" spans="1:5">
      <c r="A105" t="s">
        <v>222</v>
      </c>
      <c r="B105" t="s">
        <v>223</v>
      </c>
      <c r="C105" s="6">
        <v>1.4225839134856443E-2</v>
      </c>
      <c r="D105" s="9"/>
      <c r="E105" s="18" t="s">
        <v>224</v>
      </c>
    </row>
    <row r="106" spans="1:5">
      <c r="A106" t="s">
        <v>225</v>
      </c>
      <c r="B106" t="str">
        <f>CONCATENATE(B105," - flanking")</f>
        <v>Flanking bivalent TSS/enhancers - flanking</v>
      </c>
      <c r="C106" s="6">
        <v>3.2193714439528308E-2</v>
      </c>
      <c r="D106" s="9"/>
      <c r="E106" s="18" t="s">
        <v>224</v>
      </c>
    </row>
    <row r="109" spans="1:5">
      <c r="C109" s="6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2020-10-01T19:55:04Z</dcterms:created>
  <dcterms:modified xsi:type="dcterms:W3CDTF">2020-10-01T19:55:54Z</dcterms:modified>
</cp:coreProperties>
</file>