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llonmc/Desktop/"/>
    </mc:Choice>
  </mc:AlternateContent>
  <xr:revisionPtr revIDLastSave="0" documentId="13_ncr:1_{D79949F5-B3EB-B449-86BD-7BAF5C611781}" xr6:coauthVersionLast="36" xr6:coauthVersionMax="41" xr10:uidLastSave="{00000000-0000-0000-0000-000000000000}"/>
  <bookViews>
    <workbookView xWindow="26060" yWindow="1040" windowWidth="30580" windowHeight="19460" activeTab="1" xr2:uid="{DB4D1096-22AA-415F-B044-831F660AB1FE}"/>
  </bookViews>
  <sheets>
    <sheet name="WT-processed" sheetId="2" r:id="rId1"/>
    <sheet name="H235A&amp;H250A-processed" sheetId="5" r:id="rId2"/>
    <sheet name="plotted data" sheetId="3" r:id="rId3"/>
  </sheets>
  <definedNames>
    <definedName name="_xlnm.Print_Area" localSheetId="0">'WT-processed'!$H$35:$K$60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8" i="5" l="1"/>
  <c r="F28" i="5"/>
  <c r="E28" i="5"/>
  <c r="E29" i="5" s="1"/>
  <c r="D28" i="5"/>
  <c r="C28" i="5"/>
  <c r="B28" i="5"/>
  <c r="B29" i="5" s="1"/>
  <c r="X27" i="5"/>
  <c r="W27" i="5"/>
  <c r="T27" i="5"/>
  <c r="S27" i="5"/>
  <c r="Y27" i="5" s="1"/>
  <c r="R27" i="5"/>
  <c r="Q27" i="5"/>
  <c r="P27" i="5"/>
  <c r="V27" i="5" s="1"/>
  <c r="O27" i="5"/>
  <c r="U27" i="5" s="1"/>
  <c r="N27" i="5"/>
  <c r="Y26" i="5"/>
  <c r="X26" i="5"/>
  <c r="U26" i="5"/>
  <c r="T26" i="5"/>
  <c r="S26" i="5"/>
  <c r="R26" i="5"/>
  <c r="Q26" i="5"/>
  <c r="W26" i="5" s="1"/>
  <c r="P26" i="5"/>
  <c r="V26" i="5" s="1"/>
  <c r="O26" i="5"/>
  <c r="N26" i="5"/>
  <c r="Y25" i="5"/>
  <c r="V25" i="5"/>
  <c r="U25" i="5"/>
  <c r="S25" i="5"/>
  <c r="R25" i="5"/>
  <c r="X25" i="5" s="1"/>
  <c r="Q25" i="5"/>
  <c r="W25" i="5" s="1"/>
  <c r="P25" i="5"/>
  <c r="O25" i="5"/>
  <c r="N25" i="5"/>
  <c r="T25" i="5" s="1"/>
  <c r="W24" i="5"/>
  <c r="V24" i="5"/>
  <c r="S24" i="5"/>
  <c r="Y24" i="5" s="1"/>
  <c r="R24" i="5"/>
  <c r="X24" i="5" s="1"/>
  <c r="Q24" i="5"/>
  <c r="P24" i="5"/>
  <c r="O24" i="5"/>
  <c r="U24" i="5" s="1"/>
  <c r="N24" i="5"/>
  <c r="T24" i="5" s="1"/>
  <c r="X23" i="5"/>
  <c r="W23" i="5"/>
  <c r="T23" i="5"/>
  <c r="S23" i="5"/>
  <c r="Y23" i="5" s="1"/>
  <c r="R23" i="5"/>
  <c r="Q23" i="5"/>
  <c r="P23" i="5"/>
  <c r="V23" i="5" s="1"/>
  <c r="O23" i="5"/>
  <c r="U23" i="5" s="1"/>
  <c r="AA23" i="5" s="1"/>
  <c r="N23" i="5"/>
  <c r="Y22" i="5"/>
  <c r="X22" i="5"/>
  <c r="U22" i="5"/>
  <c r="T22" i="5"/>
  <c r="S22" i="5"/>
  <c r="R22" i="5"/>
  <c r="Q22" i="5"/>
  <c r="W22" i="5" s="1"/>
  <c r="P22" i="5"/>
  <c r="V22" i="5" s="1"/>
  <c r="O22" i="5"/>
  <c r="N22" i="5"/>
  <c r="Y21" i="5"/>
  <c r="V21" i="5"/>
  <c r="U21" i="5"/>
  <c r="S21" i="5"/>
  <c r="R21" i="5"/>
  <c r="X21" i="5" s="1"/>
  <c r="Q21" i="5"/>
  <c r="W21" i="5" s="1"/>
  <c r="P21" i="5"/>
  <c r="O21" i="5"/>
  <c r="N21" i="5"/>
  <c r="T21" i="5" s="1"/>
  <c r="W20" i="5"/>
  <c r="V20" i="5"/>
  <c r="S20" i="5"/>
  <c r="Y20" i="5" s="1"/>
  <c r="R20" i="5"/>
  <c r="X20" i="5" s="1"/>
  <c r="Q20" i="5"/>
  <c r="P20" i="5"/>
  <c r="O20" i="5"/>
  <c r="U20" i="5" s="1"/>
  <c r="N20" i="5"/>
  <c r="T20" i="5" s="1"/>
  <c r="X19" i="5"/>
  <c r="W19" i="5"/>
  <c r="T19" i="5"/>
  <c r="S19" i="5"/>
  <c r="Y19" i="5" s="1"/>
  <c r="R19" i="5"/>
  <c r="Q19" i="5"/>
  <c r="P19" i="5"/>
  <c r="V19" i="5" s="1"/>
  <c r="O19" i="5"/>
  <c r="U19" i="5" s="1"/>
  <c r="AA19" i="5" s="1"/>
  <c r="N19" i="5"/>
  <c r="Y18" i="5"/>
  <c r="X18" i="5"/>
  <c r="U18" i="5"/>
  <c r="T18" i="5"/>
  <c r="S18" i="5"/>
  <c r="R18" i="5"/>
  <c r="Q18" i="5"/>
  <c r="W18" i="5" s="1"/>
  <c r="P18" i="5"/>
  <c r="V18" i="5" s="1"/>
  <c r="O18" i="5"/>
  <c r="N18" i="5"/>
  <c r="Y17" i="5"/>
  <c r="V17" i="5"/>
  <c r="U17" i="5"/>
  <c r="S17" i="5"/>
  <c r="R17" i="5"/>
  <c r="X17" i="5" s="1"/>
  <c r="Q17" i="5"/>
  <c r="W17" i="5" s="1"/>
  <c r="P17" i="5"/>
  <c r="O17" i="5"/>
  <c r="N17" i="5"/>
  <c r="T17" i="5" s="1"/>
  <c r="W16" i="5"/>
  <c r="V16" i="5"/>
  <c r="S16" i="5"/>
  <c r="Y16" i="5" s="1"/>
  <c r="R16" i="5"/>
  <c r="X16" i="5" s="1"/>
  <c r="Q16" i="5"/>
  <c r="P16" i="5"/>
  <c r="O16" i="5"/>
  <c r="U16" i="5" s="1"/>
  <c r="N16" i="5"/>
  <c r="T16" i="5" s="1"/>
  <c r="X15" i="5"/>
  <c r="W15" i="5"/>
  <c r="T15" i="5"/>
  <c r="S15" i="5"/>
  <c r="Y15" i="5" s="1"/>
  <c r="R15" i="5"/>
  <c r="Q15" i="5"/>
  <c r="P15" i="5"/>
  <c r="V15" i="5" s="1"/>
  <c r="O15" i="5"/>
  <c r="U15" i="5" s="1"/>
  <c r="AA15" i="5" s="1"/>
  <c r="N15" i="5"/>
  <c r="Y14" i="5"/>
  <c r="X14" i="5"/>
  <c r="U14" i="5"/>
  <c r="T14" i="5"/>
  <c r="S14" i="5"/>
  <c r="R14" i="5"/>
  <c r="Q14" i="5"/>
  <c r="W14" i="5" s="1"/>
  <c r="P14" i="5"/>
  <c r="V14" i="5" s="1"/>
  <c r="O14" i="5"/>
  <c r="N14" i="5"/>
  <c r="Y13" i="5"/>
  <c r="V13" i="5"/>
  <c r="U13" i="5"/>
  <c r="S13" i="5"/>
  <c r="R13" i="5"/>
  <c r="X13" i="5" s="1"/>
  <c r="Q13" i="5"/>
  <c r="W13" i="5" s="1"/>
  <c r="P13" i="5"/>
  <c r="O13" i="5"/>
  <c r="N13" i="5"/>
  <c r="T13" i="5" s="1"/>
  <c r="W12" i="5"/>
  <c r="V12" i="5"/>
  <c r="S12" i="5"/>
  <c r="Y12" i="5" s="1"/>
  <c r="R12" i="5"/>
  <c r="X12" i="5" s="1"/>
  <c r="Q12" i="5"/>
  <c r="P12" i="5"/>
  <c r="O12" i="5"/>
  <c r="U12" i="5" s="1"/>
  <c r="N12" i="5"/>
  <c r="T12" i="5" s="1"/>
  <c r="X11" i="5"/>
  <c r="W11" i="5"/>
  <c r="T11" i="5"/>
  <c r="S11" i="5"/>
  <c r="Y11" i="5" s="1"/>
  <c r="R11" i="5"/>
  <c r="Q11" i="5"/>
  <c r="P11" i="5"/>
  <c r="V11" i="5" s="1"/>
  <c r="O11" i="5"/>
  <c r="U11" i="5" s="1"/>
  <c r="AA11" i="5" s="1"/>
  <c r="N11" i="5"/>
  <c r="Y10" i="5"/>
  <c r="X10" i="5"/>
  <c r="U10" i="5"/>
  <c r="T10" i="5"/>
  <c r="S10" i="5"/>
  <c r="R10" i="5"/>
  <c r="Q10" i="5"/>
  <c r="W10" i="5" s="1"/>
  <c r="P10" i="5"/>
  <c r="V10" i="5" s="1"/>
  <c r="O10" i="5"/>
  <c r="N10" i="5"/>
  <c r="Y9" i="5"/>
  <c r="V9" i="5"/>
  <c r="U9" i="5"/>
  <c r="S9" i="5"/>
  <c r="R9" i="5"/>
  <c r="X9" i="5" s="1"/>
  <c r="Q9" i="5"/>
  <c r="W9" i="5" s="1"/>
  <c r="P9" i="5"/>
  <c r="O9" i="5"/>
  <c r="N9" i="5"/>
  <c r="T9" i="5" s="1"/>
  <c r="W8" i="5"/>
  <c r="V8" i="5"/>
  <c r="S8" i="5"/>
  <c r="Y8" i="5" s="1"/>
  <c r="R8" i="5"/>
  <c r="X8" i="5" s="1"/>
  <c r="Q8" i="5"/>
  <c r="P8" i="5"/>
  <c r="O8" i="5"/>
  <c r="U8" i="5" s="1"/>
  <c r="N8" i="5"/>
  <c r="T8" i="5" s="1"/>
  <c r="X7" i="5"/>
  <c r="W7" i="5"/>
  <c r="T7" i="5"/>
  <c r="S7" i="5"/>
  <c r="Y7" i="5" s="1"/>
  <c r="R7" i="5"/>
  <c r="Q7" i="5"/>
  <c r="P7" i="5"/>
  <c r="V7" i="5" s="1"/>
  <c r="O7" i="5"/>
  <c r="U7" i="5" s="1"/>
  <c r="AA7" i="5" s="1"/>
  <c r="N7" i="5"/>
  <c r="Y6" i="5"/>
  <c r="X6" i="5"/>
  <c r="U6" i="5"/>
  <c r="T6" i="5"/>
  <c r="S6" i="5"/>
  <c r="R6" i="5"/>
  <c r="Q6" i="5"/>
  <c r="W6" i="5" s="1"/>
  <c r="P6" i="5"/>
  <c r="V6" i="5" s="1"/>
  <c r="O6" i="5"/>
  <c r="N6" i="5"/>
  <c r="Y5" i="5"/>
  <c r="V5" i="5"/>
  <c r="U5" i="5"/>
  <c r="S5" i="5"/>
  <c r="R5" i="5"/>
  <c r="X5" i="5" s="1"/>
  <c r="Q5" i="5"/>
  <c r="W5" i="5" s="1"/>
  <c r="P5" i="5"/>
  <c r="O5" i="5"/>
  <c r="N5" i="5"/>
  <c r="T5" i="5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W4" i="5"/>
  <c r="V4" i="5"/>
  <c r="S4" i="5"/>
  <c r="Y4" i="5" s="1"/>
  <c r="R4" i="5"/>
  <c r="X4" i="5" s="1"/>
  <c r="Q4" i="5"/>
  <c r="P4" i="5"/>
  <c r="O4" i="5"/>
  <c r="U4" i="5" s="1"/>
  <c r="N4" i="5"/>
  <c r="T4" i="5" s="1"/>
  <c r="W3" i="5"/>
  <c r="V3" i="5"/>
  <c r="S3" i="5"/>
  <c r="Y3" i="5" s="1"/>
  <c r="R3" i="5"/>
  <c r="X3" i="5" s="1"/>
  <c r="Q3" i="5"/>
  <c r="P3" i="5"/>
  <c r="O3" i="5"/>
  <c r="U3" i="5" s="1"/>
  <c r="N3" i="5"/>
  <c r="T3" i="5" s="1"/>
  <c r="AA8" i="5" l="1"/>
  <c r="Z8" i="5"/>
  <c r="AA16" i="5"/>
  <c r="Z16" i="5"/>
  <c r="AA17" i="5"/>
  <c r="Z17" i="5"/>
  <c r="AC18" i="5"/>
  <c r="AB18" i="5"/>
  <c r="AA21" i="5"/>
  <c r="Z21" i="5"/>
  <c r="AB3" i="5"/>
  <c r="AB4" i="5"/>
  <c r="AC7" i="5"/>
  <c r="AC11" i="5"/>
  <c r="AC15" i="5"/>
  <c r="AC19" i="5"/>
  <c r="AC23" i="5"/>
  <c r="AC27" i="5"/>
  <c r="AA12" i="5"/>
  <c r="Z12" i="5"/>
  <c r="AA13" i="5"/>
  <c r="Z13" i="5"/>
  <c r="AC14" i="5"/>
  <c r="AB14" i="5"/>
  <c r="AA3" i="5"/>
  <c r="Z3" i="5"/>
  <c r="AA4" i="5"/>
  <c r="Z4" i="5"/>
  <c r="AC5" i="5"/>
  <c r="AB5" i="5"/>
  <c r="Z6" i="5"/>
  <c r="AB8" i="5"/>
  <c r="AC9" i="5"/>
  <c r="AB9" i="5"/>
  <c r="Z10" i="5"/>
  <c r="AB12" i="5"/>
  <c r="AC13" i="5"/>
  <c r="AB13" i="5"/>
  <c r="Z14" i="5"/>
  <c r="AB16" i="5"/>
  <c r="AC17" i="5"/>
  <c r="AB17" i="5"/>
  <c r="Z18" i="5"/>
  <c r="AB20" i="5"/>
  <c r="AC21" i="5"/>
  <c r="AB21" i="5"/>
  <c r="Z22" i="5"/>
  <c r="AB24" i="5"/>
  <c r="AC25" i="5"/>
  <c r="AB25" i="5"/>
  <c r="Z26" i="5"/>
  <c r="AA24" i="5"/>
  <c r="Z24" i="5"/>
  <c r="AA25" i="5"/>
  <c r="Z25" i="5"/>
  <c r="AC26" i="5"/>
  <c r="AB26" i="5"/>
  <c r="AA5" i="5"/>
  <c r="Z5" i="5"/>
  <c r="AC6" i="5"/>
  <c r="AB6" i="5"/>
  <c r="AA9" i="5"/>
  <c r="Z9" i="5"/>
  <c r="AC10" i="5"/>
  <c r="AB10" i="5"/>
  <c r="AA20" i="5"/>
  <c r="Z20" i="5"/>
  <c r="AC22" i="5"/>
  <c r="AB22" i="5"/>
  <c r="Z7" i="5"/>
  <c r="Z11" i="5"/>
  <c r="Z15" i="5"/>
  <c r="Z19" i="5"/>
  <c r="Z23" i="5"/>
  <c r="AA27" i="5"/>
  <c r="AC3" i="5"/>
  <c r="AC4" i="5"/>
  <c r="AA6" i="5"/>
  <c r="AC8" i="5"/>
  <c r="AA10" i="5"/>
  <c r="AC12" i="5"/>
  <c r="AA14" i="5"/>
  <c r="AC16" i="5"/>
  <c r="AA18" i="5"/>
  <c r="AC20" i="5"/>
  <c r="AA22" i="5"/>
  <c r="AC24" i="5"/>
  <c r="AA26" i="5"/>
  <c r="Z27" i="5"/>
  <c r="AB7" i="5"/>
  <c r="AB11" i="5"/>
  <c r="AB15" i="5"/>
  <c r="AB19" i="5"/>
  <c r="AB23" i="5"/>
  <c r="AB27" i="5"/>
  <c r="S6" i="3" l="1"/>
  <c r="S5" i="3"/>
  <c r="P5" i="2"/>
  <c r="P6" i="2"/>
  <c r="P7" i="2"/>
  <c r="R7" i="2" s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R19" i="2" s="1"/>
  <c r="O20" i="2"/>
  <c r="O21" i="2"/>
  <c r="O22" i="2"/>
  <c r="O23" i="2"/>
  <c r="O24" i="2"/>
  <c r="O25" i="2"/>
  <c r="O26" i="2"/>
  <c r="O27" i="2"/>
  <c r="O28" i="2"/>
  <c r="O4" i="2"/>
  <c r="Q4" i="2" s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4" i="2"/>
  <c r="R5" i="2"/>
  <c r="R6" i="2"/>
  <c r="R9" i="2"/>
  <c r="R10" i="2"/>
  <c r="R11" i="2"/>
  <c r="R13" i="2"/>
  <c r="R14" i="2"/>
  <c r="R15" i="2"/>
  <c r="R17" i="2"/>
  <c r="R18" i="2"/>
  <c r="R21" i="2"/>
  <c r="R22" i="2"/>
  <c r="R23" i="2"/>
  <c r="R25" i="2"/>
  <c r="R26" i="2"/>
  <c r="R27" i="2"/>
  <c r="R4" i="2"/>
  <c r="H30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4" i="2"/>
  <c r="K5" i="2"/>
  <c r="K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4" i="2"/>
  <c r="R28" i="2" l="1"/>
  <c r="R24" i="2"/>
  <c r="R20" i="2"/>
  <c r="R16" i="2"/>
  <c r="R12" i="2"/>
  <c r="R8" i="2"/>
  <c r="F29" i="2"/>
  <c r="G29" i="2"/>
  <c r="E29" i="2"/>
  <c r="I29" i="2"/>
  <c r="J29" i="2"/>
  <c r="H29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Q25" i="2" l="1"/>
  <c r="Q26" i="2"/>
  <c r="Q27" i="2"/>
  <c r="Q21" i="2"/>
  <c r="Q22" i="2"/>
  <c r="Q23" i="2"/>
  <c r="Q20" i="2"/>
  <c r="Q24" i="2"/>
  <c r="Q28" i="2"/>
  <c r="Q15" i="2" l="1"/>
  <c r="Q13" i="2"/>
  <c r="Q12" i="2"/>
  <c r="Q17" i="2"/>
  <c r="Q16" i="2"/>
  <c r="Q18" i="2"/>
  <c r="Q6" i="2"/>
  <c r="Q11" i="2"/>
  <c r="Q7" i="2"/>
  <c r="Q10" i="2"/>
  <c r="Q19" i="2"/>
  <c r="Q5" i="2"/>
  <c r="Q9" i="2"/>
  <c r="Q8" i="2"/>
  <c r="Q14" i="2"/>
</calcChain>
</file>

<file path=xl/sharedStrings.xml><?xml version="1.0" encoding="utf-8"?>
<sst xmlns="http://schemas.openxmlformats.org/spreadsheetml/2006/main" count="89" uniqueCount="31">
  <si>
    <t xml:space="preserve">Time  (min) </t>
  </si>
  <si>
    <t>WT Nsp15</t>
  </si>
  <si>
    <t>uncut control</t>
  </si>
  <si>
    <t>cut control</t>
  </si>
  <si>
    <t>Autozero</t>
  </si>
  <si>
    <t>Amount RNA</t>
  </si>
  <si>
    <t>avg Amount RNA</t>
  </si>
  <si>
    <t>stdev Amount RNA</t>
  </si>
  <si>
    <t>WT</t>
  </si>
  <si>
    <t>Time (min)</t>
  </si>
  <si>
    <t>p-value</t>
  </si>
  <si>
    <t>Summary</t>
  </si>
  <si>
    <t>uncut RNA</t>
  </si>
  <si>
    <t>cut RNA</t>
  </si>
  <si>
    <t>Avg mean</t>
  </si>
  <si>
    <t xml:space="preserve">Stdev </t>
  </si>
  <si>
    <t>Avg</t>
  </si>
  <si>
    <t>Replica</t>
  </si>
  <si>
    <t>H235A</t>
  </si>
  <si>
    <t>H250A</t>
  </si>
  <si>
    <t>WT-H235A</t>
  </si>
  <si>
    <t>WT-H250A</t>
  </si>
  <si>
    <t>Autozero H235A</t>
  </si>
  <si>
    <t>Autozero H250A</t>
  </si>
  <si>
    <t>1-H235A</t>
  </si>
  <si>
    <t>2-H235A</t>
  </si>
  <si>
    <t>1-H250A</t>
  </si>
  <si>
    <t>3-H235A</t>
  </si>
  <si>
    <t>2-H250A</t>
  </si>
  <si>
    <t>3-H250A</t>
  </si>
  <si>
    <t>Avg.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</si>
</sst>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 applyAlignment="1">
      <alignment horizontal="right"/>
    </xf>
    <xf numFmtId="0" fontId="0" fillId="0" borderId="0" xfId="0" applyBorder="1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2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616343180782984"/>
          <c:y val="4.4641676861436851E-2"/>
          <c:w val="0.73747273734392549"/>
          <c:h val="0.76479163011370876"/>
        </c:manualLayout>
      </c:layout>
      <c:scatterChart>
        <c:scatterStyle val="lineMarker"/>
        <c:varyColors val="0"/>
        <c:ser>
          <c:idx val="0"/>
          <c:order val="0"/>
          <c:tx>
            <c:v>WT</c:v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'plotted data'!$F$5:$F$29</c:f>
                <c:numCache>
                  <c:formatCode>General</c:formatCode>
                  <c:ptCount val="25"/>
                  <c:pt idx="0">
                    <c:v>0</c:v>
                  </c:pt>
                  <c:pt idx="1">
                    <c:v>2.8913486589308724E-4</c:v>
                  </c:pt>
                  <c:pt idx="2">
                    <c:v>5.3452908696341656E-4</c:v>
                  </c:pt>
                  <c:pt idx="3">
                    <c:v>5.9490818518053953E-4</c:v>
                  </c:pt>
                  <c:pt idx="4">
                    <c:v>1.2733475811302309E-3</c:v>
                  </c:pt>
                  <c:pt idx="5">
                    <c:v>7.773108460794807E-4</c:v>
                  </c:pt>
                  <c:pt idx="6">
                    <c:v>1.347786817373768E-3</c:v>
                  </c:pt>
                  <c:pt idx="7">
                    <c:v>5.6301800900302227E-4</c:v>
                  </c:pt>
                  <c:pt idx="8">
                    <c:v>1.5838192866220451E-3</c:v>
                  </c:pt>
                  <c:pt idx="9">
                    <c:v>1.7111828513266783E-3</c:v>
                  </c:pt>
                  <c:pt idx="10">
                    <c:v>1.6279084679717303E-3</c:v>
                  </c:pt>
                  <c:pt idx="11">
                    <c:v>1.9602812370045548E-3</c:v>
                  </c:pt>
                  <c:pt idx="12">
                    <c:v>2.1108268938089393E-3</c:v>
                  </c:pt>
                  <c:pt idx="13">
                    <c:v>1.847739528584872E-3</c:v>
                  </c:pt>
                  <c:pt idx="14">
                    <c:v>2.7643337298063676E-3</c:v>
                  </c:pt>
                  <c:pt idx="15">
                    <c:v>1.519631796400752E-3</c:v>
                  </c:pt>
                  <c:pt idx="16">
                    <c:v>1.9166165842501818E-3</c:v>
                  </c:pt>
                  <c:pt idx="17">
                    <c:v>2.7187840638068081E-3</c:v>
                  </c:pt>
                  <c:pt idx="18">
                    <c:v>1.8014068152262567E-3</c:v>
                  </c:pt>
                  <c:pt idx="19">
                    <c:v>3.2889115764367757E-3</c:v>
                  </c:pt>
                  <c:pt idx="20">
                    <c:v>2.4804789452805955E-3</c:v>
                  </c:pt>
                  <c:pt idx="21">
                    <c:v>3.6957668523426887E-3</c:v>
                  </c:pt>
                  <c:pt idx="22">
                    <c:v>3.5923851904874071E-3</c:v>
                  </c:pt>
                  <c:pt idx="23">
                    <c:v>3.3861178605845178E-3</c:v>
                  </c:pt>
                  <c:pt idx="24">
                    <c:v>3.2376627459771959E-3</c:v>
                  </c:pt>
                </c:numCache>
              </c:numRef>
            </c:plus>
            <c:minus>
              <c:numRef>
                <c:f>'plotted data'!$F$5:$F$29</c:f>
                <c:numCache>
                  <c:formatCode>General</c:formatCode>
                  <c:ptCount val="25"/>
                  <c:pt idx="0">
                    <c:v>0</c:v>
                  </c:pt>
                  <c:pt idx="1">
                    <c:v>2.8913486589308724E-4</c:v>
                  </c:pt>
                  <c:pt idx="2">
                    <c:v>5.3452908696341656E-4</c:v>
                  </c:pt>
                  <c:pt idx="3">
                    <c:v>5.9490818518053953E-4</c:v>
                  </c:pt>
                  <c:pt idx="4">
                    <c:v>1.2733475811302309E-3</c:v>
                  </c:pt>
                  <c:pt idx="5">
                    <c:v>7.773108460794807E-4</c:v>
                  </c:pt>
                  <c:pt idx="6">
                    <c:v>1.347786817373768E-3</c:v>
                  </c:pt>
                  <c:pt idx="7">
                    <c:v>5.6301800900302227E-4</c:v>
                  </c:pt>
                  <c:pt idx="8">
                    <c:v>1.5838192866220451E-3</c:v>
                  </c:pt>
                  <c:pt idx="9">
                    <c:v>1.7111828513266783E-3</c:v>
                  </c:pt>
                  <c:pt idx="10">
                    <c:v>1.6279084679717303E-3</c:v>
                  </c:pt>
                  <c:pt idx="11">
                    <c:v>1.9602812370045548E-3</c:v>
                  </c:pt>
                  <c:pt idx="12">
                    <c:v>2.1108268938089393E-3</c:v>
                  </c:pt>
                  <c:pt idx="13">
                    <c:v>1.847739528584872E-3</c:v>
                  </c:pt>
                  <c:pt idx="14">
                    <c:v>2.7643337298063676E-3</c:v>
                  </c:pt>
                  <c:pt idx="15">
                    <c:v>1.519631796400752E-3</c:v>
                  </c:pt>
                  <c:pt idx="16">
                    <c:v>1.9166165842501818E-3</c:v>
                  </c:pt>
                  <c:pt idx="17">
                    <c:v>2.7187840638068081E-3</c:v>
                  </c:pt>
                  <c:pt idx="18">
                    <c:v>1.8014068152262567E-3</c:v>
                  </c:pt>
                  <c:pt idx="19">
                    <c:v>3.2889115764367757E-3</c:v>
                  </c:pt>
                  <c:pt idx="20">
                    <c:v>2.4804789452805955E-3</c:v>
                  </c:pt>
                  <c:pt idx="21">
                    <c:v>3.6957668523426887E-3</c:v>
                  </c:pt>
                  <c:pt idx="22">
                    <c:v>3.5923851904874071E-3</c:v>
                  </c:pt>
                  <c:pt idx="23">
                    <c:v>3.3861178605845178E-3</c:v>
                  </c:pt>
                  <c:pt idx="24">
                    <c:v>3.2376627459771959E-3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xVal>
            <c:numRef>
              <c:f>'plotted data'!$A$5:$A$29</c:f>
              <c:numCache>
                <c:formatCode>General</c:formatCode>
                <c:ptCount val="25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  <c:pt idx="12">
                  <c:v>30</c:v>
                </c:pt>
                <c:pt idx="13">
                  <c:v>32.5</c:v>
                </c:pt>
                <c:pt idx="14">
                  <c:v>35</c:v>
                </c:pt>
                <c:pt idx="15">
                  <c:v>37.5</c:v>
                </c:pt>
                <c:pt idx="16">
                  <c:v>40</c:v>
                </c:pt>
                <c:pt idx="17">
                  <c:v>42.5</c:v>
                </c:pt>
                <c:pt idx="18">
                  <c:v>45</c:v>
                </c:pt>
                <c:pt idx="19">
                  <c:v>47.5</c:v>
                </c:pt>
                <c:pt idx="20">
                  <c:v>50</c:v>
                </c:pt>
                <c:pt idx="21">
                  <c:v>52.5</c:v>
                </c:pt>
                <c:pt idx="22">
                  <c:v>55</c:v>
                </c:pt>
                <c:pt idx="23">
                  <c:v>57.5</c:v>
                </c:pt>
                <c:pt idx="24">
                  <c:v>60</c:v>
                </c:pt>
              </c:numCache>
            </c:numRef>
          </c:xVal>
          <c:yVal>
            <c:numRef>
              <c:f>'plotted data'!$E$5:$E$29</c:f>
              <c:numCache>
                <c:formatCode>General</c:formatCode>
                <c:ptCount val="25"/>
                <c:pt idx="0">
                  <c:v>0</c:v>
                </c:pt>
                <c:pt idx="1">
                  <c:v>1.7312440928504921E-2</c:v>
                </c:pt>
                <c:pt idx="2">
                  <c:v>3.3864959990836975E-2</c:v>
                </c:pt>
                <c:pt idx="3">
                  <c:v>4.9601585604785114E-2</c:v>
                </c:pt>
                <c:pt idx="4">
                  <c:v>6.6072300046962573E-2</c:v>
                </c:pt>
                <c:pt idx="5">
                  <c:v>8.1311639680497316E-2</c:v>
                </c:pt>
                <c:pt idx="6">
                  <c:v>9.6955696908481062E-2</c:v>
                </c:pt>
                <c:pt idx="7">
                  <c:v>0.11184413777661585</c:v>
                </c:pt>
                <c:pt idx="8">
                  <c:v>0.12690695165086965</c:v>
                </c:pt>
                <c:pt idx="9">
                  <c:v>0.14108067846923281</c:v>
                </c:pt>
                <c:pt idx="10">
                  <c:v>0.15550412465438365</c:v>
                </c:pt>
                <c:pt idx="11">
                  <c:v>0.17009118007984361</c:v>
                </c:pt>
                <c:pt idx="12">
                  <c:v>0.18265680028622056</c:v>
                </c:pt>
                <c:pt idx="13">
                  <c:v>0.19685420738936529</c:v>
                </c:pt>
                <c:pt idx="14">
                  <c:v>0.21043807984135063</c:v>
                </c:pt>
                <c:pt idx="15">
                  <c:v>0.22267002330762331</c:v>
                </c:pt>
                <c:pt idx="16">
                  <c:v>0.23569848544382221</c:v>
                </c:pt>
                <c:pt idx="17">
                  <c:v>0.24911659590233645</c:v>
                </c:pt>
                <c:pt idx="18">
                  <c:v>0.26017313614217746</c:v>
                </c:pt>
                <c:pt idx="19">
                  <c:v>0.27104238685692766</c:v>
                </c:pt>
                <c:pt idx="20">
                  <c:v>0.28356710475322727</c:v>
                </c:pt>
                <c:pt idx="21">
                  <c:v>0.29581411749163372</c:v>
                </c:pt>
                <c:pt idx="22">
                  <c:v>0.30695676785795323</c:v>
                </c:pt>
                <c:pt idx="23">
                  <c:v>0.31839865091378555</c:v>
                </c:pt>
                <c:pt idx="24">
                  <c:v>0.3290095712491003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76-284A-A425-25ED3B5F9AED}"/>
            </c:ext>
          </c:extLst>
        </c:ser>
        <c:ser>
          <c:idx val="1"/>
          <c:order val="1"/>
          <c:tx>
            <c:v>H234A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'plotted data'!$K$5:$K$29</c:f>
                <c:numCache>
                  <c:formatCode>General</c:formatCode>
                  <c:ptCount val="25"/>
                  <c:pt idx="0">
                    <c:v>0</c:v>
                  </c:pt>
                  <c:pt idx="1">
                    <c:v>1.8959008330357829E-4</c:v>
                  </c:pt>
                  <c:pt idx="2">
                    <c:v>1.4277068253673247E-4</c:v>
                  </c:pt>
                  <c:pt idx="3">
                    <c:v>9.7398517517618703E-5</c:v>
                  </c:pt>
                  <c:pt idx="4">
                    <c:v>8.9904774567486293E-5</c:v>
                  </c:pt>
                  <c:pt idx="5">
                    <c:v>1.6544558056647254E-4</c:v>
                  </c:pt>
                  <c:pt idx="6">
                    <c:v>1.8060393691195502E-4</c:v>
                  </c:pt>
                  <c:pt idx="7">
                    <c:v>2.907931813840431E-5</c:v>
                  </c:pt>
                  <c:pt idx="8">
                    <c:v>1.5957752481933385E-5</c:v>
                  </c:pt>
                  <c:pt idx="9">
                    <c:v>2.1039011880263136E-4</c:v>
                  </c:pt>
                  <c:pt idx="10">
                    <c:v>1.3116783648222638E-4</c:v>
                  </c:pt>
                  <c:pt idx="11">
                    <c:v>1.8597257591662541E-5</c:v>
                  </c:pt>
                  <c:pt idx="12">
                    <c:v>6.6571831015974238E-5</c:v>
                  </c:pt>
                  <c:pt idx="13">
                    <c:v>6.2484546882326378E-5</c:v>
                  </c:pt>
                  <c:pt idx="14">
                    <c:v>1.271994148560195E-4</c:v>
                  </c:pt>
                  <c:pt idx="15">
                    <c:v>1.52457423099412E-4</c:v>
                  </c:pt>
                  <c:pt idx="16">
                    <c:v>2.7620932882222968E-5</c:v>
                  </c:pt>
                  <c:pt idx="17">
                    <c:v>1.2033855781540671E-4</c:v>
                  </c:pt>
                  <c:pt idx="18">
                    <c:v>1.3024766430047818E-4</c:v>
                  </c:pt>
                  <c:pt idx="19">
                    <c:v>1.2184145913006182E-4</c:v>
                  </c:pt>
                  <c:pt idx="20">
                    <c:v>1.3751716868630682E-4</c:v>
                  </c:pt>
                  <c:pt idx="21">
                    <c:v>7.6125109413176551E-5</c:v>
                  </c:pt>
                  <c:pt idx="22">
                    <c:v>6.6889019097751175E-5</c:v>
                  </c:pt>
                  <c:pt idx="23">
                    <c:v>1.1220269337725539E-4</c:v>
                  </c:pt>
                  <c:pt idx="24">
                    <c:v>8.7054514711675134E-5</c:v>
                  </c:pt>
                </c:numCache>
              </c:numRef>
            </c:plus>
            <c:minus>
              <c:numRef>
                <c:f>'plotted data'!$K$5:$K$29</c:f>
                <c:numCache>
                  <c:formatCode>General</c:formatCode>
                  <c:ptCount val="25"/>
                  <c:pt idx="0">
                    <c:v>0</c:v>
                  </c:pt>
                  <c:pt idx="1">
                    <c:v>1.8959008330357829E-4</c:v>
                  </c:pt>
                  <c:pt idx="2">
                    <c:v>1.4277068253673247E-4</c:v>
                  </c:pt>
                  <c:pt idx="3">
                    <c:v>9.7398517517618703E-5</c:v>
                  </c:pt>
                  <c:pt idx="4">
                    <c:v>8.9904774567486293E-5</c:v>
                  </c:pt>
                  <c:pt idx="5">
                    <c:v>1.6544558056647254E-4</c:v>
                  </c:pt>
                  <c:pt idx="6">
                    <c:v>1.8060393691195502E-4</c:v>
                  </c:pt>
                  <c:pt idx="7">
                    <c:v>2.907931813840431E-5</c:v>
                  </c:pt>
                  <c:pt idx="8">
                    <c:v>1.5957752481933385E-5</c:v>
                  </c:pt>
                  <c:pt idx="9">
                    <c:v>2.1039011880263136E-4</c:v>
                  </c:pt>
                  <c:pt idx="10">
                    <c:v>1.3116783648222638E-4</c:v>
                  </c:pt>
                  <c:pt idx="11">
                    <c:v>1.8597257591662541E-5</c:v>
                  </c:pt>
                  <c:pt idx="12">
                    <c:v>6.6571831015974238E-5</c:v>
                  </c:pt>
                  <c:pt idx="13">
                    <c:v>6.2484546882326378E-5</c:v>
                  </c:pt>
                  <c:pt idx="14">
                    <c:v>1.271994148560195E-4</c:v>
                  </c:pt>
                  <c:pt idx="15">
                    <c:v>1.52457423099412E-4</c:v>
                  </c:pt>
                  <c:pt idx="16">
                    <c:v>2.7620932882222968E-5</c:v>
                  </c:pt>
                  <c:pt idx="17">
                    <c:v>1.2033855781540671E-4</c:v>
                  </c:pt>
                  <c:pt idx="18">
                    <c:v>1.3024766430047818E-4</c:v>
                  </c:pt>
                  <c:pt idx="19">
                    <c:v>1.2184145913006182E-4</c:v>
                  </c:pt>
                  <c:pt idx="20">
                    <c:v>1.3751716868630682E-4</c:v>
                  </c:pt>
                  <c:pt idx="21">
                    <c:v>7.6125109413176551E-5</c:v>
                  </c:pt>
                  <c:pt idx="22">
                    <c:v>6.6889019097751175E-5</c:v>
                  </c:pt>
                  <c:pt idx="23">
                    <c:v>1.1220269337725539E-4</c:v>
                  </c:pt>
                  <c:pt idx="24">
                    <c:v>8.7054514711675134E-5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'plotted data'!$A$5:$A$29</c:f>
              <c:numCache>
                <c:formatCode>General</c:formatCode>
                <c:ptCount val="25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  <c:pt idx="12">
                  <c:v>30</c:v>
                </c:pt>
                <c:pt idx="13">
                  <c:v>32.5</c:v>
                </c:pt>
                <c:pt idx="14">
                  <c:v>35</c:v>
                </c:pt>
                <c:pt idx="15">
                  <c:v>37.5</c:v>
                </c:pt>
                <c:pt idx="16">
                  <c:v>40</c:v>
                </c:pt>
                <c:pt idx="17">
                  <c:v>42.5</c:v>
                </c:pt>
                <c:pt idx="18">
                  <c:v>45</c:v>
                </c:pt>
                <c:pt idx="19">
                  <c:v>47.5</c:v>
                </c:pt>
                <c:pt idx="20">
                  <c:v>50</c:v>
                </c:pt>
                <c:pt idx="21">
                  <c:v>52.5</c:v>
                </c:pt>
                <c:pt idx="22">
                  <c:v>55</c:v>
                </c:pt>
                <c:pt idx="23">
                  <c:v>57.5</c:v>
                </c:pt>
                <c:pt idx="24">
                  <c:v>60</c:v>
                </c:pt>
              </c:numCache>
            </c:numRef>
          </c:xVal>
          <c:yVal>
            <c:numRef>
              <c:f>'plotted data'!$J$5:$J$29</c:f>
              <c:numCache>
                <c:formatCode>General</c:formatCode>
                <c:ptCount val="25"/>
                <c:pt idx="0">
                  <c:v>0</c:v>
                </c:pt>
                <c:pt idx="1">
                  <c:v>4.9945856905056241E-5</c:v>
                </c:pt>
                <c:pt idx="2">
                  <c:v>1.8129771966226164E-4</c:v>
                </c:pt>
                <c:pt idx="3">
                  <c:v>1.0627049502404049E-4</c:v>
                </c:pt>
                <c:pt idx="4">
                  <c:v>1.8321135402643999E-4</c:v>
                </c:pt>
                <c:pt idx="5">
                  <c:v>2.8884397092908772E-4</c:v>
                </c:pt>
                <c:pt idx="6">
                  <c:v>9.3729811157458026E-5</c:v>
                </c:pt>
                <c:pt idx="7">
                  <c:v>2.7014138440985079E-4</c:v>
                </c:pt>
                <c:pt idx="8">
                  <c:v>3.0329828915984859E-4</c:v>
                </c:pt>
                <c:pt idx="9">
                  <c:v>4.6270403169590928E-4</c:v>
                </c:pt>
                <c:pt idx="10">
                  <c:v>5.9341801633172196E-4</c:v>
                </c:pt>
                <c:pt idx="11">
                  <c:v>5.6345050218868816E-4</c:v>
                </c:pt>
                <c:pt idx="12">
                  <c:v>5.6281262406729534E-4</c:v>
                </c:pt>
                <c:pt idx="13">
                  <c:v>6.703588753341214E-4</c:v>
                </c:pt>
                <c:pt idx="14">
                  <c:v>7.0160214571994084E-4</c:v>
                </c:pt>
                <c:pt idx="15">
                  <c:v>6.790722904723472E-4</c:v>
                </c:pt>
                <c:pt idx="16">
                  <c:v>8.1297566571512372E-4</c:v>
                </c:pt>
                <c:pt idx="17">
                  <c:v>9.7238140825118451E-4</c:v>
                </c:pt>
                <c:pt idx="18">
                  <c:v>9.0925698935815291E-4</c:v>
                </c:pt>
                <c:pt idx="19">
                  <c:v>9.179704044963785E-4</c:v>
                </c:pt>
                <c:pt idx="20">
                  <c:v>9.179704044963785E-4</c:v>
                </c:pt>
                <c:pt idx="21">
                  <c:v>1.0280681682487758E-3</c:v>
                </c:pt>
                <c:pt idx="22">
                  <c:v>1.095019855870164E-3</c:v>
                </c:pt>
                <c:pt idx="23">
                  <c:v>1.0612250729987735E-3</c:v>
                </c:pt>
                <c:pt idx="24">
                  <c:v>1.2582528671345817E-3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176-284A-A425-25ED3B5F9AED}"/>
            </c:ext>
          </c:extLst>
        </c:ser>
        <c:ser>
          <c:idx val="2"/>
          <c:order val="2"/>
          <c:tx>
            <c:v>H249A</c:v>
          </c:tx>
          <c:spPr>
            <a:ln w="19050" cap="rnd">
              <a:solidFill>
                <a:srgbClr val="092DFF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92DFF"/>
              </a:solidFill>
              <a:ln w="9525">
                <a:noFill/>
              </a:ln>
              <a:effectLst/>
            </c:spPr>
          </c:marker>
          <c:errBars>
            <c:errDir val="y"/>
            <c:errBarType val="plus"/>
            <c:errValType val="cust"/>
            <c:noEndCap val="0"/>
            <c:plus>
              <c:numRef>
                <c:f>'plotted data'!$P$5:$P$29</c:f>
                <c:numCache>
                  <c:formatCode>General</c:formatCode>
                  <c:ptCount val="25"/>
                  <c:pt idx="0">
                    <c:v>0</c:v>
                  </c:pt>
                  <c:pt idx="1">
                    <c:v>5.521976901814011E-5</c:v>
                  </c:pt>
                  <c:pt idx="2">
                    <c:v>1.149491156634356E-4</c:v>
                  </c:pt>
                  <c:pt idx="3">
                    <c:v>1.1196291397175503E-4</c:v>
                  </c:pt>
                  <c:pt idx="4">
                    <c:v>1.6046492855715399E-4</c:v>
                  </c:pt>
                  <c:pt idx="5">
                    <c:v>1.1043953803628022E-4</c:v>
                  </c:pt>
                  <c:pt idx="6">
                    <c:v>1.024835540209686E-4</c:v>
                  </c:pt>
                  <c:pt idx="7">
                    <c:v>3.1881148507212145E-5</c:v>
                  </c:pt>
                  <c:pt idx="8">
                    <c:v>1.2070008022087001E-4</c:v>
                  </c:pt>
                  <c:pt idx="9">
                    <c:v>1.1043953803628022E-4</c:v>
                  </c:pt>
                  <c:pt idx="10">
                    <c:v>1.0248355402096862E-4</c:v>
                  </c:pt>
                  <c:pt idx="11">
                    <c:v>1.8128388430256267E-4</c:v>
                  </c:pt>
                  <c:pt idx="12">
                    <c:v>1.2070008022087001E-4</c:v>
                  </c:pt>
                  <c:pt idx="13">
                    <c:v>1.1196291397175506E-4</c:v>
                  </c:pt>
                  <c:pt idx="14">
                    <c:v>9.5643445521636448E-5</c:v>
                  </c:pt>
                  <c:pt idx="15">
                    <c:v>8.0232464278576969E-5</c:v>
                  </c:pt>
                  <c:pt idx="16">
                    <c:v>8.434959046120146E-5</c:v>
                  </c:pt>
                  <c:pt idx="17">
                    <c:v>1.0248355402096859E-4</c:v>
                  </c:pt>
                  <c:pt idx="18">
                    <c:v>1.755876745319759E-4</c:v>
                  </c:pt>
                  <c:pt idx="19">
                    <c:v>1.9909770861418198E-4</c:v>
                  </c:pt>
                  <c:pt idx="20">
                    <c:v>1.4376006102585634E-4</c:v>
                  </c:pt>
                  <c:pt idx="21">
                    <c:v>1.1043953803628021E-4</c:v>
                  </c:pt>
                  <c:pt idx="22">
                    <c:v>8.43495904612015E-5</c:v>
                  </c:pt>
                  <c:pt idx="23">
                    <c:v>1.8128388430256267E-4</c:v>
                  </c:pt>
                  <c:pt idx="24">
                    <c:v>1.4376006102585634E-4</c:v>
                  </c:pt>
                </c:numCache>
              </c:numRef>
            </c:plus>
            <c:minus>
              <c:numRef>
                <c:f>'plotted data'!$P$5:$P$29</c:f>
                <c:numCache>
                  <c:formatCode>General</c:formatCode>
                  <c:ptCount val="25"/>
                  <c:pt idx="0">
                    <c:v>0</c:v>
                  </c:pt>
                  <c:pt idx="1">
                    <c:v>5.521976901814011E-5</c:v>
                  </c:pt>
                  <c:pt idx="2">
                    <c:v>1.149491156634356E-4</c:v>
                  </c:pt>
                  <c:pt idx="3">
                    <c:v>1.1196291397175503E-4</c:v>
                  </c:pt>
                  <c:pt idx="4">
                    <c:v>1.6046492855715399E-4</c:v>
                  </c:pt>
                  <c:pt idx="5">
                    <c:v>1.1043953803628022E-4</c:v>
                  </c:pt>
                  <c:pt idx="6">
                    <c:v>1.024835540209686E-4</c:v>
                  </c:pt>
                  <c:pt idx="7">
                    <c:v>3.1881148507212145E-5</c:v>
                  </c:pt>
                  <c:pt idx="8">
                    <c:v>1.2070008022087001E-4</c:v>
                  </c:pt>
                  <c:pt idx="9">
                    <c:v>1.1043953803628022E-4</c:v>
                  </c:pt>
                  <c:pt idx="10">
                    <c:v>1.0248355402096862E-4</c:v>
                  </c:pt>
                  <c:pt idx="11">
                    <c:v>1.8128388430256267E-4</c:v>
                  </c:pt>
                  <c:pt idx="12">
                    <c:v>1.2070008022087001E-4</c:v>
                  </c:pt>
                  <c:pt idx="13">
                    <c:v>1.1196291397175506E-4</c:v>
                  </c:pt>
                  <c:pt idx="14">
                    <c:v>9.5643445521636448E-5</c:v>
                  </c:pt>
                  <c:pt idx="15">
                    <c:v>8.0232464278576969E-5</c:v>
                  </c:pt>
                  <c:pt idx="16">
                    <c:v>8.434959046120146E-5</c:v>
                  </c:pt>
                  <c:pt idx="17">
                    <c:v>1.0248355402096859E-4</c:v>
                  </c:pt>
                  <c:pt idx="18">
                    <c:v>1.755876745319759E-4</c:v>
                  </c:pt>
                  <c:pt idx="19">
                    <c:v>1.9909770861418198E-4</c:v>
                  </c:pt>
                  <c:pt idx="20">
                    <c:v>1.4376006102585634E-4</c:v>
                  </c:pt>
                  <c:pt idx="21">
                    <c:v>1.1043953803628021E-4</c:v>
                  </c:pt>
                  <c:pt idx="22">
                    <c:v>8.43495904612015E-5</c:v>
                  </c:pt>
                  <c:pt idx="23">
                    <c:v>1.8128388430256267E-4</c:v>
                  </c:pt>
                  <c:pt idx="24">
                    <c:v>1.4376006102585634E-4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xVal>
            <c:numRef>
              <c:f>'plotted data'!$A$5:$A$29</c:f>
              <c:numCache>
                <c:formatCode>General</c:formatCode>
                <c:ptCount val="25"/>
                <c:pt idx="0">
                  <c:v>0</c:v>
                </c:pt>
                <c:pt idx="1">
                  <c:v>2.5</c:v>
                </c:pt>
                <c:pt idx="2">
                  <c:v>5</c:v>
                </c:pt>
                <c:pt idx="3">
                  <c:v>7.5</c:v>
                </c:pt>
                <c:pt idx="4">
                  <c:v>10</c:v>
                </c:pt>
                <c:pt idx="5">
                  <c:v>12.5</c:v>
                </c:pt>
                <c:pt idx="6">
                  <c:v>15</c:v>
                </c:pt>
                <c:pt idx="7">
                  <c:v>17.5</c:v>
                </c:pt>
                <c:pt idx="8">
                  <c:v>20</c:v>
                </c:pt>
                <c:pt idx="9">
                  <c:v>22.5</c:v>
                </c:pt>
                <c:pt idx="10">
                  <c:v>25</c:v>
                </c:pt>
                <c:pt idx="11">
                  <c:v>27.5</c:v>
                </c:pt>
                <c:pt idx="12">
                  <c:v>30</c:v>
                </c:pt>
                <c:pt idx="13">
                  <c:v>32.5</c:v>
                </c:pt>
                <c:pt idx="14">
                  <c:v>35</c:v>
                </c:pt>
                <c:pt idx="15">
                  <c:v>37.5</c:v>
                </c:pt>
                <c:pt idx="16">
                  <c:v>40</c:v>
                </c:pt>
                <c:pt idx="17">
                  <c:v>42.5</c:v>
                </c:pt>
                <c:pt idx="18">
                  <c:v>45</c:v>
                </c:pt>
                <c:pt idx="19">
                  <c:v>47.5</c:v>
                </c:pt>
                <c:pt idx="20">
                  <c:v>50</c:v>
                </c:pt>
                <c:pt idx="21">
                  <c:v>52.5</c:v>
                </c:pt>
                <c:pt idx="22">
                  <c:v>55</c:v>
                </c:pt>
                <c:pt idx="23">
                  <c:v>57.5</c:v>
                </c:pt>
                <c:pt idx="24">
                  <c:v>60</c:v>
                </c:pt>
              </c:numCache>
            </c:numRef>
          </c:xVal>
          <c:yVal>
            <c:numRef>
              <c:f>'plotted data'!$O$5:$O$29</c:f>
              <c:numCache>
                <c:formatCode>General</c:formatCode>
                <c:ptCount val="25"/>
                <c:pt idx="0">
                  <c:v>0</c:v>
                </c:pt>
                <c:pt idx="1">
                  <c:v>1.5940574253606071E-4</c:v>
                </c:pt>
                <c:pt idx="2">
                  <c:v>2.5504918805769721E-4</c:v>
                </c:pt>
                <c:pt idx="3">
                  <c:v>8.5016396019232382E-5</c:v>
                </c:pt>
                <c:pt idx="4">
                  <c:v>2.4442213855529316E-4</c:v>
                </c:pt>
                <c:pt idx="5">
                  <c:v>2.5504918805769721E-4</c:v>
                </c:pt>
                <c:pt idx="6">
                  <c:v>1.4877869303365666E-4</c:v>
                </c:pt>
                <c:pt idx="7">
                  <c:v>9.5643445521636434E-5</c:v>
                </c:pt>
                <c:pt idx="8">
                  <c:v>2.1254099004808097E-4</c:v>
                </c:pt>
                <c:pt idx="9">
                  <c:v>1.9128689104327287E-4</c:v>
                </c:pt>
                <c:pt idx="10">
                  <c:v>2.0191394054567692E-4</c:v>
                </c:pt>
                <c:pt idx="11">
                  <c:v>2.4442213855529311E-4</c:v>
                </c:pt>
                <c:pt idx="12">
                  <c:v>3.9320083158894984E-4</c:v>
                </c:pt>
                <c:pt idx="13">
                  <c:v>2.0191394054567692E-4</c:v>
                </c:pt>
                <c:pt idx="14">
                  <c:v>2.5504918805769721E-4</c:v>
                </c:pt>
                <c:pt idx="15">
                  <c:v>3.7194673258414168E-4</c:v>
                </c:pt>
                <c:pt idx="16">
                  <c:v>2.2316803955048503E-4</c:v>
                </c:pt>
                <c:pt idx="17">
                  <c:v>3.9320083158894984E-4</c:v>
                </c:pt>
                <c:pt idx="18">
                  <c:v>3.2943853457452553E-4</c:v>
                </c:pt>
                <c:pt idx="19">
                  <c:v>3.8257378208654574E-4</c:v>
                </c:pt>
                <c:pt idx="20">
                  <c:v>4.2508198009616195E-4</c:v>
                </c:pt>
                <c:pt idx="21">
                  <c:v>3.1881148507212142E-4</c:v>
                </c:pt>
                <c:pt idx="22">
                  <c:v>4.4633607910097005E-4</c:v>
                </c:pt>
                <c:pt idx="23">
                  <c:v>4.9947132661299026E-4</c:v>
                </c:pt>
                <c:pt idx="24">
                  <c:v>3.6131968308173763E-4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176-284A-A425-25ED3B5F9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738639"/>
        <c:axId val="172740367"/>
      </c:scatterChart>
      <c:valAx>
        <c:axId val="172738639"/>
        <c:scaling>
          <c:orientation val="minMax"/>
          <c:max val="6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</a:p>
            </c:rich>
          </c:tx>
          <c:layout>
            <c:manualLayout>
              <c:xMode val="edge"/>
              <c:yMode val="edge"/>
              <c:x val="0.46894028304449858"/>
              <c:y val="0.9091712072450566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2740367"/>
        <c:crosses val="autoZero"/>
        <c:crossBetween val="midCat"/>
        <c:majorUnit val="10"/>
      </c:valAx>
      <c:valAx>
        <c:axId val="172740367"/>
        <c:scaling>
          <c:orientation val="minMax"/>
          <c:max val="0.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Cleaved RNA (µM)</a:t>
                </a:r>
              </a:p>
            </c:rich>
          </c:tx>
          <c:layout>
            <c:manualLayout>
              <c:xMode val="edge"/>
              <c:yMode val="edge"/>
              <c:x val="2.232235896864173E-2"/>
              <c:y val="0.215504623097944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72738639"/>
        <c:crosses val="autoZero"/>
        <c:crossBetween val="midCat"/>
        <c:majorUnit val="0.1"/>
      </c:valAx>
      <c:spPr>
        <a:noFill/>
        <a:ln>
          <a:solidFill>
            <a:schemeClr val="tx1"/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412750</xdr:colOff>
      <xdr:row>31</xdr:row>
      <xdr:rowOff>127000</xdr:rowOff>
    </xdr:from>
    <xdr:to>
      <xdr:col>8</xdr:col>
      <xdr:colOff>254000</xdr:colOff>
      <xdr:row>49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176D7A6-08A4-8147-8CF2-ED50DECC98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CC38B-985B-184F-B4E2-3E237C9A5164}">
  <dimension ref="A2:R34"/>
  <sheetViews>
    <sheetView zoomScale="136" zoomScaleNormal="136" workbookViewId="0">
      <selection activeCell="H34" sqref="H34"/>
    </sheetView>
  </sheetViews>
  <sheetFormatPr baseColWidth="10" defaultRowHeight="15" x14ac:dyDescent="0.2"/>
  <cols>
    <col min="19" max="19" width="17.1640625" customWidth="1"/>
  </cols>
  <sheetData>
    <row r="2" spans="1:18" x14ac:dyDescent="0.2">
      <c r="A2" t="s">
        <v>17</v>
      </c>
      <c r="B2">
        <v>1</v>
      </c>
      <c r="C2">
        <v>2</v>
      </c>
      <c r="D2">
        <v>3</v>
      </c>
      <c r="E2">
        <v>1</v>
      </c>
      <c r="F2">
        <v>2</v>
      </c>
      <c r="G2">
        <v>3</v>
      </c>
      <c r="H2">
        <v>1</v>
      </c>
      <c r="I2">
        <v>2</v>
      </c>
      <c r="J2">
        <v>3</v>
      </c>
      <c r="K2">
        <v>1</v>
      </c>
      <c r="L2">
        <v>2</v>
      </c>
      <c r="M2">
        <v>3</v>
      </c>
      <c r="N2">
        <v>1</v>
      </c>
      <c r="O2">
        <v>2</v>
      </c>
      <c r="P2">
        <v>3</v>
      </c>
    </row>
    <row r="3" spans="1:18" x14ac:dyDescent="0.2">
      <c r="A3" t="s">
        <v>0</v>
      </c>
      <c r="B3" t="s">
        <v>1</v>
      </c>
      <c r="C3" t="s">
        <v>1</v>
      </c>
      <c r="D3" t="s">
        <v>1</v>
      </c>
      <c r="E3" t="s">
        <v>2</v>
      </c>
      <c r="F3" t="s">
        <v>2</v>
      </c>
      <c r="G3" t="s">
        <v>2</v>
      </c>
      <c r="H3" t="s">
        <v>3</v>
      </c>
      <c r="I3" t="s">
        <v>3</v>
      </c>
      <c r="J3" t="s">
        <v>3</v>
      </c>
      <c r="K3" t="s">
        <v>4</v>
      </c>
      <c r="L3" t="s">
        <v>4</v>
      </c>
      <c r="M3" t="s">
        <v>4</v>
      </c>
      <c r="N3" t="s">
        <v>5</v>
      </c>
      <c r="O3" t="s">
        <v>5</v>
      </c>
      <c r="P3" t="s">
        <v>5</v>
      </c>
      <c r="Q3" t="s">
        <v>6</v>
      </c>
      <c r="R3" t="s">
        <v>7</v>
      </c>
    </row>
    <row r="4" spans="1:18" x14ac:dyDescent="0.2">
      <c r="A4">
        <v>0</v>
      </c>
      <c r="B4" s="1">
        <v>8744</v>
      </c>
      <c r="C4" s="1">
        <v>8758</v>
      </c>
      <c r="D4" s="1">
        <v>8810</v>
      </c>
      <c r="E4" s="1">
        <v>6981</v>
      </c>
      <c r="F4" s="1">
        <v>6082</v>
      </c>
      <c r="G4" s="1">
        <v>6509</v>
      </c>
      <c r="H4" s="1">
        <v>138789</v>
      </c>
      <c r="I4" s="1">
        <v>129354</v>
      </c>
      <c r="J4" s="1">
        <v>123508</v>
      </c>
      <c r="K4">
        <f>B4-8744</f>
        <v>0</v>
      </c>
      <c r="L4">
        <f>C4-8758</f>
        <v>0</v>
      </c>
      <c r="M4">
        <f>D4-8810</f>
        <v>0</v>
      </c>
      <c r="N4">
        <f>(K4/128982.12)*0.833</f>
        <v>0</v>
      </c>
      <c r="O4">
        <f>(L4/128982.12)*0.833</f>
        <v>0</v>
      </c>
      <c r="P4">
        <f>(M4/128982.12)*0.833</f>
        <v>0</v>
      </c>
      <c r="Q4">
        <f>AVERAGE(N4:P4)</f>
        <v>0</v>
      </c>
      <c r="R4">
        <f>STDEV(N4:P4)</f>
        <v>0</v>
      </c>
    </row>
    <row r="5" spans="1:18" x14ac:dyDescent="0.2">
      <c r="A5">
        <v>2.5</v>
      </c>
      <c r="B5" s="1">
        <v>11472</v>
      </c>
      <c r="C5" s="1">
        <v>11433</v>
      </c>
      <c r="D5" s="1">
        <v>11449</v>
      </c>
      <c r="E5" s="1">
        <v>6979</v>
      </c>
      <c r="F5" s="1">
        <v>6140</v>
      </c>
      <c r="G5" s="1">
        <v>6508</v>
      </c>
      <c r="H5" s="1">
        <v>138643</v>
      </c>
      <c r="I5" s="1">
        <v>129661</v>
      </c>
      <c r="J5" s="1">
        <v>123619</v>
      </c>
      <c r="K5">
        <f t="shared" ref="K5:K28" si="0">B5-8744</f>
        <v>2728</v>
      </c>
      <c r="L5">
        <f t="shared" ref="L5:L28" si="1">C5-8758</f>
        <v>2675</v>
      </c>
      <c r="M5">
        <f t="shared" ref="M5:M28" si="2">D5-8810</f>
        <v>2639</v>
      </c>
      <c r="N5">
        <f t="shared" ref="N5:N28" si="3">(K5/128982.12)*0.833</f>
        <v>1.7618131877503641E-2</v>
      </c>
      <c r="O5">
        <f t="shared" ref="O5:O28" si="4">(L5/128982.12)*0.833</f>
        <v>1.7275844124751555E-2</v>
      </c>
      <c r="P5">
        <f t="shared" ref="P5:P28" si="5">(M5/128982.12)*0.833</f>
        <v>1.7043346783259569E-2</v>
      </c>
      <c r="Q5">
        <f t="shared" ref="Q5:Q28" si="6">AVERAGE(N5:P5)</f>
        <v>1.7312440928504921E-2</v>
      </c>
      <c r="R5">
        <f t="shared" ref="R5:R28" si="7">STDEV(N5:P5)</f>
        <v>2.8913486589308724E-4</v>
      </c>
    </row>
    <row r="6" spans="1:18" x14ac:dyDescent="0.2">
      <c r="A6">
        <f>A5+2.5</f>
        <v>5</v>
      </c>
      <c r="B6" s="1">
        <v>13909</v>
      </c>
      <c r="C6" s="1">
        <v>13994</v>
      </c>
      <c r="D6" s="1">
        <v>14140</v>
      </c>
      <c r="E6" s="1">
        <v>7027</v>
      </c>
      <c r="F6" s="1">
        <v>6162</v>
      </c>
      <c r="G6" s="1">
        <v>6498</v>
      </c>
      <c r="H6" s="1">
        <v>139070</v>
      </c>
      <c r="I6" s="1">
        <v>128568</v>
      </c>
      <c r="J6" s="1">
        <v>124162</v>
      </c>
      <c r="K6">
        <f t="shared" si="0"/>
        <v>5165</v>
      </c>
      <c r="L6">
        <f t="shared" si="1"/>
        <v>5236</v>
      </c>
      <c r="M6">
        <f t="shared" si="2"/>
        <v>5330</v>
      </c>
      <c r="N6">
        <f t="shared" si="3"/>
        <v>3.3356910244613749E-2</v>
      </c>
      <c r="O6">
        <f t="shared" si="4"/>
        <v>3.3815446668111829E-2</v>
      </c>
      <c r="P6">
        <f t="shared" si="5"/>
        <v>3.442252305978534E-2</v>
      </c>
      <c r="Q6">
        <f t="shared" si="6"/>
        <v>3.3864959990836975E-2</v>
      </c>
      <c r="R6">
        <f t="shared" si="7"/>
        <v>5.3452908696341656E-4</v>
      </c>
    </row>
    <row r="7" spans="1:18" x14ac:dyDescent="0.2">
      <c r="A7">
        <f t="shared" ref="A7:A28" si="8">A6+2.5</f>
        <v>7.5</v>
      </c>
      <c r="B7" s="1">
        <v>16323</v>
      </c>
      <c r="C7" s="1">
        <v>16517</v>
      </c>
      <c r="D7" s="1">
        <v>16513</v>
      </c>
      <c r="E7" s="1">
        <v>7001</v>
      </c>
      <c r="F7" s="1">
        <v>6119</v>
      </c>
      <c r="G7" s="1">
        <v>6519</v>
      </c>
      <c r="H7" s="1">
        <v>138123</v>
      </c>
      <c r="I7" s="1">
        <v>128128</v>
      </c>
      <c r="J7" s="1">
        <v>123991</v>
      </c>
      <c r="K7">
        <f t="shared" si="0"/>
        <v>7579</v>
      </c>
      <c r="L7">
        <f t="shared" si="1"/>
        <v>7759</v>
      </c>
      <c r="M7">
        <f t="shared" si="2"/>
        <v>7703</v>
      </c>
      <c r="N7">
        <f t="shared" si="3"/>
        <v>4.8947148643548419E-2</v>
      </c>
      <c r="O7">
        <f t="shared" si="4"/>
        <v>5.010963535100834E-2</v>
      </c>
      <c r="P7">
        <f t="shared" si="5"/>
        <v>4.9747972819798592E-2</v>
      </c>
      <c r="Q7">
        <f t="shared" si="6"/>
        <v>4.9601585604785114E-2</v>
      </c>
      <c r="R7">
        <f t="shared" si="7"/>
        <v>5.9490818518053953E-4</v>
      </c>
    </row>
    <row r="8" spans="1:18" x14ac:dyDescent="0.2">
      <c r="A8">
        <f t="shared" si="8"/>
        <v>10</v>
      </c>
      <c r="B8" s="1">
        <v>18773</v>
      </c>
      <c r="C8" s="1">
        <v>18998</v>
      </c>
      <c r="D8" s="1">
        <v>19233</v>
      </c>
      <c r="E8" s="1">
        <v>7007</v>
      </c>
      <c r="F8" s="1">
        <v>6176</v>
      </c>
      <c r="G8" s="1">
        <v>6587</v>
      </c>
      <c r="H8" s="1">
        <v>138558</v>
      </c>
      <c r="I8" s="1">
        <v>128810</v>
      </c>
      <c r="J8" s="1">
        <v>123543</v>
      </c>
      <c r="K8">
        <f t="shared" si="0"/>
        <v>10029</v>
      </c>
      <c r="L8">
        <f t="shared" si="1"/>
        <v>10240</v>
      </c>
      <c r="M8">
        <f t="shared" si="2"/>
        <v>10423</v>
      </c>
      <c r="N8">
        <f t="shared" si="3"/>
        <v>6.4769884383975074E-2</v>
      </c>
      <c r="O8">
        <f t="shared" si="4"/>
        <v>6.6132577135497542E-2</v>
      </c>
      <c r="P8">
        <f t="shared" si="5"/>
        <v>6.7314438621415118E-2</v>
      </c>
      <c r="Q8">
        <f t="shared" si="6"/>
        <v>6.6072300046962573E-2</v>
      </c>
      <c r="R8">
        <f t="shared" si="7"/>
        <v>1.2733475811302309E-3</v>
      </c>
    </row>
    <row r="9" spans="1:18" x14ac:dyDescent="0.2">
      <c r="A9">
        <f t="shared" si="8"/>
        <v>12.5</v>
      </c>
      <c r="B9" s="1">
        <v>21228</v>
      </c>
      <c r="C9" s="1">
        <v>21324</v>
      </c>
      <c r="D9" s="1">
        <v>21531</v>
      </c>
      <c r="E9" s="1">
        <v>7030</v>
      </c>
      <c r="F9" s="1">
        <v>6139</v>
      </c>
      <c r="G9" s="1">
        <v>6556</v>
      </c>
      <c r="H9" s="1">
        <v>137887</v>
      </c>
      <c r="I9" s="1">
        <v>128803</v>
      </c>
      <c r="J9" s="1">
        <v>123688</v>
      </c>
      <c r="K9">
        <f t="shared" si="0"/>
        <v>12484</v>
      </c>
      <c r="L9">
        <f t="shared" si="1"/>
        <v>12566</v>
      </c>
      <c r="M9">
        <f t="shared" si="2"/>
        <v>12721</v>
      </c>
      <c r="N9">
        <f t="shared" si="3"/>
        <v>8.0624911421831175E-2</v>
      </c>
      <c r="O9">
        <f t="shared" si="4"/>
        <v>8.1154488699674024E-2</v>
      </c>
      <c r="P9">
        <f t="shared" si="5"/>
        <v>8.2155518919986736E-2</v>
      </c>
      <c r="Q9">
        <f t="shared" si="6"/>
        <v>8.1311639680497316E-2</v>
      </c>
      <c r="R9">
        <f t="shared" si="7"/>
        <v>7.773108460794807E-4</v>
      </c>
    </row>
    <row r="10" spans="1:18" x14ac:dyDescent="0.2">
      <c r="A10">
        <f t="shared" si="8"/>
        <v>15</v>
      </c>
      <c r="B10" s="1">
        <v>23543</v>
      </c>
      <c r="C10" s="1">
        <v>23781</v>
      </c>
      <c r="D10" s="1">
        <v>24026</v>
      </c>
      <c r="E10" s="1">
        <v>7035</v>
      </c>
      <c r="F10" s="1">
        <v>6218</v>
      </c>
      <c r="G10" s="1">
        <v>6589</v>
      </c>
      <c r="H10" s="1">
        <v>137856</v>
      </c>
      <c r="I10" s="1">
        <v>128137</v>
      </c>
      <c r="J10" s="1">
        <v>122822</v>
      </c>
      <c r="K10">
        <f t="shared" si="0"/>
        <v>14799</v>
      </c>
      <c r="L10">
        <f t="shared" si="1"/>
        <v>15023</v>
      </c>
      <c r="M10">
        <f t="shared" si="2"/>
        <v>15216</v>
      </c>
      <c r="N10">
        <f t="shared" si="3"/>
        <v>9.5575782131662901E-2</v>
      </c>
      <c r="O10">
        <f t="shared" si="4"/>
        <v>9.7022432256501909E-2</v>
      </c>
      <c r="P10">
        <f t="shared" si="5"/>
        <v>9.8268876337278377E-2</v>
      </c>
      <c r="Q10">
        <f t="shared" si="6"/>
        <v>9.6955696908481062E-2</v>
      </c>
      <c r="R10">
        <f t="shared" si="7"/>
        <v>1.347786817373768E-3</v>
      </c>
    </row>
    <row r="11" spans="1:18" x14ac:dyDescent="0.2">
      <c r="A11">
        <f t="shared" si="8"/>
        <v>17.5</v>
      </c>
      <c r="B11" s="1">
        <v>25962</v>
      </c>
      <c r="C11" s="1">
        <v>26116</v>
      </c>
      <c r="D11" s="1">
        <v>26188</v>
      </c>
      <c r="E11" s="1">
        <v>7076</v>
      </c>
      <c r="F11" s="1">
        <v>6138</v>
      </c>
      <c r="G11" s="1">
        <v>6568</v>
      </c>
      <c r="H11" s="1">
        <v>138021</v>
      </c>
      <c r="I11" s="1">
        <v>128286</v>
      </c>
      <c r="J11" s="1">
        <v>122617</v>
      </c>
      <c r="K11">
        <f t="shared" si="0"/>
        <v>17218</v>
      </c>
      <c r="L11">
        <f t="shared" si="1"/>
        <v>17358</v>
      </c>
      <c r="M11">
        <f t="shared" si="2"/>
        <v>17378</v>
      </c>
      <c r="N11">
        <f t="shared" si="3"/>
        <v>0.111198311828027</v>
      </c>
      <c r="O11">
        <f t="shared" si="4"/>
        <v>0.11210246815605139</v>
      </c>
      <c r="P11">
        <f t="shared" si="5"/>
        <v>0.11223163334576917</v>
      </c>
      <c r="Q11">
        <f t="shared" si="6"/>
        <v>0.11184413777661585</v>
      </c>
      <c r="R11">
        <f t="shared" si="7"/>
        <v>5.6301800900302227E-4</v>
      </c>
    </row>
    <row r="12" spans="1:18" x14ac:dyDescent="0.2">
      <c r="A12">
        <f t="shared" si="8"/>
        <v>20</v>
      </c>
      <c r="B12" s="1">
        <v>28216</v>
      </c>
      <c r="C12" s="1">
        <v>28307</v>
      </c>
      <c r="D12" s="1">
        <v>28740</v>
      </c>
      <c r="E12" s="1">
        <v>7062</v>
      </c>
      <c r="F12" s="1">
        <v>6160</v>
      </c>
      <c r="G12" s="1">
        <v>6585</v>
      </c>
      <c r="H12" s="1">
        <v>137531</v>
      </c>
      <c r="I12" s="1">
        <v>128054</v>
      </c>
      <c r="J12" s="1">
        <v>122488</v>
      </c>
      <c r="K12">
        <f t="shared" si="0"/>
        <v>19472</v>
      </c>
      <c r="L12">
        <f t="shared" si="1"/>
        <v>19549</v>
      </c>
      <c r="M12">
        <f t="shared" si="2"/>
        <v>19930</v>
      </c>
      <c r="N12">
        <f t="shared" si="3"/>
        <v>0.12575522870921954</v>
      </c>
      <c r="O12">
        <f t="shared" si="4"/>
        <v>0.12625251468963297</v>
      </c>
      <c r="P12">
        <f t="shared" si="5"/>
        <v>0.12871311155375645</v>
      </c>
      <c r="Q12">
        <f t="shared" si="6"/>
        <v>0.12690695165086965</v>
      </c>
      <c r="R12">
        <f t="shared" si="7"/>
        <v>1.5838192866220451E-3</v>
      </c>
    </row>
    <row r="13" spans="1:18" x14ac:dyDescent="0.2">
      <c r="A13">
        <f t="shared" si="8"/>
        <v>22.5</v>
      </c>
      <c r="B13" s="1">
        <v>30387</v>
      </c>
      <c r="C13" s="1">
        <v>30505</v>
      </c>
      <c r="D13" s="1">
        <v>30955</v>
      </c>
      <c r="E13" s="1">
        <v>7042</v>
      </c>
      <c r="F13" s="1">
        <v>6225</v>
      </c>
      <c r="G13" s="1">
        <v>6560</v>
      </c>
      <c r="H13" s="1">
        <v>137377</v>
      </c>
      <c r="I13" s="1">
        <v>128062</v>
      </c>
      <c r="J13" s="1">
        <v>122577</v>
      </c>
      <c r="K13">
        <f t="shared" si="0"/>
        <v>21643</v>
      </c>
      <c r="L13">
        <f t="shared" si="1"/>
        <v>21747</v>
      </c>
      <c r="M13">
        <f t="shared" si="2"/>
        <v>22145</v>
      </c>
      <c r="N13">
        <f t="shared" si="3"/>
        <v>0.13977611005308332</v>
      </c>
      <c r="O13">
        <f t="shared" si="4"/>
        <v>0.14044776903961573</v>
      </c>
      <c r="P13">
        <f t="shared" si="5"/>
        <v>0.14301815631499931</v>
      </c>
      <c r="Q13">
        <f t="shared" si="6"/>
        <v>0.14108067846923281</v>
      </c>
      <c r="R13">
        <f t="shared" si="7"/>
        <v>1.7111828513266783E-3</v>
      </c>
    </row>
    <row r="14" spans="1:18" x14ac:dyDescent="0.2">
      <c r="A14">
        <f t="shared" si="8"/>
        <v>25</v>
      </c>
      <c r="B14" s="1">
        <v>32567</v>
      </c>
      <c r="C14" s="1">
        <v>32843</v>
      </c>
      <c r="D14" s="1">
        <v>33137</v>
      </c>
      <c r="E14" s="1">
        <v>7051</v>
      </c>
      <c r="F14" s="1">
        <v>6238</v>
      </c>
      <c r="G14" s="1">
        <v>6507</v>
      </c>
      <c r="H14" s="1">
        <v>137795</v>
      </c>
      <c r="I14" s="1">
        <v>127666</v>
      </c>
      <c r="J14" s="1">
        <v>121785</v>
      </c>
      <c r="K14">
        <f t="shared" si="0"/>
        <v>23823</v>
      </c>
      <c r="L14">
        <f t="shared" si="1"/>
        <v>24085</v>
      </c>
      <c r="M14">
        <f t="shared" si="2"/>
        <v>24327</v>
      </c>
      <c r="N14">
        <f t="shared" si="3"/>
        <v>0.15385511573232011</v>
      </c>
      <c r="O14">
        <f t="shared" si="4"/>
        <v>0.15554717971762289</v>
      </c>
      <c r="P14">
        <f t="shared" si="5"/>
        <v>0.15711007851320788</v>
      </c>
      <c r="Q14">
        <f t="shared" si="6"/>
        <v>0.15550412465438365</v>
      </c>
      <c r="R14">
        <f t="shared" si="7"/>
        <v>1.6279084679717303E-3</v>
      </c>
    </row>
    <row r="15" spans="1:18" x14ac:dyDescent="0.2">
      <c r="A15">
        <f t="shared" si="8"/>
        <v>27.5</v>
      </c>
      <c r="B15" s="1">
        <v>34775</v>
      </c>
      <c r="C15" s="1">
        <v>35100</v>
      </c>
      <c r="D15" s="1">
        <v>35448</v>
      </c>
      <c r="E15" s="1">
        <v>7077</v>
      </c>
      <c r="F15" s="1">
        <v>6186</v>
      </c>
      <c r="G15" s="1">
        <v>6574</v>
      </c>
      <c r="H15" s="1">
        <v>136924</v>
      </c>
      <c r="I15" s="1">
        <v>127190</v>
      </c>
      <c r="J15" s="1">
        <v>121844</v>
      </c>
      <c r="K15">
        <f t="shared" si="0"/>
        <v>26031</v>
      </c>
      <c r="L15">
        <f t="shared" si="1"/>
        <v>26342</v>
      </c>
      <c r="M15">
        <f t="shared" si="2"/>
        <v>26638</v>
      </c>
      <c r="N15">
        <f t="shared" si="3"/>
        <v>0.16811495267716178</v>
      </c>
      <c r="O15">
        <f t="shared" si="4"/>
        <v>0.17012347137727307</v>
      </c>
      <c r="P15">
        <f t="shared" si="5"/>
        <v>0.17203511618509604</v>
      </c>
      <c r="Q15">
        <f t="shared" si="6"/>
        <v>0.17009118007984361</v>
      </c>
      <c r="R15">
        <f t="shared" si="7"/>
        <v>1.9602812370045548E-3</v>
      </c>
    </row>
    <row r="16" spans="1:18" x14ac:dyDescent="0.2">
      <c r="A16">
        <f t="shared" si="8"/>
        <v>30</v>
      </c>
      <c r="B16" s="1">
        <v>36768</v>
      </c>
      <c r="C16" s="1">
        <v>36932</v>
      </c>
      <c r="D16" s="1">
        <v>37460</v>
      </c>
      <c r="E16" s="1">
        <v>7050</v>
      </c>
      <c r="F16" s="1">
        <v>6152</v>
      </c>
      <c r="G16" s="1">
        <v>6598</v>
      </c>
      <c r="H16" s="1">
        <v>136977</v>
      </c>
      <c r="I16" s="1">
        <v>127244</v>
      </c>
      <c r="J16" s="1">
        <v>121750</v>
      </c>
      <c r="K16">
        <f t="shared" si="0"/>
        <v>28024</v>
      </c>
      <c r="L16">
        <f t="shared" si="1"/>
        <v>28174</v>
      </c>
      <c r="M16">
        <f t="shared" si="2"/>
        <v>28650</v>
      </c>
      <c r="N16">
        <f t="shared" si="3"/>
        <v>0.18098626383253741</v>
      </c>
      <c r="O16">
        <f t="shared" si="4"/>
        <v>0.18195500275542068</v>
      </c>
      <c r="P16">
        <f t="shared" si="5"/>
        <v>0.18502913427070358</v>
      </c>
      <c r="Q16">
        <f t="shared" si="6"/>
        <v>0.18265680028622056</v>
      </c>
      <c r="R16">
        <f t="shared" si="7"/>
        <v>2.1108268938089393E-3</v>
      </c>
    </row>
    <row r="17" spans="1:18" x14ac:dyDescent="0.2">
      <c r="A17">
        <f t="shared" si="8"/>
        <v>32.5</v>
      </c>
      <c r="B17" s="1">
        <v>38961</v>
      </c>
      <c r="C17" s="1">
        <v>39199</v>
      </c>
      <c r="D17" s="1">
        <v>39595</v>
      </c>
      <c r="E17" s="1">
        <v>7068</v>
      </c>
      <c r="F17" s="1">
        <v>6179</v>
      </c>
      <c r="G17" s="1">
        <v>6588</v>
      </c>
      <c r="H17" s="1">
        <v>136822</v>
      </c>
      <c r="I17" s="1">
        <v>126859</v>
      </c>
      <c r="J17" s="1">
        <v>121507</v>
      </c>
      <c r="K17">
        <f t="shared" si="0"/>
        <v>30217</v>
      </c>
      <c r="L17">
        <f t="shared" si="1"/>
        <v>30441</v>
      </c>
      <c r="M17">
        <f t="shared" si="2"/>
        <v>30785</v>
      </c>
      <c r="N17">
        <f t="shared" si="3"/>
        <v>0.19514922688509073</v>
      </c>
      <c r="O17">
        <f t="shared" si="4"/>
        <v>0.19659587700992973</v>
      </c>
      <c r="P17">
        <f t="shared" si="5"/>
        <v>0.19881751827307537</v>
      </c>
      <c r="Q17">
        <f t="shared" si="6"/>
        <v>0.19685420738936529</v>
      </c>
      <c r="R17">
        <f t="shared" si="7"/>
        <v>1.847739528584872E-3</v>
      </c>
    </row>
    <row r="18" spans="1:18" x14ac:dyDescent="0.2">
      <c r="A18">
        <f t="shared" si="8"/>
        <v>35</v>
      </c>
      <c r="B18" s="1">
        <v>40876</v>
      </c>
      <c r="C18" s="1">
        <v>41396</v>
      </c>
      <c r="D18" s="1">
        <v>41793</v>
      </c>
      <c r="E18" s="1">
        <v>7061</v>
      </c>
      <c r="F18" s="1">
        <v>6191</v>
      </c>
      <c r="G18" s="1">
        <v>6629</v>
      </c>
      <c r="H18" s="1">
        <v>136579</v>
      </c>
      <c r="I18" s="1">
        <v>127252</v>
      </c>
      <c r="J18" s="1">
        <v>121231</v>
      </c>
      <c r="K18">
        <f t="shared" si="0"/>
        <v>32132</v>
      </c>
      <c r="L18">
        <f t="shared" si="1"/>
        <v>32638</v>
      </c>
      <c r="M18">
        <f t="shared" si="2"/>
        <v>32983</v>
      </c>
      <c r="N18">
        <f t="shared" si="3"/>
        <v>0.20751679380056709</v>
      </c>
      <c r="O18">
        <f t="shared" si="4"/>
        <v>0.21078467310042664</v>
      </c>
      <c r="P18">
        <f t="shared" si="5"/>
        <v>0.21301277262305812</v>
      </c>
      <c r="Q18">
        <f t="shared" si="6"/>
        <v>0.21043807984135063</v>
      </c>
      <c r="R18">
        <f t="shared" si="7"/>
        <v>2.7643337298063676E-3</v>
      </c>
    </row>
    <row r="19" spans="1:18" x14ac:dyDescent="0.2">
      <c r="A19">
        <f t="shared" si="8"/>
        <v>37.5</v>
      </c>
      <c r="B19" s="1">
        <v>42953</v>
      </c>
      <c r="C19" s="1">
        <v>43340</v>
      </c>
      <c r="D19" s="1">
        <v>43454</v>
      </c>
      <c r="E19" s="1">
        <v>7099</v>
      </c>
      <c r="F19" s="1">
        <v>6206</v>
      </c>
      <c r="G19" s="1">
        <v>6675</v>
      </c>
      <c r="H19" s="1">
        <v>136812</v>
      </c>
      <c r="I19" s="1">
        <v>127219</v>
      </c>
      <c r="J19" s="1">
        <v>121314</v>
      </c>
      <c r="K19">
        <f t="shared" si="0"/>
        <v>34209</v>
      </c>
      <c r="L19">
        <f t="shared" si="1"/>
        <v>34582</v>
      </c>
      <c r="M19">
        <f t="shared" si="2"/>
        <v>34644</v>
      </c>
      <c r="N19">
        <f t="shared" si="3"/>
        <v>0.22093059875275733</v>
      </c>
      <c r="O19">
        <f t="shared" si="4"/>
        <v>0.22333952954099373</v>
      </c>
      <c r="P19">
        <f t="shared" si="5"/>
        <v>0.22373994162911884</v>
      </c>
      <c r="Q19">
        <f t="shared" si="6"/>
        <v>0.22267002330762331</v>
      </c>
      <c r="R19">
        <f t="shared" si="7"/>
        <v>1.519631796400752E-3</v>
      </c>
    </row>
    <row r="20" spans="1:18" x14ac:dyDescent="0.2">
      <c r="A20">
        <f t="shared" si="8"/>
        <v>40</v>
      </c>
      <c r="B20" s="1">
        <v>44960</v>
      </c>
      <c r="C20" s="1">
        <v>45222</v>
      </c>
      <c r="D20" s="1">
        <v>45617</v>
      </c>
      <c r="E20" s="1">
        <v>7087</v>
      </c>
      <c r="F20" s="1">
        <v>6214</v>
      </c>
      <c r="G20" s="1">
        <v>6601</v>
      </c>
      <c r="H20" s="1">
        <v>136593</v>
      </c>
      <c r="I20" s="1">
        <v>127133</v>
      </c>
      <c r="J20" s="1">
        <v>121656</v>
      </c>
      <c r="K20">
        <f t="shared" si="0"/>
        <v>36216</v>
      </c>
      <c r="L20">
        <f t="shared" si="1"/>
        <v>36464</v>
      </c>
      <c r="M20">
        <f t="shared" si="2"/>
        <v>36807</v>
      </c>
      <c r="N20">
        <f t="shared" si="3"/>
        <v>0.23389232554093542</v>
      </c>
      <c r="O20">
        <f t="shared" si="4"/>
        <v>0.23549397389343577</v>
      </c>
      <c r="P20">
        <f t="shared" si="5"/>
        <v>0.23770915689709551</v>
      </c>
      <c r="Q20">
        <f t="shared" si="6"/>
        <v>0.23569848544382221</v>
      </c>
      <c r="R20">
        <f t="shared" si="7"/>
        <v>1.9166165842501818E-3</v>
      </c>
    </row>
    <row r="21" spans="1:18" x14ac:dyDescent="0.2">
      <c r="A21">
        <f t="shared" si="8"/>
        <v>42.5</v>
      </c>
      <c r="B21" s="1">
        <v>46867</v>
      </c>
      <c r="C21" s="1">
        <v>47398</v>
      </c>
      <c r="D21" s="1">
        <v>47767</v>
      </c>
      <c r="E21" s="1">
        <v>7098</v>
      </c>
      <c r="F21" s="1">
        <v>6181</v>
      </c>
      <c r="G21" s="1">
        <v>6564</v>
      </c>
      <c r="H21" s="1">
        <v>136780</v>
      </c>
      <c r="I21" s="1">
        <v>126912</v>
      </c>
      <c r="J21" s="1">
        <v>121531</v>
      </c>
      <c r="K21">
        <f t="shared" si="0"/>
        <v>38123</v>
      </c>
      <c r="L21">
        <f t="shared" si="1"/>
        <v>38640</v>
      </c>
      <c r="M21">
        <f t="shared" si="2"/>
        <v>38957</v>
      </c>
      <c r="N21">
        <f t="shared" si="3"/>
        <v>0.2462082263805247</v>
      </c>
      <c r="O21">
        <f t="shared" si="4"/>
        <v>0.24954714653472898</v>
      </c>
      <c r="P21">
        <f t="shared" si="5"/>
        <v>0.25159441479175565</v>
      </c>
      <c r="Q21">
        <f t="shared" si="6"/>
        <v>0.24911659590233645</v>
      </c>
      <c r="R21">
        <f t="shared" si="7"/>
        <v>2.7187840638068081E-3</v>
      </c>
    </row>
    <row r="22" spans="1:18" x14ac:dyDescent="0.2">
      <c r="A22">
        <f t="shared" si="8"/>
        <v>45</v>
      </c>
      <c r="B22" s="1">
        <v>48708</v>
      </c>
      <c r="C22" s="1">
        <v>49223</v>
      </c>
      <c r="D22" s="1">
        <v>49237</v>
      </c>
      <c r="E22" s="1">
        <v>7155</v>
      </c>
      <c r="F22" s="1">
        <v>6206</v>
      </c>
      <c r="G22" s="1">
        <v>6659</v>
      </c>
      <c r="H22" s="1">
        <v>136623</v>
      </c>
      <c r="I22" s="1">
        <v>127109</v>
      </c>
      <c r="J22" s="1">
        <v>120932</v>
      </c>
      <c r="K22">
        <f t="shared" si="0"/>
        <v>39964</v>
      </c>
      <c r="L22">
        <f t="shared" si="1"/>
        <v>40465</v>
      </c>
      <c r="M22">
        <f t="shared" si="2"/>
        <v>40427</v>
      </c>
      <c r="N22">
        <f t="shared" si="3"/>
        <v>0.25809788209404527</v>
      </c>
      <c r="O22">
        <f t="shared" si="4"/>
        <v>0.2613334700964754</v>
      </c>
      <c r="P22">
        <f t="shared" si="5"/>
        <v>0.26108805623601161</v>
      </c>
      <c r="Q22">
        <f t="shared" si="6"/>
        <v>0.26017313614217746</v>
      </c>
      <c r="R22">
        <f t="shared" si="7"/>
        <v>1.8014068152262567E-3</v>
      </c>
    </row>
    <row r="23" spans="1:18" x14ac:dyDescent="0.2">
      <c r="A23">
        <f t="shared" si="8"/>
        <v>47.5</v>
      </c>
      <c r="B23" s="1">
        <v>50194</v>
      </c>
      <c r="C23" s="1">
        <v>50745</v>
      </c>
      <c r="D23" s="1">
        <v>51278</v>
      </c>
      <c r="E23" s="1">
        <v>7018</v>
      </c>
      <c r="F23" s="1">
        <v>6175</v>
      </c>
      <c r="G23" s="1">
        <v>6595</v>
      </c>
      <c r="H23" s="1">
        <v>136392</v>
      </c>
      <c r="I23" s="1">
        <v>126660</v>
      </c>
      <c r="J23" s="1">
        <v>121182</v>
      </c>
      <c r="K23">
        <f t="shared" si="0"/>
        <v>41450</v>
      </c>
      <c r="L23">
        <f t="shared" si="1"/>
        <v>41987</v>
      </c>
      <c r="M23">
        <f t="shared" si="2"/>
        <v>42468</v>
      </c>
      <c r="N23">
        <f t="shared" si="3"/>
        <v>0.26769485569007551</v>
      </c>
      <c r="O23">
        <f t="shared" si="4"/>
        <v>0.27116294103399757</v>
      </c>
      <c r="P23">
        <f t="shared" si="5"/>
        <v>0.27426936384670991</v>
      </c>
      <c r="Q23">
        <f t="shared" si="6"/>
        <v>0.27104238685692766</v>
      </c>
      <c r="R23">
        <f t="shared" si="7"/>
        <v>3.2889115764367757E-3</v>
      </c>
    </row>
    <row r="24" spans="1:18" x14ac:dyDescent="0.2">
      <c r="A24">
        <f t="shared" si="8"/>
        <v>50</v>
      </c>
      <c r="B24" s="1">
        <v>52256</v>
      </c>
      <c r="C24" s="1">
        <v>52690</v>
      </c>
      <c r="D24" s="1">
        <v>53089</v>
      </c>
      <c r="E24" s="1">
        <v>7101</v>
      </c>
      <c r="F24" s="1">
        <v>6229</v>
      </c>
      <c r="G24" s="1">
        <v>6661</v>
      </c>
      <c r="H24" s="1">
        <v>136600</v>
      </c>
      <c r="I24" s="1">
        <v>126821</v>
      </c>
      <c r="J24" s="1">
        <v>120992</v>
      </c>
      <c r="K24">
        <f t="shared" si="0"/>
        <v>43512</v>
      </c>
      <c r="L24">
        <f t="shared" si="1"/>
        <v>43932</v>
      </c>
      <c r="M24">
        <f t="shared" si="2"/>
        <v>44279</v>
      </c>
      <c r="N24">
        <f t="shared" si="3"/>
        <v>0.28101178674997745</v>
      </c>
      <c r="O24">
        <f t="shared" si="4"/>
        <v>0.28372425573405058</v>
      </c>
      <c r="P24">
        <f t="shared" si="5"/>
        <v>0.28596527177565384</v>
      </c>
      <c r="Q24">
        <f t="shared" si="6"/>
        <v>0.28356710475322727</v>
      </c>
      <c r="R24">
        <f t="shared" si="7"/>
        <v>2.4804789452805955E-3</v>
      </c>
    </row>
    <row r="25" spans="1:18" x14ac:dyDescent="0.2">
      <c r="A25">
        <f t="shared" si="8"/>
        <v>52.5</v>
      </c>
      <c r="B25" s="1">
        <v>53938</v>
      </c>
      <c r="C25" s="1">
        <v>54647</v>
      </c>
      <c r="D25" s="1">
        <v>55139</v>
      </c>
      <c r="E25" s="1">
        <v>7145</v>
      </c>
      <c r="F25" s="1">
        <v>6169</v>
      </c>
      <c r="G25" s="1">
        <v>6582</v>
      </c>
      <c r="H25" s="1">
        <v>136502</v>
      </c>
      <c r="I25" s="1">
        <v>126410</v>
      </c>
      <c r="J25" s="1">
        <v>120922</v>
      </c>
      <c r="K25">
        <f t="shared" si="0"/>
        <v>45194</v>
      </c>
      <c r="L25">
        <f t="shared" si="1"/>
        <v>45889</v>
      </c>
      <c r="M25">
        <f t="shared" si="2"/>
        <v>46329</v>
      </c>
      <c r="N25">
        <f t="shared" si="3"/>
        <v>0.29187457920524179</v>
      </c>
      <c r="O25">
        <f t="shared" si="4"/>
        <v>0.29636306954793423</v>
      </c>
      <c r="P25">
        <f t="shared" si="5"/>
        <v>0.29920470372172514</v>
      </c>
      <c r="Q25">
        <f t="shared" si="6"/>
        <v>0.29581411749163372</v>
      </c>
      <c r="R25">
        <f t="shared" si="7"/>
        <v>3.6957668523426887E-3</v>
      </c>
    </row>
    <row r="26" spans="1:18" x14ac:dyDescent="0.2">
      <c r="A26">
        <f t="shared" si="8"/>
        <v>55</v>
      </c>
      <c r="B26" s="1">
        <v>55648</v>
      </c>
      <c r="C26" s="1">
        <v>56473</v>
      </c>
      <c r="D26" s="1">
        <v>56779</v>
      </c>
      <c r="E26" s="1">
        <v>7075</v>
      </c>
      <c r="F26" s="1">
        <v>6232</v>
      </c>
      <c r="G26" s="1">
        <v>6613</v>
      </c>
      <c r="H26" s="1">
        <v>135963</v>
      </c>
      <c r="I26" s="1">
        <v>126399</v>
      </c>
      <c r="J26" s="1">
        <v>120730</v>
      </c>
      <c r="K26">
        <f t="shared" si="0"/>
        <v>46904</v>
      </c>
      <c r="L26">
        <f t="shared" si="1"/>
        <v>47715</v>
      </c>
      <c r="M26">
        <f t="shared" si="2"/>
        <v>47969</v>
      </c>
      <c r="N26">
        <f t="shared" si="3"/>
        <v>0.30291820292611099</v>
      </c>
      <c r="O26">
        <f t="shared" si="4"/>
        <v>0.30815585136916651</v>
      </c>
      <c r="P26">
        <f t="shared" si="5"/>
        <v>0.30979624927858218</v>
      </c>
      <c r="Q26">
        <f t="shared" si="6"/>
        <v>0.30695676785795323</v>
      </c>
      <c r="R26">
        <f t="shared" si="7"/>
        <v>3.5923851904874071E-3</v>
      </c>
    </row>
    <row r="27" spans="1:18" x14ac:dyDescent="0.2">
      <c r="A27">
        <f>A26+2.5</f>
        <v>57.5</v>
      </c>
      <c r="B27" s="1">
        <v>57440</v>
      </c>
      <c r="C27" s="1">
        <v>58381</v>
      </c>
      <c r="D27" s="1">
        <v>58394</v>
      </c>
      <c r="E27" s="1">
        <v>7168</v>
      </c>
      <c r="F27" s="1">
        <v>6221</v>
      </c>
      <c r="G27" s="1">
        <v>6675</v>
      </c>
      <c r="H27" s="1">
        <v>135874</v>
      </c>
      <c r="I27" s="1">
        <v>127064</v>
      </c>
      <c r="J27" s="1">
        <v>120731</v>
      </c>
      <c r="K27">
        <f t="shared" si="0"/>
        <v>48696</v>
      </c>
      <c r="L27">
        <f t="shared" si="1"/>
        <v>49623</v>
      </c>
      <c r="M27">
        <f t="shared" si="2"/>
        <v>49584</v>
      </c>
      <c r="N27">
        <f t="shared" si="3"/>
        <v>0.31449140392482305</v>
      </c>
      <c r="O27">
        <f t="shared" si="4"/>
        <v>0.32047821046824165</v>
      </c>
      <c r="P27">
        <f t="shared" si="5"/>
        <v>0.32022633834829201</v>
      </c>
      <c r="Q27">
        <f t="shared" si="6"/>
        <v>0.31839865091378555</v>
      </c>
      <c r="R27">
        <f t="shared" si="7"/>
        <v>3.3861178605845178E-3</v>
      </c>
    </row>
    <row r="28" spans="1:18" x14ac:dyDescent="0.2">
      <c r="A28">
        <f t="shared" si="8"/>
        <v>60</v>
      </c>
      <c r="B28" s="1">
        <v>59167</v>
      </c>
      <c r="C28" s="1">
        <v>59744</v>
      </c>
      <c r="D28" s="1">
        <v>60233</v>
      </c>
      <c r="E28" s="1">
        <v>7144</v>
      </c>
      <c r="F28" s="1">
        <v>6187</v>
      </c>
      <c r="G28" s="1">
        <v>6651</v>
      </c>
      <c r="H28" s="1">
        <v>136564</v>
      </c>
      <c r="I28" s="1">
        <v>126193</v>
      </c>
      <c r="J28" s="1">
        <v>120888</v>
      </c>
      <c r="K28">
        <f t="shared" si="0"/>
        <v>50423</v>
      </c>
      <c r="L28">
        <f t="shared" si="1"/>
        <v>50986</v>
      </c>
      <c r="M28">
        <f t="shared" si="2"/>
        <v>51423</v>
      </c>
      <c r="N28">
        <f t="shared" si="3"/>
        <v>0.32564481805695239</v>
      </c>
      <c r="O28">
        <f t="shared" si="4"/>
        <v>0.32928081814750759</v>
      </c>
      <c r="P28">
        <f t="shared" si="5"/>
        <v>0.3321030775428408</v>
      </c>
      <c r="Q28">
        <f t="shared" si="6"/>
        <v>0.3290095712491003</v>
      </c>
      <c r="R28">
        <f t="shared" si="7"/>
        <v>3.2376627459771959E-3</v>
      </c>
    </row>
    <row r="29" spans="1:18" x14ac:dyDescent="0.2">
      <c r="A29" t="s">
        <v>16</v>
      </c>
      <c r="D29" s="1"/>
      <c r="E29" s="1">
        <f>AVERAGE(E4:E28)</f>
        <v>7065.48</v>
      </c>
      <c r="F29" s="1">
        <f t="shared" ref="F29:G29" si="9">AVERAGE(F4:F28)</f>
        <v>6181</v>
      </c>
      <c r="G29" s="1">
        <f t="shared" si="9"/>
        <v>6586.04</v>
      </c>
      <c r="H29">
        <f>AVERAGE(H4:H28)</f>
        <v>137266.20000000001</v>
      </c>
      <c r="I29">
        <f t="shared" ref="I29:J29" si="10">AVERAGE(I4:I28)</f>
        <v>127599.76</v>
      </c>
      <c r="J29">
        <f t="shared" si="10"/>
        <v>122080.4</v>
      </c>
    </row>
    <row r="30" spans="1:18" x14ac:dyDescent="0.2">
      <c r="D30" s="2"/>
      <c r="E30" s="2"/>
      <c r="F30" s="2"/>
      <c r="H30">
        <f>AVERAGE(H29:J29)</f>
        <v>128982.12</v>
      </c>
    </row>
    <row r="31" spans="1:18" x14ac:dyDescent="0.2">
      <c r="D31" s="3"/>
      <c r="E31" s="3"/>
      <c r="F31" s="3"/>
    </row>
    <row r="32" spans="1:18" x14ac:dyDescent="0.2">
      <c r="D32" s="1"/>
      <c r="E32" s="1"/>
      <c r="F32" s="1"/>
    </row>
    <row r="33" spans="4:6" x14ac:dyDescent="0.2">
      <c r="D33" s="2"/>
      <c r="E33" s="2"/>
      <c r="F33" s="2"/>
    </row>
    <row r="34" spans="4:6" x14ac:dyDescent="0.2">
      <c r="D34" s="2"/>
      <c r="E34" s="2"/>
      <c r="F34" s="2"/>
    </row>
  </sheetData>
  <pageMargins left="0.7" right="0.7" top="0.75" bottom="0.75" header="0.3" footer="0.3"/>
  <pageSetup orientation="portrait" horizontalDpi="0" verticalDpi="0" copies="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F6A69-FC5A-2C41-9273-43A36B2D0CCD}">
  <dimension ref="A1:AC34"/>
  <sheetViews>
    <sheetView tabSelected="1" workbookViewId="0">
      <selection activeCell="D38" sqref="D38"/>
    </sheetView>
  </sheetViews>
  <sheetFormatPr baseColWidth="10" defaultRowHeight="15" x14ac:dyDescent="0.2"/>
  <sheetData>
    <row r="1" spans="1:29" x14ac:dyDescent="0.2">
      <c r="B1" s="4">
        <v>1</v>
      </c>
      <c r="C1" s="4">
        <v>2</v>
      </c>
      <c r="D1" s="4">
        <v>3</v>
      </c>
      <c r="E1" s="4">
        <v>1</v>
      </c>
      <c r="F1" s="4">
        <v>2</v>
      </c>
      <c r="G1" s="4">
        <v>3</v>
      </c>
      <c r="H1" s="4">
        <v>1</v>
      </c>
      <c r="I1" s="4">
        <v>2</v>
      </c>
      <c r="J1" s="4">
        <v>3</v>
      </c>
      <c r="K1" s="4">
        <v>1</v>
      </c>
      <c r="L1" s="4">
        <v>2</v>
      </c>
      <c r="M1" s="4">
        <v>3</v>
      </c>
      <c r="N1" s="4">
        <v>1</v>
      </c>
      <c r="O1" s="4">
        <v>2</v>
      </c>
      <c r="P1" s="4">
        <v>3</v>
      </c>
      <c r="Q1" s="4">
        <v>1</v>
      </c>
      <c r="R1" s="4">
        <v>2</v>
      </c>
      <c r="S1" s="4">
        <v>3</v>
      </c>
      <c r="T1" t="s">
        <v>24</v>
      </c>
      <c r="U1" t="s">
        <v>25</v>
      </c>
      <c r="V1" t="s">
        <v>27</v>
      </c>
      <c r="W1" t="s">
        <v>26</v>
      </c>
      <c r="X1" t="s">
        <v>28</v>
      </c>
      <c r="Y1" t="s">
        <v>29</v>
      </c>
      <c r="Z1" t="s">
        <v>18</v>
      </c>
      <c r="AA1" t="s">
        <v>18</v>
      </c>
      <c r="AB1" t="s">
        <v>19</v>
      </c>
      <c r="AC1" t="s">
        <v>19</v>
      </c>
    </row>
    <row r="2" spans="1:29" x14ac:dyDescent="0.2">
      <c r="A2" s="5" t="s">
        <v>9</v>
      </c>
      <c r="B2" s="5" t="s">
        <v>12</v>
      </c>
      <c r="C2" s="5" t="s">
        <v>12</v>
      </c>
      <c r="D2" s="5" t="s">
        <v>12</v>
      </c>
      <c r="E2" s="5" t="s">
        <v>13</v>
      </c>
      <c r="F2" s="5" t="s">
        <v>13</v>
      </c>
      <c r="G2" s="5" t="s">
        <v>13</v>
      </c>
      <c r="H2" s="5" t="s">
        <v>18</v>
      </c>
      <c r="I2" s="5" t="s">
        <v>18</v>
      </c>
      <c r="J2" s="5" t="s">
        <v>18</v>
      </c>
      <c r="K2" s="5" t="s">
        <v>19</v>
      </c>
      <c r="L2" s="5" t="s">
        <v>19</v>
      </c>
      <c r="M2" s="5" t="s">
        <v>19</v>
      </c>
      <c r="N2" s="6" t="s">
        <v>22</v>
      </c>
      <c r="O2" s="6" t="s">
        <v>22</v>
      </c>
      <c r="P2" s="6" t="s">
        <v>22</v>
      </c>
      <c r="Q2" s="6" t="s">
        <v>23</v>
      </c>
      <c r="R2" s="6" t="s">
        <v>23</v>
      </c>
      <c r="S2" s="6" t="s">
        <v>23</v>
      </c>
      <c r="T2" s="6" t="s">
        <v>5</v>
      </c>
      <c r="U2" s="6" t="s">
        <v>5</v>
      </c>
      <c r="V2" s="6" t="s">
        <v>5</v>
      </c>
      <c r="W2" s="6" t="s">
        <v>5</v>
      </c>
      <c r="X2" s="6" t="s">
        <v>5</v>
      </c>
      <c r="Y2" s="6" t="s">
        <v>5</v>
      </c>
      <c r="Z2" s="6" t="s">
        <v>14</v>
      </c>
      <c r="AA2" s="6" t="s">
        <v>15</v>
      </c>
      <c r="AB2" s="6" t="s">
        <v>14</v>
      </c>
      <c r="AC2" s="6" t="s">
        <v>15</v>
      </c>
    </row>
    <row r="3" spans="1:29" x14ac:dyDescent="0.2">
      <c r="A3">
        <v>0</v>
      </c>
      <c r="B3" s="1">
        <v>1003</v>
      </c>
      <c r="C3" s="1">
        <v>1025</v>
      </c>
      <c r="D3" s="1">
        <v>992</v>
      </c>
      <c r="E3" s="1">
        <v>26813</v>
      </c>
      <c r="F3" s="1">
        <v>25715</v>
      </c>
      <c r="G3" s="1">
        <v>26580</v>
      </c>
      <c r="H3" s="1">
        <v>538</v>
      </c>
      <c r="I3" s="1">
        <v>558</v>
      </c>
      <c r="J3" s="1">
        <v>545</v>
      </c>
      <c r="K3" s="1">
        <v>489</v>
      </c>
      <c r="L3" s="1">
        <v>540</v>
      </c>
      <c r="M3" s="1">
        <v>529</v>
      </c>
      <c r="N3">
        <f>H3-538</f>
        <v>0</v>
      </c>
      <c r="O3">
        <f>I3-558</f>
        <v>0</v>
      </c>
      <c r="P3">
        <f>J3-545</f>
        <v>0</v>
      </c>
      <c r="Q3">
        <f>K3-489</f>
        <v>0</v>
      </c>
      <c r="R3">
        <f>L3-540</f>
        <v>0</v>
      </c>
      <c r="S3">
        <f>M3-529</f>
        <v>0</v>
      </c>
      <c r="T3">
        <f>(N3/26128.2933333333)*0.833</f>
        <v>0</v>
      </c>
      <c r="U3">
        <f>(O3/26128.2933333333)*0.883</f>
        <v>0</v>
      </c>
      <c r="V3">
        <f>(P3/26128.2933333333)*0.833</f>
        <v>0</v>
      </c>
      <c r="W3">
        <f>(Q3/26128.2933333333)*0.833</f>
        <v>0</v>
      </c>
      <c r="X3">
        <f>(R3/26128.2933333333)*0.833</f>
        <v>0</v>
      </c>
      <c r="Y3">
        <f>(S3/26128.2933333333)*0.833</f>
        <v>0</v>
      </c>
      <c r="Z3">
        <f>AVERAGE(T3:V3)</f>
        <v>0</v>
      </c>
      <c r="AA3">
        <f>STDEV(T3:V3)</f>
        <v>0</v>
      </c>
      <c r="AB3">
        <f>AVERAGE(W3:Y3)</f>
        <v>0</v>
      </c>
      <c r="AC3">
        <f>STDEV(W3:Y3)</f>
        <v>0</v>
      </c>
    </row>
    <row r="4" spans="1:29" x14ac:dyDescent="0.2">
      <c r="A4">
        <v>2.5</v>
      </c>
      <c r="B4" s="1">
        <v>1001</v>
      </c>
      <c r="C4" s="1">
        <v>1024</v>
      </c>
      <c r="D4" s="1">
        <v>1005</v>
      </c>
      <c r="E4" s="1">
        <v>26896</v>
      </c>
      <c r="F4" s="1">
        <v>25819</v>
      </c>
      <c r="G4" s="1">
        <v>26481</v>
      </c>
      <c r="H4" s="1">
        <v>543</v>
      </c>
      <c r="I4" s="1">
        <v>553</v>
      </c>
      <c r="J4" s="1">
        <v>550</v>
      </c>
      <c r="K4" s="1">
        <v>493</v>
      </c>
      <c r="L4" s="1">
        <v>544</v>
      </c>
      <c r="M4" s="1">
        <v>536</v>
      </c>
      <c r="N4">
        <f t="shared" ref="N4:N27" si="0">H4-538</f>
        <v>5</v>
      </c>
      <c r="O4">
        <f t="shared" ref="O4:O27" si="1">I4-558</f>
        <v>-5</v>
      </c>
      <c r="P4">
        <f t="shared" ref="P4:P27" si="2">J4-545</f>
        <v>5</v>
      </c>
      <c r="Q4">
        <f t="shared" ref="Q4:Q27" si="3">K4-489</f>
        <v>4</v>
      </c>
      <c r="R4">
        <f t="shared" ref="R4:R27" si="4">L4-540</f>
        <v>4</v>
      </c>
      <c r="S4">
        <f t="shared" ref="S4:S27" si="5">M4-529</f>
        <v>7</v>
      </c>
      <c r="T4">
        <f t="shared" ref="T4:T27" si="6">(N4/26128.2933333333)*0.833</f>
        <v>1.5940574253606074E-4</v>
      </c>
      <c r="U4">
        <f t="shared" ref="U4:U27" si="7">(O4/26128.2933333333)*0.883</f>
        <v>-1.6897391435695275E-4</v>
      </c>
      <c r="V4">
        <f t="shared" ref="V4:Y27" si="8">(P4/26128.2933333333)*0.833</f>
        <v>1.5940574253606074E-4</v>
      </c>
      <c r="W4">
        <f t="shared" si="8"/>
        <v>1.2752459402884858E-4</v>
      </c>
      <c r="X4">
        <f t="shared" si="8"/>
        <v>1.2752459402884858E-4</v>
      </c>
      <c r="Y4">
        <f t="shared" si="8"/>
        <v>2.2316803955048503E-4</v>
      </c>
      <c r="Z4">
        <f t="shared" ref="Z4:Z27" si="9">AVERAGE(T4:V4)</f>
        <v>4.9945856905056241E-5</v>
      </c>
      <c r="AA4">
        <f t="shared" ref="AA4:AA27" si="10">STDEV(T4:V4)</f>
        <v>1.8959008330357829E-4</v>
      </c>
      <c r="AB4">
        <f t="shared" ref="AB4:AB27" si="11">AVERAGE(W4:Y4)</f>
        <v>1.5940574253606071E-4</v>
      </c>
      <c r="AC4">
        <f t="shared" ref="AC4:AC27" si="12">STDEV(W4:Y4)</f>
        <v>5.521976901814011E-5</v>
      </c>
    </row>
    <row r="5" spans="1:29" x14ac:dyDescent="0.2">
      <c r="A5">
        <f>A4+2.5</f>
        <v>5</v>
      </c>
      <c r="B5" s="1">
        <v>1000</v>
      </c>
      <c r="C5" s="1">
        <v>1039</v>
      </c>
      <c r="D5" s="1">
        <v>995</v>
      </c>
      <c r="E5" s="1">
        <v>26767</v>
      </c>
      <c r="F5" s="1">
        <v>25752</v>
      </c>
      <c r="G5" s="1">
        <v>26483</v>
      </c>
      <c r="H5" s="1">
        <v>548</v>
      </c>
      <c r="I5" s="1">
        <v>559</v>
      </c>
      <c r="J5" s="1">
        <v>551</v>
      </c>
      <c r="K5" s="1">
        <v>496</v>
      </c>
      <c r="L5" s="1">
        <v>545</v>
      </c>
      <c r="M5" s="1">
        <v>541</v>
      </c>
      <c r="N5">
        <f t="shared" si="0"/>
        <v>10</v>
      </c>
      <c r="O5">
        <f t="shared" si="1"/>
        <v>1</v>
      </c>
      <c r="P5">
        <f t="shared" si="2"/>
        <v>6</v>
      </c>
      <c r="Q5">
        <f t="shared" si="3"/>
        <v>7</v>
      </c>
      <c r="R5">
        <f t="shared" si="4"/>
        <v>5</v>
      </c>
      <c r="S5">
        <f t="shared" si="5"/>
        <v>12</v>
      </c>
      <c r="T5">
        <f t="shared" si="6"/>
        <v>3.1881148507212147E-4</v>
      </c>
      <c r="U5">
        <f t="shared" si="7"/>
        <v>3.3794782871390546E-5</v>
      </c>
      <c r="V5">
        <f t="shared" si="8"/>
        <v>1.9128689104327287E-4</v>
      </c>
      <c r="W5">
        <f t="shared" si="8"/>
        <v>2.2316803955048503E-4</v>
      </c>
      <c r="X5">
        <f t="shared" si="8"/>
        <v>1.5940574253606074E-4</v>
      </c>
      <c r="Y5">
        <f t="shared" si="8"/>
        <v>3.8257378208654574E-4</v>
      </c>
      <c r="Z5">
        <f t="shared" si="9"/>
        <v>1.8129771966226164E-4</v>
      </c>
      <c r="AA5">
        <f t="shared" si="10"/>
        <v>1.4277068253673247E-4</v>
      </c>
      <c r="AB5">
        <f t="shared" si="11"/>
        <v>2.5504918805769721E-4</v>
      </c>
      <c r="AC5">
        <f t="shared" si="12"/>
        <v>1.149491156634356E-4</v>
      </c>
    </row>
    <row r="6" spans="1:29" x14ac:dyDescent="0.2">
      <c r="A6">
        <f t="shared" ref="A6:A26" si="13">A5+2.5</f>
        <v>7.5</v>
      </c>
      <c r="B6" s="1">
        <v>994</v>
      </c>
      <c r="C6" s="1">
        <v>1022</v>
      </c>
      <c r="D6" s="1">
        <v>995</v>
      </c>
      <c r="E6" s="1">
        <v>26662</v>
      </c>
      <c r="F6" s="1">
        <v>25689</v>
      </c>
      <c r="G6" s="1">
        <v>26375</v>
      </c>
      <c r="H6" s="1">
        <v>544</v>
      </c>
      <c r="I6" s="1">
        <v>558</v>
      </c>
      <c r="J6" s="1">
        <v>549</v>
      </c>
      <c r="K6" s="1">
        <v>492</v>
      </c>
      <c r="L6" s="1">
        <v>539</v>
      </c>
      <c r="M6" s="1">
        <v>535</v>
      </c>
      <c r="N6">
        <f t="shared" si="0"/>
        <v>6</v>
      </c>
      <c r="O6">
        <f t="shared" si="1"/>
        <v>0</v>
      </c>
      <c r="P6">
        <f t="shared" si="2"/>
        <v>4</v>
      </c>
      <c r="Q6">
        <f t="shared" si="3"/>
        <v>3</v>
      </c>
      <c r="R6">
        <f t="shared" si="4"/>
        <v>-1</v>
      </c>
      <c r="S6">
        <f t="shared" si="5"/>
        <v>6</v>
      </c>
      <c r="T6">
        <f t="shared" si="6"/>
        <v>1.9128689104327287E-4</v>
      </c>
      <c r="U6">
        <f t="shared" si="7"/>
        <v>0</v>
      </c>
      <c r="V6">
        <f t="shared" si="8"/>
        <v>1.2752459402884858E-4</v>
      </c>
      <c r="W6">
        <f t="shared" si="8"/>
        <v>9.5643445521636434E-5</v>
      </c>
      <c r="X6">
        <f t="shared" si="8"/>
        <v>-3.1881148507212145E-5</v>
      </c>
      <c r="Y6">
        <f t="shared" si="8"/>
        <v>1.9128689104327287E-4</v>
      </c>
      <c r="Z6">
        <f t="shared" si="9"/>
        <v>1.0627049502404049E-4</v>
      </c>
      <c r="AA6">
        <f t="shared" si="10"/>
        <v>9.7398517517618703E-5</v>
      </c>
      <c r="AB6">
        <f t="shared" si="11"/>
        <v>8.5016396019232382E-5</v>
      </c>
      <c r="AC6">
        <f t="shared" si="12"/>
        <v>1.1196291397175503E-4</v>
      </c>
    </row>
    <row r="7" spans="1:29" x14ac:dyDescent="0.2">
      <c r="A7">
        <f t="shared" si="13"/>
        <v>10</v>
      </c>
      <c r="B7" s="1">
        <v>1002</v>
      </c>
      <c r="C7" s="1">
        <v>1030</v>
      </c>
      <c r="D7" s="1">
        <v>997</v>
      </c>
      <c r="E7" s="1">
        <v>26746</v>
      </c>
      <c r="F7" s="1">
        <v>25694</v>
      </c>
      <c r="G7" s="1">
        <v>26363</v>
      </c>
      <c r="H7" s="1">
        <v>547</v>
      </c>
      <c r="I7" s="1">
        <v>562</v>
      </c>
      <c r="J7" s="1">
        <v>549</v>
      </c>
      <c r="K7" s="1">
        <v>492</v>
      </c>
      <c r="L7" s="1">
        <v>547</v>
      </c>
      <c r="M7" s="1">
        <v>542</v>
      </c>
      <c r="N7">
        <f t="shared" si="0"/>
        <v>9</v>
      </c>
      <c r="O7">
        <f t="shared" si="1"/>
        <v>4</v>
      </c>
      <c r="P7">
        <f t="shared" si="2"/>
        <v>4</v>
      </c>
      <c r="Q7">
        <f t="shared" si="3"/>
        <v>3</v>
      </c>
      <c r="R7">
        <f t="shared" si="4"/>
        <v>7</v>
      </c>
      <c r="S7">
        <f t="shared" si="5"/>
        <v>13</v>
      </c>
      <c r="T7">
        <f t="shared" si="6"/>
        <v>2.8693033656490932E-4</v>
      </c>
      <c r="U7">
        <f t="shared" si="7"/>
        <v>1.3517913148556219E-4</v>
      </c>
      <c r="V7">
        <f t="shared" si="8"/>
        <v>1.2752459402884858E-4</v>
      </c>
      <c r="W7">
        <f t="shared" si="8"/>
        <v>9.5643445521636434E-5</v>
      </c>
      <c r="X7">
        <f t="shared" si="8"/>
        <v>2.2316803955048503E-4</v>
      </c>
      <c r="Y7">
        <f t="shared" si="8"/>
        <v>4.1445493059375795E-4</v>
      </c>
      <c r="Z7">
        <f t="shared" si="9"/>
        <v>1.8321135402643999E-4</v>
      </c>
      <c r="AA7">
        <f t="shared" si="10"/>
        <v>8.9904774567486293E-5</v>
      </c>
      <c r="AB7">
        <f t="shared" si="11"/>
        <v>2.4442213855529316E-4</v>
      </c>
      <c r="AC7">
        <f t="shared" si="12"/>
        <v>1.6046492855715399E-4</v>
      </c>
    </row>
    <row r="8" spans="1:29" x14ac:dyDescent="0.2">
      <c r="A8">
        <f t="shared" si="13"/>
        <v>12.5</v>
      </c>
      <c r="B8" s="1">
        <v>1004</v>
      </c>
      <c r="C8" s="1">
        <v>1032</v>
      </c>
      <c r="D8" s="1">
        <v>1006</v>
      </c>
      <c r="E8" s="1">
        <v>26655</v>
      </c>
      <c r="F8" s="1">
        <v>25665</v>
      </c>
      <c r="G8" s="1">
        <v>26426</v>
      </c>
      <c r="H8" s="1">
        <v>551</v>
      </c>
      <c r="I8" s="1">
        <v>561</v>
      </c>
      <c r="J8" s="1">
        <v>556</v>
      </c>
      <c r="K8" s="1">
        <v>493</v>
      </c>
      <c r="L8" s="1">
        <v>550</v>
      </c>
      <c r="M8" s="1">
        <v>539</v>
      </c>
      <c r="N8">
        <f t="shared" si="0"/>
        <v>13</v>
      </c>
      <c r="O8">
        <f t="shared" si="1"/>
        <v>3</v>
      </c>
      <c r="P8">
        <f t="shared" si="2"/>
        <v>11</v>
      </c>
      <c r="Q8">
        <f t="shared" si="3"/>
        <v>4</v>
      </c>
      <c r="R8">
        <f t="shared" si="4"/>
        <v>10</v>
      </c>
      <c r="S8">
        <f t="shared" si="5"/>
        <v>10</v>
      </c>
      <c r="T8">
        <f t="shared" si="6"/>
        <v>4.1445493059375795E-4</v>
      </c>
      <c r="U8">
        <f t="shared" si="7"/>
        <v>1.0138434861417165E-4</v>
      </c>
      <c r="V8">
        <f t="shared" si="8"/>
        <v>3.5069263357933363E-4</v>
      </c>
      <c r="W8">
        <f t="shared" si="8"/>
        <v>1.2752459402884858E-4</v>
      </c>
      <c r="X8">
        <f t="shared" si="8"/>
        <v>3.1881148507212147E-4</v>
      </c>
      <c r="Y8">
        <f t="shared" si="8"/>
        <v>3.1881148507212147E-4</v>
      </c>
      <c r="Z8">
        <f t="shared" si="9"/>
        <v>2.8884397092908772E-4</v>
      </c>
      <c r="AA8">
        <f t="shared" si="10"/>
        <v>1.6544558056647254E-4</v>
      </c>
      <c r="AB8">
        <f t="shared" si="11"/>
        <v>2.5504918805769721E-4</v>
      </c>
      <c r="AC8">
        <f t="shared" si="12"/>
        <v>1.1043953803628022E-4</v>
      </c>
    </row>
    <row r="9" spans="1:29" x14ac:dyDescent="0.2">
      <c r="A9">
        <f t="shared" si="13"/>
        <v>15</v>
      </c>
      <c r="B9" s="1">
        <v>992</v>
      </c>
      <c r="C9" s="1">
        <v>1044</v>
      </c>
      <c r="D9" s="1">
        <v>1007</v>
      </c>
      <c r="E9" s="1">
        <v>26700</v>
      </c>
      <c r="F9" s="1">
        <v>25551</v>
      </c>
      <c r="G9" s="1">
        <v>26401</v>
      </c>
      <c r="H9" s="1">
        <v>546</v>
      </c>
      <c r="I9" s="1">
        <v>555</v>
      </c>
      <c r="J9" s="1">
        <v>549</v>
      </c>
      <c r="K9" s="1">
        <v>490</v>
      </c>
      <c r="L9" s="1">
        <v>547</v>
      </c>
      <c r="M9" s="1">
        <v>535</v>
      </c>
      <c r="N9">
        <f t="shared" si="0"/>
        <v>8</v>
      </c>
      <c r="O9">
        <f t="shared" si="1"/>
        <v>-3</v>
      </c>
      <c r="P9">
        <f t="shared" si="2"/>
        <v>4</v>
      </c>
      <c r="Q9">
        <f t="shared" si="3"/>
        <v>1</v>
      </c>
      <c r="R9">
        <f t="shared" si="4"/>
        <v>7</v>
      </c>
      <c r="S9">
        <f t="shared" si="5"/>
        <v>6</v>
      </c>
      <c r="T9">
        <f t="shared" si="6"/>
        <v>2.5504918805769716E-4</v>
      </c>
      <c r="U9">
        <f t="shared" si="7"/>
        <v>-1.0138434861417165E-4</v>
      </c>
      <c r="V9">
        <f t="shared" si="8"/>
        <v>1.2752459402884858E-4</v>
      </c>
      <c r="W9">
        <f t="shared" si="8"/>
        <v>3.1881148507212145E-5</v>
      </c>
      <c r="X9">
        <f t="shared" si="8"/>
        <v>2.2316803955048503E-4</v>
      </c>
      <c r="Y9">
        <f t="shared" si="8"/>
        <v>1.9128689104327287E-4</v>
      </c>
      <c r="Z9">
        <f t="shared" si="9"/>
        <v>9.3729811157458026E-5</v>
      </c>
      <c r="AA9">
        <f t="shared" si="10"/>
        <v>1.8060393691195502E-4</v>
      </c>
      <c r="AB9">
        <f t="shared" si="11"/>
        <v>1.4877869303365666E-4</v>
      </c>
      <c r="AC9">
        <f t="shared" si="12"/>
        <v>1.024835540209686E-4</v>
      </c>
    </row>
    <row r="10" spans="1:29" x14ac:dyDescent="0.2">
      <c r="A10">
        <f t="shared" si="13"/>
        <v>17.5</v>
      </c>
      <c r="B10" s="7">
        <v>1009</v>
      </c>
      <c r="C10" s="7">
        <v>1032</v>
      </c>
      <c r="D10" s="7">
        <v>1006</v>
      </c>
      <c r="E10" s="7">
        <v>26564</v>
      </c>
      <c r="F10" s="7">
        <v>25620</v>
      </c>
      <c r="G10" s="7">
        <v>26343</v>
      </c>
      <c r="H10" s="7">
        <v>547</v>
      </c>
      <c r="I10" s="7">
        <v>565</v>
      </c>
      <c r="J10" s="7">
        <v>554</v>
      </c>
      <c r="K10" s="7">
        <v>493</v>
      </c>
      <c r="L10" s="7">
        <v>542</v>
      </c>
      <c r="M10" s="7">
        <v>532</v>
      </c>
      <c r="N10">
        <f t="shared" si="0"/>
        <v>9</v>
      </c>
      <c r="O10">
        <f t="shared" si="1"/>
        <v>7</v>
      </c>
      <c r="P10">
        <f t="shared" si="2"/>
        <v>9</v>
      </c>
      <c r="Q10">
        <f t="shared" si="3"/>
        <v>4</v>
      </c>
      <c r="R10">
        <f t="shared" si="4"/>
        <v>2</v>
      </c>
      <c r="S10">
        <f t="shared" si="5"/>
        <v>3</v>
      </c>
      <c r="T10">
        <f t="shared" si="6"/>
        <v>2.8693033656490932E-4</v>
      </c>
      <c r="U10">
        <f t="shared" si="7"/>
        <v>2.3656348009973383E-4</v>
      </c>
      <c r="V10">
        <f t="shared" si="8"/>
        <v>2.8693033656490932E-4</v>
      </c>
      <c r="W10">
        <f t="shared" si="8"/>
        <v>1.2752459402884858E-4</v>
      </c>
      <c r="X10">
        <f t="shared" si="8"/>
        <v>6.376229701442429E-5</v>
      </c>
      <c r="Y10">
        <f t="shared" si="8"/>
        <v>9.5643445521636434E-5</v>
      </c>
      <c r="Z10">
        <f t="shared" si="9"/>
        <v>2.7014138440985079E-4</v>
      </c>
      <c r="AA10">
        <f t="shared" si="10"/>
        <v>2.907931813840431E-5</v>
      </c>
      <c r="AB10">
        <f t="shared" si="11"/>
        <v>9.5643445521636434E-5</v>
      </c>
      <c r="AC10">
        <f t="shared" si="12"/>
        <v>3.1881148507212145E-5</v>
      </c>
    </row>
    <row r="11" spans="1:29" x14ac:dyDescent="0.2">
      <c r="A11">
        <f t="shared" si="13"/>
        <v>20</v>
      </c>
      <c r="B11" s="1">
        <v>1004</v>
      </c>
      <c r="C11" s="1">
        <v>1048</v>
      </c>
      <c r="D11" s="1">
        <v>1006</v>
      </c>
      <c r="E11" s="1">
        <v>26606</v>
      </c>
      <c r="F11" s="1">
        <v>25539</v>
      </c>
      <c r="G11" s="1">
        <v>26294</v>
      </c>
      <c r="H11" s="1">
        <v>547</v>
      </c>
      <c r="I11" s="1">
        <v>567</v>
      </c>
      <c r="J11" s="1">
        <v>555</v>
      </c>
      <c r="K11" s="1">
        <v>493</v>
      </c>
      <c r="L11" s="1">
        <v>545</v>
      </c>
      <c r="M11" s="1">
        <v>540</v>
      </c>
      <c r="N11">
        <f t="shared" si="0"/>
        <v>9</v>
      </c>
      <c r="O11">
        <f t="shared" si="1"/>
        <v>9</v>
      </c>
      <c r="P11">
        <f t="shared" si="2"/>
        <v>10</v>
      </c>
      <c r="Q11">
        <f t="shared" si="3"/>
        <v>4</v>
      </c>
      <c r="R11">
        <f t="shared" si="4"/>
        <v>5</v>
      </c>
      <c r="S11">
        <f t="shared" si="5"/>
        <v>11</v>
      </c>
      <c r="T11">
        <f t="shared" si="6"/>
        <v>2.8693033656490932E-4</v>
      </c>
      <c r="U11">
        <f t="shared" si="7"/>
        <v>3.0415304584251494E-4</v>
      </c>
      <c r="V11">
        <f t="shared" si="8"/>
        <v>3.1881148507212147E-4</v>
      </c>
      <c r="W11">
        <f t="shared" si="8"/>
        <v>1.2752459402884858E-4</v>
      </c>
      <c r="X11">
        <f t="shared" si="8"/>
        <v>1.5940574253606074E-4</v>
      </c>
      <c r="Y11">
        <f t="shared" si="8"/>
        <v>3.5069263357933363E-4</v>
      </c>
      <c r="Z11">
        <f t="shared" si="9"/>
        <v>3.0329828915984859E-4</v>
      </c>
      <c r="AA11">
        <f t="shared" si="10"/>
        <v>1.5957752481933385E-5</v>
      </c>
      <c r="AB11">
        <f t="shared" si="11"/>
        <v>2.1254099004808097E-4</v>
      </c>
      <c r="AC11">
        <f t="shared" si="12"/>
        <v>1.2070008022087001E-4</v>
      </c>
    </row>
    <row r="12" spans="1:29" x14ac:dyDescent="0.2">
      <c r="A12">
        <f t="shared" si="13"/>
        <v>22.5</v>
      </c>
      <c r="B12" s="1">
        <v>1006</v>
      </c>
      <c r="C12" s="1">
        <v>1052</v>
      </c>
      <c r="D12" s="1">
        <v>1009</v>
      </c>
      <c r="E12" s="1">
        <v>26531</v>
      </c>
      <c r="F12" s="1">
        <v>25613</v>
      </c>
      <c r="G12" s="1">
        <v>26352</v>
      </c>
      <c r="H12" s="1">
        <v>560</v>
      </c>
      <c r="I12" s="1">
        <v>567</v>
      </c>
      <c r="J12" s="1">
        <v>557</v>
      </c>
      <c r="K12" s="1">
        <v>493</v>
      </c>
      <c r="L12" s="1">
        <v>544</v>
      </c>
      <c r="M12" s="1">
        <v>539</v>
      </c>
      <c r="N12">
        <f t="shared" si="0"/>
        <v>22</v>
      </c>
      <c r="O12">
        <f t="shared" si="1"/>
        <v>9</v>
      </c>
      <c r="P12">
        <f t="shared" si="2"/>
        <v>12</v>
      </c>
      <c r="Q12">
        <f t="shared" si="3"/>
        <v>4</v>
      </c>
      <c r="R12">
        <f t="shared" si="4"/>
        <v>4</v>
      </c>
      <c r="S12">
        <f t="shared" si="5"/>
        <v>10</v>
      </c>
      <c r="T12">
        <f t="shared" si="6"/>
        <v>7.0138526715866727E-4</v>
      </c>
      <c r="U12">
        <f t="shared" si="7"/>
        <v>3.0415304584251494E-4</v>
      </c>
      <c r="V12">
        <f t="shared" si="8"/>
        <v>3.8257378208654574E-4</v>
      </c>
      <c r="W12">
        <f t="shared" si="8"/>
        <v>1.2752459402884858E-4</v>
      </c>
      <c r="X12">
        <f t="shared" si="8"/>
        <v>1.2752459402884858E-4</v>
      </c>
      <c r="Y12">
        <f t="shared" si="8"/>
        <v>3.1881148507212147E-4</v>
      </c>
      <c r="Z12">
        <f t="shared" si="9"/>
        <v>4.6270403169590928E-4</v>
      </c>
      <c r="AA12">
        <f t="shared" si="10"/>
        <v>2.1039011880263136E-4</v>
      </c>
      <c r="AB12">
        <f t="shared" si="11"/>
        <v>1.9128689104327287E-4</v>
      </c>
      <c r="AC12">
        <f t="shared" si="12"/>
        <v>1.1043953803628022E-4</v>
      </c>
    </row>
    <row r="13" spans="1:29" x14ac:dyDescent="0.2">
      <c r="A13">
        <f t="shared" si="13"/>
        <v>25</v>
      </c>
      <c r="B13" s="1">
        <v>1008</v>
      </c>
      <c r="C13" s="1">
        <v>1048</v>
      </c>
      <c r="D13" s="1">
        <v>1008</v>
      </c>
      <c r="E13" s="1">
        <v>26524</v>
      </c>
      <c r="F13" s="1">
        <v>25569</v>
      </c>
      <c r="G13" s="1">
        <v>26316</v>
      </c>
      <c r="H13" s="1">
        <v>561</v>
      </c>
      <c r="I13" s="1">
        <v>572</v>
      </c>
      <c r="J13" s="1">
        <v>563</v>
      </c>
      <c r="K13" s="1">
        <v>494</v>
      </c>
      <c r="L13" s="1">
        <v>544</v>
      </c>
      <c r="M13" s="1">
        <v>539</v>
      </c>
      <c r="N13">
        <f t="shared" si="0"/>
        <v>23</v>
      </c>
      <c r="O13">
        <f t="shared" si="1"/>
        <v>14</v>
      </c>
      <c r="P13">
        <f t="shared" si="2"/>
        <v>18</v>
      </c>
      <c r="Q13">
        <f t="shared" si="3"/>
        <v>5</v>
      </c>
      <c r="R13">
        <f t="shared" si="4"/>
        <v>4</v>
      </c>
      <c r="S13">
        <f t="shared" si="5"/>
        <v>10</v>
      </c>
      <c r="T13">
        <f t="shared" si="6"/>
        <v>7.3326641566587942E-4</v>
      </c>
      <c r="U13">
        <f t="shared" si="7"/>
        <v>4.7312696019946766E-4</v>
      </c>
      <c r="V13">
        <f t="shared" si="8"/>
        <v>5.7386067312981863E-4</v>
      </c>
      <c r="W13">
        <f t="shared" si="8"/>
        <v>1.5940574253606074E-4</v>
      </c>
      <c r="X13">
        <f t="shared" si="8"/>
        <v>1.2752459402884858E-4</v>
      </c>
      <c r="Y13">
        <f t="shared" si="8"/>
        <v>3.1881148507212147E-4</v>
      </c>
      <c r="Z13">
        <f t="shared" si="9"/>
        <v>5.9341801633172196E-4</v>
      </c>
      <c r="AA13">
        <f t="shared" si="10"/>
        <v>1.3116783648222638E-4</v>
      </c>
      <c r="AB13">
        <f t="shared" si="11"/>
        <v>2.0191394054567692E-4</v>
      </c>
      <c r="AC13">
        <f t="shared" si="12"/>
        <v>1.0248355402096862E-4</v>
      </c>
    </row>
    <row r="14" spans="1:29" x14ac:dyDescent="0.2">
      <c r="A14">
        <f t="shared" si="13"/>
        <v>27.5</v>
      </c>
      <c r="B14" s="1">
        <v>1008</v>
      </c>
      <c r="C14" s="1">
        <v>1051</v>
      </c>
      <c r="D14" s="1">
        <v>1018</v>
      </c>
      <c r="E14" s="1">
        <v>26561</v>
      </c>
      <c r="F14" s="1">
        <v>25538</v>
      </c>
      <c r="G14" s="1">
        <v>26296</v>
      </c>
      <c r="H14" s="1">
        <v>556</v>
      </c>
      <c r="I14" s="1">
        <v>575</v>
      </c>
      <c r="J14" s="1">
        <v>562</v>
      </c>
      <c r="K14" s="1">
        <v>492</v>
      </c>
      <c r="L14" s="1">
        <v>546</v>
      </c>
      <c r="M14" s="1">
        <v>543</v>
      </c>
      <c r="N14">
        <f t="shared" si="0"/>
        <v>18</v>
      </c>
      <c r="O14">
        <f t="shared" si="1"/>
        <v>17</v>
      </c>
      <c r="P14">
        <f t="shared" si="2"/>
        <v>17</v>
      </c>
      <c r="Q14">
        <f t="shared" si="3"/>
        <v>3</v>
      </c>
      <c r="R14">
        <f t="shared" si="4"/>
        <v>6</v>
      </c>
      <c r="S14">
        <f t="shared" si="5"/>
        <v>14</v>
      </c>
      <c r="T14">
        <f t="shared" si="6"/>
        <v>5.7386067312981863E-4</v>
      </c>
      <c r="U14">
        <f t="shared" si="7"/>
        <v>5.7451130881363936E-4</v>
      </c>
      <c r="V14">
        <f t="shared" si="8"/>
        <v>5.4197952462260658E-4</v>
      </c>
      <c r="W14">
        <f t="shared" si="8"/>
        <v>9.5643445521636434E-5</v>
      </c>
      <c r="X14">
        <f t="shared" si="8"/>
        <v>1.9128689104327287E-4</v>
      </c>
      <c r="Y14">
        <f t="shared" si="8"/>
        <v>4.4633607910097005E-4</v>
      </c>
      <c r="Z14">
        <f t="shared" si="9"/>
        <v>5.6345050218868816E-4</v>
      </c>
      <c r="AA14">
        <f t="shared" si="10"/>
        <v>1.8597257591662541E-5</v>
      </c>
      <c r="AB14">
        <f t="shared" si="11"/>
        <v>2.4442213855529311E-4</v>
      </c>
      <c r="AC14">
        <f t="shared" si="12"/>
        <v>1.8128388430256267E-4</v>
      </c>
    </row>
    <row r="15" spans="1:29" x14ac:dyDescent="0.2">
      <c r="A15">
        <f t="shared" si="13"/>
        <v>30</v>
      </c>
      <c r="B15" s="1">
        <v>1004</v>
      </c>
      <c r="C15" s="1">
        <v>1050</v>
      </c>
      <c r="D15" s="1">
        <v>1003</v>
      </c>
      <c r="E15" s="1">
        <v>26580</v>
      </c>
      <c r="F15" s="1">
        <v>25493</v>
      </c>
      <c r="G15" s="1">
        <v>26346</v>
      </c>
      <c r="H15" s="1">
        <v>554</v>
      </c>
      <c r="I15" s="1">
        <v>574</v>
      </c>
      <c r="J15" s="1">
        <v>565</v>
      </c>
      <c r="K15" s="1">
        <v>497</v>
      </c>
      <c r="L15" s="1">
        <v>554</v>
      </c>
      <c r="M15" s="1">
        <v>544</v>
      </c>
      <c r="N15">
        <f t="shared" si="0"/>
        <v>16</v>
      </c>
      <c r="O15">
        <f t="shared" si="1"/>
        <v>16</v>
      </c>
      <c r="P15">
        <f t="shared" si="2"/>
        <v>20</v>
      </c>
      <c r="Q15">
        <f t="shared" si="3"/>
        <v>8</v>
      </c>
      <c r="R15">
        <f t="shared" si="4"/>
        <v>14</v>
      </c>
      <c r="S15">
        <f t="shared" si="5"/>
        <v>15</v>
      </c>
      <c r="T15">
        <f t="shared" si="6"/>
        <v>5.1009837611539432E-4</v>
      </c>
      <c r="U15">
        <f t="shared" si="7"/>
        <v>5.4071652594224874E-4</v>
      </c>
      <c r="V15">
        <f t="shared" si="8"/>
        <v>6.3762297014424295E-4</v>
      </c>
      <c r="W15">
        <f t="shared" si="8"/>
        <v>2.5504918805769716E-4</v>
      </c>
      <c r="X15">
        <f t="shared" si="8"/>
        <v>4.4633607910097005E-4</v>
      </c>
      <c r="Y15">
        <f t="shared" si="8"/>
        <v>4.7821722760818221E-4</v>
      </c>
      <c r="Z15">
        <f t="shared" si="9"/>
        <v>5.6281262406729534E-4</v>
      </c>
      <c r="AA15">
        <f t="shared" si="10"/>
        <v>6.6571831015974238E-5</v>
      </c>
      <c r="AB15">
        <f t="shared" si="11"/>
        <v>3.9320083158894984E-4</v>
      </c>
      <c r="AC15">
        <f t="shared" si="12"/>
        <v>1.2070008022087001E-4</v>
      </c>
    </row>
    <row r="16" spans="1:29" x14ac:dyDescent="0.2">
      <c r="A16">
        <f t="shared" si="13"/>
        <v>32.5</v>
      </c>
      <c r="B16" s="1">
        <v>1012</v>
      </c>
      <c r="C16" s="1">
        <v>1056</v>
      </c>
      <c r="D16" s="1">
        <v>1017</v>
      </c>
      <c r="E16" s="1">
        <v>26582</v>
      </c>
      <c r="F16" s="1">
        <v>25579</v>
      </c>
      <c r="G16" s="1">
        <v>26271</v>
      </c>
      <c r="H16" s="1">
        <v>561</v>
      </c>
      <c r="I16" s="1">
        <v>576</v>
      </c>
      <c r="J16" s="1">
        <v>566</v>
      </c>
      <c r="K16" s="1">
        <v>492</v>
      </c>
      <c r="L16" s="1">
        <v>546</v>
      </c>
      <c r="M16" s="1">
        <v>539</v>
      </c>
      <c r="N16">
        <f t="shared" si="0"/>
        <v>23</v>
      </c>
      <c r="O16">
        <f t="shared" si="1"/>
        <v>18</v>
      </c>
      <c r="P16">
        <f t="shared" si="2"/>
        <v>21</v>
      </c>
      <c r="Q16">
        <f t="shared" si="3"/>
        <v>3</v>
      </c>
      <c r="R16">
        <f t="shared" si="4"/>
        <v>6</v>
      </c>
      <c r="S16">
        <f t="shared" si="5"/>
        <v>10</v>
      </c>
      <c r="T16">
        <f t="shared" si="6"/>
        <v>7.3326641566587942E-4</v>
      </c>
      <c r="U16">
        <f t="shared" si="7"/>
        <v>6.0830609168502988E-4</v>
      </c>
      <c r="V16">
        <f t="shared" si="8"/>
        <v>6.6950411865145511E-4</v>
      </c>
      <c r="W16">
        <f t="shared" si="8"/>
        <v>9.5643445521636434E-5</v>
      </c>
      <c r="X16">
        <f t="shared" si="8"/>
        <v>1.9128689104327287E-4</v>
      </c>
      <c r="Y16">
        <f t="shared" si="8"/>
        <v>3.1881148507212147E-4</v>
      </c>
      <c r="Z16">
        <f t="shared" si="9"/>
        <v>6.703588753341214E-4</v>
      </c>
      <c r="AA16">
        <f t="shared" si="10"/>
        <v>6.2484546882326378E-5</v>
      </c>
      <c r="AB16">
        <f t="shared" si="11"/>
        <v>2.0191394054567692E-4</v>
      </c>
      <c r="AC16">
        <f t="shared" si="12"/>
        <v>1.1196291397175506E-4</v>
      </c>
    </row>
    <row r="17" spans="1:29" x14ac:dyDescent="0.2">
      <c r="A17">
        <f t="shared" si="13"/>
        <v>35</v>
      </c>
      <c r="B17" s="1">
        <v>1009</v>
      </c>
      <c r="C17" s="1">
        <v>1059</v>
      </c>
      <c r="D17" s="1">
        <v>1014</v>
      </c>
      <c r="E17" s="1">
        <v>26493</v>
      </c>
      <c r="F17" s="1">
        <v>25551</v>
      </c>
      <c r="G17" s="1">
        <v>26247</v>
      </c>
      <c r="H17" s="1">
        <v>560</v>
      </c>
      <c r="I17" s="1">
        <v>575</v>
      </c>
      <c r="J17" s="1">
        <v>571</v>
      </c>
      <c r="K17" s="1">
        <v>494</v>
      </c>
      <c r="L17" s="1">
        <v>548</v>
      </c>
      <c r="M17" s="1">
        <v>540</v>
      </c>
      <c r="N17">
        <f t="shared" si="0"/>
        <v>22</v>
      </c>
      <c r="O17">
        <f t="shared" si="1"/>
        <v>17</v>
      </c>
      <c r="P17">
        <f t="shared" si="2"/>
        <v>26</v>
      </c>
      <c r="Q17">
        <f t="shared" si="3"/>
        <v>5</v>
      </c>
      <c r="R17">
        <f t="shared" si="4"/>
        <v>8</v>
      </c>
      <c r="S17">
        <f t="shared" si="5"/>
        <v>11</v>
      </c>
      <c r="T17">
        <f t="shared" si="6"/>
        <v>7.0138526715866727E-4</v>
      </c>
      <c r="U17">
        <f t="shared" si="7"/>
        <v>5.7451130881363936E-4</v>
      </c>
      <c r="V17">
        <f t="shared" si="8"/>
        <v>8.289098611875159E-4</v>
      </c>
      <c r="W17">
        <f t="shared" si="8"/>
        <v>1.5940574253606074E-4</v>
      </c>
      <c r="X17">
        <f t="shared" si="8"/>
        <v>2.5504918805769716E-4</v>
      </c>
      <c r="Y17">
        <f t="shared" si="8"/>
        <v>3.5069263357933363E-4</v>
      </c>
      <c r="Z17">
        <f t="shared" si="9"/>
        <v>7.0160214571994084E-4</v>
      </c>
      <c r="AA17">
        <f t="shared" si="10"/>
        <v>1.271994148560195E-4</v>
      </c>
      <c r="AB17">
        <f t="shared" si="11"/>
        <v>2.5504918805769721E-4</v>
      </c>
      <c r="AC17">
        <f t="shared" si="12"/>
        <v>9.5643445521636448E-5</v>
      </c>
    </row>
    <row r="18" spans="1:29" x14ac:dyDescent="0.2">
      <c r="A18">
        <f t="shared" si="13"/>
        <v>37.5</v>
      </c>
      <c r="B18" s="1">
        <v>1009</v>
      </c>
      <c r="C18" s="1">
        <v>1060</v>
      </c>
      <c r="D18" s="1">
        <v>1013</v>
      </c>
      <c r="E18" s="1">
        <v>26443</v>
      </c>
      <c r="F18" s="1">
        <v>25402</v>
      </c>
      <c r="G18" s="1">
        <v>26144</v>
      </c>
      <c r="H18" s="1">
        <v>563</v>
      </c>
      <c r="I18" s="1">
        <v>573</v>
      </c>
      <c r="J18" s="1">
        <v>568</v>
      </c>
      <c r="K18" s="1">
        <v>498</v>
      </c>
      <c r="L18" s="1">
        <v>552</v>
      </c>
      <c r="M18" s="1">
        <v>543</v>
      </c>
      <c r="N18">
        <f t="shared" si="0"/>
        <v>25</v>
      </c>
      <c r="O18">
        <f t="shared" si="1"/>
        <v>15</v>
      </c>
      <c r="P18">
        <f t="shared" si="2"/>
        <v>23</v>
      </c>
      <c r="Q18">
        <f t="shared" si="3"/>
        <v>9</v>
      </c>
      <c r="R18">
        <f t="shared" si="4"/>
        <v>12</v>
      </c>
      <c r="S18">
        <f t="shared" si="5"/>
        <v>14</v>
      </c>
      <c r="T18">
        <f t="shared" si="6"/>
        <v>7.9702871268030374E-4</v>
      </c>
      <c r="U18">
        <f t="shared" si="7"/>
        <v>5.0692174307085823E-4</v>
      </c>
      <c r="V18">
        <f t="shared" si="8"/>
        <v>7.3326641566587942E-4</v>
      </c>
      <c r="W18">
        <f t="shared" si="8"/>
        <v>2.8693033656490932E-4</v>
      </c>
      <c r="X18">
        <f t="shared" si="8"/>
        <v>3.8257378208654574E-4</v>
      </c>
      <c r="Y18">
        <f t="shared" si="8"/>
        <v>4.4633607910097005E-4</v>
      </c>
      <c r="Z18">
        <f t="shared" si="9"/>
        <v>6.790722904723472E-4</v>
      </c>
      <c r="AA18">
        <f t="shared" si="10"/>
        <v>1.52457423099412E-4</v>
      </c>
      <c r="AB18">
        <f t="shared" si="11"/>
        <v>3.7194673258414168E-4</v>
      </c>
      <c r="AC18">
        <f t="shared" si="12"/>
        <v>8.0232464278576969E-5</v>
      </c>
    </row>
    <row r="19" spans="1:29" x14ac:dyDescent="0.2">
      <c r="A19">
        <f t="shared" si="13"/>
        <v>40</v>
      </c>
      <c r="B19" s="1">
        <v>1001</v>
      </c>
      <c r="C19" s="1">
        <v>1066</v>
      </c>
      <c r="D19" s="1">
        <v>1012</v>
      </c>
      <c r="E19" s="1">
        <v>26528</v>
      </c>
      <c r="F19" s="1">
        <v>25481</v>
      </c>
      <c r="G19" s="1">
        <v>26194</v>
      </c>
      <c r="H19" s="1">
        <v>563</v>
      </c>
      <c r="I19" s="1">
        <v>583</v>
      </c>
      <c r="J19" s="1">
        <v>570</v>
      </c>
      <c r="K19" s="1">
        <v>494</v>
      </c>
      <c r="L19" s="1">
        <v>546</v>
      </c>
      <c r="M19" s="1">
        <v>539</v>
      </c>
      <c r="N19">
        <f t="shared" si="0"/>
        <v>25</v>
      </c>
      <c r="O19">
        <f t="shared" si="1"/>
        <v>25</v>
      </c>
      <c r="P19">
        <f t="shared" si="2"/>
        <v>25</v>
      </c>
      <c r="Q19">
        <f t="shared" si="3"/>
        <v>5</v>
      </c>
      <c r="R19">
        <f t="shared" si="4"/>
        <v>6</v>
      </c>
      <c r="S19">
        <f t="shared" si="5"/>
        <v>10</v>
      </c>
      <c r="T19">
        <f t="shared" si="6"/>
        <v>7.9702871268030374E-4</v>
      </c>
      <c r="U19">
        <f t="shared" si="7"/>
        <v>8.4486957178476379E-4</v>
      </c>
      <c r="V19">
        <f t="shared" si="8"/>
        <v>7.9702871268030374E-4</v>
      </c>
      <c r="W19">
        <f t="shared" si="8"/>
        <v>1.5940574253606074E-4</v>
      </c>
      <c r="X19">
        <f t="shared" si="8"/>
        <v>1.9128689104327287E-4</v>
      </c>
      <c r="Y19">
        <f t="shared" si="8"/>
        <v>3.1881148507212147E-4</v>
      </c>
      <c r="Z19">
        <f t="shared" si="9"/>
        <v>8.1297566571512372E-4</v>
      </c>
      <c r="AA19">
        <f t="shared" si="10"/>
        <v>2.7620932882222968E-5</v>
      </c>
      <c r="AB19">
        <f t="shared" si="11"/>
        <v>2.2316803955048503E-4</v>
      </c>
      <c r="AC19">
        <f t="shared" si="12"/>
        <v>8.434959046120146E-5</v>
      </c>
    </row>
    <row r="20" spans="1:29" x14ac:dyDescent="0.2">
      <c r="A20">
        <f t="shared" si="13"/>
        <v>42.5</v>
      </c>
      <c r="B20" s="1">
        <v>1006</v>
      </c>
      <c r="C20" s="1">
        <v>1073</v>
      </c>
      <c r="D20" s="1">
        <v>1014</v>
      </c>
      <c r="E20" s="1">
        <v>26513</v>
      </c>
      <c r="F20" s="1">
        <v>25431</v>
      </c>
      <c r="G20" s="1">
        <v>26176</v>
      </c>
      <c r="H20" s="1">
        <v>572</v>
      </c>
      <c r="I20" s="1">
        <v>583</v>
      </c>
      <c r="J20" s="1">
        <v>576</v>
      </c>
      <c r="K20" s="1">
        <v>499</v>
      </c>
      <c r="L20" s="1">
        <v>551</v>
      </c>
      <c r="M20" s="1">
        <v>545</v>
      </c>
      <c r="N20">
        <f t="shared" si="0"/>
        <v>34</v>
      </c>
      <c r="O20">
        <f t="shared" si="1"/>
        <v>25</v>
      </c>
      <c r="P20">
        <f t="shared" si="2"/>
        <v>31</v>
      </c>
      <c r="Q20">
        <f t="shared" si="3"/>
        <v>10</v>
      </c>
      <c r="R20">
        <f t="shared" si="4"/>
        <v>11</v>
      </c>
      <c r="S20">
        <f t="shared" si="5"/>
        <v>16</v>
      </c>
      <c r="T20">
        <f t="shared" si="6"/>
        <v>1.0839590492452132E-3</v>
      </c>
      <c r="U20">
        <f t="shared" si="7"/>
        <v>8.4486957178476379E-4</v>
      </c>
      <c r="V20">
        <f t="shared" si="8"/>
        <v>9.8831560372357658E-4</v>
      </c>
      <c r="W20">
        <f t="shared" si="8"/>
        <v>3.1881148507212147E-4</v>
      </c>
      <c r="X20">
        <f t="shared" si="8"/>
        <v>3.5069263357933363E-4</v>
      </c>
      <c r="Y20">
        <f t="shared" si="8"/>
        <v>5.1009837611539432E-4</v>
      </c>
      <c r="Z20">
        <f t="shared" si="9"/>
        <v>9.7238140825118451E-4</v>
      </c>
      <c r="AA20">
        <f t="shared" si="10"/>
        <v>1.2033855781540671E-4</v>
      </c>
      <c r="AB20">
        <f t="shared" si="11"/>
        <v>3.9320083158894984E-4</v>
      </c>
      <c r="AC20">
        <f t="shared" si="12"/>
        <v>1.0248355402096859E-4</v>
      </c>
    </row>
    <row r="21" spans="1:29" x14ac:dyDescent="0.2">
      <c r="A21">
        <f t="shared" si="13"/>
        <v>45</v>
      </c>
      <c r="B21" s="1">
        <v>1009</v>
      </c>
      <c r="C21" s="1">
        <v>1068</v>
      </c>
      <c r="D21" s="1">
        <v>1009</v>
      </c>
      <c r="E21" s="1">
        <v>26444</v>
      </c>
      <c r="F21" s="1">
        <v>25522</v>
      </c>
      <c r="G21" s="1">
        <v>26130</v>
      </c>
      <c r="H21" s="1">
        <v>571</v>
      </c>
      <c r="I21" s="1">
        <v>584</v>
      </c>
      <c r="J21" s="1">
        <v>570</v>
      </c>
      <c r="K21" s="1">
        <v>493</v>
      </c>
      <c r="L21" s="1">
        <v>553</v>
      </c>
      <c r="M21" s="1">
        <v>543</v>
      </c>
      <c r="N21">
        <f t="shared" si="0"/>
        <v>33</v>
      </c>
      <c r="O21">
        <f t="shared" si="1"/>
        <v>26</v>
      </c>
      <c r="P21">
        <f t="shared" si="2"/>
        <v>25</v>
      </c>
      <c r="Q21">
        <f t="shared" si="3"/>
        <v>4</v>
      </c>
      <c r="R21">
        <f t="shared" si="4"/>
        <v>13</v>
      </c>
      <c r="S21">
        <f t="shared" si="5"/>
        <v>14</v>
      </c>
      <c r="T21">
        <f t="shared" si="6"/>
        <v>1.0520779007380007E-3</v>
      </c>
      <c r="U21">
        <f t="shared" si="7"/>
        <v>8.786643546561543E-4</v>
      </c>
      <c r="V21">
        <f t="shared" si="8"/>
        <v>7.9702871268030374E-4</v>
      </c>
      <c r="W21">
        <f t="shared" si="8"/>
        <v>1.2752459402884858E-4</v>
      </c>
      <c r="X21">
        <f t="shared" si="8"/>
        <v>4.1445493059375795E-4</v>
      </c>
      <c r="Y21">
        <f t="shared" si="8"/>
        <v>4.4633607910097005E-4</v>
      </c>
      <c r="Z21">
        <f t="shared" si="9"/>
        <v>9.0925698935815291E-4</v>
      </c>
      <c r="AA21">
        <f t="shared" si="10"/>
        <v>1.3024766430047818E-4</v>
      </c>
      <c r="AB21">
        <f t="shared" si="11"/>
        <v>3.2943853457452553E-4</v>
      </c>
      <c r="AC21">
        <f t="shared" si="12"/>
        <v>1.755876745319759E-4</v>
      </c>
    </row>
    <row r="22" spans="1:29" x14ac:dyDescent="0.2">
      <c r="A22">
        <f t="shared" si="13"/>
        <v>47.5</v>
      </c>
      <c r="B22" s="1">
        <v>1016</v>
      </c>
      <c r="C22" s="1">
        <v>1064</v>
      </c>
      <c r="D22" s="1">
        <v>1015</v>
      </c>
      <c r="E22" s="1">
        <v>26442</v>
      </c>
      <c r="F22" s="1">
        <v>25448</v>
      </c>
      <c r="G22" s="1">
        <v>26217</v>
      </c>
      <c r="H22" s="1">
        <v>569</v>
      </c>
      <c r="I22" s="1">
        <v>581</v>
      </c>
      <c r="J22" s="1">
        <v>576</v>
      </c>
      <c r="K22" s="1">
        <v>494</v>
      </c>
      <c r="L22" s="1">
        <v>554</v>
      </c>
      <c r="M22" s="1">
        <v>546</v>
      </c>
      <c r="N22">
        <f t="shared" si="0"/>
        <v>31</v>
      </c>
      <c r="O22">
        <f t="shared" si="1"/>
        <v>23</v>
      </c>
      <c r="P22">
        <f t="shared" si="2"/>
        <v>31</v>
      </c>
      <c r="Q22">
        <f t="shared" si="3"/>
        <v>5</v>
      </c>
      <c r="R22">
        <f t="shared" si="4"/>
        <v>14</v>
      </c>
      <c r="S22">
        <f t="shared" si="5"/>
        <v>17</v>
      </c>
      <c r="T22">
        <f t="shared" si="6"/>
        <v>9.8831560372357658E-4</v>
      </c>
      <c r="U22">
        <f t="shared" si="7"/>
        <v>7.7728000604198265E-4</v>
      </c>
      <c r="V22">
        <f t="shared" si="8"/>
        <v>9.8831560372357658E-4</v>
      </c>
      <c r="W22">
        <f t="shared" si="8"/>
        <v>1.5940574253606074E-4</v>
      </c>
      <c r="X22">
        <f t="shared" si="8"/>
        <v>4.4633607910097005E-4</v>
      </c>
      <c r="Y22">
        <f t="shared" si="8"/>
        <v>5.4197952462260658E-4</v>
      </c>
      <c r="Z22">
        <f t="shared" si="9"/>
        <v>9.179704044963785E-4</v>
      </c>
      <c r="AA22">
        <f t="shared" si="10"/>
        <v>1.2184145913006182E-4</v>
      </c>
      <c r="AB22">
        <f t="shared" si="11"/>
        <v>3.8257378208654574E-4</v>
      </c>
      <c r="AC22">
        <f t="shared" si="12"/>
        <v>1.9909770861418198E-4</v>
      </c>
    </row>
    <row r="23" spans="1:29" x14ac:dyDescent="0.2">
      <c r="A23">
        <f t="shared" si="13"/>
        <v>50</v>
      </c>
      <c r="B23" s="1">
        <v>1022</v>
      </c>
      <c r="C23" s="1">
        <v>1076</v>
      </c>
      <c r="D23" s="1">
        <v>1018</v>
      </c>
      <c r="E23" s="1">
        <v>26442</v>
      </c>
      <c r="F23" s="1">
        <v>25328</v>
      </c>
      <c r="G23" s="1">
        <v>26187</v>
      </c>
      <c r="H23" s="1">
        <v>571</v>
      </c>
      <c r="I23" s="1">
        <v>581</v>
      </c>
      <c r="J23" s="1">
        <v>574</v>
      </c>
      <c r="K23" s="1">
        <v>502</v>
      </c>
      <c r="L23" s="1">
        <v>549</v>
      </c>
      <c r="M23" s="1">
        <v>547</v>
      </c>
      <c r="N23">
        <f t="shared" si="0"/>
        <v>33</v>
      </c>
      <c r="O23">
        <f t="shared" si="1"/>
        <v>23</v>
      </c>
      <c r="P23">
        <f t="shared" si="2"/>
        <v>29</v>
      </c>
      <c r="Q23">
        <f t="shared" si="3"/>
        <v>13</v>
      </c>
      <c r="R23">
        <f t="shared" si="4"/>
        <v>9</v>
      </c>
      <c r="S23">
        <f t="shared" si="5"/>
        <v>18</v>
      </c>
      <c r="T23">
        <f t="shared" si="6"/>
        <v>1.0520779007380007E-3</v>
      </c>
      <c r="U23">
        <f t="shared" si="7"/>
        <v>7.7728000604198265E-4</v>
      </c>
      <c r="V23">
        <f t="shared" si="8"/>
        <v>9.2455330670915216E-4</v>
      </c>
      <c r="W23">
        <f t="shared" si="8"/>
        <v>4.1445493059375795E-4</v>
      </c>
      <c r="X23">
        <f t="shared" si="8"/>
        <v>2.8693033656490932E-4</v>
      </c>
      <c r="Y23">
        <f t="shared" si="8"/>
        <v>5.7386067312981863E-4</v>
      </c>
      <c r="Z23">
        <f t="shared" si="9"/>
        <v>9.179704044963785E-4</v>
      </c>
      <c r="AA23">
        <f t="shared" si="10"/>
        <v>1.3751716868630682E-4</v>
      </c>
      <c r="AB23">
        <f t="shared" si="11"/>
        <v>4.2508198009616195E-4</v>
      </c>
      <c r="AC23">
        <f t="shared" si="12"/>
        <v>1.4376006102585634E-4</v>
      </c>
    </row>
    <row r="24" spans="1:29" x14ac:dyDescent="0.2">
      <c r="A24">
        <f>A23+2.5</f>
        <v>52.5</v>
      </c>
      <c r="B24" s="1">
        <v>1015</v>
      </c>
      <c r="C24" s="1">
        <v>1074</v>
      </c>
      <c r="D24" s="1">
        <v>1014</v>
      </c>
      <c r="E24" s="1">
        <v>26363</v>
      </c>
      <c r="F24" s="1">
        <v>25410</v>
      </c>
      <c r="G24" s="1">
        <v>26163</v>
      </c>
      <c r="H24" s="1">
        <v>573</v>
      </c>
      <c r="I24" s="1">
        <v>587</v>
      </c>
      <c r="J24" s="1">
        <v>576</v>
      </c>
      <c r="K24" s="1">
        <v>495</v>
      </c>
      <c r="L24" s="1">
        <v>552</v>
      </c>
      <c r="M24" s="1">
        <v>541</v>
      </c>
      <c r="N24">
        <f t="shared" si="0"/>
        <v>35</v>
      </c>
      <c r="O24">
        <f t="shared" si="1"/>
        <v>29</v>
      </c>
      <c r="P24">
        <f t="shared" si="2"/>
        <v>31</v>
      </c>
      <c r="Q24">
        <f t="shared" si="3"/>
        <v>6</v>
      </c>
      <c r="R24">
        <f t="shared" si="4"/>
        <v>12</v>
      </c>
      <c r="S24">
        <f t="shared" si="5"/>
        <v>12</v>
      </c>
      <c r="T24">
        <f t="shared" si="6"/>
        <v>1.1158401977524252E-3</v>
      </c>
      <c r="U24">
        <f t="shared" si="7"/>
        <v>9.8004870327032595E-4</v>
      </c>
      <c r="V24">
        <f t="shared" si="8"/>
        <v>9.8831560372357658E-4</v>
      </c>
      <c r="W24">
        <f t="shared" si="8"/>
        <v>1.9128689104327287E-4</v>
      </c>
      <c r="X24">
        <f t="shared" si="8"/>
        <v>3.8257378208654574E-4</v>
      </c>
      <c r="Y24">
        <f t="shared" si="8"/>
        <v>3.8257378208654574E-4</v>
      </c>
      <c r="Z24">
        <f t="shared" si="9"/>
        <v>1.0280681682487758E-3</v>
      </c>
      <c r="AA24">
        <f t="shared" si="10"/>
        <v>7.6125109413176551E-5</v>
      </c>
      <c r="AB24">
        <f t="shared" si="11"/>
        <v>3.1881148507212142E-4</v>
      </c>
      <c r="AC24">
        <f t="shared" si="12"/>
        <v>1.1043953803628021E-4</v>
      </c>
    </row>
    <row r="25" spans="1:29" x14ac:dyDescent="0.2">
      <c r="A25">
        <f t="shared" si="13"/>
        <v>55</v>
      </c>
      <c r="B25" s="7">
        <v>1025</v>
      </c>
      <c r="C25" s="7">
        <v>1077</v>
      </c>
      <c r="D25" s="7">
        <v>1018</v>
      </c>
      <c r="E25" s="7">
        <v>26343</v>
      </c>
      <c r="F25" s="7">
        <v>25348</v>
      </c>
      <c r="G25" s="7">
        <v>26251</v>
      </c>
      <c r="H25" s="7">
        <v>570</v>
      </c>
      <c r="I25" s="7">
        <v>592</v>
      </c>
      <c r="J25" s="7">
        <v>580</v>
      </c>
      <c r="K25" s="7">
        <v>506</v>
      </c>
      <c r="L25" s="7">
        <v>552</v>
      </c>
      <c r="M25" s="7">
        <v>542</v>
      </c>
      <c r="N25">
        <f t="shared" si="0"/>
        <v>32</v>
      </c>
      <c r="O25">
        <f t="shared" si="1"/>
        <v>34</v>
      </c>
      <c r="P25">
        <f t="shared" si="2"/>
        <v>35</v>
      </c>
      <c r="Q25">
        <f t="shared" si="3"/>
        <v>17</v>
      </c>
      <c r="R25">
        <f t="shared" si="4"/>
        <v>12</v>
      </c>
      <c r="S25">
        <f t="shared" si="5"/>
        <v>13</v>
      </c>
      <c r="T25">
        <f t="shared" si="6"/>
        <v>1.0201967522307886E-3</v>
      </c>
      <c r="U25">
        <f t="shared" si="7"/>
        <v>1.1490226176272787E-3</v>
      </c>
      <c r="V25">
        <f t="shared" si="8"/>
        <v>1.1158401977524252E-3</v>
      </c>
      <c r="W25">
        <f t="shared" si="8"/>
        <v>5.4197952462260658E-4</v>
      </c>
      <c r="X25">
        <f t="shared" si="8"/>
        <v>3.8257378208654574E-4</v>
      </c>
      <c r="Y25">
        <f t="shared" si="8"/>
        <v>4.1445493059375795E-4</v>
      </c>
      <c r="Z25">
        <f t="shared" si="9"/>
        <v>1.095019855870164E-3</v>
      </c>
      <c r="AA25">
        <f t="shared" si="10"/>
        <v>6.6889019097751175E-5</v>
      </c>
      <c r="AB25">
        <f t="shared" si="11"/>
        <v>4.4633607910097005E-4</v>
      </c>
      <c r="AC25">
        <f t="shared" si="12"/>
        <v>8.43495904612015E-5</v>
      </c>
    </row>
    <row r="26" spans="1:29" x14ac:dyDescent="0.2">
      <c r="A26">
        <f t="shared" si="13"/>
        <v>57.5</v>
      </c>
      <c r="B26" s="1">
        <v>1022</v>
      </c>
      <c r="C26" s="1">
        <v>1084</v>
      </c>
      <c r="D26" s="1">
        <v>1023</v>
      </c>
      <c r="E26" s="1">
        <v>26408</v>
      </c>
      <c r="F26" s="1">
        <v>25330</v>
      </c>
      <c r="G26" s="1">
        <v>26079</v>
      </c>
      <c r="H26" s="1">
        <v>568</v>
      </c>
      <c r="I26" s="1">
        <v>589</v>
      </c>
      <c r="J26" s="1">
        <v>582</v>
      </c>
      <c r="K26" s="1">
        <v>500</v>
      </c>
      <c r="L26" s="1">
        <v>554</v>
      </c>
      <c r="M26" s="1">
        <v>551</v>
      </c>
      <c r="N26">
        <f t="shared" si="0"/>
        <v>30</v>
      </c>
      <c r="O26">
        <f t="shared" si="1"/>
        <v>31</v>
      </c>
      <c r="P26">
        <f t="shared" si="2"/>
        <v>37</v>
      </c>
      <c r="Q26">
        <f t="shared" si="3"/>
        <v>11</v>
      </c>
      <c r="R26">
        <f t="shared" si="4"/>
        <v>14</v>
      </c>
      <c r="S26">
        <f t="shared" si="5"/>
        <v>22</v>
      </c>
      <c r="T26">
        <f t="shared" si="6"/>
        <v>9.5643445521636442E-4</v>
      </c>
      <c r="U26">
        <f t="shared" si="7"/>
        <v>1.047638269013107E-3</v>
      </c>
      <c r="V26">
        <f t="shared" si="8"/>
        <v>1.1796024947668493E-3</v>
      </c>
      <c r="W26">
        <f t="shared" si="8"/>
        <v>3.5069263357933363E-4</v>
      </c>
      <c r="X26">
        <f t="shared" si="8"/>
        <v>4.4633607910097005E-4</v>
      </c>
      <c r="Y26">
        <f t="shared" si="8"/>
        <v>7.0138526715866727E-4</v>
      </c>
      <c r="Z26">
        <f t="shared" si="9"/>
        <v>1.0612250729987735E-3</v>
      </c>
      <c r="AA26">
        <f t="shared" si="10"/>
        <v>1.1220269337725539E-4</v>
      </c>
      <c r="AB26">
        <f t="shared" si="11"/>
        <v>4.9947132661299026E-4</v>
      </c>
      <c r="AC26">
        <f t="shared" si="12"/>
        <v>1.8128388430256267E-4</v>
      </c>
    </row>
    <row r="27" spans="1:29" x14ac:dyDescent="0.2">
      <c r="A27">
        <f>A26+2.5</f>
        <v>60</v>
      </c>
      <c r="B27" s="1">
        <v>1013</v>
      </c>
      <c r="C27" s="1">
        <v>1085</v>
      </c>
      <c r="D27" s="1">
        <v>1014</v>
      </c>
      <c r="E27" s="1">
        <v>26359</v>
      </c>
      <c r="F27" s="1">
        <v>25359</v>
      </c>
      <c r="G27" s="1">
        <v>26096</v>
      </c>
      <c r="H27" s="1">
        <v>575</v>
      </c>
      <c r="I27" s="1">
        <v>598</v>
      </c>
      <c r="J27" s="1">
        <v>584</v>
      </c>
      <c r="K27" s="1">
        <v>500</v>
      </c>
      <c r="L27" s="1">
        <v>547</v>
      </c>
      <c r="M27" s="1">
        <v>545</v>
      </c>
      <c r="N27">
        <f t="shared" si="0"/>
        <v>37</v>
      </c>
      <c r="O27">
        <f t="shared" si="1"/>
        <v>40</v>
      </c>
      <c r="P27">
        <f t="shared" si="2"/>
        <v>39</v>
      </c>
      <c r="Q27">
        <f t="shared" si="3"/>
        <v>11</v>
      </c>
      <c r="R27">
        <f t="shared" si="4"/>
        <v>7</v>
      </c>
      <c r="S27">
        <f t="shared" si="5"/>
        <v>16</v>
      </c>
      <c r="T27">
        <f t="shared" si="6"/>
        <v>1.1796024947668493E-3</v>
      </c>
      <c r="U27">
        <f t="shared" si="7"/>
        <v>1.351791314855622E-3</v>
      </c>
      <c r="V27">
        <f t="shared" si="8"/>
        <v>1.2433647917812738E-3</v>
      </c>
      <c r="W27">
        <f t="shared" si="8"/>
        <v>3.5069263357933363E-4</v>
      </c>
      <c r="X27">
        <f t="shared" si="8"/>
        <v>2.2316803955048503E-4</v>
      </c>
      <c r="Y27">
        <f t="shared" si="8"/>
        <v>5.1009837611539432E-4</v>
      </c>
      <c r="Z27">
        <f t="shared" si="9"/>
        <v>1.2582528671345817E-3</v>
      </c>
      <c r="AA27">
        <f t="shared" si="10"/>
        <v>8.7054514711675134E-5</v>
      </c>
      <c r="AB27">
        <f t="shared" si="11"/>
        <v>3.6131968308173763E-4</v>
      </c>
      <c r="AC27">
        <f t="shared" si="12"/>
        <v>1.4376006102585634E-4</v>
      </c>
    </row>
    <row r="28" spans="1:29" x14ac:dyDescent="0.2">
      <c r="A28" t="s">
        <v>30</v>
      </c>
      <c r="B28">
        <f>AVERAGE(B3:B27)</f>
        <v>1007.76</v>
      </c>
      <c r="C28">
        <f t="shared" ref="C28:G28" si="14">AVERAGE(C3:C27)</f>
        <v>1053.56</v>
      </c>
      <c r="D28">
        <f t="shared" si="14"/>
        <v>1009.12</v>
      </c>
      <c r="E28">
        <f t="shared" si="14"/>
        <v>26558.6</v>
      </c>
      <c r="F28">
        <f t="shared" si="14"/>
        <v>25537.84</v>
      </c>
      <c r="G28">
        <f t="shared" si="14"/>
        <v>26288.44</v>
      </c>
      <c r="H28" s="1"/>
      <c r="L28" s="1"/>
    </row>
    <row r="29" spans="1:29" x14ac:dyDescent="0.2">
      <c r="B29">
        <f>AVERAGE(B28:D28)</f>
        <v>1023.4799999999999</v>
      </c>
      <c r="E29">
        <f>AVERAGE(E28:G28)</f>
        <v>26128.293333333335</v>
      </c>
      <c r="F29" s="1"/>
      <c r="G29" s="1"/>
      <c r="K29" s="1"/>
      <c r="L29" s="1"/>
    </row>
    <row r="30" spans="1:29" x14ac:dyDescent="0.2">
      <c r="C30" s="1"/>
      <c r="D30" s="1"/>
      <c r="E30" s="1"/>
      <c r="F30" s="1"/>
      <c r="G30" s="1"/>
      <c r="H30" s="1"/>
      <c r="I30" s="1"/>
      <c r="J30" s="1"/>
      <c r="L30" s="1"/>
    </row>
    <row r="31" spans="1:29" x14ac:dyDescent="0.2">
      <c r="C31" s="1"/>
      <c r="D31" s="1"/>
      <c r="E31" s="1"/>
      <c r="F31" s="1"/>
      <c r="G31" s="1"/>
      <c r="K31" s="1"/>
    </row>
    <row r="32" spans="1:29" x14ac:dyDescent="0.2">
      <c r="C32" s="1"/>
      <c r="D32" s="1"/>
      <c r="E32" s="1"/>
      <c r="F32" s="1"/>
      <c r="G32" s="1"/>
      <c r="H32" s="1"/>
      <c r="I32" s="1"/>
      <c r="J32" s="1"/>
      <c r="K32" s="1"/>
    </row>
    <row r="33" spans="3:11" x14ac:dyDescent="0.2">
      <c r="F33" s="1"/>
      <c r="G33" s="1"/>
      <c r="H33" s="1"/>
      <c r="I33" s="1"/>
      <c r="J33" s="1"/>
      <c r="K33" s="7"/>
    </row>
    <row r="34" spans="3:11" x14ac:dyDescent="0.2">
      <c r="C34" s="1"/>
      <c r="D34" s="1"/>
      <c r="E34" s="1"/>
      <c r="F34" s="1"/>
      <c r="G34" s="1"/>
      <c r="H34" s="1"/>
      <c r="I34" s="1"/>
      <c r="J34" s="1"/>
      <c r="K34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F453-011B-B44D-A867-A548AD66E6A1}">
  <dimension ref="A1:S29"/>
  <sheetViews>
    <sheetView zoomScale="94" zoomScaleNormal="94" workbookViewId="0">
      <selection activeCell="K38" sqref="K38"/>
    </sheetView>
  </sheetViews>
  <sheetFormatPr baseColWidth="10" defaultRowHeight="15" x14ac:dyDescent="0.2"/>
  <cols>
    <col min="19" max="19" width="11.83203125" bestFit="1" customWidth="1"/>
  </cols>
  <sheetData>
    <row r="1" spans="1:19" x14ac:dyDescent="0.2">
      <c r="A1" t="s">
        <v>11</v>
      </c>
    </row>
    <row r="2" spans="1:19" x14ac:dyDescent="0.2">
      <c r="B2" t="s">
        <v>8</v>
      </c>
      <c r="C2" t="s">
        <v>8</v>
      </c>
      <c r="D2" t="s">
        <v>8</v>
      </c>
      <c r="G2" t="s">
        <v>18</v>
      </c>
      <c r="H2" t="s">
        <v>18</v>
      </c>
      <c r="I2" t="s">
        <v>18</v>
      </c>
      <c r="L2" t="s">
        <v>19</v>
      </c>
      <c r="M2" t="s">
        <v>19</v>
      </c>
      <c r="N2" t="s">
        <v>19</v>
      </c>
    </row>
    <row r="3" spans="1:19" x14ac:dyDescent="0.2">
      <c r="B3">
        <v>1</v>
      </c>
      <c r="C3">
        <v>2</v>
      </c>
      <c r="D3">
        <v>3</v>
      </c>
      <c r="G3">
        <v>1</v>
      </c>
      <c r="H3">
        <v>2</v>
      </c>
      <c r="I3">
        <v>3</v>
      </c>
      <c r="L3">
        <v>1</v>
      </c>
      <c r="M3">
        <v>2</v>
      </c>
      <c r="N3">
        <v>3</v>
      </c>
    </row>
    <row r="4" spans="1:19" x14ac:dyDescent="0.2">
      <c r="A4" t="s">
        <v>9</v>
      </c>
      <c r="B4" t="s">
        <v>5</v>
      </c>
      <c r="C4" t="s">
        <v>5</v>
      </c>
      <c r="D4" t="s">
        <v>5</v>
      </c>
      <c r="E4" t="s">
        <v>6</v>
      </c>
      <c r="F4" t="s">
        <v>7</v>
      </c>
      <c r="G4" t="s">
        <v>5</v>
      </c>
      <c r="H4" t="s">
        <v>5</v>
      </c>
      <c r="I4" t="s">
        <v>5</v>
      </c>
      <c r="J4" t="s">
        <v>6</v>
      </c>
      <c r="K4" t="s">
        <v>7</v>
      </c>
      <c r="L4" t="s">
        <v>5</v>
      </c>
      <c r="M4" t="s">
        <v>5</v>
      </c>
      <c r="N4" t="s">
        <v>5</v>
      </c>
      <c r="O4" t="s">
        <v>6</v>
      </c>
      <c r="P4" t="s">
        <v>7</v>
      </c>
      <c r="S4" t="s">
        <v>10</v>
      </c>
    </row>
    <row r="5" spans="1:19" x14ac:dyDescent="0.2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R5" t="s">
        <v>20</v>
      </c>
      <c r="S5">
        <f>TTEST(E5:E29,J5:J29,2,3)</f>
        <v>6.4512839696398896E-9</v>
      </c>
    </row>
    <row r="6" spans="1:19" x14ac:dyDescent="0.2">
      <c r="A6">
        <v>2.5</v>
      </c>
      <c r="B6">
        <v>1.7618131877503641E-2</v>
      </c>
      <c r="C6">
        <v>1.7275844124751555E-2</v>
      </c>
      <c r="D6">
        <v>1.7043346783259569E-2</v>
      </c>
      <c r="E6">
        <v>1.7312440928504921E-2</v>
      </c>
      <c r="F6">
        <v>2.8913486589308724E-4</v>
      </c>
      <c r="G6">
        <v>1.5940574253606074E-4</v>
      </c>
      <c r="H6">
        <v>-1.6897391435695275E-4</v>
      </c>
      <c r="I6">
        <v>1.5940574253606074E-4</v>
      </c>
      <c r="J6">
        <v>4.9945856905056241E-5</v>
      </c>
      <c r="K6">
        <v>1.8959008330357829E-4</v>
      </c>
      <c r="L6">
        <v>1.2752459402884858E-4</v>
      </c>
      <c r="M6">
        <v>1.2752459402884858E-4</v>
      </c>
      <c r="N6">
        <v>2.2316803955048503E-4</v>
      </c>
      <c r="O6">
        <v>1.5940574253606071E-4</v>
      </c>
      <c r="P6">
        <v>5.521976901814011E-5</v>
      </c>
      <c r="R6" t="s">
        <v>21</v>
      </c>
      <c r="S6">
        <f>TTEST(E5:E29,O5:O29,2,3)</f>
        <v>6.2391264234404277E-9</v>
      </c>
    </row>
    <row r="7" spans="1:19" x14ac:dyDescent="0.2">
      <c r="A7">
        <v>5</v>
      </c>
      <c r="B7">
        <v>3.3356910244613749E-2</v>
      </c>
      <c r="C7">
        <v>3.3815446668111829E-2</v>
      </c>
      <c r="D7">
        <v>3.442252305978534E-2</v>
      </c>
      <c r="E7">
        <v>3.3864959990836975E-2</v>
      </c>
      <c r="F7">
        <v>5.3452908696341656E-4</v>
      </c>
      <c r="G7">
        <v>3.1881148507212147E-4</v>
      </c>
      <c r="H7">
        <v>3.3794782871390546E-5</v>
      </c>
      <c r="I7">
        <v>1.9128689104327287E-4</v>
      </c>
      <c r="J7">
        <v>1.8129771966226164E-4</v>
      </c>
      <c r="K7">
        <v>1.4277068253673247E-4</v>
      </c>
      <c r="L7">
        <v>2.2316803955048503E-4</v>
      </c>
      <c r="M7">
        <v>1.5940574253606074E-4</v>
      </c>
      <c r="N7">
        <v>3.8257378208654574E-4</v>
      </c>
      <c r="O7">
        <v>2.5504918805769721E-4</v>
      </c>
      <c r="P7">
        <v>1.149491156634356E-4</v>
      </c>
    </row>
    <row r="8" spans="1:19" x14ac:dyDescent="0.2">
      <c r="A8">
        <v>7.5</v>
      </c>
      <c r="B8">
        <v>4.8947148643548419E-2</v>
      </c>
      <c r="C8">
        <v>5.010963535100834E-2</v>
      </c>
      <c r="D8">
        <v>4.9747972819798592E-2</v>
      </c>
      <c r="E8">
        <v>4.9601585604785114E-2</v>
      </c>
      <c r="F8">
        <v>5.9490818518053953E-4</v>
      </c>
      <c r="G8">
        <v>1.9128689104327287E-4</v>
      </c>
      <c r="H8">
        <v>0</v>
      </c>
      <c r="I8">
        <v>1.2752459402884858E-4</v>
      </c>
      <c r="J8">
        <v>1.0627049502404049E-4</v>
      </c>
      <c r="K8">
        <v>9.7398517517618703E-5</v>
      </c>
      <c r="L8">
        <v>9.5643445521636434E-5</v>
      </c>
      <c r="M8">
        <v>-3.1881148507212145E-5</v>
      </c>
      <c r="N8">
        <v>1.9128689104327287E-4</v>
      </c>
      <c r="O8">
        <v>8.5016396019232382E-5</v>
      </c>
      <c r="P8">
        <v>1.1196291397175503E-4</v>
      </c>
    </row>
    <row r="9" spans="1:19" x14ac:dyDescent="0.2">
      <c r="A9">
        <v>10</v>
      </c>
      <c r="B9">
        <v>6.4769884383975074E-2</v>
      </c>
      <c r="C9">
        <v>6.6132577135497542E-2</v>
      </c>
      <c r="D9">
        <v>6.7314438621415118E-2</v>
      </c>
      <c r="E9">
        <v>6.6072300046962573E-2</v>
      </c>
      <c r="F9">
        <v>1.2733475811302309E-3</v>
      </c>
      <c r="G9">
        <v>2.8693033656490932E-4</v>
      </c>
      <c r="H9">
        <v>1.3517913148556219E-4</v>
      </c>
      <c r="I9">
        <v>1.2752459402884858E-4</v>
      </c>
      <c r="J9">
        <v>1.8321135402643999E-4</v>
      </c>
      <c r="K9">
        <v>8.9904774567486293E-5</v>
      </c>
      <c r="L9">
        <v>9.5643445521636434E-5</v>
      </c>
      <c r="M9">
        <v>2.2316803955048503E-4</v>
      </c>
      <c r="N9">
        <v>4.1445493059375795E-4</v>
      </c>
      <c r="O9">
        <v>2.4442213855529316E-4</v>
      </c>
      <c r="P9">
        <v>1.6046492855715399E-4</v>
      </c>
    </row>
    <row r="10" spans="1:19" x14ac:dyDescent="0.2">
      <c r="A10">
        <v>12.5</v>
      </c>
      <c r="B10">
        <v>8.0624911421831175E-2</v>
      </c>
      <c r="C10">
        <v>8.1154488699674024E-2</v>
      </c>
      <c r="D10">
        <v>8.2155518919986736E-2</v>
      </c>
      <c r="E10">
        <v>8.1311639680497316E-2</v>
      </c>
      <c r="F10">
        <v>7.773108460794807E-4</v>
      </c>
      <c r="G10">
        <v>4.1445493059375795E-4</v>
      </c>
      <c r="H10">
        <v>1.0138434861417165E-4</v>
      </c>
      <c r="I10">
        <v>3.5069263357933363E-4</v>
      </c>
      <c r="J10">
        <v>2.8884397092908772E-4</v>
      </c>
      <c r="K10">
        <v>1.6544558056647254E-4</v>
      </c>
      <c r="L10">
        <v>1.2752459402884858E-4</v>
      </c>
      <c r="M10">
        <v>3.1881148507212147E-4</v>
      </c>
      <c r="N10">
        <v>3.1881148507212147E-4</v>
      </c>
      <c r="O10">
        <v>2.5504918805769721E-4</v>
      </c>
      <c r="P10">
        <v>1.1043953803628022E-4</v>
      </c>
    </row>
    <row r="11" spans="1:19" x14ac:dyDescent="0.2">
      <c r="A11">
        <v>15</v>
      </c>
      <c r="B11">
        <v>9.5575782131662901E-2</v>
      </c>
      <c r="C11">
        <v>9.7022432256501909E-2</v>
      </c>
      <c r="D11">
        <v>9.8268876337278377E-2</v>
      </c>
      <c r="E11">
        <v>9.6955696908481062E-2</v>
      </c>
      <c r="F11">
        <v>1.347786817373768E-3</v>
      </c>
      <c r="G11">
        <v>2.5504918805769716E-4</v>
      </c>
      <c r="H11">
        <v>-1.0138434861417165E-4</v>
      </c>
      <c r="I11">
        <v>1.2752459402884858E-4</v>
      </c>
      <c r="J11">
        <v>9.3729811157458026E-5</v>
      </c>
      <c r="K11">
        <v>1.8060393691195502E-4</v>
      </c>
      <c r="L11">
        <v>3.1881148507212145E-5</v>
      </c>
      <c r="M11">
        <v>2.2316803955048503E-4</v>
      </c>
      <c r="N11">
        <v>1.9128689104327287E-4</v>
      </c>
      <c r="O11">
        <v>1.4877869303365666E-4</v>
      </c>
      <c r="P11">
        <v>1.024835540209686E-4</v>
      </c>
    </row>
    <row r="12" spans="1:19" x14ac:dyDescent="0.2">
      <c r="A12">
        <v>17.5</v>
      </c>
      <c r="B12">
        <v>0.111198311828027</v>
      </c>
      <c r="C12">
        <v>0.11210246815605139</v>
      </c>
      <c r="D12">
        <v>0.11223163334576917</v>
      </c>
      <c r="E12">
        <v>0.11184413777661585</v>
      </c>
      <c r="F12">
        <v>5.6301800900302227E-4</v>
      </c>
      <c r="G12">
        <v>2.8693033656490932E-4</v>
      </c>
      <c r="H12">
        <v>2.3656348009973383E-4</v>
      </c>
      <c r="I12">
        <v>2.8693033656490932E-4</v>
      </c>
      <c r="J12">
        <v>2.7014138440985079E-4</v>
      </c>
      <c r="K12">
        <v>2.907931813840431E-5</v>
      </c>
      <c r="L12">
        <v>1.2752459402884858E-4</v>
      </c>
      <c r="M12">
        <v>6.376229701442429E-5</v>
      </c>
      <c r="N12">
        <v>9.5643445521636434E-5</v>
      </c>
      <c r="O12">
        <v>9.5643445521636434E-5</v>
      </c>
      <c r="P12">
        <v>3.1881148507212145E-5</v>
      </c>
    </row>
    <row r="13" spans="1:19" x14ac:dyDescent="0.2">
      <c r="A13">
        <v>20</v>
      </c>
      <c r="B13">
        <v>0.12575522870921954</v>
      </c>
      <c r="C13">
        <v>0.12625251468963297</v>
      </c>
      <c r="D13">
        <v>0.12871311155375645</v>
      </c>
      <c r="E13">
        <v>0.12690695165086965</v>
      </c>
      <c r="F13">
        <v>1.5838192866220451E-3</v>
      </c>
      <c r="G13">
        <v>2.8693033656490932E-4</v>
      </c>
      <c r="H13">
        <v>3.0415304584251494E-4</v>
      </c>
      <c r="I13">
        <v>3.1881148507212147E-4</v>
      </c>
      <c r="J13">
        <v>3.0329828915984859E-4</v>
      </c>
      <c r="K13">
        <v>1.5957752481933385E-5</v>
      </c>
      <c r="L13">
        <v>1.2752459402884858E-4</v>
      </c>
      <c r="M13">
        <v>1.5940574253606074E-4</v>
      </c>
      <c r="N13">
        <v>3.5069263357933363E-4</v>
      </c>
      <c r="O13">
        <v>2.1254099004808097E-4</v>
      </c>
      <c r="P13">
        <v>1.2070008022087001E-4</v>
      </c>
    </row>
    <row r="14" spans="1:19" x14ac:dyDescent="0.2">
      <c r="A14">
        <v>22.5</v>
      </c>
      <c r="B14">
        <v>0.13977611005308332</v>
      </c>
      <c r="C14">
        <v>0.14044776903961573</v>
      </c>
      <c r="D14">
        <v>0.14301815631499931</v>
      </c>
      <c r="E14">
        <v>0.14108067846923281</v>
      </c>
      <c r="F14">
        <v>1.7111828513266783E-3</v>
      </c>
      <c r="G14">
        <v>7.0138526715866727E-4</v>
      </c>
      <c r="H14">
        <v>3.0415304584251494E-4</v>
      </c>
      <c r="I14">
        <v>3.8257378208654574E-4</v>
      </c>
      <c r="J14">
        <v>4.6270403169590928E-4</v>
      </c>
      <c r="K14">
        <v>2.1039011880263136E-4</v>
      </c>
      <c r="L14">
        <v>1.2752459402884858E-4</v>
      </c>
      <c r="M14">
        <v>1.2752459402884858E-4</v>
      </c>
      <c r="N14">
        <v>3.1881148507212147E-4</v>
      </c>
      <c r="O14">
        <v>1.9128689104327287E-4</v>
      </c>
      <c r="P14">
        <v>1.1043953803628022E-4</v>
      </c>
    </row>
    <row r="15" spans="1:19" x14ac:dyDescent="0.2">
      <c r="A15">
        <v>25</v>
      </c>
      <c r="B15">
        <v>0.15385511573232011</v>
      </c>
      <c r="C15">
        <v>0.15554717971762289</v>
      </c>
      <c r="D15">
        <v>0.15711007851320788</v>
      </c>
      <c r="E15">
        <v>0.15550412465438365</v>
      </c>
      <c r="F15">
        <v>1.6279084679717303E-3</v>
      </c>
      <c r="G15">
        <v>7.3326641566587942E-4</v>
      </c>
      <c r="H15">
        <v>4.7312696019946766E-4</v>
      </c>
      <c r="I15">
        <v>5.7386067312981863E-4</v>
      </c>
      <c r="J15">
        <v>5.9341801633172196E-4</v>
      </c>
      <c r="K15">
        <v>1.3116783648222638E-4</v>
      </c>
      <c r="L15">
        <v>1.5940574253606074E-4</v>
      </c>
      <c r="M15">
        <v>1.2752459402884858E-4</v>
      </c>
      <c r="N15">
        <v>3.1881148507212147E-4</v>
      </c>
      <c r="O15">
        <v>2.0191394054567692E-4</v>
      </c>
      <c r="P15">
        <v>1.0248355402096862E-4</v>
      </c>
    </row>
    <row r="16" spans="1:19" x14ac:dyDescent="0.2">
      <c r="A16">
        <v>27.5</v>
      </c>
      <c r="B16">
        <v>0.16811495267716178</v>
      </c>
      <c r="C16">
        <v>0.17012347137727307</v>
      </c>
      <c r="D16">
        <v>0.17203511618509604</v>
      </c>
      <c r="E16">
        <v>0.17009118007984361</v>
      </c>
      <c r="F16">
        <v>1.9602812370045548E-3</v>
      </c>
      <c r="G16">
        <v>5.7386067312981863E-4</v>
      </c>
      <c r="H16">
        <v>5.7451130881363936E-4</v>
      </c>
      <c r="I16">
        <v>5.4197952462260658E-4</v>
      </c>
      <c r="J16">
        <v>5.6345050218868816E-4</v>
      </c>
      <c r="K16">
        <v>1.8597257591662541E-5</v>
      </c>
      <c r="L16">
        <v>9.5643445521636434E-5</v>
      </c>
      <c r="M16">
        <v>1.9128689104327287E-4</v>
      </c>
      <c r="N16">
        <v>4.4633607910097005E-4</v>
      </c>
      <c r="O16">
        <v>2.4442213855529311E-4</v>
      </c>
      <c r="P16">
        <v>1.8128388430256267E-4</v>
      </c>
    </row>
    <row r="17" spans="1:16" x14ac:dyDescent="0.2">
      <c r="A17">
        <v>30</v>
      </c>
      <c r="B17">
        <v>0.18098626383253741</v>
      </c>
      <c r="C17">
        <v>0.18195500275542068</v>
      </c>
      <c r="D17">
        <v>0.18502913427070358</v>
      </c>
      <c r="E17">
        <v>0.18265680028622056</v>
      </c>
      <c r="F17">
        <v>2.1108268938089393E-3</v>
      </c>
      <c r="G17">
        <v>5.1009837611539432E-4</v>
      </c>
      <c r="H17">
        <v>5.4071652594224874E-4</v>
      </c>
      <c r="I17">
        <v>6.3762297014424295E-4</v>
      </c>
      <c r="J17">
        <v>5.6281262406729534E-4</v>
      </c>
      <c r="K17">
        <v>6.6571831015974238E-5</v>
      </c>
      <c r="L17">
        <v>2.5504918805769716E-4</v>
      </c>
      <c r="M17">
        <v>4.4633607910097005E-4</v>
      </c>
      <c r="N17">
        <v>4.7821722760818221E-4</v>
      </c>
      <c r="O17">
        <v>3.9320083158894984E-4</v>
      </c>
      <c r="P17">
        <v>1.2070008022087001E-4</v>
      </c>
    </row>
    <row r="18" spans="1:16" x14ac:dyDescent="0.2">
      <c r="A18">
        <v>32.5</v>
      </c>
      <c r="B18">
        <v>0.19514922688509073</v>
      </c>
      <c r="C18">
        <v>0.19659587700992973</v>
      </c>
      <c r="D18">
        <v>0.19881751827307537</v>
      </c>
      <c r="E18">
        <v>0.19685420738936529</v>
      </c>
      <c r="F18">
        <v>1.847739528584872E-3</v>
      </c>
      <c r="G18">
        <v>7.3326641566587942E-4</v>
      </c>
      <c r="H18">
        <v>6.0830609168502988E-4</v>
      </c>
      <c r="I18">
        <v>6.6950411865145511E-4</v>
      </c>
      <c r="J18">
        <v>6.703588753341214E-4</v>
      </c>
      <c r="K18">
        <v>6.2484546882326378E-5</v>
      </c>
      <c r="L18">
        <v>9.5643445521636434E-5</v>
      </c>
      <c r="M18">
        <v>1.9128689104327287E-4</v>
      </c>
      <c r="N18">
        <v>3.1881148507212147E-4</v>
      </c>
      <c r="O18">
        <v>2.0191394054567692E-4</v>
      </c>
      <c r="P18">
        <v>1.1196291397175506E-4</v>
      </c>
    </row>
    <row r="19" spans="1:16" x14ac:dyDescent="0.2">
      <c r="A19">
        <v>35</v>
      </c>
      <c r="B19">
        <v>0.20751679380056709</v>
      </c>
      <c r="C19">
        <v>0.21078467310042664</v>
      </c>
      <c r="D19">
        <v>0.21301277262305812</v>
      </c>
      <c r="E19">
        <v>0.21043807984135063</v>
      </c>
      <c r="F19">
        <v>2.7643337298063676E-3</v>
      </c>
      <c r="G19">
        <v>7.0138526715866727E-4</v>
      </c>
      <c r="H19">
        <v>5.7451130881363936E-4</v>
      </c>
      <c r="I19">
        <v>8.289098611875159E-4</v>
      </c>
      <c r="J19">
        <v>7.0160214571994084E-4</v>
      </c>
      <c r="K19">
        <v>1.271994148560195E-4</v>
      </c>
      <c r="L19">
        <v>1.5940574253606074E-4</v>
      </c>
      <c r="M19">
        <v>2.5504918805769716E-4</v>
      </c>
      <c r="N19">
        <v>3.5069263357933363E-4</v>
      </c>
      <c r="O19">
        <v>2.5504918805769721E-4</v>
      </c>
      <c r="P19">
        <v>9.5643445521636448E-5</v>
      </c>
    </row>
    <row r="20" spans="1:16" x14ac:dyDescent="0.2">
      <c r="A20">
        <v>37.5</v>
      </c>
      <c r="B20">
        <v>0.22093059875275733</v>
      </c>
      <c r="C20">
        <v>0.22333952954099373</v>
      </c>
      <c r="D20">
        <v>0.22373994162911884</v>
      </c>
      <c r="E20">
        <v>0.22267002330762331</v>
      </c>
      <c r="F20">
        <v>1.519631796400752E-3</v>
      </c>
      <c r="G20">
        <v>7.9702871268030374E-4</v>
      </c>
      <c r="H20">
        <v>5.0692174307085823E-4</v>
      </c>
      <c r="I20">
        <v>7.3326641566587942E-4</v>
      </c>
      <c r="J20">
        <v>6.790722904723472E-4</v>
      </c>
      <c r="K20">
        <v>1.52457423099412E-4</v>
      </c>
      <c r="L20">
        <v>2.8693033656490932E-4</v>
      </c>
      <c r="M20">
        <v>3.8257378208654574E-4</v>
      </c>
      <c r="N20">
        <v>4.4633607910097005E-4</v>
      </c>
      <c r="O20">
        <v>3.7194673258414168E-4</v>
      </c>
      <c r="P20">
        <v>8.0232464278576969E-5</v>
      </c>
    </row>
    <row r="21" spans="1:16" x14ac:dyDescent="0.2">
      <c r="A21">
        <v>40</v>
      </c>
      <c r="B21">
        <v>0.23389232554093542</v>
      </c>
      <c r="C21">
        <v>0.23549397389343577</v>
      </c>
      <c r="D21">
        <v>0.23770915689709551</v>
      </c>
      <c r="E21">
        <v>0.23569848544382221</v>
      </c>
      <c r="F21">
        <v>1.9166165842501818E-3</v>
      </c>
      <c r="G21">
        <v>7.9702871268030374E-4</v>
      </c>
      <c r="H21">
        <v>8.4486957178476379E-4</v>
      </c>
      <c r="I21">
        <v>7.9702871268030374E-4</v>
      </c>
      <c r="J21">
        <v>8.1297566571512372E-4</v>
      </c>
      <c r="K21">
        <v>2.7620932882222968E-5</v>
      </c>
      <c r="L21">
        <v>1.5940574253606074E-4</v>
      </c>
      <c r="M21">
        <v>1.9128689104327287E-4</v>
      </c>
      <c r="N21">
        <v>3.1881148507212147E-4</v>
      </c>
      <c r="O21">
        <v>2.2316803955048503E-4</v>
      </c>
      <c r="P21">
        <v>8.434959046120146E-5</v>
      </c>
    </row>
    <row r="22" spans="1:16" x14ac:dyDescent="0.2">
      <c r="A22">
        <v>42.5</v>
      </c>
      <c r="B22">
        <v>0.2462082263805247</v>
      </c>
      <c r="C22">
        <v>0.24954714653472898</v>
      </c>
      <c r="D22">
        <v>0.25159441479175565</v>
      </c>
      <c r="E22">
        <v>0.24911659590233645</v>
      </c>
      <c r="F22">
        <v>2.7187840638068081E-3</v>
      </c>
      <c r="G22">
        <v>1.0839590492452132E-3</v>
      </c>
      <c r="H22">
        <v>8.4486957178476379E-4</v>
      </c>
      <c r="I22">
        <v>9.8831560372357658E-4</v>
      </c>
      <c r="J22">
        <v>9.7238140825118451E-4</v>
      </c>
      <c r="K22">
        <v>1.2033855781540671E-4</v>
      </c>
      <c r="L22">
        <v>3.1881148507212147E-4</v>
      </c>
      <c r="M22">
        <v>3.5069263357933363E-4</v>
      </c>
      <c r="N22">
        <v>5.1009837611539432E-4</v>
      </c>
      <c r="O22">
        <v>3.9320083158894984E-4</v>
      </c>
      <c r="P22">
        <v>1.0248355402096859E-4</v>
      </c>
    </row>
    <row r="23" spans="1:16" x14ac:dyDescent="0.2">
      <c r="A23">
        <v>45</v>
      </c>
      <c r="B23">
        <v>0.25809788209404527</v>
      </c>
      <c r="C23">
        <v>0.2613334700964754</v>
      </c>
      <c r="D23">
        <v>0.26108805623601161</v>
      </c>
      <c r="E23">
        <v>0.26017313614217746</v>
      </c>
      <c r="F23">
        <v>1.8014068152262567E-3</v>
      </c>
      <c r="G23">
        <v>1.0520779007380007E-3</v>
      </c>
      <c r="H23">
        <v>8.786643546561543E-4</v>
      </c>
      <c r="I23">
        <v>7.9702871268030374E-4</v>
      </c>
      <c r="J23">
        <v>9.0925698935815291E-4</v>
      </c>
      <c r="K23">
        <v>1.3024766430047818E-4</v>
      </c>
      <c r="L23">
        <v>1.2752459402884858E-4</v>
      </c>
      <c r="M23">
        <v>4.1445493059375795E-4</v>
      </c>
      <c r="N23">
        <v>4.4633607910097005E-4</v>
      </c>
      <c r="O23">
        <v>3.2943853457452553E-4</v>
      </c>
      <c r="P23">
        <v>1.755876745319759E-4</v>
      </c>
    </row>
    <row r="24" spans="1:16" x14ac:dyDescent="0.2">
      <c r="A24">
        <v>47.5</v>
      </c>
      <c r="B24">
        <v>0.26769485569007551</v>
      </c>
      <c r="C24">
        <v>0.27116294103399757</v>
      </c>
      <c r="D24">
        <v>0.27426936384670991</v>
      </c>
      <c r="E24">
        <v>0.27104238685692766</v>
      </c>
      <c r="F24">
        <v>3.2889115764367757E-3</v>
      </c>
      <c r="G24">
        <v>9.8831560372357658E-4</v>
      </c>
      <c r="H24">
        <v>7.7728000604198265E-4</v>
      </c>
      <c r="I24">
        <v>9.8831560372357658E-4</v>
      </c>
      <c r="J24">
        <v>9.179704044963785E-4</v>
      </c>
      <c r="K24">
        <v>1.2184145913006182E-4</v>
      </c>
      <c r="L24">
        <v>1.5940574253606074E-4</v>
      </c>
      <c r="M24">
        <v>4.4633607910097005E-4</v>
      </c>
      <c r="N24">
        <v>5.4197952462260658E-4</v>
      </c>
      <c r="O24">
        <v>3.8257378208654574E-4</v>
      </c>
      <c r="P24">
        <v>1.9909770861418198E-4</v>
      </c>
    </row>
    <row r="25" spans="1:16" x14ac:dyDescent="0.2">
      <c r="A25">
        <v>50</v>
      </c>
      <c r="B25">
        <v>0.28101178674997745</v>
      </c>
      <c r="C25">
        <v>0.28372425573405058</v>
      </c>
      <c r="D25">
        <v>0.28596527177565384</v>
      </c>
      <c r="E25">
        <v>0.28356710475322727</v>
      </c>
      <c r="F25">
        <v>2.4804789452805955E-3</v>
      </c>
      <c r="G25">
        <v>1.0520779007380007E-3</v>
      </c>
      <c r="H25">
        <v>7.7728000604198265E-4</v>
      </c>
      <c r="I25">
        <v>9.2455330670915216E-4</v>
      </c>
      <c r="J25">
        <v>9.179704044963785E-4</v>
      </c>
      <c r="K25">
        <v>1.3751716868630682E-4</v>
      </c>
      <c r="L25">
        <v>4.1445493059375795E-4</v>
      </c>
      <c r="M25">
        <v>2.8693033656490932E-4</v>
      </c>
      <c r="N25">
        <v>5.7386067312981863E-4</v>
      </c>
      <c r="O25">
        <v>4.2508198009616195E-4</v>
      </c>
      <c r="P25">
        <v>1.4376006102585634E-4</v>
      </c>
    </row>
    <row r="26" spans="1:16" x14ac:dyDescent="0.2">
      <c r="A26">
        <v>52.5</v>
      </c>
      <c r="B26">
        <v>0.29187457920524179</v>
      </c>
      <c r="C26">
        <v>0.29636306954793423</v>
      </c>
      <c r="D26">
        <v>0.29920470372172514</v>
      </c>
      <c r="E26">
        <v>0.29581411749163372</v>
      </c>
      <c r="F26">
        <v>3.6957668523426887E-3</v>
      </c>
      <c r="G26">
        <v>1.1158401977524252E-3</v>
      </c>
      <c r="H26">
        <v>9.8004870327032595E-4</v>
      </c>
      <c r="I26">
        <v>9.8831560372357658E-4</v>
      </c>
      <c r="J26">
        <v>1.0280681682487758E-3</v>
      </c>
      <c r="K26">
        <v>7.6125109413176551E-5</v>
      </c>
      <c r="L26">
        <v>1.9128689104327287E-4</v>
      </c>
      <c r="M26">
        <v>3.8257378208654574E-4</v>
      </c>
      <c r="N26">
        <v>3.8257378208654574E-4</v>
      </c>
      <c r="O26">
        <v>3.1881148507212142E-4</v>
      </c>
      <c r="P26">
        <v>1.1043953803628021E-4</v>
      </c>
    </row>
    <row r="27" spans="1:16" x14ac:dyDescent="0.2">
      <c r="A27">
        <v>55</v>
      </c>
      <c r="B27">
        <v>0.30291820292611099</v>
      </c>
      <c r="C27">
        <v>0.30815585136916651</v>
      </c>
      <c r="D27">
        <v>0.30979624927858218</v>
      </c>
      <c r="E27">
        <v>0.30695676785795323</v>
      </c>
      <c r="F27">
        <v>3.5923851904874071E-3</v>
      </c>
      <c r="G27">
        <v>1.0201967522307886E-3</v>
      </c>
      <c r="H27">
        <v>1.1490226176272787E-3</v>
      </c>
      <c r="I27">
        <v>1.1158401977524252E-3</v>
      </c>
      <c r="J27">
        <v>1.095019855870164E-3</v>
      </c>
      <c r="K27">
        <v>6.6889019097751175E-5</v>
      </c>
      <c r="L27">
        <v>5.4197952462260658E-4</v>
      </c>
      <c r="M27">
        <v>3.8257378208654574E-4</v>
      </c>
      <c r="N27">
        <v>4.1445493059375795E-4</v>
      </c>
      <c r="O27">
        <v>4.4633607910097005E-4</v>
      </c>
      <c r="P27">
        <v>8.43495904612015E-5</v>
      </c>
    </row>
    <row r="28" spans="1:16" x14ac:dyDescent="0.2">
      <c r="A28">
        <v>57.5</v>
      </c>
      <c r="B28">
        <v>0.31449140392482305</v>
      </c>
      <c r="C28">
        <v>0.32047821046824165</v>
      </c>
      <c r="D28">
        <v>0.32022633834829201</v>
      </c>
      <c r="E28">
        <v>0.31839865091378555</v>
      </c>
      <c r="F28">
        <v>3.3861178605845178E-3</v>
      </c>
      <c r="G28">
        <v>9.5643445521636442E-4</v>
      </c>
      <c r="H28">
        <v>1.047638269013107E-3</v>
      </c>
      <c r="I28">
        <v>1.1796024947668493E-3</v>
      </c>
      <c r="J28">
        <v>1.0612250729987735E-3</v>
      </c>
      <c r="K28">
        <v>1.1220269337725539E-4</v>
      </c>
      <c r="L28">
        <v>3.5069263357933363E-4</v>
      </c>
      <c r="M28">
        <v>4.4633607910097005E-4</v>
      </c>
      <c r="N28">
        <v>7.0138526715866727E-4</v>
      </c>
      <c r="O28">
        <v>4.9947132661299026E-4</v>
      </c>
      <c r="P28">
        <v>1.8128388430256267E-4</v>
      </c>
    </row>
    <row r="29" spans="1:16" x14ac:dyDescent="0.2">
      <c r="A29">
        <v>60</v>
      </c>
      <c r="B29">
        <v>0.32564481805695239</v>
      </c>
      <c r="C29">
        <v>0.32928081814750759</v>
      </c>
      <c r="D29">
        <v>0.3321030775428408</v>
      </c>
      <c r="E29">
        <v>0.3290095712491003</v>
      </c>
      <c r="F29">
        <v>3.2376627459771959E-3</v>
      </c>
      <c r="G29">
        <v>1.1796024947668493E-3</v>
      </c>
      <c r="H29">
        <v>1.351791314855622E-3</v>
      </c>
      <c r="I29">
        <v>1.2433647917812738E-3</v>
      </c>
      <c r="J29">
        <v>1.2582528671345817E-3</v>
      </c>
      <c r="K29">
        <v>8.7054514711675134E-5</v>
      </c>
      <c r="L29">
        <v>3.5069263357933363E-4</v>
      </c>
      <c r="M29">
        <v>2.2316803955048503E-4</v>
      </c>
      <c r="N29">
        <v>5.1009837611539432E-4</v>
      </c>
      <c r="O29">
        <v>3.6131968308173763E-4</v>
      </c>
      <c r="P29">
        <v>1.4376006102585634E-4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WT-processed</vt:lpstr>
      <vt:lpstr>H235A&amp;H250A-processed</vt:lpstr>
      <vt:lpstr>plotted data</vt:lpstr>
      <vt:lpstr>'WT-processed'!Print_Area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Stanley, Robin (NIH/NIEHS) [E]</dc:creator>
  <cp:lastModifiedBy>Pillon, Monica (NIH/NIEHS) [F]</cp:lastModifiedBy>
  <cp:lastPrinted>2020-07-16T18:34:37Z</cp:lastPrinted>
  <dcterms:created xsi:type="dcterms:W3CDTF">2020-07-15T21:02:10Z</dcterms:created>
  <dcterms:modified xsi:type="dcterms:W3CDTF">2020-10-26T13:44:22Z</dcterms:modified>
</cp:coreProperties>
</file>