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brad0317/Documents/Papers/Palaeo/Sahul/Aus human spread/ms/Nat Comms/R4/"/>
    </mc:Choice>
  </mc:AlternateContent>
  <xr:revisionPtr revIDLastSave="0" documentId="13_ncr:1_{5A211379-D343-4841-BD90-C63E4AD214B8}" xr6:coauthVersionLast="46" xr6:coauthVersionMax="46" xr10:uidLastSave="{00000000-0000-0000-0000-000000000000}"/>
  <bookViews>
    <workbookView xWindow="2780" yWindow="1560" windowWidth="28040" windowHeight="17440" activeTab="1" xr2:uid="{D7523030-7263-4B4B-B28A-F164E9713C5C}"/>
  </bookViews>
  <sheets>
    <sheet name="Suppl Data 1 (table)" sheetId="1" r:id="rId1"/>
    <sheet name="referenc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1" l="1"/>
  <c r="F58" i="1"/>
  <c r="F60" i="1"/>
  <c r="F67" i="1"/>
  <c r="F68" i="1"/>
  <c r="F72" i="1"/>
  <c r="F73" i="1"/>
  <c r="F74" i="1"/>
  <c r="F75" i="1"/>
  <c r="F76" i="1"/>
  <c r="F84" i="1"/>
  <c r="F89" i="1"/>
  <c r="F90" i="1"/>
  <c r="F92" i="1"/>
  <c r="F150" i="1"/>
  <c r="F154" i="1"/>
  <c r="F155" i="1"/>
  <c r="F157" i="1"/>
  <c r="F166" i="1"/>
  <c r="F177" i="1"/>
  <c r="F244" i="1"/>
  <c r="F281" i="1"/>
  <c r="F392" i="1"/>
  <c r="F395" i="1"/>
  <c r="F400" i="1"/>
  <c r="F407" i="1"/>
  <c r="F409" i="1"/>
  <c r="F411" i="1"/>
  <c r="F412" i="1"/>
  <c r="F413" i="1"/>
  <c r="F416" i="1"/>
  <c r="F417" i="1"/>
  <c r="F418" i="1"/>
  <c r="F421" i="1"/>
  <c r="F422" i="1"/>
  <c r="F423" i="1"/>
  <c r="F520" i="1"/>
  <c r="F525" i="1"/>
  <c r="F526" i="1"/>
  <c r="F527" i="1"/>
</calcChain>
</file>

<file path=xl/sharedStrings.xml><?xml version="1.0" encoding="utf-8"?>
<sst xmlns="http://schemas.openxmlformats.org/spreadsheetml/2006/main" count="3545" uniqueCount="851">
  <si>
    <t>LON</t>
  </si>
  <si>
    <t>LAT</t>
  </si>
  <si>
    <t>SITE</t>
  </si>
  <si>
    <t>LAB_CODE</t>
  </si>
  <si>
    <t>AGE</t>
  </si>
  <si>
    <r>
      <t>ERROR (1</t>
    </r>
    <r>
      <rPr>
        <b/>
        <i/>
        <sz val="8"/>
        <color rgb="FF000000"/>
        <rFont val="Times New Roman"/>
        <family val="1"/>
      </rPr>
      <t>σ</t>
    </r>
    <r>
      <rPr>
        <b/>
        <sz val="8"/>
        <color rgb="FF000000"/>
        <rFont val="Times New Roman"/>
        <family val="1"/>
      </rPr>
      <t>)</t>
    </r>
  </si>
  <si>
    <t>MATERIAL</t>
  </si>
  <si>
    <t>METHOD</t>
  </si>
  <si>
    <r>
      <t>Dating Quality (</t>
    </r>
    <r>
      <rPr>
        <b/>
        <i/>
        <sz val="8"/>
        <color rgb="FF000000"/>
        <rFont val="Times New Roman"/>
        <family val="1"/>
      </rPr>
      <t>m*</t>
    </r>
    <r>
      <rPr>
        <b/>
        <sz val="8"/>
        <color rgb="FF000000"/>
        <rFont val="Times New Roman"/>
        <family val="1"/>
      </rPr>
      <t xml:space="preserve">, </t>
    </r>
    <r>
      <rPr>
        <b/>
        <i/>
        <sz val="8"/>
        <color rgb="FF000000"/>
        <rFont val="Times New Roman"/>
        <family val="1"/>
      </rPr>
      <t>m</t>
    </r>
    <r>
      <rPr>
        <b/>
        <sz val="8"/>
        <color rgb="FF000000"/>
        <rFont val="Times New Roman"/>
        <family val="1"/>
      </rPr>
      <t xml:space="preserve">, </t>
    </r>
    <r>
      <rPr>
        <b/>
        <i/>
        <sz val="8"/>
        <color rgb="FF000000"/>
        <rFont val="Times New Roman"/>
        <family val="1"/>
      </rPr>
      <t>B</t>
    </r>
    <r>
      <rPr>
        <b/>
        <sz val="8"/>
        <color rgb="FF000000"/>
        <rFont val="Times New Roman"/>
        <family val="1"/>
      </rPr>
      <t xml:space="preserve">, </t>
    </r>
    <r>
      <rPr>
        <b/>
        <i/>
        <sz val="8"/>
        <color rgb="FF000000"/>
        <rFont val="Times New Roman"/>
        <family val="1"/>
      </rPr>
      <t>C</t>
    </r>
    <r>
      <rPr>
        <b/>
        <sz val="8"/>
        <color rgb="FF000000"/>
        <rFont val="Times New Roman"/>
        <family val="1"/>
      </rPr>
      <t>)</t>
    </r>
  </si>
  <si>
    <r>
      <t>Quality Rating (</t>
    </r>
    <r>
      <rPr>
        <b/>
        <i/>
        <sz val="8"/>
        <color rgb="FF000000"/>
        <rFont val="Times New Roman"/>
        <family val="1"/>
      </rPr>
      <t>A*</t>
    </r>
    <r>
      <rPr>
        <b/>
        <sz val="8"/>
        <color rgb="FF000000"/>
        <rFont val="Times New Roman"/>
        <family val="1"/>
      </rPr>
      <t xml:space="preserve">, </t>
    </r>
    <r>
      <rPr>
        <b/>
        <i/>
        <sz val="8"/>
        <color rgb="FF000000"/>
        <rFont val="Times New Roman"/>
        <family val="1"/>
      </rPr>
      <t>A</t>
    </r>
    <r>
      <rPr>
        <b/>
        <sz val="8"/>
        <color rgb="FF000000"/>
        <rFont val="Times New Roman"/>
        <family val="1"/>
      </rPr>
      <t xml:space="preserve">, </t>
    </r>
    <r>
      <rPr>
        <b/>
        <i/>
        <sz val="8"/>
        <color rgb="FF000000"/>
        <rFont val="Times New Roman"/>
        <family val="1"/>
      </rPr>
      <t>B</t>
    </r>
    <r>
      <rPr>
        <b/>
        <sz val="8"/>
        <color rgb="FF000000"/>
        <rFont val="Times New Roman"/>
        <family val="1"/>
      </rPr>
      <t xml:space="preserve">, </t>
    </r>
    <r>
      <rPr>
        <b/>
        <i/>
        <sz val="8"/>
        <color rgb="FF000000"/>
        <rFont val="Times New Roman"/>
        <family val="1"/>
      </rPr>
      <t>C</t>
    </r>
    <r>
      <rPr>
        <b/>
        <sz val="8"/>
        <color rgb="FF000000"/>
        <rFont val="Times New Roman"/>
        <family val="1"/>
      </rPr>
      <t>)</t>
    </r>
  </si>
  <si>
    <t>SOURCE</t>
  </si>
  <si>
    <t>AAXD Airport Mound</t>
  </si>
  <si>
    <t>Wk-23355</t>
  </si>
  <si>
    <t>charcoal</t>
  </si>
  <si>
    <t>Radiocarbon</t>
  </si>
  <si>
    <t>m</t>
  </si>
  <si>
    <t>A</t>
  </si>
  <si>
    <t>Wk-23356</t>
  </si>
  <si>
    <t>AAXE South Kov</t>
  </si>
  <si>
    <t>Wk-23354</t>
  </si>
  <si>
    <t>AAXF Vilakuav</t>
  </si>
  <si>
    <t>Wk-27073</t>
  </si>
  <si>
    <t>Wk-27074</t>
  </si>
  <si>
    <t>Wk-27072</t>
  </si>
  <si>
    <t>AER Kosipe Mission Trench 2</t>
  </si>
  <si>
    <t>Wk-17900</t>
  </si>
  <si>
    <t>Wk-17901</t>
  </si>
  <si>
    <t>Allen's Cave</t>
  </si>
  <si>
    <t>OXOD-AC390</t>
  </si>
  <si>
    <t>quartz</t>
  </si>
  <si>
    <t>OSL</t>
  </si>
  <si>
    <t>Balcoracana Creek</t>
  </si>
  <si>
    <t>BC25</t>
  </si>
  <si>
    <t>TL</t>
  </si>
  <si>
    <t>C</t>
  </si>
  <si>
    <t>Bathurst Point</t>
  </si>
  <si>
    <t>R11/K0034</t>
  </si>
  <si>
    <t>SA OSL</t>
  </si>
  <si>
    <t>Bend Road</t>
  </si>
  <si>
    <t>KB8</t>
  </si>
  <si>
    <t>Bluff Cave</t>
  </si>
  <si>
    <t>Beta-25881</t>
  </si>
  <si>
    <t>charcoal from hearth</t>
  </si>
  <si>
    <t>Beta-28324</t>
  </si>
  <si>
    <t>Bobongara</t>
  </si>
  <si>
    <t>KANZ-U9</t>
  </si>
  <si>
    <t>coral</t>
  </si>
  <si>
    <t>U-series</t>
  </si>
  <si>
    <t>KANZ-34</t>
  </si>
  <si>
    <t>B</t>
  </si>
  <si>
    <t>KANZ-1</t>
  </si>
  <si>
    <t>T1</t>
  </si>
  <si>
    <t>42100 (K-leached); 31300 (neighbouring K values)</t>
  </si>
  <si>
    <t>NA</t>
  </si>
  <si>
    <t>T3</t>
  </si>
  <si>
    <t>59800 (K-leached); 36200 (neighbouring K values); 47000 (25% water content estimate with neighbouring K values)</t>
  </si>
  <si>
    <t>T2</t>
  </si>
  <si>
    <t>60500 (K-leached); 37100 (neighbouring K values); 47000 (25% water content estimate with neighbouring K values)</t>
  </si>
  <si>
    <t>Boodie Cave</t>
  </si>
  <si>
    <t>Wk-42543</t>
  </si>
  <si>
    <r>
      <t xml:space="preserve">marine shell </t>
    </r>
    <r>
      <rPr>
        <i/>
        <sz val="8"/>
        <color theme="1"/>
        <rFont val="Times New Roman"/>
        <family val="1"/>
      </rPr>
      <t>Neritidae</t>
    </r>
    <r>
      <rPr>
        <sz val="8"/>
        <color theme="1"/>
        <rFont val="Times New Roman"/>
        <family val="1"/>
      </rPr>
      <t xml:space="preserve"> sp.</t>
    </r>
  </si>
  <si>
    <t>m*</t>
  </si>
  <si>
    <t>A*</t>
  </si>
  <si>
    <t>Wk-42542</t>
  </si>
  <si>
    <t>Ad14033</t>
  </si>
  <si>
    <t>SG OSL</t>
  </si>
  <si>
    <t>Ad14034</t>
  </si>
  <si>
    <t>Ad14035</t>
  </si>
  <si>
    <t>L008/15-1</t>
  </si>
  <si>
    <t>L008/15-2</t>
  </si>
  <si>
    <t>Ad14036</t>
  </si>
  <si>
    <t>Box Gully (Lake Tyrell)</t>
  </si>
  <si>
    <t>Wk-171</t>
  </si>
  <si>
    <t>C99 rockshelter</t>
  </si>
  <si>
    <t>Wk-8926</t>
  </si>
  <si>
    <r>
      <t xml:space="preserve">marine shell </t>
    </r>
    <r>
      <rPr>
        <i/>
        <sz val="8"/>
        <color theme="1"/>
        <rFont val="Times New Roman"/>
        <family val="1"/>
      </rPr>
      <t>Melo</t>
    </r>
    <r>
      <rPr>
        <sz val="8"/>
        <color theme="1"/>
        <rFont val="Times New Roman"/>
        <family val="1"/>
      </rPr>
      <t xml:space="preserve"> sp.</t>
    </r>
  </si>
  <si>
    <t>Wk-8931</t>
  </si>
  <si>
    <t>Wk-8925</t>
  </si>
  <si>
    <t>Carpenter's Gap 1</t>
  </si>
  <si>
    <t>OZD-058</t>
  </si>
  <si>
    <r>
      <t xml:space="preserve">deed </t>
    </r>
    <r>
      <rPr>
        <i/>
        <sz val="8"/>
        <color theme="1"/>
        <rFont val="Times New Roman"/>
        <family val="1"/>
      </rPr>
      <t>Terminalia</t>
    </r>
    <r>
      <rPr>
        <sz val="8"/>
        <color theme="1"/>
        <rFont val="Times New Roman"/>
        <family val="1"/>
      </rPr>
      <t xml:space="preserve"> sp.</t>
    </r>
  </si>
  <si>
    <t>Wk-38365</t>
  </si>
  <si>
    <t>charcoal from sieve</t>
  </si>
  <si>
    <t>ANUA-8222</t>
  </si>
  <si>
    <t>ANUA-8227</t>
  </si>
  <si>
    <t>ANUA-8226</t>
  </si>
  <si>
    <t>ANUA-8130</t>
  </si>
  <si>
    <t>ANUA-7326</t>
  </si>
  <si>
    <t>ANU-11425</t>
  </si>
  <si>
    <r>
      <t xml:space="preserve">charcoal </t>
    </r>
    <r>
      <rPr>
        <i/>
        <sz val="8"/>
        <color theme="1"/>
        <rFont val="Times New Roman"/>
        <family val="1"/>
      </rPr>
      <t>in situ</t>
    </r>
  </si>
  <si>
    <t>Wk-3079 (NZA-3803)</t>
  </si>
  <si>
    <t>Wk-3078 (NZA-3802)</t>
  </si>
  <si>
    <t>ANUA-7615</t>
  </si>
  <si>
    <t>ANU-Abox 340</t>
  </si>
  <si>
    <t>ANUA-7617</t>
  </si>
  <si>
    <t>ANUA-7616</t>
  </si>
  <si>
    <t>Wk-37976</t>
  </si>
  <si>
    <t>OZD-161</t>
  </si>
  <si>
    <t>Wk-38366</t>
  </si>
  <si>
    <t>Wk-38364</t>
  </si>
  <si>
    <t>City of York Bay</t>
  </si>
  <si>
    <t>R5/K0022</t>
  </si>
  <si>
    <t>Cranebrook Terrace</t>
  </si>
  <si>
    <t>ANU-3970</t>
  </si>
  <si>
    <t>wood cellulose</t>
  </si>
  <si>
    <t>Beta-6511</t>
  </si>
  <si>
    <t>wood</t>
  </si>
  <si>
    <t>ANU-3418</t>
  </si>
  <si>
    <t>ANU-4015</t>
  </si>
  <si>
    <t>ANU-3908</t>
  </si>
  <si>
    <t>ANU-4017</t>
  </si>
  <si>
    <t>Alpha 1931</t>
  </si>
  <si>
    <t>sediment</t>
  </si>
  <si>
    <t>ANU-4016</t>
  </si>
  <si>
    <t>Alpha 1932</t>
  </si>
  <si>
    <t>Alpha 909</t>
  </si>
  <si>
    <t>Alpha 908</t>
  </si>
  <si>
    <t>Cuddie Springs</t>
  </si>
  <si>
    <t>ANUOD-118a</t>
  </si>
  <si>
    <t>2038 (U-series)</t>
  </si>
  <si>
    <r>
      <t>tooth enamel (</t>
    </r>
    <r>
      <rPr>
        <i/>
        <sz val="8"/>
        <color theme="1"/>
        <rFont val="Times New Roman"/>
        <family val="1"/>
      </rPr>
      <t>Protemnodon</t>
    </r>
    <r>
      <rPr>
        <sz val="8"/>
        <color theme="1"/>
        <rFont val="Times New Roman"/>
        <family val="1"/>
      </rPr>
      <t xml:space="preserve"> sp.)</t>
    </r>
  </si>
  <si>
    <t>Not given</t>
  </si>
  <si>
    <t>2040/a (ESR)</t>
  </si>
  <si>
    <r>
      <t>isolated molar (</t>
    </r>
    <r>
      <rPr>
        <i/>
        <sz val="8"/>
        <color theme="1"/>
        <rFont val="Times New Roman"/>
        <family val="1"/>
      </rPr>
      <t>Macropus</t>
    </r>
    <r>
      <rPr>
        <sz val="8"/>
        <color theme="1"/>
        <rFont val="Times New Roman"/>
        <family val="1"/>
      </rPr>
      <t xml:space="preserve"> sp.)</t>
    </r>
  </si>
  <si>
    <t>U-series ESR</t>
  </si>
  <si>
    <t>2040/b (ESR)</t>
  </si>
  <si>
    <t>2037 (ESR)</t>
  </si>
  <si>
    <r>
      <t>tooth (</t>
    </r>
    <r>
      <rPr>
        <i/>
        <sz val="8"/>
        <color theme="1"/>
        <rFont val="Times New Roman"/>
        <family val="1"/>
      </rPr>
      <t>Macropus</t>
    </r>
    <r>
      <rPr>
        <sz val="8"/>
        <color theme="1"/>
        <rFont val="Times New Roman"/>
        <family val="1"/>
      </rPr>
      <t xml:space="preserve"> </t>
    </r>
    <r>
      <rPr>
        <i/>
        <sz val="8"/>
        <color theme="1"/>
        <rFont val="Times New Roman"/>
        <family val="1"/>
      </rPr>
      <t>asphranter</t>
    </r>
    <r>
      <rPr>
        <sz val="8"/>
        <color theme="1"/>
        <rFont val="Times New Roman"/>
        <family val="1"/>
      </rPr>
      <t>)</t>
    </r>
  </si>
  <si>
    <t>2031 (U-series)</t>
  </si>
  <si>
    <r>
      <t>bone (</t>
    </r>
    <r>
      <rPr>
        <i/>
        <sz val="8"/>
        <color theme="1"/>
        <rFont val="Times New Roman"/>
        <family val="1"/>
      </rPr>
      <t>Sthenurus</t>
    </r>
    <r>
      <rPr>
        <sz val="8"/>
        <color theme="1"/>
        <rFont val="Times New Roman"/>
        <family val="1"/>
      </rPr>
      <t xml:space="preserve"> sp.)</t>
    </r>
  </si>
  <si>
    <t>2037 (U-series)</t>
  </si>
  <si>
    <r>
      <t>tooth (</t>
    </r>
    <r>
      <rPr>
        <i/>
        <sz val="8"/>
        <color theme="1"/>
        <rFont val="Times New Roman"/>
        <family val="1"/>
      </rPr>
      <t>Macropus asphranter</t>
    </r>
    <r>
      <rPr>
        <sz val="8"/>
        <color theme="1"/>
        <rFont val="Times New Roman"/>
        <family val="1"/>
      </rPr>
      <t>)</t>
    </r>
  </si>
  <si>
    <t>2038/a (ESR)</t>
  </si>
  <si>
    <t>2038/b (ESR)</t>
  </si>
  <si>
    <t>2035b (ESR)</t>
  </si>
  <si>
    <r>
      <t>tooth (</t>
    </r>
    <r>
      <rPr>
        <i/>
        <sz val="8"/>
        <color theme="1"/>
        <rFont val="Times New Roman"/>
        <family val="1"/>
      </rPr>
      <t>Sthenurus</t>
    </r>
    <r>
      <rPr>
        <sz val="8"/>
        <color theme="1"/>
        <rFont val="Times New Roman"/>
        <family val="1"/>
      </rPr>
      <t xml:space="preserve"> sp.)</t>
    </r>
  </si>
  <si>
    <t>2035a (ESR)</t>
  </si>
  <si>
    <t>Devils Lair</t>
  </si>
  <si>
    <t>GX-7255</t>
  </si>
  <si>
    <t>SUA-457</t>
  </si>
  <si>
    <t>SUA-585</t>
  </si>
  <si>
    <t>SUA-586</t>
  </si>
  <si>
    <t>SUA-698</t>
  </si>
  <si>
    <t>OZD-327</t>
  </si>
  <si>
    <t>OZD-331</t>
  </si>
  <si>
    <t>OZD-330</t>
  </si>
  <si>
    <t>ANUA-11709</t>
  </si>
  <si>
    <t>OZD-329</t>
  </si>
  <si>
    <t>DL8</t>
  </si>
  <si>
    <t>DL7</t>
  </si>
  <si>
    <t>macropod tooth enamel</t>
  </si>
  <si>
    <t>ESR</t>
  </si>
  <si>
    <t>ANUA-11502</t>
  </si>
  <si>
    <t>ANUA-11512</t>
  </si>
  <si>
    <t>DL19</t>
  </si>
  <si>
    <t>ANUA-11511</t>
  </si>
  <si>
    <t>DL17</t>
  </si>
  <si>
    <t>1437B</t>
  </si>
  <si>
    <t>1437A</t>
  </si>
  <si>
    <t>1448B</t>
  </si>
  <si>
    <t>1448A</t>
  </si>
  <si>
    <t>ANUA-11507</t>
  </si>
  <si>
    <t>&gt;52000</t>
  </si>
  <si>
    <t>ANUA-13008</t>
  </si>
  <si>
    <t>&gt;54000</t>
  </si>
  <si>
    <t>ANUA-11510</t>
  </si>
  <si>
    <t>&gt;55000</t>
  </si>
  <si>
    <t>Djadjiling</t>
  </si>
  <si>
    <t>Wk-23315</t>
  </si>
  <si>
    <t>Wk-22787</t>
  </si>
  <si>
    <t>Wk-23312</t>
  </si>
  <si>
    <t>Wk-23313</t>
  </si>
  <si>
    <t>Fern Cave</t>
  </si>
  <si>
    <t>OZD-205</t>
  </si>
  <si>
    <t>Fiona Stanley Hospital</t>
  </si>
  <si>
    <t>Wk-24525</t>
  </si>
  <si>
    <t>Gregory River 8</t>
  </si>
  <si>
    <t>Wk-11429</t>
  </si>
  <si>
    <r>
      <t xml:space="preserve">freshwater shell </t>
    </r>
    <r>
      <rPr>
        <i/>
        <sz val="8"/>
        <color theme="1"/>
        <rFont val="Times New Roman"/>
        <family val="1"/>
      </rPr>
      <t>Alathyria</t>
    </r>
    <r>
      <rPr>
        <sz val="8"/>
        <color theme="1"/>
        <rFont val="Times New Roman"/>
        <family val="1"/>
      </rPr>
      <t xml:space="preserve"> cf. </t>
    </r>
    <r>
      <rPr>
        <i/>
        <sz val="8"/>
        <color theme="1"/>
        <rFont val="Times New Roman"/>
        <family val="1"/>
      </rPr>
      <t>pertexta</t>
    </r>
  </si>
  <si>
    <t>HD07-3A-PAD13</t>
  </si>
  <si>
    <t>AdBL09004</t>
  </si>
  <si>
    <t>AdBL09007</t>
  </si>
  <si>
    <t>AdBL10012</t>
  </si>
  <si>
    <t>AdBL09006</t>
  </si>
  <si>
    <t>AdBL10013</t>
  </si>
  <si>
    <t>AdBL10014</t>
  </si>
  <si>
    <t>HS-A1</t>
  </si>
  <si>
    <r>
      <t>Wk</t>
    </r>
    <r>
      <rPr>
        <sz val="8"/>
        <color theme="1"/>
        <rFont val="Cambria Math"/>
        <family val="1"/>
      </rPr>
      <t>‐</t>
    </r>
    <r>
      <rPr>
        <sz val="8"/>
        <color theme="1"/>
        <rFont val="Times New Roman"/>
        <family val="1"/>
      </rPr>
      <t>26743</t>
    </r>
  </si>
  <si>
    <r>
      <t>Wk</t>
    </r>
    <r>
      <rPr>
        <sz val="8"/>
        <color theme="1"/>
        <rFont val="Cambria Math"/>
        <family val="1"/>
      </rPr>
      <t>‐</t>
    </r>
    <r>
      <rPr>
        <sz val="8"/>
        <color theme="1"/>
        <rFont val="Times New Roman"/>
        <family val="1"/>
      </rPr>
      <t>26742</t>
    </r>
  </si>
  <si>
    <t>Jansz</t>
  </si>
  <si>
    <t>NZA-10566</t>
  </si>
  <si>
    <t>Wk-8921</t>
  </si>
  <si>
    <t>Wk-8919</t>
  </si>
  <si>
    <t>Jinmium</t>
  </si>
  <si>
    <t>W1751</t>
  </si>
  <si>
    <t>W1752</t>
  </si>
  <si>
    <t>W1647</t>
  </si>
  <si>
    <t>W1424</t>
  </si>
  <si>
    <t>W1645</t>
  </si>
  <si>
    <t>W1753</t>
  </si>
  <si>
    <t>W1648</t>
  </si>
  <si>
    <t>W1646</t>
  </si>
  <si>
    <t>Jinmium Rockshelter</t>
  </si>
  <si>
    <t>Juukan 2</t>
  </si>
  <si>
    <t>BR21-2</t>
  </si>
  <si>
    <t>Beta-432027</t>
  </si>
  <si>
    <t>Beta-383966</t>
  </si>
  <si>
    <t>BR21-1</t>
  </si>
  <si>
    <t>Juukan-1</t>
  </si>
  <si>
    <t>Beta-249759</t>
  </si>
  <si>
    <t>Kakutungutanta (CB10-93)</t>
  </si>
  <si>
    <t>Wk-33656</t>
  </si>
  <si>
    <t>Karnatukul</t>
  </si>
  <si>
    <t>Wk-44288</t>
  </si>
  <si>
    <t>Wk-44287</t>
  </si>
  <si>
    <t>Wk-44289</t>
  </si>
  <si>
    <t>Wk-43355</t>
  </si>
  <si>
    <t>Koonalda Cave</t>
  </si>
  <si>
    <t>V-82</t>
  </si>
  <si>
    <t>OXOD-KC200</t>
  </si>
  <si>
    <t>OXOD-KC440</t>
  </si>
  <si>
    <t>Lachitu</t>
  </si>
  <si>
    <t>ANU-7610</t>
  </si>
  <si>
    <t>marine shell</t>
  </si>
  <si>
    <t>Lake Arumpo</t>
  </si>
  <si>
    <t>CAMS-2040</t>
  </si>
  <si>
    <t>CAMS-2042</t>
  </si>
  <si>
    <t>CAMS-2039</t>
  </si>
  <si>
    <t>CAMS-1923</t>
  </si>
  <si>
    <t>humics</t>
  </si>
  <si>
    <t>CAMS-1922</t>
  </si>
  <si>
    <t>Lake Arumpo (OA-4)</t>
  </si>
  <si>
    <t>ANU 1472</t>
  </si>
  <si>
    <t>ANU 1692</t>
  </si>
  <si>
    <t>freshwater mussel shell</t>
  </si>
  <si>
    <t>Lake Arumpo (OA-5)</t>
  </si>
  <si>
    <t>ANU 2586</t>
  </si>
  <si>
    <t>Lake Arumpo (Top Hut Site 1)</t>
  </si>
  <si>
    <t>CAMS-2038</t>
  </si>
  <si>
    <t>ANU-1470</t>
  </si>
  <si>
    <t>ANU-1697</t>
  </si>
  <si>
    <t>Lake Arumpo (Top Hut Site 3)</t>
  </si>
  <si>
    <t>CAMS-1925</t>
  </si>
  <si>
    <t>N-1665</t>
  </si>
  <si>
    <t>Lake Garnpung (GG-19)</t>
  </si>
  <si>
    <t>ANU-2164</t>
  </si>
  <si>
    <t>Lake Garnpung (GL-24)</t>
  </si>
  <si>
    <t>ANU-2206</t>
  </si>
  <si>
    <t>Lake Garnpung (GS-1)</t>
  </si>
  <si>
    <t>ANU-2163</t>
  </si>
  <si>
    <t>Lake Menindee</t>
  </si>
  <si>
    <t>NZA-23736</t>
  </si>
  <si>
    <t>LM10</t>
  </si>
  <si>
    <t>Lake Mungo</t>
  </si>
  <si>
    <t>LM-3</t>
  </si>
  <si>
    <t>bone</t>
  </si>
  <si>
    <t>M3T 73.3 m</t>
  </si>
  <si>
    <t>M3T 65.3 m</t>
  </si>
  <si>
    <t>ANU-1262</t>
  </si>
  <si>
    <t>F7P</t>
  </si>
  <si>
    <t>F6</t>
  </si>
  <si>
    <t>F9D</t>
  </si>
  <si>
    <t>F9J</t>
  </si>
  <si>
    <t>F14P</t>
  </si>
  <si>
    <t>F8</t>
  </si>
  <si>
    <t>F9</t>
  </si>
  <si>
    <t>J2</t>
  </si>
  <si>
    <t>W1803</t>
  </si>
  <si>
    <t>Lake Mungo (WOC04(149))</t>
  </si>
  <si>
    <t>ANU 2964</t>
  </si>
  <si>
    <t>Lake Mungo (WOC-1)</t>
  </si>
  <si>
    <t>ANU 1262</t>
  </si>
  <si>
    <t>Lake Mungo (WOC-3)</t>
  </si>
  <si>
    <t>ANU 680</t>
  </si>
  <si>
    <t>Lake Mungo (WOC-4)</t>
  </si>
  <si>
    <t>ANU 303</t>
  </si>
  <si>
    <t>Lake Mungo (WOC-7 (151))</t>
  </si>
  <si>
    <t>ANU-2205</t>
  </si>
  <si>
    <t>ANU-2204</t>
  </si>
  <si>
    <t>Lake Mungo (WOC-7 (152))</t>
  </si>
  <si>
    <t>ANU-331</t>
  </si>
  <si>
    <t>Lake Tandou</t>
  </si>
  <si>
    <t>ANU 3508</t>
  </si>
  <si>
    <t>ANU 3507</t>
  </si>
  <si>
    <t>ANU-3509</t>
  </si>
  <si>
    <t>Leaghur Peninsula</t>
  </si>
  <si>
    <t>OZJ-716</t>
  </si>
  <si>
    <t>Madjedbebe</t>
  </si>
  <si>
    <t>OZT-592</t>
  </si>
  <si>
    <t>SW6B</t>
  </si>
  <si>
    <t>NE4</t>
  </si>
  <si>
    <t>SW7A</t>
  </si>
  <si>
    <t>NW9</t>
  </si>
  <si>
    <t>SW7B</t>
  </si>
  <si>
    <t>NE5</t>
  </si>
  <si>
    <t>SW8A</t>
  </si>
  <si>
    <t>NW10</t>
  </si>
  <si>
    <t>NW8B</t>
  </si>
  <si>
    <t>NW15</t>
  </si>
  <si>
    <t>KTL164(SG-OSL_1998)</t>
  </si>
  <si>
    <t>SW11A (ADL)</t>
  </si>
  <si>
    <t>KTL164(TL)</t>
  </si>
  <si>
    <t>KTL164(SA-OSL)</t>
  </si>
  <si>
    <t>SW11A/a (UOW)</t>
  </si>
  <si>
    <t>SW9A</t>
  </si>
  <si>
    <t>KTL164(SG-OSL_2017)</t>
  </si>
  <si>
    <t>NW11</t>
  </si>
  <si>
    <t>NE1B</t>
  </si>
  <si>
    <t>NE6</t>
  </si>
  <si>
    <t>SW10A</t>
  </si>
  <si>
    <t>NW12</t>
  </si>
  <si>
    <t>NW9B</t>
  </si>
  <si>
    <t>NW13</t>
  </si>
  <si>
    <t>KTL158(SA-OSL_2017)</t>
  </si>
  <si>
    <t>KTL158(TL)</t>
  </si>
  <si>
    <t>KTL162(SG-OSL_2017)</t>
  </si>
  <si>
    <t>SW13A (UOW)</t>
  </si>
  <si>
    <t>SW4C</t>
  </si>
  <si>
    <t>NW14</t>
  </si>
  <si>
    <t>SW11A/b (UOW)</t>
  </si>
  <si>
    <t>KTL162(SG-OSL_1998)</t>
  </si>
  <si>
    <t>SW3C</t>
  </si>
  <si>
    <t>SW2C</t>
  </si>
  <si>
    <t>NE7</t>
  </si>
  <si>
    <t>SW13A (ADL)</t>
  </si>
  <si>
    <t>KTL162(SA-OSL)</t>
  </si>
  <si>
    <t>SW8C</t>
  </si>
  <si>
    <t>KTL162(TL)</t>
  </si>
  <si>
    <t>SW5C</t>
  </si>
  <si>
    <t>KTL141(TL)</t>
  </si>
  <si>
    <t>SW6C</t>
  </si>
  <si>
    <t>NE8</t>
  </si>
  <si>
    <t>SW7C</t>
  </si>
  <si>
    <t>SW14A</t>
  </si>
  <si>
    <t>KTL167(TL)</t>
  </si>
  <si>
    <t>KTL116(TL)</t>
  </si>
  <si>
    <t>KTL163 (TL)</t>
  </si>
  <si>
    <t>Malangangerr</t>
  </si>
  <si>
    <t>KTL126</t>
  </si>
  <si>
    <t>KTL 124</t>
  </si>
  <si>
    <t>Mandu Mandu Creek Rockshelter</t>
  </si>
  <si>
    <t>Wk-1576</t>
  </si>
  <si>
    <t>Wk-1513</t>
  </si>
  <si>
    <t>Minjiwarra</t>
  </si>
  <si>
    <t>Shfd17120</t>
  </si>
  <si>
    <t>Shfd17121</t>
  </si>
  <si>
    <t>Moyjil (Point Ritchie)</t>
  </si>
  <si>
    <t>SUA-2679</t>
  </si>
  <si>
    <t>SUA-2491</t>
  </si>
  <si>
    <r>
      <t xml:space="preserve">marine shell </t>
    </r>
    <r>
      <rPr>
        <i/>
        <sz val="8"/>
        <color theme="1"/>
        <rFont val="Times New Roman"/>
        <family val="1"/>
      </rPr>
      <t>Subninella</t>
    </r>
    <r>
      <rPr>
        <sz val="8"/>
        <color theme="1"/>
        <rFont val="Times New Roman"/>
        <family val="1"/>
      </rPr>
      <t xml:space="preserve"> </t>
    </r>
    <r>
      <rPr>
        <i/>
        <sz val="8"/>
        <color theme="1"/>
        <rFont val="Times New Roman"/>
        <family val="1"/>
      </rPr>
      <t>undulata</t>
    </r>
    <r>
      <rPr>
        <sz val="8"/>
        <color theme="1"/>
        <rFont val="Times New Roman"/>
        <family val="1"/>
      </rPr>
      <t>, aragonite layer</t>
    </r>
  </si>
  <si>
    <t>SUA-2271</t>
  </si>
  <si>
    <r>
      <t xml:space="preserve">marine shell </t>
    </r>
    <r>
      <rPr>
        <i/>
        <sz val="8"/>
        <color theme="1"/>
        <rFont val="Times New Roman"/>
        <family val="1"/>
      </rPr>
      <t>Subninella</t>
    </r>
    <r>
      <rPr>
        <sz val="8"/>
        <color theme="1"/>
        <rFont val="Times New Roman"/>
        <family val="1"/>
      </rPr>
      <t xml:space="preserve"> </t>
    </r>
    <r>
      <rPr>
        <i/>
        <sz val="8"/>
        <color theme="1"/>
        <rFont val="Times New Roman"/>
        <family val="1"/>
      </rPr>
      <t>undulata</t>
    </r>
  </si>
  <si>
    <t>Unit R MR4 (2.5m)</t>
  </si>
  <si>
    <t>Unit Q2 MR3 (2.2m)</t>
  </si>
  <si>
    <t>WR1S/1c</t>
  </si>
  <si>
    <t>Unit Q2 MR1 (1.2m)</t>
  </si>
  <si>
    <t>Unit Q2 MR2 (1.6m)</t>
  </si>
  <si>
    <t>Unit Q2 Operculum2-D1</t>
  </si>
  <si>
    <r>
      <t>marine shell operculum (</t>
    </r>
    <r>
      <rPr>
        <i/>
        <sz val="8"/>
        <color theme="1"/>
        <rFont val="Times New Roman"/>
        <family val="1"/>
      </rPr>
      <t>Lunella undulata</t>
    </r>
    <r>
      <rPr>
        <sz val="8"/>
        <color theme="1"/>
        <rFont val="Times New Roman"/>
        <family val="1"/>
      </rPr>
      <t>)</t>
    </r>
  </si>
  <si>
    <t>Unit R Calcrete-B1</t>
  </si>
  <si>
    <t>calcrete</t>
  </si>
  <si>
    <t>Unit R Calcrete-B2</t>
  </si>
  <si>
    <t>Unit R Calcrete-B3</t>
  </si>
  <si>
    <t>Unit Q2 Otolith-E1</t>
  </si>
  <si>
    <t>otolith</t>
  </si>
  <si>
    <t>Unit Q2 Otolith-E4</t>
  </si>
  <si>
    <t>Unit Q2 Operculum2-D2</t>
  </si>
  <si>
    <t>Unit Q2 Operculum1-C2</t>
  </si>
  <si>
    <t>Unit Q2 Operculum1-C1</t>
  </si>
  <si>
    <t>Unit Q2 Otolith-E2</t>
  </si>
  <si>
    <t>WR2S/6</t>
  </si>
  <si>
    <t>WR4F</t>
  </si>
  <si>
    <t>Unit Q2 Otolith-E3</t>
  </si>
  <si>
    <t>WR3S/5</t>
  </si>
  <si>
    <t>Unit Q2 Otolith-E5</t>
  </si>
  <si>
    <t>WR4B</t>
  </si>
  <si>
    <t>Mungo</t>
  </si>
  <si>
    <t>OZB-629</t>
  </si>
  <si>
    <t>OZB-613</t>
  </si>
  <si>
    <t>SANU-8812</t>
  </si>
  <si>
    <t>Mungo (WOC-4)</t>
  </si>
  <si>
    <t>ANU-687</t>
  </si>
  <si>
    <t>Mungo 76E</t>
  </si>
  <si>
    <t>W1971/b</t>
  </si>
  <si>
    <t>W1803/b</t>
  </si>
  <si>
    <t>W1805/a</t>
  </si>
  <si>
    <t>W1805/b</t>
  </si>
  <si>
    <t>W1802/a</t>
  </si>
  <si>
    <t>W1802/b</t>
  </si>
  <si>
    <t>W1801/b</t>
  </si>
  <si>
    <t>W1801/a</t>
  </si>
  <si>
    <t>W1806/a</t>
  </si>
  <si>
    <t>W1971/a</t>
  </si>
  <si>
    <t>W1806/b</t>
  </si>
  <si>
    <t>W1804/a</t>
  </si>
  <si>
    <t>W1804/b</t>
  </si>
  <si>
    <t>Mungo B Trench</t>
  </si>
  <si>
    <t>ST 2.40m (Spit 17)/a(MA-OSL)</t>
  </si>
  <si>
    <t>MA OSL</t>
  </si>
  <si>
    <t>ST 2.40m (Spit 17)/b(SA-OSL)</t>
  </si>
  <si>
    <t>ST 1.95m (Spit 13)</t>
  </si>
  <si>
    <t>ST 1.60m (Spit 9)</t>
  </si>
  <si>
    <t>Mungo Hearth F12</t>
  </si>
  <si>
    <t>F12/b</t>
  </si>
  <si>
    <t>Mungo Hearth F7</t>
  </si>
  <si>
    <t>F7/b</t>
  </si>
  <si>
    <t>F7/a</t>
  </si>
  <si>
    <t>Mungo Hearth F8</t>
  </si>
  <si>
    <t>F8/b</t>
  </si>
  <si>
    <t>Mungo I Residual</t>
  </si>
  <si>
    <t>M1R 0.37m/a(MA-OSL)</t>
  </si>
  <si>
    <t>M1R 0.37m/b(SA-OSL)</t>
  </si>
  <si>
    <t>M1R 0.0m</t>
  </si>
  <si>
    <t>Mungo I Transect</t>
  </si>
  <si>
    <t>M1T 47.2m</t>
  </si>
  <si>
    <t>M1T 20.2m</t>
  </si>
  <si>
    <t>M1T 35.2m</t>
  </si>
  <si>
    <t>M1T 39.7 m</t>
  </si>
  <si>
    <t>Mungo III Transect</t>
  </si>
  <si>
    <t>M3T 61.2m/b(SA-OSL)</t>
  </si>
  <si>
    <t>M3T 61.2m/a(MA-OSL)</t>
  </si>
  <si>
    <t>M3T 58.0m/a(MA-OSL)</t>
  </si>
  <si>
    <t>M3T 36.3m (35cm)</t>
  </si>
  <si>
    <t>M3T 58.0m/b(SA-OSL)</t>
  </si>
  <si>
    <t>M3T 29.4m</t>
  </si>
  <si>
    <t>M3T 56.4m</t>
  </si>
  <si>
    <t>M3T 36.0m (68cm)</t>
  </si>
  <si>
    <t>M3T 47.8m</t>
  </si>
  <si>
    <t>M3T 21.0 m (35cm)</t>
  </si>
  <si>
    <t>Mungo WLH3</t>
  </si>
  <si>
    <t>W1799</t>
  </si>
  <si>
    <t>W1796</t>
  </si>
  <si>
    <t>J3/b</t>
  </si>
  <si>
    <t>J3/a</t>
  </si>
  <si>
    <t>BC</t>
  </si>
  <si>
    <t>BD</t>
  </si>
  <si>
    <t>BB</t>
  </si>
  <si>
    <t>ANUOD174a</t>
  </si>
  <si>
    <t>tooth enamel</t>
  </si>
  <si>
    <t>ANUOD174d</t>
  </si>
  <si>
    <t>BA</t>
  </si>
  <si>
    <t>Mungo WLH4</t>
  </si>
  <si>
    <t>MG-1</t>
  </si>
  <si>
    <t>Murubun Shelter</t>
  </si>
  <si>
    <t>GLO-5030</t>
  </si>
  <si>
    <t>GLO-5031</t>
  </si>
  <si>
    <t>Nauwalabila 1</t>
  </si>
  <si>
    <t>OXODK166</t>
  </si>
  <si>
    <t>OXODK168</t>
  </si>
  <si>
    <t>OXODK170</t>
  </si>
  <si>
    <t>OXODK169</t>
  </si>
  <si>
    <t>Nawarla Gabarnmang</t>
  </si>
  <si>
    <t>Wk-28616</t>
  </si>
  <si>
    <t>Wk-28621</t>
  </si>
  <si>
    <t>Wk-28131</t>
  </si>
  <si>
    <t>Wk-34543</t>
  </si>
  <si>
    <t>charcoal single fragment</t>
  </si>
  <si>
    <t>Wk-28130</t>
  </si>
  <si>
    <t>Wk-31715</t>
  </si>
  <si>
    <t>Wk-34538</t>
  </si>
  <si>
    <t>Wk-34434</t>
  </si>
  <si>
    <t>Wk-34954</t>
  </si>
  <si>
    <t>Wk-34955</t>
  </si>
  <si>
    <t>Wk-34960</t>
  </si>
  <si>
    <t>Wk-34971</t>
  </si>
  <si>
    <t>Wk-34970</t>
  </si>
  <si>
    <t>Wk-34961</t>
  </si>
  <si>
    <t>Wk-34958</t>
  </si>
  <si>
    <t>Wk-34544</t>
  </si>
  <si>
    <t>Wk-34959</t>
  </si>
  <si>
    <t>Wk-34541</t>
  </si>
  <si>
    <t>Wk-34539</t>
  </si>
  <si>
    <t>Wk-29206</t>
  </si>
  <si>
    <t>Wk-34526</t>
  </si>
  <si>
    <t>Wk-34956</t>
  </si>
  <si>
    <t>Wk-34957</t>
  </si>
  <si>
    <t>Wk-32040</t>
  </si>
  <si>
    <t>Wk-34974</t>
  </si>
  <si>
    <t>Wk-34966</t>
  </si>
  <si>
    <t>Wk-29207</t>
  </si>
  <si>
    <t>Wk-34968</t>
  </si>
  <si>
    <t>Wk-34972</t>
  </si>
  <si>
    <t>Wk-34432</t>
  </si>
  <si>
    <t>Wk-29205</t>
  </si>
  <si>
    <t>Wk-34524</t>
  </si>
  <si>
    <t>Wk-34525</t>
  </si>
  <si>
    <t>Wk-34528</t>
  </si>
  <si>
    <t>Wk-34967</t>
  </si>
  <si>
    <t>Wk-34969</t>
  </si>
  <si>
    <t>Wk-34529</t>
  </si>
  <si>
    <t>Wk-34433</t>
  </si>
  <si>
    <t>Wk-32126</t>
  </si>
  <si>
    <t>Wk-34214</t>
  </si>
  <si>
    <t>Wk-34540</t>
  </si>
  <si>
    <t>Wk-34527</t>
  </si>
  <si>
    <t>Wk-34531</t>
  </si>
  <si>
    <t>Wk-34438</t>
  </si>
  <si>
    <t>Wk-34217</t>
  </si>
  <si>
    <t>Wk-34435</t>
  </si>
  <si>
    <t>Wk-34542</t>
  </si>
  <si>
    <t>Wk-34545</t>
  </si>
  <si>
    <t>Wk-34546</t>
  </si>
  <si>
    <t>Newman Rock Shelter</t>
  </si>
  <si>
    <t>Beta-364049</t>
  </si>
  <si>
    <t>Ngarrabullgan Cave</t>
  </si>
  <si>
    <t>Beta-47113</t>
  </si>
  <si>
    <t>charcoal multiple fragments</t>
  </si>
  <si>
    <t>OZB-584</t>
  </si>
  <si>
    <t>ANUA-9312</t>
  </si>
  <si>
    <t>OZB-311</t>
  </si>
  <si>
    <t>OZB-671</t>
  </si>
  <si>
    <t>ANUA-9307</t>
  </si>
  <si>
    <t>OZB-088</t>
  </si>
  <si>
    <t>OZB-585</t>
  </si>
  <si>
    <t>OZB-082</t>
  </si>
  <si>
    <t>OZB-310</t>
  </si>
  <si>
    <t>ANUA-9309</t>
  </si>
  <si>
    <t>OZB-059</t>
  </si>
  <si>
    <t>OZB-583</t>
  </si>
  <si>
    <t>OZB-087</t>
  </si>
  <si>
    <t>OZB-179</t>
  </si>
  <si>
    <t>OZB-309</t>
  </si>
  <si>
    <t>OZB-520</t>
  </si>
  <si>
    <t>ANUA-8805</t>
  </si>
  <si>
    <t>OZB-089</t>
  </si>
  <si>
    <t>ANUA-9314</t>
  </si>
  <si>
    <t>OZB-519</t>
  </si>
  <si>
    <t>ANUA-9315</t>
  </si>
  <si>
    <t>ANUA-9313</t>
  </si>
  <si>
    <t>ANUA-9308</t>
  </si>
  <si>
    <t>ANUOD122a-M</t>
  </si>
  <si>
    <t>OZB-313</t>
  </si>
  <si>
    <t>ANUA-8804</t>
  </si>
  <si>
    <t>ANUA-9310</t>
  </si>
  <si>
    <t>ANUA-9316</t>
  </si>
  <si>
    <t>OZB-312</t>
  </si>
  <si>
    <t>ANUOD122a-S</t>
  </si>
  <si>
    <t>ANUA-8803</t>
  </si>
  <si>
    <t>ANUA-8807</t>
  </si>
  <si>
    <t>ANUA-8806</t>
  </si>
  <si>
    <t>OZC-733</t>
  </si>
  <si>
    <t>Beta-47849</t>
  </si>
  <si>
    <t>Beta-45906</t>
  </si>
  <si>
    <t>&gt;37170</t>
  </si>
  <si>
    <t>Nonda Rock</t>
  </si>
  <si>
    <t>OZE-681</t>
  </si>
  <si>
    <t>OGC 1</t>
  </si>
  <si>
    <t>AdBL 10010</t>
  </si>
  <si>
    <t>ORS 7</t>
  </si>
  <si>
    <t>Beta-23404/ETH-3724</t>
  </si>
  <si>
    <t>Outer Arumpo (Top Hut Site 3)</t>
  </si>
  <si>
    <t>N-2032</t>
  </si>
  <si>
    <t>PACD H1</t>
  </si>
  <si>
    <t>AdGL11059</t>
  </si>
  <si>
    <t>AA-94759</t>
  </si>
  <si>
    <t>burnt sediment</t>
  </si>
  <si>
    <t>NZA-34976</t>
  </si>
  <si>
    <t>AdGL11061</t>
  </si>
  <si>
    <t>AdGL11062</t>
  </si>
  <si>
    <t>PAD10-17</t>
  </si>
  <si>
    <t>Beta-320888</t>
  </si>
  <si>
    <t>Parmerpar Meethaner</t>
  </si>
  <si>
    <t>Beta-68159/CAMS-10271</t>
  </si>
  <si>
    <t>Beta-68158/CAMS-10270</t>
  </si>
  <si>
    <t>Beta-68160/CAMS-10272</t>
  </si>
  <si>
    <t>Parnkupirti</t>
  </si>
  <si>
    <t>K2006</t>
  </si>
  <si>
    <t>K2007</t>
  </si>
  <si>
    <t>K1528</t>
  </si>
  <si>
    <t>Perth Airport: Adelaide Street</t>
  </si>
  <si>
    <t>W4758</t>
  </si>
  <si>
    <t>PIL-360</t>
  </si>
  <si>
    <t>PIL-360-210</t>
  </si>
  <si>
    <t>PIL-360-170</t>
  </si>
  <si>
    <t>PIL-364</t>
  </si>
  <si>
    <t>Beta-302561</t>
  </si>
  <si>
    <t>Pilgonaman Creek rockshelter</t>
  </si>
  <si>
    <t>R-16098/1</t>
  </si>
  <si>
    <t>PT 12-A(2)</t>
  </si>
  <si>
    <t>GL11075</t>
  </si>
  <si>
    <t>GL11078</t>
  </si>
  <si>
    <t>PT 12-B</t>
  </si>
  <si>
    <t>GL11015</t>
  </si>
  <si>
    <t>GL11011</t>
  </si>
  <si>
    <t>Puritjarra</t>
  </si>
  <si>
    <t>ANUA-10013</t>
  </si>
  <si>
    <t>OZA-731</t>
  </si>
  <si>
    <t>AdTL89009</t>
  </si>
  <si>
    <t>AdTL91009</t>
  </si>
  <si>
    <t>OZA 127</t>
  </si>
  <si>
    <t>AdTL91010</t>
  </si>
  <si>
    <t>AdTL89010</t>
  </si>
  <si>
    <t>AdTL89011</t>
  </si>
  <si>
    <t>AdTL91011</t>
  </si>
  <si>
    <t>AdTL89012</t>
  </si>
  <si>
    <t>RH12-01</t>
  </si>
  <si>
    <t>Beta-364056</t>
  </si>
  <si>
    <t>Riwi</t>
  </si>
  <si>
    <t>SANU-35920</t>
  </si>
  <si>
    <r>
      <t xml:space="preserve">charcoal from hearth </t>
    </r>
    <r>
      <rPr>
        <i/>
        <sz val="8"/>
        <color theme="1"/>
        <rFont val="Times New Roman"/>
        <family val="1"/>
      </rPr>
      <t>Corymbia</t>
    </r>
    <r>
      <rPr>
        <sz val="8"/>
        <color theme="1"/>
        <rFont val="Times New Roman"/>
        <family val="1"/>
      </rPr>
      <t xml:space="preserve"> sp. (Type R01)</t>
    </r>
  </si>
  <si>
    <t>D-AMS004070</t>
  </si>
  <si>
    <t>SANU-39507</t>
  </si>
  <si>
    <r>
      <t xml:space="preserve">scattered charcoal </t>
    </r>
    <r>
      <rPr>
        <i/>
        <sz val="8"/>
        <color theme="1"/>
        <rFont val="Times New Roman"/>
        <family val="1"/>
      </rPr>
      <t>Corymbia</t>
    </r>
    <r>
      <rPr>
        <sz val="8"/>
        <color theme="1"/>
        <rFont val="Times New Roman"/>
        <family val="1"/>
      </rPr>
      <t xml:space="preserve"> sp. (type R01)</t>
    </r>
  </si>
  <si>
    <t>Wk-7606</t>
  </si>
  <si>
    <t>D-AMS004066</t>
  </si>
  <si>
    <t>SANU-35924</t>
  </si>
  <si>
    <r>
      <t xml:space="preserve">charcoal from hearth </t>
    </r>
    <r>
      <rPr>
        <i/>
        <sz val="8"/>
        <color theme="1"/>
        <rFont val="Times New Roman"/>
        <family val="1"/>
      </rPr>
      <t>Corymbia</t>
    </r>
    <r>
      <rPr>
        <sz val="8"/>
        <color theme="1"/>
        <rFont val="Times New Roman"/>
        <family val="1"/>
      </rPr>
      <t xml:space="preserve"> sp. (type R01)</t>
    </r>
  </si>
  <si>
    <t>SANU-35914</t>
  </si>
  <si>
    <t>Riwi-3</t>
  </si>
  <si>
    <t>quartz (180-212 μm)</t>
  </si>
  <si>
    <t>SANU-35921</t>
  </si>
  <si>
    <t>SANU-35918</t>
  </si>
  <si>
    <t>SANU-35906</t>
  </si>
  <si>
    <t>SANU-35913</t>
  </si>
  <si>
    <r>
      <t xml:space="preserve">scattered charcoal/charcoal from hearth </t>
    </r>
    <r>
      <rPr>
        <i/>
        <sz val="8"/>
        <color theme="1"/>
        <rFont val="Times New Roman"/>
        <family val="1"/>
      </rPr>
      <t>Corymbia</t>
    </r>
    <r>
      <rPr>
        <sz val="8"/>
        <color theme="1"/>
        <rFont val="Times New Roman"/>
        <family val="1"/>
      </rPr>
      <t xml:space="preserve"> sp. (type R01)</t>
    </r>
  </si>
  <si>
    <t>SANU-35919</t>
  </si>
  <si>
    <t>scattered charcoal</t>
  </si>
  <si>
    <t>SANU-37707</t>
  </si>
  <si>
    <r>
      <t xml:space="preserve">charcoal </t>
    </r>
    <r>
      <rPr>
        <i/>
        <sz val="8"/>
        <color theme="1"/>
        <rFont val="Times New Roman"/>
        <family val="1"/>
      </rPr>
      <t>Myrtaceae</t>
    </r>
    <r>
      <rPr>
        <sz val="8"/>
        <color theme="1"/>
        <rFont val="Times New Roman"/>
        <family val="1"/>
      </rPr>
      <t xml:space="preserve"> sp. </t>
    </r>
    <r>
      <rPr>
        <i/>
        <sz val="8"/>
        <color theme="1"/>
        <rFont val="Times New Roman"/>
        <family val="1"/>
      </rPr>
      <t>in situ</t>
    </r>
    <r>
      <rPr>
        <sz val="8"/>
        <color theme="1"/>
        <rFont val="Times New Roman"/>
        <family val="1"/>
      </rPr>
      <t xml:space="preserve"> sample</t>
    </r>
  </si>
  <si>
    <t>Riwi-1</t>
  </si>
  <si>
    <t>Riwi-7</t>
  </si>
  <si>
    <t>SANU-37706</t>
  </si>
  <si>
    <r>
      <t xml:space="preserve">charcoal </t>
    </r>
    <r>
      <rPr>
        <i/>
        <sz val="8"/>
        <color theme="1"/>
        <rFont val="Times New Roman"/>
        <family val="1"/>
      </rPr>
      <t>in situ</t>
    </r>
    <r>
      <rPr>
        <sz val="8"/>
        <color theme="1"/>
        <rFont val="Times New Roman"/>
        <family val="1"/>
      </rPr>
      <t xml:space="preserve"> </t>
    </r>
    <r>
      <rPr>
        <i/>
        <sz val="8"/>
        <color theme="1"/>
        <rFont val="Times New Roman"/>
        <family val="1"/>
      </rPr>
      <t>Corymbia</t>
    </r>
    <r>
      <rPr>
        <sz val="8"/>
        <color theme="1"/>
        <rFont val="Times New Roman"/>
        <family val="1"/>
      </rPr>
      <t xml:space="preserve"> sp. (Type R01)</t>
    </r>
  </si>
  <si>
    <t>Riwi-8</t>
  </si>
  <si>
    <t>Riwi-9</t>
  </si>
  <si>
    <t>Riwi-16</t>
  </si>
  <si>
    <t>Riwi-12</t>
  </si>
  <si>
    <t>Riwi-15</t>
  </si>
  <si>
    <t>Riwi-13</t>
  </si>
  <si>
    <t>Riwi-11</t>
  </si>
  <si>
    <t>Riwi-24</t>
  </si>
  <si>
    <t>ANUA-13006</t>
  </si>
  <si>
    <t>Riwi-10</t>
  </si>
  <si>
    <t>Riwi-14</t>
  </si>
  <si>
    <t>SANU-35925</t>
  </si>
  <si>
    <t>charcoal lens unidentified</t>
  </si>
  <si>
    <t>Riwi-20</t>
  </si>
  <si>
    <t>ANUA-13005</t>
  </si>
  <si>
    <t>SANU-35911</t>
  </si>
  <si>
    <r>
      <t xml:space="preserve">charcoal from hearth cf. </t>
    </r>
    <r>
      <rPr>
        <i/>
        <sz val="8"/>
        <color theme="1"/>
        <rFont val="Times New Roman"/>
        <family val="1"/>
      </rPr>
      <t>Corymbia</t>
    </r>
    <r>
      <rPr>
        <sz val="8"/>
        <color theme="1"/>
        <rFont val="Times New Roman"/>
        <family val="1"/>
      </rPr>
      <t xml:space="preserve"> sp.</t>
    </r>
  </si>
  <si>
    <t>SANU-35909</t>
  </si>
  <si>
    <t>SANU-35922</t>
  </si>
  <si>
    <t>Riwi-18</t>
  </si>
  <si>
    <t>SANU-35917</t>
  </si>
  <si>
    <t>Riwi-26</t>
  </si>
  <si>
    <t>Riwi-27</t>
  </si>
  <si>
    <t>Riwi-19</t>
  </si>
  <si>
    <t>Riwi-21</t>
  </si>
  <si>
    <t>Riwi-23</t>
  </si>
  <si>
    <t>Riwi-28</t>
  </si>
  <si>
    <t>Riwi-34</t>
  </si>
  <si>
    <t>Riwi-25</t>
  </si>
  <si>
    <t>Riwi-17</t>
  </si>
  <si>
    <t>Riwi-22</t>
  </si>
  <si>
    <t>Riwi-32</t>
  </si>
  <si>
    <t>Riwi-30</t>
  </si>
  <si>
    <t>Riwi-35</t>
  </si>
  <si>
    <t>Riwi-29</t>
  </si>
  <si>
    <t>Riwi-33</t>
  </si>
  <si>
    <t>Riwi-31</t>
  </si>
  <si>
    <t>Riwi-37</t>
  </si>
  <si>
    <t>Riwi-36</t>
  </si>
  <si>
    <t>Wk-7607</t>
  </si>
  <si>
    <t>&gt;40000</t>
  </si>
  <si>
    <t>RS10-03</t>
  </si>
  <si>
    <t>Beta-320891</t>
  </si>
  <si>
    <t>RTA-G1 (#45-6-2673)</t>
  </si>
  <si>
    <t>Wk-17435</t>
  </si>
  <si>
    <t>Sandy Creek 1</t>
  </si>
  <si>
    <t>SUA-2870</t>
  </si>
  <si>
    <t>Sandy Hollow</t>
  </si>
  <si>
    <t>ANUOD-1582 (SG-OSL_2013)</t>
  </si>
  <si>
    <t>ANUOD-1581 (SG-OSL_2013)</t>
  </si>
  <si>
    <t>SGCD 16 (Fal Brook Site)</t>
  </si>
  <si>
    <t>Beta-17009</t>
  </si>
  <si>
    <t>Silver Dollar open midden</t>
  </si>
  <si>
    <t>ANU-8221</t>
  </si>
  <si>
    <t>Upper Swan</t>
  </si>
  <si>
    <t>SUA-1704</t>
  </si>
  <si>
    <t>carbonised nodule</t>
  </si>
  <si>
    <t>SUA-1665</t>
  </si>
  <si>
    <t>SUA-1500</t>
  </si>
  <si>
    <t>SUA-1500X</t>
  </si>
  <si>
    <t>&gt;31500</t>
  </si>
  <si>
    <t>Warkworth Sand Sheet</t>
  </si>
  <si>
    <t>Warratyi</t>
  </si>
  <si>
    <t>ERS-5</t>
  </si>
  <si>
    <t>Wk-36415</t>
  </si>
  <si>
    <t>emu egg shell</t>
  </si>
  <si>
    <t>Wk-37317</t>
  </si>
  <si>
    <t>Wk-36414</t>
  </si>
  <si>
    <t>Wk-36413</t>
  </si>
  <si>
    <t>ERS-6</t>
  </si>
  <si>
    <t>ERS-7 (SG OSL)</t>
  </si>
  <si>
    <t>ERS-7 (SG TT-OSL)</t>
  </si>
  <si>
    <t>SG TT-OSL</t>
  </si>
  <si>
    <t>Wk-39526</t>
  </si>
  <si>
    <r>
      <t xml:space="preserve">putative </t>
    </r>
    <r>
      <rPr>
        <i/>
        <sz val="8"/>
        <color theme="1"/>
        <rFont val="Times New Roman"/>
        <family val="1"/>
      </rPr>
      <t>Genyornis</t>
    </r>
    <r>
      <rPr>
        <sz val="8"/>
        <color theme="1"/>
        <rFont val="Times New Roman"/>
        <family val="1"/>
      </rPr>
      <t xml:space="preserve"> egg shell</t>
    </r>
  </si>
  <si>
    <t>OZQ616</t>
  </si>
  <si>
    <t>Wk-37373</t>
  </si>
  <si>
    <t>Warreen Cave</t>
  </si>
  <si>
    <t>Beta-42059/ETH-8501</t>
  </si>
  <si>
    <t>OZF-416</t>
  </si>
  <si>
    <r>
      <t>bone collagen (</t>
    </r>
    <r>
      <rPr>
        <i/>
        <sz val="8"/>
        <color theme="1"/>
        <rFont val="Times New Roman"/>
        <family val="1"/>
      </rPr>
      <t>Vombatus ursinus</t>
    </r>
    <r>
      <rPr>
        <sz val="8"/>
        <color theme="1"/>
        <rFont val="Times New Roman"/>
        <family val="1"/>
      </rPr>
      <t>)</t>
    </r>
  </si>
  <si>
    <t>Beta-46873/ETH-8509</t>
  </si>
  <si>
    <t>OZF-415</t>
  </si>
  <si>
    <r>
      <t>bone collagen (</t>
    </r>
    <r>
      <rPr>
        <i/>
        <sz val="8"/>
        <color theme="1"/>
        <rFont val="Times New Roman"/>
        <family val="1"/>
      </rPr>
      <t>Macropus rufogriseus</t>
    </r>
    <r>
      <rPr>
        <sz val="8"/>
        <color theme="1"/>
        <rFont val="Times New Roman"/>
        <family val="1"/>
      </rPr>
      <t>)</t>
    </r>
  </si>
  <si>
    <t>ANUA-11710/143B</t>
  </si>
  <si>
    <t>Beta-42122B/ETH-7665B</t>
  </si>
  <si>
    <t>Beta-42122A/ETH-7665A</t>
  </si>
  <si>
    <t>&gt;32500</t>
  </si>
  <si>
    <t>Watura Jurnti</t>
  </si>
  <si>
    <t>Wk-27954</t>
  </si>
  <si>
    <t>Wk-33744</t>
  </si>
  <si>
    <t>Wk-33743</t>
  </si>
  <si>
    <t>Wk-33745</t>
  </si>
  <si>
    <t>Ad-12080</t>
  </si>
  <si>
    <t>Ad-12081</t>
  </si>
  <si>
    <t>Ad-12082</t>
  </si>
  <si>
    <t>Willandra Lakes</t>
  </si>
  <si>
    <t>SANU-8809</t>
  </si>
  <si>
    <t>OZB-615</t>
  </si>
  <si>
    <t>Yurlu Kankala</t>
  </si>
  <si>
    <t>Wk-40354</t>
  </si>
  <si>
    <t>Wk-37321</t>
  </si>
  <si>
    <t>Wk-40355</t>
  </si>
  <si>
    <t>Wk-38073</t>
  </si>
  <si>
    <t>Wk-40356</t>
  </si>
  <si>
    <r>
      <t>Summerhayes, G. R.</t>
    </r>
    <r>
      <rPr>
        <i/>
        <sz val="12"/>
        <color theme="1"/>
        <rFont val="Times New Roman"/>
        <family val="1"/>
      </rPr>
      <t xml:space="preserve"> et al.</t>
    </r>
    <r>
      <rPr>
        <sz val="12"/>
        <color theme="1"/>
        <rFont val="Times New Roman"/>
        <family val="1"/>
      </rPr>
      <t xml:space="preserve"> Human adaptation and plant use in highland New Guinea 49,000 to 44,000 years ago. </t>
    </r>
    <r>
      <rPr>
        <i/>
        <sz val="12"/>
        <color theme="1"/>
        <rFont val="Times New Roman"/>
        <family val="1"/>
      </rPr>
      <t>Science</t>
    </r>
    <r>
      <rPr>
        <sz val="12"/>
        <color theme="1"/>
        <rFont val="Times New Roman"/>
        <family val="1"/>
      </rPr>
      <t xml:space="preserve"> </t>
    </r>
    <r>
      <rPr>
        <b/>
        <sz val="12"/>
        <color theme="1"/>
        <rFont val="Times New Roman"/>
        <family val="1"/>
      </rPr>
      <t>330</t>
    </r>
    <r>
      <rPr>
        <sz val="12"/>
        <color theme="1"/>
        <rFont val="Times New Roman"/>
        <family val="1"/>
      </rPr>
      <t>, 78, doi:10.1126/science.1193130 (2010).</t>
    </r>
  </si>
  <si>
    <r>
      <t>Roberts, R. G.</t>
    </r>
    <r>
      <rPr>
        <i/>
        <sz val="12"/>
        <color theme="1"/>
        <rFont val="Times New Roman"/>
        <family val="1"/>
      </rPr>
      <t xml:space="preserve"> et al.</t>
    </r>
    <r>
      <rPr>
        <sz val="12"/>
        <color theme="1"/>
        <rFont val="Times New Roman"/>
        <family val="1"/>
      </rPr>
      <t xml:space="preserve"> Preliminary luminescence dates for archaeological sediments on the Nullarbor Plain, South Australia. </t>
    </r>
    <r>
      <rPr>
        <i/>
        <sz val="12"/>
        <color theme="1"/>
        <rFont val="Times New Roman"/>
        <family val="1"/>
      </rPr>
      <t>Aust. Archaeol.</t>
    </r>
    <r>
      <rPr>
        <sz val="12"/>
        <color theme="1"/>
        <rFont val="Times New Roman"/>
        <family val="1"/>
      </rPr>
      <t xml:space="preserve"> </t>
    </r>
    <r>
      <rPr>
        <b/>
        <sz val="12"/>
        <color theme="1"/>
        <rFont val="Times New Roman"/>
        <family val="1"/>
      </rPr>
      <t>42</t>
    </r>
    <r>
      <rPr>
        <sz val="12"/>
        <color theme="1"/>
        <rFont val="Times New Roman"/>
        <family val="1"/>
      </rPr>
      <t>, 7-16, doi:10.1080/03122417.1996.11681565 (1996).</t>
    </r>
  </si>
  <si>
    <r>
      <t xml:space="preserve">Gardner, G. J., Mortlock, A. J., Price, D. M., Readhead, M. L. &amp; Wasson, R. J. Thermoluminescence and radiocarbon dating of Australian desert dunes. </t>
    </r>
    <r>
      <rPr>
        <i/>
        <sz val="12"/>
        <color theme="1"/>
        <rFont val="Times New Roman"/>
        <family val="1"/>
      </rPr>
      <t>Aust. J. Earth Sci.</t>
    </r>
    <r>
      <rPr>
        <sz val="12"/>
        <color theme="1"/>
        <rFont val="Times New Roman"/>
        <family val="1"/>
      </rPr>
      <t xml:space="preserve"> </t>
    </r>
    <r>
      <rPr>
        <b/>
        <sz val="12"/>
        <color theme="1"/>
        <rFont val="Times New Roman"/>
        <family val="1"/>
      </rPr>
      <t>34</t>
    </r>
    <r>
      <rPr>
        <sz val="12"/>
        <color theme="1"/>
        <rFont val="Times New Roman"/>
        <family val="1"/>
      </rPr>
      <t>, 343-357, doi:10.1080/08120098708729416 (1987).</t>
    </r>
  </si>
  <si>
    <r>
      <t>Ward, I.</t>
    </r>
    <r>
      <rPr>
        <i/>
        <sz val="12"/>
        <color theme="1"/>
        <rFont val="Times New Roman"/>
        <family val="1"/>
      </rPr>
      <t xml:space="preserve"> et al.</t>
    </r>
    <r>
      <rPr>
        <sz val="12"/>
        <color theme="1"/>
        <rFont val="Times New Roman"/>
        <family val="1"/>
      </rPr>
      <t xml:space="preserve"> Chronostratigraphic context for artefact-bearing palaeosols in late Pleistocene Tamala Limestone, Rottnest Island, Western Australia. </t>
    </r>
    <r>
      <rPr>
        <i/>
        <sz val="12"/>
        <color theme="1"/>
        <rFont val="Times New Roman"/>
        <family val="1"/>
      </rPr>
      <t>J R Soc West Aust</t>
    </r>
    <r>
      <rPr>
        <sz val="12"/>
        <color theme="1"/>
        <rFont val="Times New Roman"/>
        <family val="1"/>
      </rPr>
      <t xml:space="preserve"> </t>
    </r>
    <r>
      <rPr>
        <b/>
        <sz val="12"/>
        <color theme="1"/>
        <rFont val="Times New Roman"/>
        <family val="1"/>
      </rPr>
      <t>99</t>
    </r>
    <r>
      <rPr>
        <sz val="12"/>
        <color theme="1"/>
        <rFont val="Times New Roman"/>
        <family val="1"/>
      </rPr>
      <t>, 17-26 (2016).</t>
    </r>
  </si>
  <si>
    <r>
      <t xml:space="preserve">Hewitt, G. &amp; Allen, J. Site disturbance and archaeological integrity: the case of Bend Road, an open site in Melbourne spanning pre-LGM Pleistocene to Late Holocene periods. </t>
    </r>
    <r>
      <rPr>
        <i/>
        <sz val="12"/>
        <color theme="1"/>
        <rFont val="Times New Roman"/>
        <family val="1"/>
      </rPr>
      <t>Aust. Archaeol.</t>
    </r>
    <r>
      <rPr>
        <sz val="12"/>
        <color theme="1"/>
        <rFont val="Times New Roman"/>
        <family val="1"/>
      </rPr>
      <t xml:space="preserve"> </t>
    </r>
    <r>
      <rPr>
        <b/>
        <sz val="12"/>
        <color theme="1"/>
        <rFont val="Times New Roman"/>
        <family val="1"/>
      </rPr>
      <t>70</t>
    </r>
    <r>
      <rPr>
        <sz val="12"/>
        <color theme="1"/>
        <rFont val="Times New Roman"/>
        <family val="1"/>
      </rPr>
      <t>, 1-16, doi:10.1080/03122417.2010.11681907 (2010).</t>
    </r>
  </si>
  <si>
    <r>
      <t xml:space="preserve">Cosgrove, R. Late Pleistocene behavioural variation and time trends: the case from Tasmania. </t>
    </r>
    <r>
      <rPr>
        <i/>
        <sz val="12"/>
        <color theme="1"/>
        <rFont val="Times New Roman"/>
        <family val="1"/>
      </rPr>
      <t>Archaeol. Oceania</t>
    </r>
    <r>
      <rPr>
        <sz val="12"/>
        <color theme="1"/>
        <rFont val="Times New Roman"/>
        <family val="1"/>
      </rPr>
      <t xml:space="preserve"> </t>
    </r>
    <r>
      <rPr>
        <b/>
        <sz val="12"/>
        <color theme="1"/>
        <rFont val="Times New Roman"/>
        <family val="1"/>
      </rPr>
      <t>30</t>
    </r>
    <r>
      <rPr>
        <sz val="12"/>
        <color theme="1"/>
        <rFont val="Times New Roman"/>
        <family val="1"/>
      </rPr>
      <t>, 83-104, doi:10.1002/j.1834-4453.1995.tb00333.x (1995).</t>
    </r>
  </si>
  <si>
    <r>
      <t>Chappell, J.</t>
    </r>
    <r>
      <rPr>
        <i/>
        <sz val="12"/>
        <color theme="1"/>
        <rFont val="Times New Roman"/>
        <family val="1"/>
      </rPr>
      <t xml:space="preserve"> et al.</t>
    </r>
    <r>
      <rPr>
        <sz val="12"/>
        <color theme="1"/>
        <rFont val="Times New Roman"/>
        <family val="1"/>
      </rPr>
      <t xml:space="preserve"> Reconciliation of late Quaternary sea levels derived from coral terraces at Huon Peninsula with deep sea oxygen isotope records. </t>
    </r>
    <r>
      <rPr>
        <i/>
        <sz val="12"/>
        <color theme="1"/>
        <rFont val="Times New Roman"/>
        <family val="1"/>
      </rPr>
      <t>Earth Planet. Sci. Lett.</t>
    </r>
    <r>
      <rPr>
        <sz val="12"/>
        <color theme="1"/>
        <rFont val="Times New Roman"/>
        <family val="1"/>
      </rPr>
      <t xml:space="preserve"> </t>
    </r>
    <r>
      <rPr>
        <b/>
        <sz val="12"/>
        <color theme="1"/>
        <rFont val="Times New Roman"/>
        <family val="1"/>
      </rPr>
      <t>141</t>
    </r>
    <r>
      <rPr>
        <sz val="12"/>
        <color theme="1"/>
        <rFont val="Times New Roman"/>
        <family val="1"/>
      </rPr>
      <t>, 227-236, doi:10.1016/0012-821X(96)00062-3 (1996).</t>
    </r>
  </si>
  <si>
    <r>
      <t xml:space="preserve">Groube, L., Chappell, J., Muke, J. &amp; Price, D. A 40,000 year-old human occupation site at Huon Peninsula, Papua New Guinea. </t>
    </r>
    <r>
      <rPr>
        <i/>
        <sz val="12"/>
        <color theme="1"/>
        <rFont val="Times New Roman"/>
        <family val="1"/>
      </rPr>
      <t>Nature</t>
    </r>
    <r>
      <rPr>
        <sz val="12"/>
        <color theme="1"/>
        <rFont val="Times New Roman"/>
        <family val="1"/>
      </rPr>
      <t xml:space="preserve"> </t>
    </r>
    <r>
      <rPr>
        <b/>
        <sz val="12"/>
        <color theme="1"/>
        <rFont val="Times New Roman"/>
        <family val="1"/>
      </rPr>
      <t>324</t>
    </r>
    <r>
      <rPr>
        <sz val="12"/>
        <color theme="1"/>
        <rFont val="Times New Roman"/>
        <family val="1"/>
      </rPr>
      <t>, 453-455, doi:10.1038/324453a0 (1986).</t>
    </r>
  </si>
  <si>
    <r>
      <t>Veth, P.</t>
    </r>
    <r>
      <rPr>
        <i/>
        <sz val="12"/>
        <color theme="1"/>
        <rFont val="Times New Roman"/>
        <family val="1"/>
      </rPr>
      <t xml:space="preserve"> et al.</t>
    </r>
    <r>
      <rPr>
        <sz val="12"/>
        <color theme="1"/>
        <rFont val="Times New Roman"/>
        <family val="1"/>
      </rPr>
      <t xml:space="preserve"> Early human occupation of a maritime desert, Barrow Island, North-West Australia. </t>
    </r>
    <r>
      <rPr>
        <i/>
        <sz val="12"/>
        <color theme="1"/>
        <rFont val="Times New Roman"/>
        <family val="1"/>
      </rPr>
      <t>Quat. Sci. Rev.</t>
    </r>
    <r>
      <rPr>
        <sz val="12"/>
        <color theme="1"/>
        <rFont val="Times New Roman"/>
        <family val="1"/>
      </rPr>
      <t xml:space="preserve"> </t>
    </r>
    <r>
      <rPr>
        <b/>
        <sz val="12"/>
        <color theme="1"/>
        <rFont val="Times New Roman"/>
        <family val="1"/>
      </rPr>
      <t>168</t>
    </r>
    <r>
      <rPr>
        <sz val="12"/>
        <color theme="1"/>
        <rFont val="Times New Roman"/>
        <family val="1"/>
      </rPr>
      <t>, 19-29, doi:10.1016/j.quascirev.2017.05.002 (2017).</t>
    </r>
  </si>
  <si>
    <r>
      <t xml:space="preserve">Richards, T., Pavlides, C., Walshe, K., Webber, H. &amp; Johnston, R. Box Gully: new evidence for Aboriginal occupation of Australia south of the Murray River prior to the last glacial maximum. </t>
    </r>
    <r>
      <rPr>
        <i/>
        <sz val="12"/>
        <color theme="1"/>
        <rFont val="Times New Roman"/>
        <family val="1"/>
      </rPr>
      <t>Archaeol. Oceania</t>
    </r>
    <r>
      <rPr>
        <sz val="12"/>
        <color theme="1"/>
        <rFont val="Times New Roman"/>
        <family val="1"/>
      </rPr>
      <t xml:space="preserve"> </t>
    </r>
    <r>
      <rPr>
        <b/>
        <sz val="12"/>
        <color theme="1"/>
        <rFont val="Times New Roman"/>
        <family val="1"/>
      </rPr>
      <t>42</t>
    </r>
    <r>
      <rPr>
        <sz val="12"/>
        <color theme="1"/>
        <rFont val="Times New Roman"/>
        <family val="1"/>
      </rPr>
      <t>, 1-11, doi:10.1002/j.1834-4453.2007.tb00001.x (2007).</t>
    </r>
  </si>
  <si>
    <r>
      <t xml:space="preserve">Przywolnik, K. </t>
    </r>
    <r>
      <rPr>
        <i/>
        <sz val="12"/>
        <color theme="1"/>
        <rFont val="Times New Roman"/>
        <family val="1"/>
      </rPr>
      <t>Patterns of Occupation in Cape Range Peninsula (WA) over the Last 36,000 Years</t>
    </r>
    <r>
      <rPr>
        <sz val="12"/>
        <color theme="1"/>
        <rFont val="Times New Roman"/>
        <family val="1"/>
      </rPr>
      <t xml:space="preserve"> PhD thesis, University of Western Australia, (2002).</t>
    </r>
  </si>
  <si>
    <r>
      <t xml:space="preserve">Przywolnik, K. in </t>
    </r>
    <r>
      <rPr>
        <i/>
        <sz val="12"/>
        <color theme="1"/>
        <rFont val="Times New Roman"/>
        <family val="1"/>
      </rPr>
      <t>Desert Peoples. Archaeological Perspectives</t>
    </r>
    <r>
      <rPr>
        <sz val="12"/>
        <color theme="1"/>
        <rFont val="Times New Roman"/>
        <family val="1"/>
      </rPr>
      <t xml:space="preserve">   (eds P.Veth, M. A. Smith, &amp; P. Hiscock)  177-205 (Blackwell Publishing Pty Ltd., 1995).</t>
    </r>
  </si>
  <si>
    <r>
      <t xml:space="preserve">Maloney, T., O'Connor, S., Wood, R., Aplin, K. &amp; Balme, J. Carpenters Gap 1: a 47,000 year old record of indigenous adaption and innovation. </t>
    </r>
    <r>
      <rPr>
        <i/>
        <sz val="12"/>
        <color theme="1"/>
        <rFont val="Times New Roman"/>
        <family val="1"/>
      </rPr>
      <t>Quat. Sci. Rev.</t>
    </r>
    <r>
      <rPr>
        <sz val="12"/>
        <color theme="1"/>
        <rFont val="Times New Roman"/>
        <family val="1"/>
      </rPr>
      <t xml:space="preserve"> </t>
    </r>
    <r>
      <rPr>
        <b/>
        <sz val="12"/>
        <color theme="1"/>
        <rFont val="Times New Roman"/>
        <family val="1"/>
      </rPr>
      <t>191</t>
    </r>
    <r>
      <rPr>
        <sz val="12"/>
        <color theme="1"/>
        <rFont val="Times New Roman"/>
        <family val="1"/>
      </rPr>
      <t>, 204-228, doi:10.1016/j.quascirev.2018.05.016 (2018).</t>
    </r>
  </si>
  <si>
    <r>
      <t xml:space="preserve">McConnell, K. &amp; O’Connor, S. 40,000 Year record of food plants in the Southern Kimberley Ranges, Western Australia. </t>
    </r>
    <r>
      <rPr>
        <i/>
        <sz val="12"/>
        <color theme="1"/>
        <rFont val="Times New Roman"/>
        <family val="1"/>
      </rPr>
      <t>Aust. Archaeol.</t>
    </r>
    <r>
      <rPr>
        <sz val="12"/>
        <color theme="1"/>
        <rFont val="Times New Roman"/>
        <family val="1"/>
      </rPr>
      <t xml:space="preserve"> </t>
    </r>
    <r>
      <rPr>
        <b/>
        <sz val="12"/>
        <color theme="1"/>
        <rFont val="Times New Roman"/>
        <family val="1"/>
      </rPr>
      <t>45</t>
    </r>
    <r>
      <rPr>
        <sz val="12"/>
        <color theme="1"/>
        <rFont val="Times New Roman"/>
        <family val="1"/>
      </rPr>
      <t>, 20-31, doi:10.1080/03122417.1997.11681597 (1997).</t>
    </r>
  </si>
  <si>
    <r>
      <t xml:space="preserve">O’Connor, S. Carpenter’s Gap Rockshelter 1: 40,000 years of Aboriginal occupation in the Napier Ranges, Kimberley, WA. </t>
    </r>
    <r>
      <rPr>
        <i/>
        <sz val="12"/>
        <color theme="1"/>
        <rFont val="Times New Roman"/>
        <family val="1"/>
      </rPr>
      <t>Aust. Archaeol.</t>
    </r>
    <r>
      <rPr>
        <sz val="12"/>
        <color theme="1"/>
        <rFont val="Times New Roman"/>
        <family val="1"/>
      </rPr>
      <t xml:space="preserve"> </t>
    </r>
    <r>
      <rPr>
        <b/>
        <sz val="12"/>
        <color theme="1"/>
        <rFont val="Times New Roman"/>
        <family val="1"/>
      </rPr>
      <t>40</t>
    </r>
    <r>
      <rPr>
        <sz val="12"/>
        <color theme="1"/>
        <rFont val="Times New Roman"/>
        <family val="1"/>
      </rPr>
      <t>, 58-59, doi:10.1080/03122417.1995.11681550 (1995).</t>
    </r>
  </si>
  <si>
    <r>
      <t xml:space="preserve">Wallis, L. A. Environmental history of northwest Australia based on phytolith analysis at Carpenter's Gap 1. </t>
    </r>
    <r>
      <rPr>
        <i/>
        <sz val="12"/>
        <color theme="1"/>
        <rFont val="Times New Roman"/>
        <family val="1"/>
      </rPr>
      <t>Quat. Int.</t>
    </r>
    <r>
      <rPr>
        <sz val="12"/>
        <color theme="1"/>
        <rFont val="Times New Roman"/>
        <family val="1"/>
      </rPr>
      <t xml:space="preserve"> </t>
    </r>
    <r>
      <rPr>
        <b/>
        <sz val="12"/>
        <color theme="1"/>
        <rFont val="Times New Roman"/>
        <family val="1"/>
      </rPr>
      <t>83-85</t>
    </r>
    <r>
      <rPr>
        <sz val="12"/>
        <color theme="1"/>
        <rFont val="Times New Roman"/>
        <family val="1"/>
      </rPr>
      <t>, 103-117, doi:10.1016/S1040-6182(01)00033-7 (2001).</t>
    </r>
  </si>
  <si>
    <r>
      <t xml:space="preserve">Langley, M. C., O'Connor, S. &amp; Aplin, K. A &gt;46,000-year-old kangaroo bone implement from Carpenter's Gap 1 (Kimberley, northwest Australia). </t>
    </r>
    <r>
      <rPr>
        <i/>
        <sz val="12"/>
        <color theme="1"/>
        <rFont val="Times New Roman"/>
        <family val="1"/>
      </rPr>
      <t>Quat. Sci. Rev.</t>
    </r>
    <r>
      <rPr>
        <sz val="12"/>
        <color theme="1"/>
        <rFont val="Times New Roman"/>
        <family val="1"/>
      </rPr>
      <t xml:space="preserve"> </t>
    </r>
    <r>
      <rPr>
        <b/>
        <sz val="12"/>
        <color theme="1"/>
        <rFont val="Times New Roman"/>
        <family val="1"/>
      </rPr>
      <t>154</t>
    </r>
    <r>
      <rPr>
        <sz val="12"/>
        <color theme="1"/>
        <rFont val="Times New Roman"/>
        <family val="1"/>
      </rPr>
      <t>, 199-213, doi:10.1016/j.quascirev.2016.11.006 (2016).</t>
    </r>
  </si>
  <si>
    <r>
      <t xml:space="preserve">Nanson, G. C., Young, R. W. &amp; Stockton, E. D. Chronology and palaeoenvironment of the Cranebrook Terrace (near Sydney) containing artefacts more than 40,000 years old. </t>
    </r>
    <r>
      <rPr>
        <i/>
        <sz val="12"/>
        <color theme="1"/>
        <rFont val="Times New Roman"/>
        <family val="1"/>
      </rPr>
      <t>Archaeol. Oceania</t>
    </r>
    <r>
      <rPr>
        <sz val="12"/>
        <color theme="1"/>
        <rFont val="Times New Roman"/>
        <family val="1"/>
      </rPr>
      <t xml:space="preserve"> </t>
    </r>
    <r>
      <rPr>
        <b/>
        <sz val="12"/>
        <color theme="1"/>
        <rFont val="Times New Roman"/>
        <family val="1"/>
      </rPr>
      <t>22</t>
    </r>
    <r>
      <rPr>
        <sz val="12"/>
        <color theme="1"/>
        <rFont val="Times New Roman"/>
        <family val="1"/>
      </rPr>
      <t>, 72-78, doi:10.1002/j.1834-4453.1987.tb00168.x (1987).</t>
    </r>
  </si>
  <si>
    <r>
      <t xml:space="preserve">Gillespie, R. &amp; Brook, B. W. Is there a Pleistocene archaeological site at Cuddie Springs? </t>
    </r>
    <r>
      <rPr>
        <i/>
        <sz val="12"/>
        <color theme="1"/>
        <rFont val="Times New Roman"/>
        <family val="1"/>
      </rPr>
      <t>Archaeol. Oceania</t>
    </r>
    <r>
      <rPr>
        <sz val="12"/>
        <color theme="1"/>
        <rFont val="Times New Roman"/>
        <family val="1"/>
      </rPr>
      <t xml:space="preserve"> </t>
    </r>
    <r>
      <rPr>
        <b/>
        <sz val="12"/>
        <color theme="1"/>
        <rFont val="Times New Roman"/>
        <family val="1"/>
      </rPr>
      <t>41</t>
    </r>
    <r>
      <rPr>
        <sz val="12"/>
        <color theme="1"/>
        <rFont val="Times New Roman"/>
        <family val="1"/>
      </rPr>
      <t>, 1-11, doi:10.1002/j.1834-4453.2006.tb00600.x (2006).</t>
    </r>
  </si>
  <si>
    <r>
      <t>Grün, R.</t>
    </r>
    <r>
      <rPr>
        <i/>
        <sz val="12"/>
        <color theme="1"/>
        <rFont val="Times New Roman"/>
        <family val="1"/>
      </rPr>
      <t xml:space="preserve"> et al.</t>
    </r>
    <r>
      <rPr>
        <sz val="12"/>
        <color theme="1"/>
        <rFont val="Times New Roman"/>
        <family val="1"/>
      </rPr>
      <t xml:space="preserve"> ESR and U-series analyses of faunal material from Cuddie Springs, NSW, Australia: implications for the timing of the extinction of the Australian megafauna. </t>
    </r>
    <r>
      <rPr>
        <i/>
        <sz val="12"/>
        <color theme="1"/>
        <rFont val="Times New Roman"/>
        <family val="1"/>
      </rPr>
      <t>Quat. Sci. Rev.</t>
    </r>
    <r>
      <rPr>
        <sz val="12"/>
        <color theme="1"/>
        <rFont val="Times New Roman"/>
        <family val="1"/>
      </rPr>
      <t xml:space="preserve"> </t>
    </r>
    <r>
      <rPr>
        <b/>
        <sz val="12"/>
        <color theme="1"/>
        <rFont val="Times New Roman"/>
        <family val="1"/>
      </rPr>
      <t>29</t>
    </r>
    <r>
      <rPr>
        <sz val="12"/>
        <color theme="1"/>
        <rFont val="Times New Roman"/>
        <family val="1"/>
      </rPr>
      <t>, 596-610, doi:10.1016/j.quascirev.2009.11.004 (2010).</t>
    </r>
  </si>
  <si>
    <r>
      <t xml:space="preserve">Dortch, C. E. &amp; Dortch, J. Review of Devil’s Lair artefact classification and radiocarbon chronology. </t>
    </r>
    <r>
      <rPr>
        <i/>
        <sz val="12"/>
        <color theme="1"/>
        <rFont val="Times New Roman"/>
        <family val="1"/>
      </rPr>
      <t>Aust. Archaeol.</t>
    </r>
    <r>
      <rPr>
        <sz val="12"/>
        <color theme="1"/>
        <rFont val="Times New Roman"/>
        <family val="1"/>
      </rPr>
      <t xml:space="preserve"> </t>
    </r>
    <r>
      <rPr>
        <b/>
        <sz val="12"/>
        <color theme="1"/>
        <rFont val="Times New Roman"/>
        <family val="1"/>
      </rPr>
      <t>43</t>
    </r>
    <r>
      <rPr>
        <sz val="12"/>
        <color theme="1"/>
        <rFont val="Times New Roman"/>
        <family val="1"/>
      </rPr>
      <t>, 28-32, doi:10.1080/03122417.1996.11681575 (1996).</t>
    </r>
  </si>
  <si>
    <r>
      <t xml:space="preserve">Dortch, C. E. 33,000 year old stone and bone artifacts from Devil’s Lair, Western Australia. </t>
    </r>
    <r>
      <rPr>
        <i/>
        <sz val="12"/>
        <color theme="1"/>
        <rFont val="Times New Roman"/>
        <family val="1"/>
      </rPr>
      <t>Records of the Western Australia Museum</t>
    </r>
    <r>
      <rPr>
        <sz val="12"/>
        <color theme="1"/>
        <rFont val="Times New Roman"/>
        <family val="1"/>
      </rPr>
      <t xml:space="preserve"> </t>
    </r>
    <r>
      <rPr>
        <b/>
        <sz val="12"/>
        <color theme="1"/>
        <rFont val="Times New Roman"/>
        <family val="1"/>
      </rPr>
      <t>7</t>
    </r>
    <r>
      <rPr>
        <sz val="12"/>
        <color theme="1"/>
        <rFont val="Times New Roman"/>
        <family val="1"/>
      </rPr>
      <t>, 329-367 (1979).</t>
    </r>
  </si>
  <si>
    <r>
      <t xml:space="preserve">Dortch, C. Devil's Lair, an example of prolonged cave use in South‐Western Australia. </t>
    </r>
    <r>
      <rPr>
        <i/>
        <sz val="12"/>
        <color theme="1"/>
        <rFont val="Times New Roman"/>
        <family val="1"/>
      </rPr>
      <t>World Archaeol.</t>
    </r>
    <r>
      <rPr>
        <sz val="12"/>
        <color theme="1"/>
        <rFont val="Times New Roman"/>
        <family val="1"/>
      </rPr>
      <t xml:space="preserve"> </t>
    </r>
    <r>
      <rPr>
        <b/>
        <sz val="12"/>
        <color theme="1"/>
        <rFont val="Times New Roman"/>
        <family val="1"/>
      </rPr>
      <t>10</t>
    </r>
    <r>
      <rPr>
        <sz val="12"/>
        <color theme="1"/>
        <rFont val="Times New Roman"/>
        <family val="1"/>
      </rPr>
      <t>, 258-279, doi:10.1080/00438243.1979.9979736 (1979).</t>
    </r>
  </si>
  <si>
    <r>
      <t>Turney, C. S. M.</t>
    </r>
    <r>
      <rPr>
        <i/>
        <sz val="12"/>
        <color theme="1"/>
        <rFont val="Times New Roman"/>
        <family val="1"/>
      </rPr>
      <t xml:space="preserve"> et al.</t>
    </r>
    <r>
      <rPr>
        <sz val="12"/>
        <color theme="1"/>
        <rFont val="Times New Roman"/>
        <family val="1"/>
      </rPr>
      <t xml:space="preserve"> Early human occupation at Devil's Lair, southwestern Australia 50,000 years ago. </t>
    </r>
    <r>
      <rPr>
        <i/>
        <sz val="12"/>
        <color theme="1"/>
        <rFont val="Times New Roman"/>
        <family val="1"/>
      </rPr>
      <t>Quat. Res.</t>
    </r>
    <r>
      <rPr>
        <sz val="12"/>
        <color theme="1"/>
        <rFont val="Times New Roman"/>
        <family val="1"/>
      </rPr>
      <t xml:space="preserve"> </t>
    </r>
    <r>
      <rPr>
        <b/>
        <sz val="12"/>
        <color theme="1"/>
        <rFont val="Times New Roman"/>
        <family val="1"/>
      </rPr>
      <t>55</t>
    </r>
    <r>
      <rPr>
        <sz val="12"/>
        <color theme="1"/>
        <rFont val="Times New Roman"/>
        <family val="1"/>
      </rPr>
      <t>, 3-13, doi:10.1006/qres.2000.2195 (2001).</t>
    </r>
  </si>
  <si>
    <r>
      <t xml:space="preserve">Law, W. B., Cropper, D. &amp; Petchey, F. Djadjiling rockshelter: 35,000 years of Aboriginal occupation in the Pilbara, Western Australia. </t>
    </r>
    <r>
      <rPr>
        <i/>
        <sz val="12"/>
        <color theme="1"/>
        <rFont val="Times New Roman"/>
        <family val="1"/>
      </rPr>
      <t>Aust. Archaeol.</t>
    </r>
    <r>
      <rPr>
        <sz val="12"/>
        <color theme="1"/>
        <rFont val="Times New Roman"/>
        <family val="1"/>
      </rPr>
      <t xml:space="preserve"> </t>
    </r>
    <r>
      <rPr>
        <b/>
        <sz val="12"/>
        <color theme="1"/>
        <rFont val="Times New Roman"/>
        <family val="1"/>
      </rPr>
      <t>70</t>
    </r>
    <r>
      <rPr>
        <sz val="12"/>
        <color theme="1"/>
        <rFont val="Times New Roman"/>
        <family val="1"/>
      </rPr>
      <t>, 68-71, doi:10.1080/03122417.2010.11681912 (2010).</t>
    </r>
  </si>
  <si>
    <r>
      <t xml:space="preserve">Morse, K. Emerging from the abyss — archaeology in the Pilbara region of Western Australia. </t>
    </r>
    <r>
      <rPr>
        <i/>
        <sz val="12"/>
        <color theme="1"/>
        <rFont val="Times New Roman"/>
        <family val="1"/>
      </rPr>
      <t>Archaeol. Oceania</t>
    </r>
    <r>
      <rPr>
        <sz val="12"/>
        <color theme="1"/>
        <rFont val="Times New Roman"/>
        <family val="1"/>
      </rPr>
      <t xml:space="preserve"> </t>
    </r>
    <r>
      <rPr>
        <b/>
        <sz val="12"/>
        <color theme="1"/>
        <rFont val="Times New Roman"/>
        <family val="1"/>
      </rPr>
      <t>44</t>
    </r>
    <r>
      <rPr>
        <sz val="12"/>
        <color theme="1"/>
        <rFont val="Times New Roman"/>
        <family val="1"/>
      </rPr>
      <t>, 1-5, doi:10.1002/j.1834-4453.2009.tb00062.x (2009).</t>
    </r>
  </si>
  <si>
    <r>
      <t xml:space="preserve">David, B., Armitage, R. a., Hyman, M., Rowe, M. W. &amp; Lawson, E. How old is north Queensland's rock-art? A review of the evidence, with new AMS determinations. </t>
    </r>
    <r>
      <rPr>
        <i/>
        <sz val="12"/>
        <color theme="1"/>
        <rFont val="Times New Roman"/>
        <family val="1"/>
      </rPr>
      <t>Archaeol. Oceania</t>
    </r>
    <r>
      <rPr>
        <sz val="12"/>
        <color theme="1"/>
        <rFont val="Times New Roman"/>
        <family val="1"/>
      </rPr>
      <t xml:space="preserve"> </t>
    </r>
    <r>
      <rPr>
        <b/>
        <sz val="12"/>
        <color theme="1"/>
        <rFont val="Times New Roman"/>
        <family val="1"/>
      </rPr>
      <t>34</t>
    </r>
    <r>
      <rPr>
        <sz val="12"/>
        <color theme="1"/>
        <rFont val="Times New Roman"/>
        <family val="1"/>
      </rPr>
      <t>, 103-120, doi:10.1002/j.1834-4453.1999.tb00441.x (1999).</t>
    </r>
  </si>
  <si>
    <r>
      <t xml:space="preserve">Dortch, J. &amp; Dortch, C. Late Quaternary Aboriginal hunter-gatherer occupation of the Greater Swan Region, south-western Australia. </t>
    </r>
    <r>
      <rPr>
        <i/>
        <sz val="12"/>
        <color theme="1"/>
        <rFont val="Times New Roman"/>
        <family val="1"/>
      </rPr>
      <t>Aust. Archaeol.</t>
    </r>
    <r>
      <rPr>
        <sz val="12"/>
        <color theme="1"/>
        <rFont val="Times New Roman"/>
        <family val="1"/>
      </rPr>
      <t xml:space="preserve"> </t>
    </r>
    <r>
      <rPr>
        <b/>
        <sz val="12"/>
        <color theme="1"/>
        <rFont val="Times New Roman"/>
        <family val="1"/>
      </rPr>
      <t>85</t>
    </r>
    <r>
      <rPr>
        <sz val="12"/>
        <color theme="1"/>
        <rFont val="Times New Roman"/>
        <family val="1"/>
      </rPr>
      <t>, 15-29, doi:10.1080/03122417.2019.1594556 (2019).</t>
    </r>
  </si>
  <si>
    <r>
      <t xml:space="preserve">Slack, M. J., Fullagar, R. L. K., Field, J. H. &amp; Border, A. New Pleistocene ages for backed artefact technology in Australia. </t>
    </r>
    <r>
      <rPr>
        <i/>
        <sz val="12"/>
        <color theme="1"/>
        <rFont val="Times New Roman"/>
        <family val="1"/>
      </rPr>
      <t>Archaeol. Oceania</t>
    </r>
    <r>
      <rPr>
        <sz val="12"/>
        <color theme="1"/>
        <rFont val="Times New Roman"/>
        <family val="1"/>
      </rPr>
      <t xml:space="preserve"> </t>
    </r>
    <r>
      <rPr>
        <b/>
        <sz val="12"/>
        <color theme="1"/>
        <rFont val="Times New Roman"/>
        <family val="1"/>
      </rPr>
      <t>39</t>
    </r>
    <r>
      <rPr>
        <sz val="12"/>
        <color theme="1"/>
        <rFont val="Times New Roman"/>
        <family val="1"/>
      </rPr>
      <t>, 131-137, doi:10.1002/j.1834-4453.2004.tb00569.x (2004).</t>
    </r>
  </si>
  <si>
    <t>Cropper, D. &amp; Law, W. B. Rockshelter Excavations in the East Hamersley Range, Pilbara Region, Western Australia     454 (Archaeopress, Oxford, United Kingdom, 2018).</t>
  </si>
  <si>
    <r>
      <t xml:space="preserve">Galbraith, R. F., Roberts, R. G., Laslett, G. M., Yoshida, H. &amp; Olley, J. M. Optical dating of single and multiple grains of quartz from Jinmium rock shelter, northern Australia: Part I, experimental design and statistical models. </t>
    </r>
    <r>
      <rPr>
        <i/>
        <sz val="12"/>
        <color theme="1"/>
        <rFont val="Times New Roman"/>
        <family val="1"/>
      </rPr>
      <t>Archaeometry</t>
    </r>
    <r>
      <rPr>
        <sz val="12"/>
        <color theme="1"/>
        <rFont val="Times New Roman"/>
        <family val="1"/>
      </rPr>
      <t xml:space="preserve"> </t>
    </r>
    <r>
      <rPr>
        <b/>
        <sz val="12"/>
        <color theme="1"/>
        <rFont val="Times New Roman"/>
        <family val="1"/>
      </rPr>
      <t>41</t>
    </r>
    <r>
      <rPr>
        <sz val="12"/>
        <color theme="1"/>
        <rFont val="Times New Roman"/>
        <family val="1"/>
      </rPr>
      <t>, 339-364, doi:10.1111/j.1475-4754.1999.tb00987.x (1999).</t>
    </r>
  </si>
  <si>
    <r>
      <t xml:space="preserve">Fullagar, R. L. K., Price, D. M. &amp; Head, L. M. Early human occupation of northern Australia: archaeology and thermoluminescence dating of Jinmium rock-shelter, Northern Territory. </t>
    </r>
    <r>
      <rPr>
        <i/>
        <sz val="12"/>
        <color theme="1"/>
        <rFont val="Times New Roman"/>
        <family val="1"/>
      </rPr>
      <t>Antiquity</t>
    </r>
    <r>
      <rPr>
        <sz val="12"/>
        <color theme="1"/>
        <rFont val="Times New Roman"/>
        <family val="1"/>
      </rPr>
      <t xml:space="preserve"> </t>
    </r>
    <r>
      <rPr>
        <b/>
        <sz val="12"/>
        <color theme="1"/>
        <rFont val="Times New Roman"/>
        <family val="1"/>
      </rPr>
      <t>70</t>
    </r>
    <r>
      <rPr>
        <sz val="12"/>
        <color theme="1"/>
        <rFont val="Times New Roman"/>
        <family val="1"/>
      </rPr>
      <t>, 751-773, doi:10.1017/S0003598X00084040 (1996).</t>
    </r>
  </si>
  <si>
    <r>
      <t>Roberts, R.</t>
    </r>
    <r>
      <rPr>
        <i/>
        <sz val="12"/>
        <color theme="1"/>
        <rFont val="Times New Roman"/>
        <family val="1"/>
      </rPr>
      <t xml:space="preserve"> et al.</t>
    </r>
    <r>
      <rPr>
        <sz val="12"/>
        <color theme="1"/>
        <rFont val="Times New Roman"/>
        <family val="1"/>
      </rPr>
      <t xml:space="preserve"> Optical and radiocarbon dating at Jinmium rock shelter in northern Australia. </t>
    </r>
    <r>
      <rPr>
        <i/>
        <sz val="12"/>
        <color theme="1"/>
        <rFont val="Times New Roman"/>
        <family val="1"/>
      </rPr>
      <t>Nature</t>
    </r>
    <r>
      <rPr>
        <sz val="12"/>
        <color theme="1"/>
        <rFont val="Times New Roman"/>
        <family val="1"/>
      </rPr>
      <t xml:space="preserve"> </t>
    </r>
    <r>
      <rPr>
        <b/>
        <sz val="12"/>
        <color theme="1"/>
        <rFont val="Times New Roman"/>
        <family val="1"/>
      </rPr>
      <t>393</t>
    </r>
    <r>
      <rPr>
        <sz val="12"/>
        <color theme="1"/>
        <rFont val="Times New Roman"/>
        <family val="1"/>
      </rPr>
      <t>, 358-362, doi:10.1038/30718 (1998).</t>
    </r>
  </si>
  <si>
    <r>
      <t xml:space="preserve">Roberts, R. G., Galbraith, R. F., Olley, J. M., Yoshida, H. &amp; Laslett, G. M. Optical dating of single and multiple grains of quartz from Jinmium rock shelter, northern Australia: Part II, results and implications. </t>
    </r>
    <r>
      <rPr>
        <i/>
        <sz val="12"/>
        <color theme="1"/>
        <rFont val="Times New Roman"/>
        <family val="1"/>
      </rPr>
      <t>Archaeometry</t>
    </r>
    <r>
      <rPr>
        <sz val="12"/>
        <color theme="1"/>
        <rFont val="Times New Roman"/>
        <family val="1"/>
      </rPr>
      <t xml:space="preserve"> </t>
    </r>
    <r>
      <rPr>
        <b/>
        <sz val="12"/>
        <color theme="1"/>
        <rFont val="Times New Roman"/>
        <family val="1"/>
      </rPr>
      <t>41</t>
    </r>
    <r>
      <rPr>
        <sz val="12"/>
        <color theme="1"/>
        <rFont val="Times New Roman"/>
        <family val="1"/>
      </rPr>
      <t>, 365-395, doi:10.1111/j.1475-4754.1999.tb00988.x (1999).</t>
    </r>
  </si>
  <si>
    <r>
      <t>Ward, I. A. K.</t>
    </r>
    <r>
      <rPr>
        <i/>
        <sz val="12"/>
        <color theme="1"/>
        <rFont val="Times New Roman"/>
        <family val="1"/>
      </rPr>
      <t xml:space="preserve"> et al.</t>
    </r>
    <r>
      <rPr>
        <sz val="12"/>
        <color theme="1"/>
        <rFont val="Times New Roman"/>
        <family val="1"/>
      </rPr>
      <t xml:space="preserve"> Late Quaternary landscape evolution in the Keep River region, northwestern Australia. </t>
    </r>
    <r>
      <rPr>
        <i/>
        <sz val="12"/>
        <color theme="1"/>
        <rFont val="Times New Roman"/>
        <family val="1"/>
      </rPr>
      <t>Quat. Sci. Rev.</t>
    </r>
    <r>
      <rPr>
        <sz val="12"/>
        <color theme="1"/>
        <rFont val="Times New Roman"/>
        <family val="1"/>
      </rPr>
      <t xml:space="preserve"> </t>
    </r>
    <r>
      <rPr>
        <b/>
        <sz val="12"/>
        <color theme="1"/>
        <rFont val="Times New Roman"/>
        <family val="1"/>
      </rPr>
      <t>24</t>
    </r>
    <r>
      <rPr>
        <sz val="12"/>
        <color theme="1"/>
        <rFont val="Times New Roman"/>
        <family val="1"/>
      </rPr>
      <t>, 1906-1922, doi:10.1016/j.quascirev.2004.11.004 (2005).</t>
    </r>
  </si>
  <si>
    <r>
      <t>Ward, I. A. K.</t>
    </r>
    <r>
      <rPr>
        <i/>
        <sz val="12"/>
        <color theme="1"/>
        <rFont val="Times New Roman"/>
        <family val="1"/>
      </rPr>
      <t xml:space="preserve"> et al.</t>
    </r>
    <r>
      <rPr>
        <sz val="12"/>
        <color theme="1"/>
        <rFont val="Times New Roman"/>
        <family val="1"/>
      </rPr>
      <t xml:space="preserve"> Comparison of sedimentation and occupation histories inside and outside rock shelters, Keep-River region, northwestern Australia. </t>
    </r>
    <r>
      <rPr>
        <i/>
        <sz val="12"/>
        <color theme="1"/>
        <rFont val="Times New Roman"/>
        <family val="1"/>
      </rPr>
      <t>Geoarchaeology</t>
    </r>
    <r>
      <rPr>
        <sz val="12"/>
        <color theme="1"/>
        <rFont val="Times New Roman"/>
        <family val="1"/>
      </rPr>
      <t xml:space="preserve"> </t>
    </r>
    <r>
      <rPr>
        <b/>
        <sz val="12"/>
        <color theme="1"/>
        <rFont val="Times New Roman"/>
        <family val="1"/>
      </rPr>
      <t>21</t>
    </r>
    <r>
      <rPr>
        <sz val="12"/>
        <color theme="1"/>
        <rFont val="Times New Roman"/>
        <family val="1"/>
      </rPr>
      <t>, 1-27, doi:10.1002/gea.20087 (2006).</t>
    </r>
  </si>
  <si>
    <r>
      <t xml:space="preserve">Reynen, W., Vannieuwenhuyse, D., Morse, K., Monks, C. &amp; Balme, J. What happened after the Last Glacial Maximum? Transitions in site use on an arid inland island in north-western Australia. </t>
    </r>
    <r>
      <rPr>
        <i/>
        <sz val="12"/>
        <color theme="1"/>
        <rFont val="Times New Roman"/>
        <family val="1"/>
      </rPr>
      <t>Archaeol. Oceania</t>
    </r>
    <r>
      <rPr>
        <sz val="12"/>
        <color theme="1"/>
        <rFont val="Times New Roman"/>
        <family val="1"/>
      </rPr>
      <t xml:space="preserve"> </t>
    </r>
    <r>
      <rPr>
        <b/>
        <sz val="12"/>
        <color theme="1"/>
        <rFont val="Times New Roman"/>
        <family val="1"/>
      </rPr>
      <t>53</t>
    </r>
    <r>
      <rPr>
        <sz val="12"/>
        <color theme="1"/>
        <rFont val="Times New Roman"/>
        <family val="1"/>
      </rPr>
      <t>, 150-162, doi:10.1002/arco.5155 (2018).</t>
    </r>
  </si>
  <si>
    <r>
      <t xml:space="preserve">Slack, M., Fillios, M. &amp; Fullagar, R. Aboriginal Settlement during the LGM at Brockman, Pilbara Region, Western Australia. </t>
    </r>
    <r>
      <rPr>
        <i/>
        <sz val="12"/>
        <color theme="1"/>
        <rFont val="Times New Roman"/>
        <family val="1"/>
      </rPr>
      <t>Archaeol. Oceania</t>
    </r>
    <r>
      <rPr>
        <sz val="12"/>
        <color theme="1"/>
        <rFont val="Times New Roman"/>
        <family val="1"/>
      </rPr>
      <t xml:space="preserve"> </t>
    </r>
    <r>
      <rPr>
        <b/>
        <sz val="12"/>
        <color theme="1"/>
        <rFont val="Times New Roman"/>
        <family val="1"/>
      </rPr>
      <t>44</t>
    </r>
    <r>
      <rPr>
        <sz val="12"/>
        <color theme="1"/>
        <rFont val="Times New Roman"/>
        <family val="1"/>
      </rPr>
      <t>, 32-39, doi:10.1002/j.1834-4453.2009.tb00066.x (2009).</t>
    </r>
  </si>
  <si>
    <r>
      <t xml:space="preserve">Dias, A. &amp; Rapley, S. New radiocarbon dates from the Chichester Range, Pilbara, Western Australia. </t>
    </r>
    <r>
      <rPr>
        <i/>
        <sz val="12"/>
        <color theme="1"/>
        <rFont val="Times New Roman"/>
        <family val="1"/>
      </rPr>
      <t>J. Aust. Assoc. Consult. Archaeol.</t>
    </r>
    <r>
      <rPr>
        <sz val="12"/>
        <color theme="1"/>
        <rFont val="Times New Roman"/>
        <family val="1"/>
      </rPr>
      <t xml:space="preserve"> </t>
    </r>
    <r>
      <rPr>
        <b/>
        <sz val="12"/>
        <color theme="1"/>
        <rFont val="Times New Roman"/>
        <family val="1"/>
      </rPr>
      <t>2</t>
    </r>
    <r>
      <rPr>
        <sz val="12"/>
        <color theme="1"/>
        <rFont val="Times New Roman"/>
        <family val="1"/>
      </rPr>
      <t>, 9-14 (2014).</t>
    </r>
  </si>
  <si>
    <r>
      <t>McDonald, J.</t>
    </r>
    <r>
      <rPr>
        <i/>
        <sz val="12"/>
        <color theme="1"/>
        <rFont val="Times New Roman"/>
        <family val="1"/>
      </rPr>
      <t xml:space="preserve"> et al.</t>
    </r>
    <r>
      <rPr>
        <sz val="12"/>
        <color theme="1"/>
        <rFont val="Times New Roman"/>
        <family val="1"/>
      </rPr>
      <t xml:space="preserve"> Karnatukul (Serpent’s Glen): a new chronology for the oldest site in Australia’s Western Desert. </t>
    </r>
    <r>
      <rPr>
        <i/>
        <sz val="12"/>
        <color theme="1"/>
        <rFont val="Times New Roman"/>
        <family val="1"/>
      </rPr>
      <t>PLoS One</t>
    </r>
    <r>
      <rPr>
        <sz val="12"/>
        <color theme="1"/>
        <rFont val="Times New Roman"/>
        <family val="1"/>
      </rPr>
      <t xml:space="preserve"> </t>
    </r>
    <r>
      <rPr>
        <b/>
        <sz val="12"/>
        <color theme="1"/>
        <rFont val="Times New Roman"/>
        <family val="1"/>
      </rPr>
      <t>13</t>
    </r>
    <r>
      <rPr>
        <sz val="12"/>
        <color theme="1"/>
        <rFont val="Times New Roman"/>
        <family val="1"/>
      </rPr>
      <t>, e0202511, doi:10.1371/journal.pone.0202511 (2018).</t>
    </r>
  </si>
  <si>
    <t>Wright, R. V. S. Archaeology of the Gallus Site, Koonalda Cave     133 (Australian Institute of Aboriginal Studies, Australian Aborigines Studies, Acton, ACT, 1979).</t>
  </si>
  <si>
    <r>
      <t>O’Connor, S.</t>
    </r>
    <r>
      <rPr>
        <i/>
        <sz val="12"/>
        <color theme="1"/>
        <rFont val="Times New Roman"/>
        <family val="1"/>
      </rPr>
      <t xml:space="preserve"> et al.</t>
    </r>
    <r>
      <rPr>
        <sz val="12"/>
        <color theme="1"/>
        <rFont val="Times New Roman"/>
        <family val="1"/>
      </rPr>
      <t xml:space="preserve"> The power of paradigms: examining the evidential basis for early to Mid-Holocene pigs and pottery in Melanesia. </t>
    </r>
    <r>
      <rPr>
        <i/>
        <sz val="12"/>
        <color theme="1"/>
        <rFont val="Times New Roman"/>
        <family val="1"/>
      </rPr>
      <t>Pac. Archaeol.</t>
    </r>
    <r>
      <rPr>
        <sz val="12"/>
        <color theme="1"/>
        <rFont val="Times New Roman"/>
        <family val="1"/>
      </rPr>
      <t xml:space="preserve"> </t>
    </r>
    <r>
      <rPr>
        <b/>
        <sz val="12"/>
        <color theme="1"/>
        <rFont val="Times New Roman"/>
        <family val="1"/>
      </rPr>
      <t>2</t>
    </r>
    <r>
      <rPr>
        <sz val="12"/>
        <color theme="1"/>
        <rFont val="Times New Roman"/>
        <family val="1"/>
      </rPr>
      <t>, 1-25 (2011).</t>
    </r>
  </si>
  <si>
    <r>
      <t xml:space="preserve">Gillespie, R. Burnt and unburnt carbon: dating charcoal and burnt bone from the Willandra Lakes, Australia. </t>
    </r>
    <r>
      <rPr>
        <i/>
        <sz val="12"/>
        <color theme="1"/>
        <rFont val="Times New Roman"/>
        <family val="1"/>
      </rPr>
      <t>Radiocarbon</t>
    </r>
    <r>
      <rPr>
        <sz val="12"/>
        <color theme="1"/>
        <rFont val="Times New Roman"/>
        <family val="1"/>
      </rPr>
      <t xml:space="preserve"> </t>
    </r>
    <r>
      <rPr>
        <b/>
        <sz val="12"/>
        <color theme="1"/>
        <rFont val="Times New Roman"/>
        <family val="1"/>
      </rPr>
      <t>39</t>
    </r>
    <r>
      <rPr>
        <sz val="12"/>
        <color theme="1"/>
        <rFont val="Times New Roman"/>
        <family val="1"/>
      </rPr>
      <t>, 239-250, doi:10.1017/S0033822200053236 (1997).</t>
    </r>
  </si>
  <si>
    <t>Clark, P. M. Willandra Lakes World Heritage Area Archaeological Resource Study. . (Unpublished report to NSW Department of Planning and Western Lands Commission of New South Wales, Sydney, 1987).</t>
  </si>
  <si>
    <r>
      <t xml:space="preserve">Johnston, H. &amp; Clark, P. Willandra Lakes archaeological investigations 1968–98. </t>
    </r>
    <r>
      <rPr>
        <i/>
        <sz val="12"/>
        <color theme="1"/>
        <rFont val="Times New Roman"/>
        <family val="1"/>
      </rPr>
      <t>Archaeol. Oceania</t>
    </r>
    <r>
      <rPr>
        <sz val="12"/>
        <color theme="1"/>
        <rFont val="Times New Roman"/>
        <family val="1"/>
      </rPr>
      <t xml:space="preserve"> </t>
    </r>
    <r>
      <rPr>
        <b/>
        <sz val="12"/>
        <color theme="1"/>
        <rFont val="Times New Roman"/>
        <family val="1"/>
      </rPr>
      <t>33</t>
    </r>
    <r>
      <rPr>
        <sz val="12"/>
        <color theme="1"/>
        <rFont val="Times New Roman"/>
        <family val="1"/>
      </rPr>
      <t>, 105-119, doi:10.1002/j.1834-4453.1998.tb00413.x (1998).</t>
    </r>
  </si>
  <si>
    <t>McBryde, I. Collection of Samples for Thermoluminescence Age-Determination from the Profile of Long Waterhole Gully, Outer Arumpo Lunette (Top Hut Site 3M). Field Work Report 14-16 February 1980. Unpublished report. (Retained in the NSW Department of Environment, Climate Change and Water’s Aboriginal Heritage Information Management System - ref: 553, Sydney, 1980).</t>
  </si>
  <si>
    <r>
      <t xml:space="preserve">Bowler, J. M., Gillespie, R., Johnson, H. &amp; Bolljkovac, K. in </t>
    </r>
    <r>
      <rPr>
        <i/>
        <sz val="12"/>
        <color theme="1"/>
        <rFont val="Times New Roman"/>
        <family val="1"/>
      </rPr>
      <t>Peopled Landscapes: Archaeological and Biogeographic Approaches to Landscapes</t>
    </r>
    <r>
      <rPr>
        <sz val="12"/>
        <color theme="1"/>
        <rFont val="Times New Roman"/>
        <family val="1"/>
      </rPr>
      <t xml:space="preserve">   (eds G. Haberle &amp; B. David)  271-296 (ANU E Press, 2012).</t>
    </r>
  </si>
  <si>
    <r>
      <t xml:space="preserve">Cupper, M. L. &amp; Duncan, J. Last glacial megafaunal death assemblage and early human occupation at Lake Menindee, southeastern Australia. </t>
    </r>
    <r>
      <rPr>
        <i/>
        <sz val="12"/>
        <color theme="1"/>
        <rFont val="Times New Roman"/>
        <family val="1"/>
      </rPr>
      <t>Quat. Res.</t>
    </r>
    <r>
      <rPr>
        <sz val="12"/>
        <color theme="1"/>
        <rFont val="Times New Roman"/>
        <family val="1"/>
      </rPr>
      <t xml:space="preserve"> </t>
    </r>
    <r>
      <rPr>
        <b/>
        <sz val="12"/>
        <color theme="1"/>
        <rFont val="Times New Roman"/>
        <family val="1"/>
      </rPr>
      <t>66</t>
    </r>
    <r>
      <rPr>
        <sz val="12"/>
        <color theme="1"/>
        <rFont val="Times New Roman"/>
        <family val="1"/>
      </rPr>
      <t>, 332-341, doi:10.1016/j.yqres.2006.06.004 (2006).</t>
    </r>
  </si>
  <si>
    <r>
      <t xml:space="preserve">Caddie, D. A., Hunter, D. S., Pomery, P. J. &amp; Hall, H. J. in </t>
    </r>
    <r>
      <rPr>
        <i/>
        <sz val="12"/>
        <color theme="1"/>
        <rFont val="Times New Roman"/>
        <family val="1"/>
      </rPr>
      <t>Archaeometery: Further Australasian Studies</t>
    </r>
    <r>
      <rPr>
        <sz val="12"/>
        <color theme="1"/>
        <rFont val="Times New Roman"/>
        <family val="1"/>
      </rPr>
      <t xml:space="preserve">   (eds W. Ambrose &amp; J. Mummery)  167-176 (Department of Prehistory, Australian National University, 1987).</t>
    </r>
  </si>
  <si>
    <r>
      <t>Bowler, J. M.</t>
    </r>
    <r>
      <rPr>
        <i/>
        <sz val="12"/>
        <color theme="1"/>
        <rFont val="Times New Roman"/>
        <family val="1"/>
      </rPr>
      <t xml:space="preserve"> et al.</t>
    </r>
    <r>
      <rPr>
        <sz val="12"/>
        <color theme="1"/>
        <rFont val="Times New Roman"/>
        <family val="1"/>
      </rPr>
      <t xml:space="preserve"> New ages for human occupation and climatic change at Lake Mungo, Australia. </t>
    </r>
    <r>
      <rPr>
        <i/>
        <sz val="12"/>
        <color theme="1"/>
        <rFont val="Times New Roman"/>
        <family val="1"/>
      </rPr>
      <t>Nature</t>
    </r>
    <r>
      <rPr>
        <sz val="12"/>
        <color theme="1"/>
        <rFont val="Times New Roman"/>
        <family val="1"/>
      </rPr>
      <t xml:space="preserve"> </t>
    </r>
    <r>
      <rPr>
        <b/>
        <sz val="12"/>
        <color theme="1"/>
        <rFont val="Times New Roman"/>
        <family val="1"/>
      </rPr>
      <t>421</t>
    </r>
    <r>
      <rPr>
        <sz val="12"/>
        <color theme="1"/>
        <rFont val="Times New Roman"/>
        <family val="1"/>
      </rPr>
      <t>, 837-840, doi:10.1038/nature01383 (2003).</t>
    </r>
  </si>
  <si>
    <r>
      <t xml:space="preserve">Flood, J. </t>
    </r>
    <r>
      <rPr>
        <i/>
        <sz val="12"/>
        <color theme="1"/>
        <rFont val="Times New Roman"/>
        <family val="1"/>
      </rPr>
      <t>Archaeology of the Dreamtime: The Story of Prehistoric Australia and Its People</t>
    </r>
    <r>
      <rPr>
        <sz val="12"/>
        <color theme="1"/>
        <rFont val="Times New Roman"/>
        <family val="1"/>
      </rPr>
      <t>.  (JB Books, 2004).</t>
    </r>
  </si>
  <si>
    <r>
      <t xml:space="preserve">Huxtable, J. &amp; Aitken, M. J. Thermoluminescent dating of Lake Mungo geomagnetic polarity excursion. </t>
    </r>
    <r>
      <rPr>
        <i/>
        <sz val="12"/>
        <color theme="1"/>
        <rFont val="Times New Roman"/>
        <family val="1"/>
      </rPr>
      <t>Nature</t>
    </r>
    <r>
      <rPr>
        <sz val="12"/>
        <color theme="1"/>
        <rFont val="Times New Roman"/>
        <family val="1"/>
      </rPr>
      <t xml:space="preserve"> </t>
    </r>
    <r>
      <rPr>
        <b/>
        <sz val="12"/>
        <color theme="1"/>
        <rFont val="Times New Roman"/>
        <family val="1"/>
      </rPr>
      <t>265</t>
    </r>
    <r>
      <rPr>
        <sz val="12"/>
        <color theme="1"/>
        <rFont val="Times New Roman"/>
        <family val="1"/>
      </rPr>
      <t>, 40-41, doi:10.1038/265040a0 (1977).</t>
    </r>
  </si>
  <si>
    <r>
      <t xml:space="preserve">Bell, W. T. Thermoluminescence dates for the Lake Mungo Aboriginal fireplaces and the implications for radiocarbon dating. </t>
    </r>
    <r>
      <rPr>
        <i/>
        <sz val="12"/>
        <color theme="1"/>
        <rFont val="Times New Roman"/>
        <family val="1"/>
      </rPr>
      <t>Archaeometry</t>
    </r>
    <r>
      <rPr>
        <sz val="12"/>
        <color theme="1"/>
        <rFont val="Times New Roman"/>
        <family val="1"/>
      </rPr>
      <t xml:space="preserve"> </t>
    </r>
    <r>
      <rPr>
        <b/>
        <sz val="12"/>
        <color theme="1"/>
        <rFont val="Times New Roman"/>
        <family val="1"/>
      </rPr>
      <t>33</t>
    </r>
    <r>
      <rPr>
        <sz val="12"/>
        <color theme="1"/>
        <rFont val="Times New Roman"/>
        <family val="1"/>
      </rPr>
      <t>, 43-50, doi:10.1111/j.1475-4754.1991.tb00684.x (1991).</t>
    </r>
  </si>
  <si>
    <r>
      <t xml:space="preserve">Oyston, B. Thermoluminescence age determinations for the Mungo III human burial, Lake Mungo, Southeastern Australia. </t>
    </r>
    <r>
      <rPr>
        <i/>
        <sz val="12"/>
        <color theme="1"/>
        <rFont val="Times New Roman"/>
        <family val="1"/>
      </rPr>
      <t>Quat. Sci. Rev.</t>
    </r>
    <r>
      <rPr>
        <sz val="12"/>
        <color theme="1"/>
        <rFont val="Times New Roman"/>
        <family val="1"/>
      </rPr>
      <t xml:space="preserve"> </t>
    </r>
    <r>
      <rPr>
        <b/>
        <sz val="12"/>
        <color theme="1"/>
        <rFont val="Times New Roman"/>
        <family val="1"/>
      </rPr>
      <t>15</t>
    </r>
    <r>
      <rPr>
        <sz val="12"/>
        <color theme="1"/>
        <rFont val="Times New Roman"/>
        <family val="1"/>
      </rPr>
      <t>, 739-749, doi:10.1016/0277-3791(96)00025-X (1996).</t>
    </r>
  </si>
  <si>
    <r>
      <t xml:space="preserve">Bowler, J. M. &amp; Price, D. M. Luminescence dates and stratigraphic analyses at Lake Mungo: review and new perspectives. </t>
    </r>
    <r>
      <rPr>
        <i/>
        <sz val="12"/>
        <color theme="1"/>
        <rFont val="Times New Roman"/>
        <family val="1"/>
      </rPr>
      <t>Archaeol. Oceania</t>
    </r>
    <r>
      <rPr>
        <sz val="12"/>
        <color theme="1"/>
        <rFont val="Times New Roman"/>
        <family val="1"/>
      </rPr>
      <t xml:space="preserve"> </t>
    </r>
    <r>
      <rPr>
        <b/>
        <sz val="12"/>
        <color theme="1"/>
        <rFont val="Times New Roman"/>
        <family val="1"/>
      </rPr>
      <t>33</t>
    </r>
    <r>
      <rPr>
        <sz val="12"/>
        <color theme="1"/>
        <rFont val="Times New Roman"/>
        <family val="1"/>
      </rPr>
      <t>, 156-168, doi:10.1002/j.1834-4453.1998.tb00415.x (1998).</t>
    </r>
  </si>
  <si>
    <r>
      <t xml:space="preserve">Barbetti, M. </t>
    </r>
    <r>
      <rPr>
        <i/>
        <sz val="12"/>
        <color theme="1"/>
        <rFont val="Times New Roman"/>
        <family val="1"/>
      </rPr>
      <t>Archaeomagnetic and Radiocarbon Studies of Aboriginal Fireplaces</t>
    </r>
    <r>
      <rPr>
        <sz val="12"/>
        <color theme="1"/>
        <rFont val="Times New Roman"/>
        <family val="1"/>
      </rPr>
      <t xml:space="preserve"> PhD thesis, Australian National University, (1973).</t>
    </r>
  </si>
  <si>
    <r>
      <t xml:space="preserve">Polach, H. A., Lovering, J. F. &amp; Bowler, J. M. ANU radiocarbon date list IV. </t>
    </r>
    <r>
      <rPr>
        <i/>
        <sz val="12"/>
        <color theme="1"/>
        <rFont val="Times New Roman"/>
        <family val="1"/>
      </rPr>
      <t>Radiocarbon</t>
    </r>
    <r>
      <rPr>
        <sz val="12"/>
        <color theme="1"/>
        <rFont val="Times New Roman"/>
        <family val="1"/>
      </rPr>
      <t xml:space="preserve"> </t>
    </r>
    <r>
      <rPr>
        <b/>
        <sz val="12"/>
        <color theme="1"/>
        <rFont val="Times New Roman"/>
        <family val="1"/>
      </rPr>
      <t>12</t>
    </r>
    <r>
      <rPr>
        <sz val="12"/>
        <color theme="1"/>
        <rFont val="Times New Roman"/>
        <family val="1"/>
      </rPr>
      <t>, 1-18, doi:10.1017/S0033822200036183 (1970).</t>
    </r>
  </si>
  <si>
    <r>
      <t xml:space="preserve">Balme, J. &amp; Hope, J. Radiocarbon dates from midden sites in the lower Darling River area of western New South Wales. </t>
    </r>
    <r>
      <rPr>
        <i/>
        <sz val="12"/>
        <color theme="1"/>
        <rFont val="Times New Roman"/>
        <family val="1"/>
      </rPr>
      <t>Archaeol. Oceania</t>
    </r>
    <r>
      <rPr>
        <sz val="12"/>
        <color theme="1"/>
        <rFont val="Times New Roman"/>
        <family val="1"/>
      </rPr>
      <t xml:space="preserve"> </t>
    </r>
    <r>
      <rPr>
        <b/>
        <sz val="12"/>
        <color theme="1"/>
        <rFont val="Times New Roman"/>
        <family val="1"/>
      </rPr>
      <t>25</t>
    </r>
    <r>
      <rPr>
        <sz val="12"/>
        <color theme="1"/>
        <rFont val="Times New Roman"/>
        <family val="1"/>
      </rPr>
      <t>, 85-101, doi:10.1002/j.1834-4453.1990.tb00239.x (1990).</t>
    </r>
  </si>
  <si>
    <r>
      <t>Clarkson, C.</t>
    </r>
    <r>
      <rPr>
        <i/>
        <sz val="12"/>
        <color theme="1"/>
        <rFont val="Times New Roman"/>
        <family val="1"/>
      </rPr>
      <t xml:space="preserve"> et al.</t>
    </r>
    <r>
      <rPr>
        <sz val="12"/>
        <color theme="1"/>
        <rFont val="Times New Roman"/>
        <family val="1"/>
      </rPr>
      <t xml:space="preserve"> Human occupation of northern Australia by 65,000 years ago. </t>
    </r>
    <r>
      <rPr>
        <i/>
        <sz val="12"/>
        <color theme="1"/>
        <rFont val="Times New Roman"/>
        <family val="1"/>
      </rPr>
      <t>Nature</t>
    </r>
    <r>
      <rPr>
        <sz val="12"/>
        <color theme="1"/>
        <rFont val="Times New Roman"/>
        <family val="1"/>
      </rPr>
      <t xml:space="preserve"> </t>
    </r>
    <r>
      <rPr>
        <b/>
        <sz val="12"/>
        <color theme="1"/>
        <rFont val="Times New Roman"/>
        <family val="1"/>
      </rPr>
      <t>547</t>
    </r>
    <r>
      <rPr>
        <sz val="12"/>
        <color theme="1"/>
        <rFont val="Times New Roman"/>
        <family val="1"/>
      </rPr>
      <t>, 306-310, doi:10.1038/nature22968 (2017).</t>
    </r>
  </si>
  <si>
    <r>
      <t xml:space="preserve">Roberts, R. G., Jones, R. &amp; Smith, M. A. Thermoluminescence dating of a 50,000-year-old human occupation site in northern Australia. </t>
    </r>
    <r>
      <rPr>
        <i/>
        <sz val="12"/>
        <color theme="1"/>
        <rFont val="Times New Roman"/>
        <family val="1"/>
      </rPr>
      <t>Nature</t>
    </r>
    <r>
      <rPr>
        <sz val="12"/>
        <color theme="1"/>
        <rFont val="Times New Roman"/>
        <family val="1"/>
      </rPr>
      <t xml:space="preserve"> </t>
    </r>
    <r>
      <rPr>
        <b/>
        <sz val="12"/>
        <color theme="1"/>
        <rFont val="Times New Roman"/>
        <family val="1"/>
      </rPr>
      <t>345</t>
    </r>
    <r>
      <rPr>
        <sz val="12"/>
        <color theme="1"/>
        <rFont val="Times New Roman"/>
        <family val="1"/>
      </rPr>
      <t>, 153, doi:10.1038/345153a0 (1990).</t>
    </r>
  </si>
  <si>
    <r>
      <t xml:space="preserve">Roberts, R. G. &amp; Jones, R. Luminescence dating of sediments: New light on the human colonisation of Australia. </t>
    </r>
    <r>
      <rPr>
        <i/>
        <sz val="12"/>
        <color theme="1"/>
        <rFont val="Times New Roman"/>
        <family val="1"/>
      </rPr>
      <t>Australian Aboriginal Studies</t>
    </r>
    <r>
      <rPr>
        <sz val="12"/>
        <color theme="1"/>
        <rFont val="Times New Roman"/>
        <family val="1"/>
      </rPr>
      <t xml:space="preserve"> </t>
    </r>
    <r>
      <rPr>
        <b/>
        <sz val="12"/>
        <color theme="1"/>
        <rFont val="Times New Roman"/>
        <family val="1"/>
      </rPr>
      <t>2</t>
    </r>
    <r>
      <rPr>
        <sz val="12"/>
        <color theme="1"/>
        <rFont val="Times New Roman"/>
        <family val="1"/>
      </rPr>
      <t>, 2-17 (1994).</t>
    </r>
  </si>
  <si>
    <r>
      <t xml:space="preserve">Morse, K. in </t>
    </r>
    <r>
      <rPr>
        <i/>
        <sz val="12"/>
        <color theme="1"/>
        <rFont val="Times New Roman"/>
        <family val="1"/>
      </rPr>
      <t>Sahul in Review: Pleistocene Archaeology in Australia, New Guinea and Island Melanesia</t>
    </r>
    <r>
      <rPr>
        <sz val="12"/>
        <color theme="1"/>
        <rFont val="Times New Roman"/>
        <family val="1"/>
      </rPr>
      <t xml:space="preserve">   (eds M. A.Smith, M. Spriggs, &amp; B. Fankhauser)  155-163 (Australia National University, 1993).</t>
    </r>
  </si>
  <si>
    <r>
      <t>Veth, P.</t>
    </r>
    <r>
      <rPr>
        <i/>
        <sz val="12"/>
        <color theme="1"/>
        <rFont val="Times New Roman"/>
        <family val="1"/>
      </rPr>
      <t xml:space="preserve"> et al.</t>
    </r>
    <r>
      <rPr>
        <sz val="12"/>
        <color theme="1"/>
        <rFont val="Times New Roman"/>
        <family val="1"/>
      </rPr>
      <t xml:space="preserve"> Minjiwarra: archaeological evidence of human occupation of Australia’s northern Kimberley by 50,000 BP. </t>
    </r>
    <r>
      <rPr>
        <i/>
        <sz val="12"/>
        <color theme="1"/>
        <rFont val="Times New Roman"/>
        <family val="1"/>
      </rPr>
      <t>Aust. Archaeol.</t>
    </r>
    <r>
      <rPr>
        <sz val="12"/>
        <color theme="1"/>
        <rFont val="Times New Roman"/>
        <family val="1"/>
      </rPr>
      <t xml:space="preserve"> </t>
    </r>
    <r>
      <rPr>
        <b/>
        <sz val="12"/>
        <color theme="1"/>
        <rFont val="Times New Roman"/>
        <family val="1"/>
      </rPr>
      <t>85</t>
    </r>
    <r>
      <rPr>
        <sz val="12"/>
        <color theme="1"/>
        <rFont val="Times New Roman"/>
        <family val="1"/>
      </rPr>
      <t>, 115-125, doi:10.1080/03122417.2019.1650479 (2019).</t>
    </r>
  </si>
  <si>
    <r>
      <t>Sherwood, J.</t>
    </r>
    <r>
      <rPr>
        <i/>
        <sz val="12"/>
        <color theme="1"/>
        <rFont val="Times New Roman"/>
        <family val="1"/>
      </rPr>
      <t xml:space="preserve"> et al.</t>
    </r>
    <r>
      <rPr>
        <sz val="12"/>
        <color theme="1"/>
        <rFont val="Times New Roman"/>
        <family val="1"/>
      </rPr>
      <t xml:space="preserve"> A comparative study of Quaternary dating techniques applied to sedimentary deposits in southwest Victoria, Australia. </t>
    </r>
    <r>
      <rPr>
        <i/>
        <sz val="12"/>
        <color theme="1"/>
        <rFont val="Times New Roman"/>
        <family val="1"/>
      </rPr>
      <t>Quat. Sci. Rev.</t>
    </r>
    <r>
      <rPr>
        <sz val="12"/>
        <color theme="1"/>
        <rFont val="Times New Roman"/>
        <family val="1"/>
      </rPr>
      <t xml:space="preserve"> </t>
    </r>
    <r>
      <rPr>
        <b/>
        <sz val="12"/>
        <color theme="1"/>
        <rFont val="Times New Roman"/>
        <family val="1"/>
      </rPr>
      <t>13</t>
    </r>
    <r>
      <rPr>
        <sz val="12"/>
        <color theme="1"/>
        <rFont val="Times New Roman"/>
        <family val="1"/>
      </rPr>
      <t>, 95-110, doi:10.1016/0277-3791(94)90035-3 (1994).</t>
    </r>
  </si>
  <si>
    <r>
      <t>Sherwood, J. E.</t>
    </r>
    <r>
      <rPr>
        <i/>
        <sz val="12"/>
        <color theme="1"/>
        <rFont val="Times New Roman"/>
        <family val="1"/>
      </rPr>
      <t xml:space="preserve"> et al.</t>
    </r>
    <r>
      <rPr>
        <sz val="12"/>
        <color theme="1"/>
        <rFont val="Times New Roman"/>
        <family val="1"/>
      </rPr>
      <t xml:space="preserve"> The Moyjil site, south-west Victoria, Australia: chronology. </t>
    </r>
    <r>
      <rPr>
        <i/>
        <sz val="12"/>
        <color theme="1"/>
        <rFont val="Times New Roman"/>
        <family val="1"/>
      </rPr>
      <t>Proc R Soc Vic</t>
    </r>
    <r>
      <rPr>
        <sz val="12"/>
        <color theme="1"/>
        <rFont val="Times New Roman"/>
        <family val="1"/>
      </rPr>
      <t xml:space="preserve"> </t>
    </r>
    <r>
      <rPr>
        <b/>
        <sz val="12"/>
        <color theme="1"/>
        <rFont val="Times New Roman"/>
        <family val="1"/>
      </rPr>
      <t>130</t>
    </r>
    <r>
      <rPr>
        <sz val="12"/>
        <color theme="1"/>
        <rFont val="Times New Roman"/>
        <family val="1"/>
      </rPr>
      <t>, 32-49, doi:10.1071/RS18005 (2019).</t>
    </r>
  </si>
  <si>
    <r>
      <t xml:space="preserve">Olley, J. M., Roberts, R. G., Yoshida, H. &amp; Bowler, J. M. Single-grain optical dating of grave-infill associated with human burials at Lake Mungo, Australia. </t>
    </r>
    <r>
      <rPr>
        <i/>
        <sz val="12"/>
        <color theme="1"/>
        <rFont val="Times New Roman"/>
        <family val="1"/>
      </rPr>
      <t>Quat. Sci. Rev.</t>
    </r>
    <r>
      <rPr>
        <sz val="12"/>
        <color theme="1"/>
        <rFont val="Times New Roman"/>
        <family val="1"/>
      </rPr>
      <t xml:space="preserve"> </t>
    </r>
    <r>
      <rPr>
        <b/>
        <sz val="12"/>
        <color theme="1"/>
        <rFont val="Times New Roman"/>
        <family val="1"/>
      </rPr>
      <t>25</t>
    </r>
    <r>
      <rPr>
        <sz val="12"/>
        <color theme="1"/>
        <rFont val="Times New Roman"/>
        <family val="1"/>
      </rPr>
      <t>, 2469-2474, doi:10.1016/j.quascirev.2005.07.022 (2006).</t>
    </r>
  </si>
  <si>
    <r>
      <t>Thorne, A.</t>
    </r>
    <r>
      <rPr>
        <i/>
        <sz val="12"/>
        <color theme="1"/>
        <rFont val="Times New Roman"/>
        <family val="1"/>
      </rPr>
      <t xml:space="preserve"> et al.</t>
    </r>
    <r>
      <rPr>
        <sz val="12"/>
        <color theme="1"/>
        <rFont val="Times New Roman"/>
        <family val="1"/>
      </rPr>
      <t xml:space="preserve"> Australia's oldest human remains: age of the Lake Mungo 3 skeleton. </t>
    </r>
    <r>
      <rPr>
        <i/>
        <sz val="12"/>
        <color theme="1"/>
        <rFont val="Times New Roman"/>
        <family val="1"/>
      </rPr>
      <t>J. Hum. Evol.</t>
    </r>
    <r>
      <rPr>
        <sz val="12"/>
        <color theme="1"/>
        <rFont val="Times New Roman"/>
        <family val="1"/>
      </rPr>
      <t xml:space="preserve"> </t>
    </r>
    <r>
      <rPr>
        <b/>
        <sz val="12"/>
        <color theme="1"/>
        <rFont val="Times New Roman"/>
        <family val="1"/>
      </rPr>
      <t>36</t>
    </r>
    <r>
      <rPr>
        <sz val="12"/>
        <color theme="1"/>
        <rFont val="Times New Roman"/>
        <family val="1"/>
      </rPr>
      <t>, 591-612, doi:10.1006/jhev.1999.0305 (1999).</t>
    </r>
  </si>
  <si>
    <r>
      <t xml:space="preserve">Cosgrove, R., Field, J. &amp; Ferrier, Å. The archaeology of Australia's tropical rainforests. </t>
    </r>
    <r>
      <rPr>
        <i/>
        <sz val="12"/>
        <color theme="1"/>
        <rFont val="Times New Roman"/>
        <family val="1"/>
      </rPr>
      <t>Paleogeogr. Paleoclimatol. Paleoecol.</t>
    </r>
    <r>
      <rPr>
        <sz val="12"/>
        <color theme="1"/>
        <rFont val="Times New Roman"/>
        <family val="1"/>
      </rPr>
      <t xml:space="preserve"> </t>
    </r>
    <r>
      <rPr>
        <b/>
        <sz val="12"/>
        <color theme="1"/>
        <rFont val="Times New Roman"/>
        <family val="1"/>
      </rPr>
      <t>251</t>
    </r>
    <r>
      <rPr>
        <sz val="12"/>
        <color theme="1"/>
        <rFont val="Times New Roman"/>
        <family val="1"/>
      </rPr>
      <t>, 150-173, doi:10.1016/j.palaeo.2007.02.023 (2007).</t>
    </r>
  </si>
  <si>
    <r>
      <t xml:space="preserve">Roberts, R., Jones, R. &amp; Smith, M. A. Optical dating at Deaf Adder Gorge, Northern Territory, indicates human occupation between 53,000 and 60,000 years ago. </t>
    </r>
    <r>
      <rPr>
        <i/>
        <sz val="12"/>
        <color theme="1"/>
        <rFont val="Times New Roman"/>
        <family val="1"/>
      </rPr>
      <t>Aust. Archaeol.</t>
    </r>
    <r>
      <rPr>
        <sz val="12"/>
        <color theme="1"/>
        <rFont val="Times New Roman"/>
        <family val="1"/>
      </rPr>
      <t xml:space="preserve"> </t>
    </r>
    <r>
      <rPr>
        <b/>
        <sz val="12"/>
        <color theme="1"/>
        <rFont val="Times New Roman"/>
        <family val="1"/>
      </rPr>
      <t>37</t>
    </r>
    <r>
      <rPr>
        <sz val="12"/>
        <color theme="1"/>
        <rFont val="Times New Roman"/>
        <family val="1"/>
      </rPr>
      <t>, 58-59, doi:10.1080/03122417.1993.11681497 (1993).</t>
    </r>
  </si>
  <si>
    <r>
      <t>David, B.</t>
    </r>
    <r>
      <rPr>
        <i/>
        <sz val="12"/>
        <color theme="1"/>
        <rFont val="Times New Roman"/>
        <family val="1"/>
      </rPr>
      <t xml:space="preserve"> et al.</t>
    </r>
    <r>
      <rPr>
        <sz val="12"/>
        <color theme="1"/>
        <rFont val="Times New Roman"/>
        <family val="1"/>
      </rPr>
      <t xml:space="preserve"> Nawarla Gabarnmang, a 45,180±910 cal BP Site in Jawoyn Country, Southwest Arnhem Land Plateau. </t>
    </r>
    <r>
      <rPr>
        <i/>
        <sz val="12"/>
        <color theme="1"/>
        <rFont val="Times New Roman"/>
        <family val="1"/>
      </rPr>
      <t>Aust. Archaeol.</t>
    </r>
    <r>
      <rPr>
        <sz val="12"/>
        <color theme="1"/>
        <rFont val="Times New Roman"/>
        <family val="1"/>
      </rPr>
      <t xml:space="preserve"> </t>
    </r>
    <r>
      <rPr>
        <b/>
        <sz val="12"/>
        <color theme="1"/>
        <rFont val="Times New Roman"/>
        <family val="1"/>
      </rPr>
      <t>73</t>
    </r>
    <r>
      <rPr>
        <sz val="12"/>
        <color theme="1"/>
        <rFont val="Times New Roman"/>
        <family val="1"/>
      </rPr>
      <t>, 73-77, doi:10.1080/03122417.2011.11961928 (2011).</t>
    </r>
  </si>
  <si>
    <r>
      <t>Geneste, J.-M.</t>
    </r>
    <r>
      <rPr>
        <i/>
        <sz val="12"/>
        <color theme="1"/>
        <rFont val="Times New Roman"/>
        <family val="1"/>
      </rPr>
      <t xml:space="preserve"> et al.</t>
    </r>
    <r>
      <rPr>
        <sz val="12"/>
        <color theme="1"/>
        <rFont val="Times New Roman"/>
        <family val="1"/>
      </rPr>
      <t xml:space="preserve"> Earliest evidence for ground-edge axes: 35,400±410 cal BP from Jawoyn Country, Arnhem Land. </t>
    </r>
    <r>
      <rPr>
        <i/>
        <sz val="12"/>
        <color theme="1"/>
        <rFont val="Times New Roman"/>
        <family val="1"/>
      </rPr>
      <t>Aust. Archaeol.</t>
    </r>
    <r>
      <rPr>
        <sz val="12"/>
        <color theme="1"/>
        <rFont val="Times New Roman"/>
        <family val="1"/>
      </rPr>
      <t xml:space="preserve"> </t>
    </r>
    <r>
      <rPr>
        <b/>
        <sz val="12"/>
        <color theme="1"/>
        <rFont val="Times New Roman"/>
        <family val="1"/>
      </rPr>
      <t>71</t>
    </r>
    <r>
      <rPr>
        <sz val="12"/>
        <color theme="1"/>
        <rFont val="Times New Roman"/>
        <family val="1"/>
      </rPr>
      <t>, 66-69, doi:10.1080/03122417.2010.11689385 (2010).</t>
    </r>
  </si>
  <si>
    <r>
      <t>David, B.</t>
    </r>
    <r>
      <rPr>
        <i/>
        <sz val="12"/>
        <color theme="1"/>
        <rFont val="Times New Roman"/>
        <family val="1"/>
      </rPr>
      <t xml:space="preserve"> et al.</t>
    </r>
    <r>
      <rPr>
        <sz val="12"/>
        <color theme="1"/>
        <rFont val="Times New Roman"/>
        <family val="1"/>
      </rPr>
      <t xml:space="preserve"> 45,610–52,160 years of site and landscape occupation at Nawarla Gabarnmang, Arnhem Land plateau (northern Australia). </t>
    </r>
    <r>
      <rPr>
        <i/>
        <sz val="12"/>
        <color theme="1"/>
        <rFont val="Times New Roman"/>
        <family val="1"/>
      </rPr>
      <t>Quat. Sci. Rev.</t>
    </r>
    <r>
      <rPr>
        <sz val="12"/>
        <color theme="1"/>
        <rFont val="Times New Roman"/>
        <family val="1"/>
      </rPr>
      <t xml:space="preserve"> </t>
    </r>
    <r>
      <rPr>
        <b/>
        <sz val="12"/>
        <color theme="1"/>
        <rFont val="Times New Roman"/>
        <family val="1"/>
      </rPr>
      <t>215</t>
    </r>
    <r>
      <rPr>
        <sz val="12"/>
        <color theme="1"/>
        <rFont val="Times New Roman"/>
        <family val="1"/>
      </rPr>
      <t>, 64-85, doi:10.1016/j.quascirev.2019.04.027 (2019).</t>
    </r>
  </si>
  <si>
    <r>
      <t>David, B.</t>
    </r>
    <r>
      <rPr>
        <i/>
        <sz val="12"/>
        <color theme="1"/>
        <rFont val="Times New Roman"/>
        <family val="1"/>
      </rPr>
      <t xml:space="preserve"> et al.</t>
    </r>
    <r>
      <rPr>
        <sz val="12"/>
        <color theme="1"/>
        <rFont val="Times New Roman"/>
        <family val="1"/>
      </rPr>
      <t xml:space="preserve"> A 28,000 year old excavated painted rock from Nawarla Gabarnmang, northern Australia. </t>
    </r>
    <r>
      <rPr>
        <i/>
        <sz val="12"/>
        <color theme="1"/>
        <rFont val="Times New Roman"/>
        <family val="1"/>
      </rPr>
      <t>J. Archaeol. Sci.</t>
    </r>
    <r>
      <rPr>
        <sz val="12"/>
        <color theme="1"/>
        <rFont val="Times New Roman"/>
        <family val="1"/>
      </rPr>
      <t xml:space="preserve"> </t>
    </r>
    <r>
      <rPr>
        <b/>
        <sz val="12"/>
        <color theme="1"/>
        <rFont val="Times New Roman"/>
        <family val="1"/>
      </rPr>
      <t>40</t>
    </r>
    <r>
      <rPr>
        <sz val="12"/>
        <color theme="1"/>
        <rFont val="Times New Roman"/>
        <family val="1"/>
      </rPr>
      <t>, 2493-2501, doi:10.1016/j.jas.2012.08.015 (2013).</t>
    </r>
  </si>
  <si>
    <r>
      <t xml:space="preserve">Slack, M. J., Law, W. B. &amp; Gliganic, L. A. Pleistocene settlement of the eastern Hamersley Plateau: a regional study of 22 rock-shelter sites. </t>
    </r>
    <r>
      <rPr>
        <i/>
        <sz val="12"/>
        <color theme="1"/>
        <rFont val="Times New Roman"/>
        <family val="1"/>
      </rPr>
      <t>Archaeol. Oceania</t>
    </r>
    <r>
      <rPr>
        <sz val="12"/>
        <color theme="1"/>
        <rFont val="Times New Roman"/>
        <family val="1"/>
      </rPr>
      <t xml:space="preserve"> </t>
    </r>
    <r>
      <rPr>
        <b/>
        <sz val="12"/>
        <color theme="1"/>
        <rFont val="Times New Roman"/>
        <family val="1"/>
      </rPr>
      <t>53</t>
    </r>
    <r>
      <rPr>
        <sz val="12"/>
        <color theme="1"/>
        <rFont val="Times New Roman"/>
        <family val="1"/>
      </rPr>
      <t>, 191-204, doi:10.1002/arco.5163 (2018).</t>
    </r>
  </si>
  <si>
    <r>
      <t xml:space="preserve">David, B. Initial radiocarbon determinations from Nurrabullgin. </t>
    </r>
    <r>
      <rPr>
        <i/>
        <sz val="12"/>
        <color theme="1"/>
        <rFont val="Times New Roman"/>
        <family val="1"/>
      </rPr>
      <t>Australian Aboriginal Studies</t>
    </r>
    <r>
      <rPr>
        <sz val="12"/>
        <color theme="1"/>
        <rFont val="Times New Roman"/>
        <family val="1"/>
      </rPr>
      <t xml:space="preserve"> </t>
    </r>
    <r>
      <rPr>
        <b/>
        <sz val="12"/>
        <color theme="1"/>
        <rFont val="Times New Roman"/>
        <family val="1"/>
      </rPr>
      <t>1</t>
    </r>
    <r>
      <rPr>
        <sz val="12"/>
        <color theme="1"/>
        <rFont val="Times New Roman"/>
        <family val="1"/>
      </rPr>
      <t>, 77-79 (1992).</t>
    </r>
  </si>
  <si>
    <r>
      <t xml:space="preserve">David, B., Roberts, R., Tuniz, C., Jones, R. &amp; Head, J. New optical and radiocarbon dates from Ngarrabullgan Cave, a Pleistocene archaeological site in Australia: implications for the comparability of time clocks and for the human colonization of Australia. </t>
    </r>
    <r>
      <rPr>
        <i/>
        <sz val="12"/>
        <color theme="1"/>
        <rFont val="Times New Roman"/>
        <family val="1"/>
      </rPr>
      <t>Antiquity</t>
    </r>
    <r>
      <rPr>
        <sz val="12"/>
        <color theme="1"/>
        <rFont val="Times New Roman"/>
        <family val="1"/>
      </rPr>
      <t xml:space="preserve"> </t>
    </r>
    <r>
      <rPr>
        <b/>
        <sz val="12"/>
        <color theme="1"/>
        <rFont val="Times New Roman"/>
        <family val="1"/>
      </rPr>
      <t>71</t>
    </r>
    <r>
      <rPr>
        <sz val="12"/>
        <color theme="1"/>
        <rFont val="Times New Roman"/>
        <family val="1"/>
      </rPr>
      <t>, 183-188, doi:10.1017/S0003598X00084672 (1997).</t>
    </r>
  </si>
  <si>
    <r>
      <t>Bird, M. I.</t>
    </r>
    <r>
      <rPr>
        <i/>
        <sz val="12"/>
        <color theme="1"/>
        <rFont val="Times New Roman"/>
        <family val="1"/>
      </rPr>
      <t xml:space="preserve"> et al.</t>
    </r>
    <r>
      <rPr>
        <sz val="12"/>
        <color theme="1"/>
        <rFont val="Times New Roman"/>
        <family val="1"/>
      </rPr>
      <t xml:space="preserve"> Radiocarbon dating of “old” charcoal using a wet oxidation, stepped-combustion procedure. </t>
    </r>
    <r>
      <rPr>
        <i/>
        <sz val="12"/>
        <color theme="1"/>
        <rFont val="Times New Roman"/>
        <family val="1"/>
      </rPr>
      <t>Radiocarbon</t>
    </r>
    <r>
      <rPr>
        <sz val="12"/>
        <color theme="1"/>
        <rFont val="Times New Roman"/>
        <family val="1"/>
      </rPr>
      <t xml:space="preserve"> </t>
    </r>
    <r>
      <rPr>
        <b/>
        <sz val="12"/>
        <color theme="1"/>
        <rFont val="Times New Roman"/>
        <family val="1"/>
      </rPr>
      <t>41</t>
    </r>
    <r>
      <rPr>
        <sz val="12"/>
        <color theme="1"/>
        <rFont val="Times New Roman"/>
        <family val="1"/>
      </rPr>
      <t>, 127-140, doi:10.1017/S0033822200019482 (1999).</t>
    </r>
  </si>
  <si>
    <r>
      <t xml:space="preserve">David, B. Nurrabullgin Cave: preliminary results from a pre-37,000 year old rockshelter, North Queensland. </t>
    </r>
    <r>
      <rPr>
        <i/>
        <sz val="12"/>
        <color theme="1"/>
        <rFont val="Times New Roman"/>
        <family val="1"/>
      </rPr>
      <t>Archaeol. Oceania</t>
    </r>
    <r>
      <rPr>
        <sz val="12"/>
        <color theme="1"/>
        <rFont val="Times New Roman"/>
        <family val="1"/>
      </rPr>
      <t xml:space="preserve"> </t>
    </r>
    <r>
      <rPr>
        <b/>
        <sz val="12"/>
        <color theme="1"/>
        <rFont val="Times New Roman"/>
        <family val="1"/>
      </rPr>
      <t>28</t>
    </r>
    <r>
      <rPr>
        <sz val="12"/>
        <color theme="1"/>
        <rFont val="Times New Roman"/>
        <family val="1"/>
      </rPr>
      <t>, 50-54, doi:10.1002/j.1834-4453.1993.tb00313.x (1993).</t>
    </r>
  </si>
  <si>
    <r>
      <t xml:space="preserve">Cosgrove, R. Thirty thousand years of human colonization in Tasmania: new Pleistocene dates. </t>
    </r>
    <r>
      <rPr>
        <i/>
        <sz val="12"/>
        <color theme="1"/>
        <rFont val="Times New Roman"/>
        <family val="1"/>
      </rPr>
      <t>Science</t>
    </r>
    <r>
      <rPr>
        <sz val="12"/>
        <color theme="1"/>
        <rFont val="Times New Roman"/>
        <family val="1"/>
      </rPr>
      <t xml:space="preserve"> </t>
    </r>
    <r>
      <rPr>
        <b/>
        <sz val="12"/>
        <color theme="1"/>
        <rFont val="Times New Roman"/>
        <family val="1"/>
      </rPr>
      <t>243</t>
    </r>
    <r>
      <rPr>
        <sz val="12"/>
        <color theme="1"/>
        <rFont val="Times New Roman"/>
        <family val="1"/>
      </rPr>
      <t>, 1706, doi:10.1126/science.243.4899.1706 (1989).</t>
    </r>
  </si>
  <si>
    <r>
      <t xml:space="preserve">Cosgrove, R. in </t>
    </r>
    <r>
      <rPr>
        <i/>
        <sz val="12"/>
        <color theme="1"/>
        <rFont val="Times New Roman"/>
        <family val="1"/>
      </rPr>
      <t>Report of the Southern Forests Archaeological Project: Site Descriptions, Stratigraphies and Chronologies</t>
    </r>
    <r>
      <rPr>
        <sz val="12"/>
        <color theme="1"/>
        <rFont val="Times New Roman"/>
        <family val="1"/>
      </rPr>
      <t xml:space="preserve">   (ed J. Allen)  41-68 (La Trobe University Archaeological Publications, 1996).</t>
    </r>
  </si>
  <si>
    <r>
      <t xml:space="preserve">Walshe, K. Port Augusta hearth site dated to 40,000 years. </t>
    </r>
    <r>
      <rPr>
        <i/>
        <sz val="12"/>
        <color theme="1"/>
        <rFont val="Times New Roman"/>
        <family val="1"/>
      </rPr>
      <t>Aust. Archaeol.</t>
    </r>
    <r>
      <rPr>
        <sz val="12"/>
        <color theme="1"/>
        <rFont val="Times New Roman"/>
        <family val="1"/>
      </rPr>
      <t xml:space="preserve"> </t>
    </r>
    <r>
      <rPr>
        <b/>
        <sz val="12"/>
        <color theme="1"/>
        <rFont val="Times New Roman"/>
        <family val="1"/>
      </rPr>
      <t>74</t>
    </r>
    <r>
      <rPr>
        <sz val="12"/>
        <color theme="1"/>
        <rFont val="Times New Roman"/>
        <family val="1"/>
      </rPr>
      <t>, 106-110, doi:10.1080/03122417.2012.11681940 (2012).</t>
    </r>
  </si>
  <si>
    <r>
      <t>Veth, P.</t>
    </r>
    <r>
      <rPr>
        <i/>
        <sz val="12"/>
        <color theme="1"/>
        <rFont val="Times New Roman"/>
        <family val="1"/>
      </rPr>
      <t xml:space="preserve"> et al.</t>
    </r>
    <r>
      <rPr>
        <sz val="12"/>
        <color theme="1"/>
        <rFont val="Times New Roman"/>
        <family val="1"/>
      </rPr>
      <t xml:space="preserve"> Excavations at Parnkupirti, Lake Gregory, Great Sandy Desert: OSL ages for occupation before the Last Glacial Maximum. </t>
    </r>
    <r>
      <rPr>
        <i/>
        <sz val="12"/>
        <color theme="1"/>
        <rFont val="Times New Roman"/>
        <family val="1"/>
      </rPr>
      <t>Aust. Archaeol.</t>
    </r>
    <r>
      <rPr>
        <sz val="12"/>
        <color theme="1"/>
        <rFont val="Times New Roman"/>
        <family val="1"/>
      </rPr>
      <t xml:space="preserve"> </t>
    </r>
    <r>
      <rPr>
        <b/>
        <sz val="12"/>
        <color theme="1"/>
        <rFont val="Times New Roman"/>
        <family val="1"/>
      </rPr>
      <t>69</t>
    </r>
    <r>
      <rPr>
        <sz val="12"/>
        <color theme="1"/>
        <rFont val="Times New Roman"/>
        <family val="1"/>
      </rPr>
      <t>, 1-10, doi:10.1080/03122417.2009.11681896 (2009).</t>
    </r>
  </si>
  <si>
    <r>
      <t xml:space="preserve">Williams, A. N., Atkinson, F., Lau, M. &amp; Toms, P. S. A glacial cryptic refuge in south-east Australia: human occupation and mobility from 36 000 years ago in the Sydney Basin, New South Wales. </t>
    </r>
    <r>
      <rPr>
        <i/>
        <sz val="12"/>
        <color theme="1"/>
        <rFont val="Times New Roman"/>
        <family val="1"/>
      </rPr>
      <t>J. Quat. Sci.</t>
    </r>
    <r>
      <rPr>
        <sz val="12"/>
        <color theme="1"/>
        <rFont val="Times New Roman"/>
        <family val="1"/>
      </rPr>
      <t xml:space="preserve"> </t>
    </r>
    <r>
      <rPr>
        <b/>
        <sz val="12"/>
        <color theme="1"/>
        <rFont val="Times New Roman"/>
        <family val="1"/>
      </rPr>
      <t>29</t>
    </r>
    <r>
      <rPr>
        <sz val="12"/>
        <color theme="1"/>
        <rFont val="Times New Roman"/>
        <family val="1"/>
      </rPr>
      <t>, 735-748, doi:10.1002/jqs.2742 (2014).</t>
    </r>
  </si>
  <si>
    <r>
      <t>Smith, M. A.</t>
    </r>
    <r>
      <rPr>
        <i/>
        <sz val="12"/>
        <color theme="1"/>
        <rFont val="Times New Roman"/>
        <family val="1"/>
      </rPr>
      <t xml:space="preserve"> et al.</t>
    </r>
    <r>
      <rPr>
        <sz val="12"/>
        <color theme="1"/>
        <rFont val="Times New Roman"/>
        <family val="1"/>
      </rPr>
      <t xml:space="preserve"> New ABOX AMS-</t>
    </r>
    <r>
      <rPr>
        <vertAlign val="superscript"/>
        <sz val="12"/>
        <color theme="1"/>
        <rFont val="Times New Roman"/>
        <family val="1"/>
      </rPr>
      <t>14</t>
    </r>
    <r>
      <rPr>
        <sz val="12"/>
        <color theme="1"/>
        <rFont val="Times New Roman"/>
        <family val="1"/>
      </rPr>
      <t xml:space="preserve">C ages remove dating anomalies at Puritjarra Rock Shelter. </t>
    </r>
    <r>
      <rPr>
        <i/>
        <sz val="12"/>
        <color theme="1"/>
        <rFont val="Times New Roman"/>
        <family val="1"/>
      </rPr>
      <t>Aust. Archaeol.</t>
    </r>
    <r>
      <rPr>
        <sz val="12"/>
        <color theme="1"/>
        <rFont val="Times New Roman"/>
        <family val="1"/>
      </rPr>
      <t xml:space="preserve"> </t>
    </r>
    <r>
      <rPr>
        <b/>
        <sz val="12"/>
        <color theme="1"/>
        <rFont val="Times New Roman"/>
        <family val="1"/>
      </rPr>
      <t>53</t>
    </r>
    <r>
      <rPr>
        <sz val="12"/>
        <color theme="1"/>
        <rFont val="Times New Roman"/>
        <family val="1"/>
      </rPr>
      <t>, 45-47, doi:10.1080/03122417.2001.11681724 (2001).</t>
    </r>
  </si>
  <si>
    <r>
      <t xml:space="preserve">Smith, M. A., Prescott, J. R. &amp; Head, M. J. Comparison of </t>
    </r>
    <r>
      <rPr>
        <vertAlign val="superscript"/>
        <sz val="12"/>
        <color theme="1"/>
        <rFont val="Times New Roman"/>
        <family val="1"/>
      </rPr>
      <t>14</t>
    </r>
    <r>
      <rPr>
        <sz val="12"/>
        <color theme="1"/>
        <rFont val="Times New Roman"/>
        <family val="1"/>
      </rPr>
      <t xml:space="preserve">C and luminescence chronologies at Puritjarra rock shelter, central Australia. </t>
    </r>
    <r>
      <rPr>
        <i/>
        <sz val="12"/>
        <color theme="1"/>
        <rFont val="Times New Roman"/>
        <family val="1"/>
      </rPr>
      <t>Quat. Sci. Rev.</t>
    </r>
    <r>
      <rPr>
        <sz val="12"/>
        <color theme="1"/>
        <rFont val="Times New Roman"/>
        <family val="1"/>
      </rPr>
      <t xml:space="preserve"> </t>
    </r>
    <r>
      <rPr>
        <b/>
        <sz val="12"/>
        <color theme="1"/>
        <rFont val="Times New Roman"/>
        <family val="1"/>
      </rPr>
      <t>16</t>
    </r>
    <r>
      <rPr>
        <sz val="12"/>
        <color theme="1"/>
        <rFont val="Times New Roman"/>
        <family val="1"/>
      </rPr>
      <t>, 299-320, doi:10.1016/S0277-3791(96)00085-6 (1997).</t>
    </r>
  </si>
  <si>
    <t>Smith, M. A. Puritjarra Rock Shelter: Final Report on Excavations 1986–90. (National Museum of Australia Press, Canberra, 2010).</t>
  </si>
  <si>
    <r>
      <t>Wood, R.</t>
    </r>
    <r>
      <rPr>
        <i/>
        <sz val="12"/>
        <color theme="1"/>
        <rFont val="Times New Roman"/>
        <family val="1"/>
      </rPr>
      <t xml:space="preserve"> et al.</t>
    </r>
    <r>
      <rPr>
        <sz val="12"/>
        <color theme="1"/>
        <rFont val="Times New Roman"/>
        <family val="1"/>
      </rPr>
      <t xml:space="preserve"> Towards an accurate and precise chronology for the colonization of Australia: the example of Riwi, Kimberley, Western Australia. </t>
    </r>
    <r>
      <rPr>
        <i/>
        <sz val="12"/>
        <color theme="1"/>
        <rFont val="Times New Roman"/>
        <family val="1"/>
      </rPr>
      <t>PLoS One</t>
    </r>
    <r>
      <rPr>
        <sz val="12"/>
        <color theme="1"/>
        <rFont val="Times New Roman"/>
        <family val="1"/>
      </rPr>
      <t xml:space="preserve"> </t>
    </r>
    <r>
      <rPr>
        <b/>
        <sz val="12"/>
        <color theme="1"/>
        <rFont val="Times New Roman"/>
        <family val="1"/>
      </rPr>
      <t>11</t>
    </r>
    <r>
      <rPr>
        <sz val="12"/>
        <color theme="1"/>
        <rFont val="Times New Roman"/>
        <family val="1"/>
      </rPr>
      <t>, e0160123, doi:10.1371/journal.pone.0160123 (2016).</t>
    </r>
  </si>
  <si>
    <r>
      <t xml:space="preserve">Balme, J. Excavations revealing 40,000 years of occupation at Mimbi Caves, south central Kimberley, Western Australia. </t>
    </r>
    <r>
      <rPr>
        <i/>
        <sz val="12"/>
        <color theme="1"/>
        <rFont val="Times New Roman"/>
        <family val="1"/>
      </rPr>
      <t>Aust. Archaeol.</t>
    </r>
    <r>
      <rPr>
        <sz val="12"/>
        <color theme="1"/>
        <rFont val="Times New Roman"/>
        <family val="1"/>
      </rPr>
      <t xml:space="preserve"> </t>
    </r>
    <r>
      <rPr>
        <b/>
        <sz val="12"/>
        <color theme="1"/>
        <rFont val="Times New Roman"/>
        <family val="1"/>
      </rPr>
      <t>51</t>
    </r>
    <r>
      <rPr>
        <sz val="12"/>
        <color theme="1"/>
        <rFont val="Times New Roman"/>
        <family val="1"/>
      </rPr>
      <t>, 1-5, doi:10.1080/03122417.2000.11681674 (2000).</t>
    </r>
  </si>
  <si>
    <t>Jo McDonald Cultural Heritage Management Pty Ltd. Archaeological Salvage Excavation of Site RTA-G1 (109-113 George Street, Parramatta, NSW, Unpublished Report to Landcom, 2005).</t>
  </si>
  <si>
    <r>
      <t xml:space="preserve">Morwood, M. J. &amp; Trezise, P. J. Edge-ground axes in Pleistocene Greater Australia: new evidence from S.E. Cape York Peninsula. </t>
    </r>
    <r>
      <rPr>
        <i/>
        <sz val="12"/>
        <color theme="1"/>
        <rFont val="Times New Roman"/>
        <family val="1"/>
      </rPr>
      <t>Queensland Archaeological Research</t>
    </r>
    <r>
      <rPr>
        <sz val="12"/>
        <color theme="1"/>
        <rFont val="Times New Roman"/>
        <family val="1"/>
      </rPr>
      <t xml:space="preserve"> </t>
    </r>
    <r>
      <rPr>
        <b/>
        <sz val="12"/>
        <color theme="1"/>
        <rFont val="Times New Roman"/>
        <family val="1"/>
      </rPr>
      <t>6</t>
    </r>
    <r>
      <rPr>
        <sz val="12"/>
        <color theme="1"/>
        <rFont val="Times New Roman"/>
        <family val="1"/>
      </rPr>
      <t>, 77-90, doi:10.25120/qar.6.1989.138 (1989).</t>
    </r>
  </si>
  <si>
    <r>
      <t xml:space="preserve">Hughes, P., Spooner, N. &amp; Questiaux, D. The central lowlands of the Hunter Valley, NSW: why so few early sites have been found in this archaeologically-rich landscape. </t>
    </r>
    <r>
      <rPr>
        <i/>
        <sz val="12"/>
        <color theme="1"/>
        <rFont val="Times New Roman"/>
        <family val="1"/>
      </rPr>
      <t>Aust. Archaeol.</t>
    </r>
    <r>
      <rPr>
        <sz val="12"/>
        <color theme="1"/>
        <rFont val="Times New Roman"/>
        <family val="1"/>
      </rPr>
      <t xml:space="preserve"> </t>
    </r>
    <r>
      <rPr>
        <b/>
        <sz val="12"/>
        <color theme="1"/>
        <rFont val="Times New Roman"/>
        <family val="1"/>
      </rPr>
      <t>79</t>
    </r>
    <r>
      <rPr>
        <sz val="12"/>
        <color theme="1"/>
        <rFont val="Times New Roman"/>
        <family val="1"/>
      </rPr>
      <t>, 34-44, doi:10.1080/03122417.2014.11682017 (2014).</t>
    </r>
  </si>
  <si>
    <t>Hughes, P. J., Spooner, N., Collis, A. &amp; Nightingale, A. Optically Stimulated Luminescence (OSL) Dates for Sand Sheet on Sandy Hollow Creek, Warkworth Mine Extension, and Implications for Interpreting the Geomorphology and Archaeology. (Unpublished report to NSW National Parks and Wildlife Service, Sydney, 2003).</t>
  </si>
  <si>
    <t>Koettig, M. Monitoring Excavations at Three Locations along the Singleton to Glennies Creek Pipeline Route, Hunter Valley, NSW. (Upublished Report to NSW Public Works Department, Sydney, 1987).</t>
  </si>
  <si>
    <r>
      <t xml:space="preserve">Bowdler, S. in </t>
    </r>
    <r>
      <rPr>
        <i/>
        <sz val="12"/>
        <color theme="1"/>
        <rFont val="Times New Roman"/>
        <family val="1"/>
      </rPr>
      <t>Australian Coastal Archaeology</t>
    </r>
    <r>
      <rPr>
        <sz val="12"/>
        <color theme="1"/>
        <rFont val="Times New Roman"/>
        <family val="1"/>
      </rPr>
      <t xml:space="preserve">   (eds J. Hall &amp; I. McNiven)  79-84 (ANH Publications, Department of Archaeology and Natural History, Research School of Pacific and Asian Studies, Australian National University, 1999).</t>
    </r>
  </si>
  <si>
    <r>
      <t xml:space="preserve">Pearce, R. H. &amp; Barbetti, M. A 38,000-year-old archaeological site at Upper Swan, Western Australia. </t>
    </r>
    <r>
      <rPr>
        <i/>
        <sz val="12"/>
        <color theme="1"/>
        <rFont val="Times New Roman"/>
        <family val="1"/>
      </rPr>
      <t>Archaeol. Oceania</t>
    </r>
    <r>
      <rPr>
        <sz val="12"/>
        <color theme="1"/>
        <rFont val="Times New Roman"/>
        <family val="1"/>
      </rPr>
      <t xml:space="preserve"> </t>
    </r>
    <r>
      <rPr>
        <b/>
        <sz val="12"/>
        <color theme="1"/>
        <rFont val="Times New Roman"/>
        <family val="1"/>
      </rPr>
      <t>16</t>
    </r>
    <r>
      <rPr>
        <sz val="12"/>
        <color theme="1"/>
        <rFont val="Times New Roman"/>
        <family val="1"/>
      </rPr>
      <t>, 173-178, doi:10.1002/j.1834-4453.1981.tb00028.x (1981).</t>
    </r>
  </si>
  <si>
    <t>Scarp Archaeology. Warkwoth Sands Archaeological Project. (Unpublished Report to Rio Tinto Coal Australia, Melbourne, 2009).</t>
  </si>
  <si>
    <r>
      <t>Hamm, G.</t>
    </r>
    <r>
      <rPr>
        <i/>
        <sz val="12"/>
        <color theme="1"/>
        <rFont val="Times New Roman"/>
        <family val="1"/>
      </rPr>
      <t xml:space="preserve"> et al.</t>
    </r>
    <r>
      <rPr>
        <sz val="12"/>
        <color theme="1"/>
        <rFont val="Times New Roman"/>
        <family val="1"/>
      </rPr>
      <t xml:space="preserve"> Cultural innovation and megafauna interaction in the early settlement of arid Australia. </t>
    </r>
    <r>
      <rPr>
        <i/>
        <sz val="12"/>
        <color theme="1"/>
        <rFont val="Times New Roman"/>
        <family val="1"/>
      </rPr>
      <t>Nature</t>
    </r>
    <r>
      <rPr>
        <sz val="12"/>
        <color theme="1"/>
        <rFont val="Times New Roman"/>
        <family val="1"/>
      </rPr>
      <t xml:space="preserve"> </t>
    </r>
    <r>
      <rPr>
        <b/>
        <sz val="12"/>
        <color theme="1"/>
        <rFont val="Times New Roman"/>
        <family val="1"/>
      </rPr>
      <t>539</t>
    </r>
    <r>
      <rPr>
        <sz val="12"/>
        <color theme="1"/>
        <rFont val="Times New Roman"/>
        <family val="1"/>
      </rPr>
      <t>, 280-283, doi:10.1038/nature20125 (2016).</t>
    </r>
  </si>
  <si>
    <r>
      <t xml:space="preserve">Allen, J. in </t>
    </r>
    <r>
      <rPr>
        <i/>
        <sz val="12"/>
        <color theme="1"/>
        <rFont val="Times New Roman"/>
        <family val="1"/>
      </rPr>
      <t>Report of the Southern Forests Archaeological Project: Site Descriptions, Stratigraphies and Chronologies</t>
    </r>
    <r>
      <rPr>
        <sz val="12"/>
        <color theme="1"/>
        <rFont val="Times New Roman"/>
        <family val="1"/>
      </rPr>
      <t xml:space="preserve">   (ed J. Allen)  135-167 (La Trobe University Archaeological Publications, 1996).</t>
    </r>
  </si>
  <si>
    <r>
      <t>Cosgrove, R.</t>
    </r>
    <r>
      <rPr>
        <i/>
        <sz val="12"/>
        <color theme="1"/>
        <rFont val="Times New Roman"/>
        <family val="1"/>
      </rPr>
      <t xml:space="preserve"> et al.</t>
    </r>
    <r>
      <rPr>
        <sz val="12"/>
        <color theme="1"/>
        <rFont val="Times New Roman"/>
        <family val="1"/>
      </rPr>
      <t xml:space="preserve"> Overdone overkill – the archaeological perspective on Tasmanian megafaunal extinctions. </t>
    </r>
    <r>
      <rPr>
        <i/>
        <sz val="12"/>
        <color theme="1"/>
        <rFont val="Times New Roman"/>
        <family val="1"/>
      </rPr>
      <t>J. Archaeol. Sci.</t>
    </r>
    <r>
      <rPr>
        <sz val="12"/>
        <color theme="1"/>
        <rFont val="Times New Roman"/>
        <family val="1"/>
      </rPr>
      <t xml:space="preserve"> </t>
    </r>
    <r>
      <rPr>
        <b/>
        <sz val="12"/>
        <color theme="1"/>
        <rFont val="Times New Roman"/>
        <family val="1"/>
      </rPr>
      <t>37</t>
    </r>
    <r>
      <rPr>
        <sz val="12"/>
        <color theme="1"/>
        <rFont val="Times New Roman"/>
        <family val="1"/>
      </rPr>
      <t>, 2486-2503, doi:10.1016/j.jas.2010.05.009 (2010).</t>
    </r>
  </si>
  <si>
    <r>
      <t xml:space="preserve">Marsh, M., Hiscock, P., Williams, D., Hughes, P. &amp; Sullivan, M. Watura Jurnti: a 42000–45000-year-long occupation sequence from the north-eastern Pilbara. </t>
    </r>
    <r>
      <rPr>
        <i/>
        <sz val="12"/>
        <color theme="1"/>
        <rFont val="Times New Roman"/>
        <family val="1"/>
      </rPr>
      <t>Archaeol. Oceania</t>
    </r>
    <r>
      <rPr>
        <sz val="12"/>
        <color theme="1"/>
        <rFont val="Times New Roman"/>
        <family val="1"/>
      </rPr>
      <t xml:space="preserve"> </t>
    </r>
    <r>
      <rPr>
        <b/>
        <sz val="12"/>
        <color theme="1"/>
        <rFont val="Times New Roman"/>
        <family val="1"/>
      </rPr>
      <t>53</t>
    </r>
    <r>
      <rPr>
        <sz val="12"/>
        <color theme="1"/>
        <rFont val="Times New Roman"/>
        <family val="1"/>
      </rPr>
      <t>, 137-149, doi:10.1002/arco.5152 (2018).</t>
    </r>
  </si>
  <si>
    <r>
      <t xml:space="preserve">Morse, K., Cameron, R. &amp; Reynen, W. A tale of three caves: new dates for Pleistocene occupation in the inland Pilbara. </t>
    </r>
    <r>
      <rPr>
        <i/>
        <sz val="12"/>
        <color theme="1"/>
        <rFont val="Times New Roman"/>
        <family val="1"/>
      </rPr>
      <t>Aust. Archaeol.</t>
    </r>
    <r>
      <rPr>
        <sz val="12"/>
        <color theme="1"/>
        <rFont val="Times New Roman"/>
        <family val="1"/>
      </rPr>
      <t xml:space="preserve"> </t>
    </r>
    <r>
      <rPr>
        <b/>
        <sz val="12"/>
        <color theme="1"/>
        <rFont val="Times New Roman"/>
        <family val="1"/>
      </rPr>
      <t>79</t>
    </r>
    <r>
      <rPr>
        <sz val="12"/>
        <color theme="1"/>
        <rFont val="Times New Roman"/>
        <family val="1"/>
      </rPr>
      <t>, 167-178, doi:10.1080/03122417.2014.11682033 (2014).</t>
    </r>
  </si>
  <si>
    <t>Ref No.</t>
  </si>
  <si>
    <t>Full reference</t>
  </si>
  <si>
    <t>11,12</t>
  </si>
  <si>
    <t>13,14</t>
  </si>
  <si>
    <t>14-16</t>
  </si>
  <si>
    <t>14,15</t>
  </si>
  <si>
    <t>13,17</t>
  </si>
  <si>
    <t>21-23</t>
  </si>
  <si>
    <t>25,26</t>
  </si>
  <si>
    <t>31-34</t>
  </si>
  <si>
    <t>35,36</t>
  </si>
  <si>
    <t>44,45</t>
  </si>
  <si>
    <t>44-46</t>
  </si>
  <si>
    <t>45,51</t>
  </si>
  <si>
    <t>45,56</t>
  </si>
  <si>
    <t>45,57</t>
  </si>
  <si>
    <t>60,61</t>
  </si>
  <si>
    <t>60,61,69</t>
  </si>
  <si>
    <t>60,69</t>
  </si>
  <si>
    <t>70,71</t>
  </si>
  <si>
    <t>80,81</t>
  </si>
  <si>
    <t>Williams, A.N., Newell, L. (2010) The Oaks Country and Golf Course – Section 87 #1102856 AHIP Excavation Report. AHMS Report to Country Property Group Pty Ltd [NSW Heritage Office database report ID: 102123].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</si>
</sst>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0"/>
      <color theme="1"/>
      <name val="Times New Roman"/>
      <family val="1"/>
    </font>
    <font>
      <b/>
      <sz val="8"/>
      <color theme="1"/>
      <name val="Times New Roman"/>
      <family val="1"/>
    </font>
    <font>
      <b/>
      <sz val="8"/>
      <color rgb="FF000000"/>
      <name val="Times New Roman"/>
      <family val="1"/>
    </font>
    <font>
      <b/>
      <i/>
      <sz val="8"/>
      <color rgb="FF000000"/>
      <name val="Times New Roman"/>
      <family val="1"/>
    </font>
    <font>
      <b/>
      <sz val="9"/>
      <color rgb="FF000000"/>
      <name val="Times New Roman"/>
      <family val="1"/>
    </font>
    <font>
      <sz val="8"/>
      <color theme="1"/>
      <name val="Times New Roman"/>
      <family val="1"/>
    </font>
    <font>
      <i/>
      <sz val="8"/>
      <color rgb="FF000000"/>
      <name val="Times New Roman"/>
      <family val="1"/>
    </font>
    <font>
      <vertAlign val="superscript"/>
      <sz val="9"/>
      <color theme="1"/>
      <name val="Times New Roman"/>
      <family val="1"/>
    </font>
    <font>
      <i/>
      <sz val="8"/>
      <color theme="1"/>
      <name val="Times New Roman"/>
      <family val="1"/>
    </font>
    <font>
      <sz val="8"/>
      <color theme="1"/>
      <name val="Cambria Math"/>
      <family val="1"/>
    </font>
    <font>
      <sz val="8"/>
      <color rgb="FF000000"/>
      <name val="Times New Roman"/>
      <family val="1"/>
    </font>
    <font>
      <vertAlign val="superscript"/>
      <sz val="9"/>
      <color rgb="FF000000"/>
      <name val="Times New Roman"/>
      <family val="1"/>
    </font>
    <font>
      <b/>
      <sz val="12"/>
      <color theme="1"/>
      <name val="Calibri"/>
      <family val="2"/>
      <scheme val="minor"/>
    </font>
    <font>
      <sz val="12"/>
      <color theme="1"/>
      <name val="Times New Roman"/>
      <family val="1"/>
    </font>
    <font>
      <i/>
      <sz val="12"/>
      <color theme="1"/>
      <name val="Times New Roman"/>
      <family val="1"/>
    </font>
    <font>
      <b/>
      <sz val="12"/>
      <color theme="1"/>
      <name val="Times New Roman"/>
      <family val="1"/>
    </font>
    <font>
      <vertAlign val="superscript"/>
      <sz val="12"/>
      <color theme="1"/>
      <name val="Times New Roman"/>
      <family val="1"/>
    </font>
  </fonts>
  <fills count="3">
    <fill>
      <patternFill patternType="none"/>
    </fill>
    <fill>
      <patternFill patternType="gray125"/>
    </fill>
    <fill>
      <patternFill patternType="solid">
        <fgColor rgb="FFD9D9D9"/>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9">
    <xf numFmtId="0" fontId="0" fillId="0" borderId="0" xfId="0"/>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0" fontId="7" fillId="0" borderId="4" xfId="0" applyFont="1" applyBorder="1" applyAlignment="1">
      <alignment horizontal="center" vertical="center"/>
    </xf>
    <xf numFmtId="0" fontId="9" fillId="0" borderId="4" xfId="0" applyFont="1" applyBorder="1" applyAlignment="1">
      <alignment horizontal="center" vertical="center"/>
    </xf>
    <xf numFmtId="0" fontId="1" fillId="0" borderId="4" xfId="0" applyFont="1" applyBorder="1" applyAlignment="1">
      <alignment vertical="center"/>
    </xf>
    <xf numFmtId="0" fontId="11" fillId="0" borderId="4" xfId="0" applyFont="1" applyBorder="1" applyAlignment="1">
      <alignment horizontal="center" vertical="center"/>
    </xf>
    <xf numFmtId="0" fontId="11" fillId="0" borderId="4" xfId="0" applyFont="1" applyBorder="1" applyAlignment="1">
      <alignment horizontal="center" vertical="center" wrapText="1"/>
    </xf>
    <xf numFmtId="0" fontId="14" fillId="0" borderId="0" xfId="0" applyFont="1" applyAlignment="1">
      <alignment horizontal="left" vertical="center" indent="4"/>
    </xf>
    <xf numFmtId="0" fontId="13" fillId="0" borderId="0" xfId="0" applyFont="1"/>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8"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51BC6-7EA6-7B4F-9190-E77F48DFE502}">
  <dimension ref="A1:K561"/>
  <sheetViews>
    <sheetView topLeftCell="A416" workbookViewId="0">
      <selection activeCell="K428" sqref="A428:K428"/>
    </sheetView>
  </sheetViews>
  <sheetFormatPr baseColWidth="10" defaultRowHeight="16" x14ac:dyDescent="0.2"/>
  <sheetData>
    <row r="1" spans="1:11" ht="25" thickBot="1" x14ac:dyDescent="0.25">
      <c r="A1" s="1" t="s">
        <v>0</v>
      </c>
      <c r="B1" s="2" t="s">
        <v>1</v>
      </c>
      <c r="C1" s="3" t="s">
        <v>2</v>
      </c>
      <c r="D1" s="2" t="s">
        <v>3</v>
      </c>
      <c r="E1" s="3" t="s">
        <v>4</v>
      </c>
      <c r="F1" s="2" t="s">
        <v>5</v>
      </c>
      <c r="G1" s="3" t="s">
        <v>6</v>
      </c>
      <c r="H1" s="2" t="s">
        <v>7</v>
      </c>
      <c r="I1" s="3" t="s">
        <v>8</v>
      </c>
      <c r="J1" s="3" t="s">
        <v>9</v>
      </c>
      <c r="K1" s="4" t="s">
        <v>10</v>
      </c>
    </row>
    <row r="2" spans="1:11" ht="25" thickBot="1" x14ac:dyDescent="0.25">
      <c r="A2" s="5">
        <v>147.03</v>
      </c>
      <c r="B2" s="6">
        <v>-8.56</v>
      </c>
      <c r="C2" s="7" t="s">
        <v>11</v>
      </c>
      <c r="D2" s="6" t="s">
        <v>12</v>
      </c>
      <c r="E2" s="7">
        <v>36264</v>
      </c>
      <c r="F2" s="6">
        <v>575</v>
      </c>
      <c r="G2" s="7" t="s">
        <v>13</v>
      </c>
      <c r="H2" s="6" t="s">
        <v>14</v>
      </c>
      <c r="I2" s="8" t="s">
        <v>15</v>
      </c>
      <c r="J2" s="8" t="s">
        <v>16</v>
      </c>
      <c r="K2" s="15">
        <v>1</v>
      </c>
    </row>
    <row r="3" spans="1:11" ht="25" thickBot="1" x14ac:dyDescent="0.25">
      <c r="A3" s="5">
        <v>147.03</v>
      </c>
      <c r="B3" s="6">
        <v>-8.56</v>
      </c>
      <c r="C3" s="7" t="s">
        <v>11</v>
      </c>
      <c r="D3" s="6" t="s">
        <v>17</v>
      </c>
      <c r="E3" s="7">
        <v>39836</v>
      </c>
      <c r="F3" s="6">
        <v>909</v>
      </c>
      <c r="G3" s="7" t="s">
        <v>13</v>
      </c>
      <c r="H3" s="6" t="s">
        <v>14</v>
      </c>
      <c r="I3" s="8" t="s">
        <v>15</v>
      </c>
      <c r="J3" s="8" t="s">
        <v>16</v>
      </c>
      <c r="K3" s="16">
        <v>1</v>
      </c>
    </row>
    <row r="4" spans="1:11" ht="17" thickBot="1" x14ac:dyDescent="0.25">
      <c r="A4" s="5">
        <v>147.03</v>
      </c>
      <c r="B4" s="6">
        <v>-8.56</v>
      </c>
      <c r="C4" s="7" t="s">
        <v>18</v>
      </c>
      <c r="D4" s="6" t="s">
        <v>19</v>
      </c>
      <c r="E4" s="7">
        <v>40298</v>
      </c>
      <c r="F4" s="6">
        <v>956</v>
      </c>
      <c r="G4" s="7" t="s">
        <v>13</v>
      </c>
      <c r="H4" s="6" t="s">
        <v>14</v>
      </c>
      <c r="I4" s="8" t="s">
        <v>15</v>
      </c>
      <c r="J4" s="8" t="s">
        <v>16</v>
      </c>
      <c r="K4" s="16">
        <v>1</v>
      </c>
    </row>
    <row r="5" spans="1:11" ht="17" thickBot="1" x14ac:dyDescent="0.25">
      <c r="A5" s="5">
        <v>147.03</v>
      </c>
      <c r="B5" s="6">
        <v>-8.56</v>
      </c>
      <c r="C5" s="7" t="s">
        <v>20</v>
      </c>
      <c r="D5" s="6" t="s">
        <v>21</v>
      </c>
      <c r="E5" s="7">
        <v>40922</v>
      </c>
      <c r="F5" s="6">
        <v>1113</v>
      </c>
      <c r="G5" s="7" t="s">
        <v>13</v>
      </c>
      <c r="H5" s="6" t="s">
        <v>14</v>
      </c>
      <c r="I5" s="8" t="s">
        <v>15</v>
      </c>
      <c r="J5" s="8" t="s">
        <v>16</v>
      </c>
      <c r="K5" s="16">
        <v>1</v>
      </c>
    </row>
    <row r="6" spans="1:11" ht="17" thickBot="1" x14ac:dyDescent="0.25">
      <c r="A6" s="5">
        <v>147.03</v>
      </c>
      <c r="B6" s="6">
        <v>-8.56</v>
      </c>
      <c r="C6" s="7" t="s">
        <v>20</v>
      </c>
      <c r="D6" s="6" t="s">
        <v>22</v>
      </c>
      <c r="E6" s="7">
        <v>41206</v>
      </c>
      <c r="F6" s="6">
        <v>1173</v>
      </c>
      <c r="G6" s="7" t="s">
        <v>13</v>
      </c>
      <c r="H6" s="6" t="s">
        <v>14</v>
      </c>
      <c r="I6" s="8" t="s">
        <v>15</v>
      </c>
      <c r="J6" s="8" t="s">
        <v>16</v>
      </c>
      <c r="K6" s="16">
        <v>1</v>
      </c>
    </row>
    <row r="7" spans="1:11" ht="17" thickBot="1" x14ac:dyDescent="0.25">
      <c r="A7" s="5">
        <v>147.03</v>
      </c>
      <c r="B7" s="6">
        <v>-8.56</v>
      </c>
      <c r="C7" s="7" t="s">
        <v>20</v>
      </c>
      <c r="D7" s="6" t="s">
        <v>23</v>
      </c>
      <c r="E7" s="7">
        <v>41951</v>
      </c>
      <c r="F7" s="6">
        <v>1571</v>
      </c>
      <c r="G7" s="7" t="s">
        <v>13</v>
      </c>
      <c r="H7" s="6" t="s">
        <v>14</v>
      </c>
      <c r="I7" s="8" t="s">
        <v>15</v>
      </c>
      <c r="J7" s="8" t="s">
        <v>16</v>
      </c>
      <c r="K7" s="16">
        <v>1</v>
      </c>
    </row>
    <row r="8" spans="1:11" ht="25" thickBot="1" x14ac:dyDescent="0.25">
      <c r="A8" s="5">
        <v>147.03</v>
      </c>
      <c r="B8" s="6">
        <v>-8.56</v>
      </c>
      <c r="C8" s="7" t="s">
        <v>24</v>
      </c>
      <c r="D8" s="6" t="s">
        <v>25</v>
      </c>
      <c r="E8" s="7">
        <v>34531</v>
      </c>
      <c r="F8" s="6">
        <v>626</v>
      </c>
      <c r="G8" s="7" t="s">
        <v>13</v>
      </c>
      <c r="H8" s="6" t="s">
        <v>14</v>
      </c>
      <c r="I8" s="8" t="s">
        <v>15</v>
      </c>
      <c r="J8" s="8" t="s">
        <v>16</v>
      </c>
      <c r="K8" s="16">
        <v>1</v>
      </c>
    </row>
    <row r="9" spans="1:11" ht="25" thickBot="1" x14ac:dyDescent="0.25">
      <c r="A9" s="5">
        <v>147.03</v>
      </c>
      <c r="B9" s="6">
        <v>-8.56</v>
      </c>
      <c r="C9" s="7" t="s">
        <v>24</v>
      </c>
      <c r="D9" s="6" t="s">
        <v>26</v>
      </c>
      <c r="E9" s="7">
        <v>35049</v>
      </c>
      <c r="F9" s="6">
        <v>670</v>
      </c>
      <c r="G9" s="7" t="s">
        <v>13</v>
      </c>
      <c r="H9" s="6" t="s">
        <v>14</v>
      </c>
      <c r="I9" s="8" t="s">
        <v>15</v>
      </c>
      <c r="J9" s="8" t="s">
        <v>16</v>
      </c>
      <c r="K9" s="16">
        <v>1</v>
      </c>
    </row>
    <row r="10" spans="1:11" ht="17" thickBot="1" x14ac:dyDescent="0.25">
      <c r="A10" s="5">
        <v>129.41999999999999</v>
      </c>
      <c r="B10" s="6">
        <v>-31.48</v>
      </c>
      <c r="C10" s="7" t="s">
        <v>27</v>
      </c>
      <c r="D10" s="6" t="s">
        <v>28</v>
      </c>
      <c r="E10" s="7">
        <v>39800</v>
      </c>
      <c r="F10" s="6">
        <v>3100</v>
      </c>
      <c r="G10" s="7" t="s">
        <v>29</v>
      </c>
      <c r="H10" s="6" t="s">
        <v>30</v>
      </c>
      <c r="I10" s="8" t="s">
        <v>15</v>
      </c>
      <c r="J10" s="8" t="s">
        <v>16</v>
      </c>
      <c r="K10" s="16">
        <v>2</v>
      </c>
    </row>
    <row r="11" spans="1:11" ht="25" thickBot="1" x14ac:dyDescent="0.25">
      <c r="A11" s="5">
        <v>139.47</v>
      </c>
      <c r="B11" s="6">
        <v>-31.03</v>
      </c>
      <c r="C11" s="7" t="s">
        <v>31</v>
      </c>
      <c r="D11" s="6" t="s">
        <v>32</v>
      </c>
      <c r="E11" s="7">
        <v>48100</v>
      </c>
      <c r="F11" s="6">
        <v>8900</v>
      </c>
      <c r="G11" s="7" t="s">
        <v>29</v>
      </c>
      <c r="H11" s="6" t="s">
        <v>33</v>
      </c>
      <c r="I11" s="8" t="s">
        <v>34</v>
      </c>
      <c r="J11" s="8" t="s">
        <v>34</v>
      </c>
      <c r="K11" s="16">
        <v>3</v>
      </c>
    </row>
    <row r="12" spans="1:11" ht="17" thickBot="1" x14ac:dyDescent="0.25">
      <c r="A12" s="5">
        <v>115.54</v>
      </c>
      <c r="B12" s="6">
        <v>-31.99</v>
      </c>
      <c r="C12" s="7" t="s">
        <v>35</v>
      </c>
      <c r="D12" s="6" t="s">
        <v>36</v>
      </c>
      <c r="E12" s="7">
        <v>42000</v>
      </c>
      <c r="F12" s="6">
        <v>2700</v>
      </c>
      <c r="G12" s="7" t="s">
        <v>29</v>
      </c>
      <c r="H12" s="6" t="s">
        <v>37</v>
      </c>
      <c r="I12" s="8" t="s">
        <v>15</v>
      </c>
      <c r="J12" s="8" t="s">
        <v>34</v>
      </c>
      <c r="K12" s="16">
        <v>4</v>
      </c>
    </row>
    <row r="13" spans="1:11" ht="17" thickBot="1" x14ac:dyDescent="0.25">
      <c r="A13" s="5">
        <v>145.19</v>
      </c>
      <c r="B13" s="6">
        <v>-38</v>
      </c>
      <c r="C13" s="7" t="s">
        <v>38</v>
      </c>
      <c r="D13" s="6" t="s">
        <v>39</v>
      </c>
      <c r="E13" s="7">
        <v>35300</v>
      </c>
      <c r="F13" s="6">
        <v>2600</v>
      </c>
      <c r="G13" s="7" t="s">
        <v>29</v>
      </c>
      <c r="H13" s="6" t="s">
        <v>30</v>
      </c>
      <c r="I13" s="8" t="s">
        <v>15</v>
      </c>
      <c r="J13" s="8" t="s">
        <v>16</v>
      </c>
      <c r="K13" s="16">
        <v>5</v>
      </c>
    </row>
    <row r="14" spans="1:11" ht="25" thickBot="1" x14ac:dyDescent="0.25">
      <c r="A14" s="5">
        <v>146.84</v>
      </c>
      <c r="B14" s="6">
        <v>-42.27</v>
      </c>
      <c r="C14" s="7" t="s">
        <v>40</v>
      </c>
      <c r="D14" s="6" t="s">
        <v>41</v>
      </c>
      <c r="E14" s="7">
        <v>30420</v>
      </c>
      <c r="F14" s="6">
        <v>690</v>
      </c>
      <c r="G14" s="7" t="s">
        <v>42</v>
      </c>
      <c r="H14" s="6" t="s">
        <v>14</v>
      </c>
      <c r="I14" s="9" t="s">
        <v>15</v>
      </c>
      <c r="J14" s="9" t="s">
        <v>16</v>
      </c>
      <c r="K14" s="16">
        <v>6</v>
      </c>
    </row>
    <row r="15" spans="1:11" ht="25" thickBot="1" x14ac:dyDescent="0.25">
      <c r="A15" s="5">
        <v>146.84</v>
      </c>
      <c r="B15" s="6">
        <v>-42.27</v>
      </c>
      <c r="C15" s="7" t="s">
        <v>40</v>
      </c>
      <c r="D15" s="6" t="s">
        <v>43</v>
      </c>
      <c r="E15" s="7">
        <v>30750</v>
      </c>
      <c r="F15" s="6">
        <v>1340</v>
      </c>
      <c r="G15" s="7" t="s">
        <v>42</v>
      </c>
      <c r="H15" s="6" t="s">
        <v>14</v>
      </c>
      <c r="I15" s="9" t="s">
        <v>15</v>
      </c>
      <c r="J15" s="9" t="s">
        <v>16</v>
      </c>
      <c r="K15" s="16">
        <v>6</v>
      </c>
    </row>
    <row r="16" spans="1:11" ht="17" thickBot="1" x14ac:dyDescent="0.25">
      <c r="A16" s="5">
        <v>147.82</v>
      </c>
      <c r="B16" s="6">
        <v>-6.62</v>
      </c>
      <c r="C16" s="7" t="s">
        <v>44</v>
      </c>
      <c r="D16" s="6" t="s">
        <v>45</v>
      </c>
      <c r="E16" s="7">
        <v>42200</v>
      </c>
      <c r="F16" s="6">
        <v>300</v>
      </c>
      <c r="G16" s="7" t="s">
        <v>46</v>
      </c>
      <c r="H16" s="6" t="s">
        <v>47</v>
      </c>
      <c r="I16" s="9" t="s">
        <v>15</v>
      </c>
      <c r="J16" s="9" t="s">
        <v>34</v>
      </c>
      <c r="K16" s="16">
        <v>7</v>
      </c>
    </row>
    <row r="17" spans="1:11" ht="17" thickBot="1" x14ac:dyDescent="0.25">
      <c r="A17" s="5">
        <v>147.82</v>
      </c>
      <c r="B17" s="6">
        <v>-6.62</v>
      </c>
      <c r="C17" s="7" t="s">
        <v>44</v>
      </c>
      <c r="D17" s="6" t="s">
        <v>48</v>
      </c>
      <c r="E17" s="7">
        <v>44500</v>
      </c>
      <c r="F17" s="6">
        <v>700</v>
      </c>
      <c r="G17" s="7" t="s">
        <v>46</v>
      </c>
      <c r="H17" s="6" t="s">
        <v>47</v>
      </c>
      <c r="I17" s="9" t="s">
        <v>49</v>
      </c>
      <c r="J17" s="9" t="s">
        <v>34</v>
      </c>
      <c r="K17" s="16">
        <v>7</v>
      </c>
    </row>
    <row r="18" spans="1:11" ht="17" thickBot="1" x14ac:dyDescent="0.25">
      <c r="A18" s="5">
        <v>147.82</v>
      </c>
      <c r="B18" s="6">
        <v>-6.62</v>
      </c>
      <c r="C18" s="7" t="s">
        <v>44</v>
      </c>
      <c r="D18" s="6" t="s">
        <v>50</v>
      </c>
      <c r="E18" s="7">
        <v>61400</v>
      </c>
      <c r="F18" s="6">
        <v>600</v>
      </c>
      <c r="G18" s="7" t="s">
        <v>46</v>
      </c>
      <c r="H18" s="6" t="s">
        <v>47</v>
      </c>
      <c r="I18" s="9" t="s">
        <v>15</v>
      </c>
      <c r="J18" s="9" t="s">
        <v>34</v>
      </c>
      <c r="K18" s="16">
        <v>7</v>
      </c>
    </row>
    <row r="19" spans="1:11" ht="49" thickBot="1" x14ac:dyDescent="0.25">
      <c r="A19" s="5">
        <v>147.82</v>
      </c>
      <c r="B19" s="6">
        <v>-6.62</v>
      </c>
      <c r="C19" s="7" t="s">
        <v>44</v>
      </c>
      <c r="D19" s="6" t="s">
        <v>51</v>
      </c>
      <c r="E19" s="7" t="s">
        <v>52</v>
      </c>
      <c r="F19" s="6" t="s">
        <v>53</v>
      </c>
      <c r="G19" s="7" t="s">
        <v>29</v>
      </c>
      <c r="H19" s="6" t="s">
        <v>33</v>
      </c>
      <c r="I19" s="9" t="s">
        <v>34</v>
      </c>
      <c r="J19" s="9" t="s">
        <v>34</v>
      </c>
      <c r="K19" s="16">
        <v>8</v>
      </c>
    </row>
    <row r="20" spans="1:11" ht="97" thickBot="1" x14ac:dyDescent="0.25">
      <c r="A20" s="5">
        <v>147.82</v>
      </c>
      <c r="B20" s="6">
        <v>-6.62</v>
      </c>
      <c r="C20" s="7" t="s">
        <v>44</v>
      </c>
      <c r="D20" s="6" t="s">
        <v>54</v>
      </c>
      <c r="E20" s="7" t="s">
        <v>55</v>
      </c>
      <c r="F20" s="6" t="s">
        <v>53</v>
      </c>
      <c r="G20" s="7" t="s">
        <v>29</v>
      </c>
      <c r="H20" s="6" t="s">
        <v>33</v>
      </c>
      <c r="I20" s="9" t="s">
        <v>34</v>
      </c>
      <c r="J20" s="9" t="s">
        <v>34</v>
      </c>
      <c r="K20" s="16">
        <v>8</v>
      </c>
    </row>
    <row r="21" spans="1:11" ht="97" thickBot="1" x14ac:dyDescent="0.25">
      <c r="A21" s="5">
        <v>147.82</v>
      </c>
      <c r="B21" s="6">
        <v>-6.62</v>
      </c>
      <c r="C21" s="7" t="s">
        <v>44</v>
      </c>
      <c r="D21" s="6" t="s">
        <v>56</v>
      </c>
      <c r="E21" s="7" t="s">
        <v>57</v>
      </c>
      <c r="F21" s="6" t="s">
        <v>53</v>
      </c>
      <c r="G21" s="7" t="s">
        <v>29</v>
      </c>
      <c r="H21" s="6" t="s">
        <v>33</v>
      </c>
      <c r="I21" s="9" t="s">
        <v>34</v>
      </c>
      <c r="J21" s="9" t="s">
        <v>34</v>
      </c>
      <c r="K21" s="16">
        <v>8</v>
      </c>
    </row>
    <row r="22" spans="1:11" ht="25" thickBot="1" x14ac:dyDescent="0.25">
      <c r="A22" s="5">
        <v>115.39</v>
      </c>
      <c r="B22" s="6">
        <v>-20.72</v>
      </c>
      <c r="C22" s="7" t="s">
        <v>58</v>
      </c>
      <c r="D22" s="6" t="s">
        <v>59</v>
      </c>
      <c r="E22" s="7">
        <v>35294</v>
      </c>
      <c r="F22" s="6">
        <v>476</v>
      </c>
      <c r="G22" s="7" t="s">
        <v>60</v>
      </c>
      <c r="H22" s="6" t="s">
        <v>14</v>
      </c>
      <c r="I22" s="8" t="s">
        <v>61</v>
      </c>
      <c r="J22" s="8" t="s">
        <v>62</v>
      </c>
      <c r="K22" s="16">
        <v>9</v>
      </c>
    </row>
    <row r="23" spans="1:11" ht="25" thickBot="1" x14ac:dyDescent="0.25">
      <c r="A23" s="5">
        <v>115.39</v>
      </c>
      <c r="B23" s="6">
        <v>-20.72</v>
      </c>
      <c r="C23" s="7" t="s">
        <v>58</v>
      </c>
      <c r="D23" s="6" t="s">
        <v>63</v>
      </c>
      <c r="E23" s="7">
        <v>37506</v>
      </c>
      <c r="F23" s="6">
        <v>655</v>
      </c>
      <c r="G23" s="7" t="s">
        <v>60</v>
      </c>
      <c r="H23" s="6" t="s">
        <v>14</v>
      </c>
      <c r="I23" s="8" t="s">
        <v>61</v>
      </c>
      <c r="J23" s="8" t="s">
        <v>62</v>
      </c>
      <c r="K23" s="16">
        <v>9</v>
      </c>
    </row>
    <row r="24" spans="1:11" ht="17" thickBot="1" x14ac:dyDescent="0.25">
      <c r="A24" s="5">
        <v>115.39</v>
      </c>
      <c r="B24" s="6">
        <v>-20.72</v>
      </c>
      <c r="C24" s="7" t="s">
        <v>58</v>
      </c>
      <c r="D24" s="6" t="s">
        <v>64</v>
      </c>
      <c r="E24" s="7">
        <v>42500</v>
      </c>
      <c r="F24" s="6">
        <v>2900</v>
      </c>
      <c r="G24" s="7" t="s">
        <v>29</v>
      </c>
      <c r="H24" s="6" t="s">
        <v>65</v>
      </c>
      <c r="I24" s="9" t="s">
        <v>15</v>
      </c>
      <c r="J24" s="9" t="s">
        <v>16</v>
      </c>
      <c r="K24" s="16">
        <v>9</v>
      </c>
    </row>
    <row r="25" spans="1:11" ht="17" thickBot="1" x14ac:dyDescent="0.25">
      <c r="A25" s="5">
        <v>115.39</v>
      </c>
      <c r="B25" s="6">
        <v>-20.72</v>
      </c>
      <c r="C25" s="7" t="s">
        <v>58</v>
      </c>
      <c r="D25" s="6" t="s">
        <v>66</v>
      </c>
      <c r="E25" s="7">
        <v>48000</v>
      </c>
      <c r="F25" s="6">
        <v>4100</v>
      </c>
      <c r="G25" s="7" t="s">
        <v>29</v>
      </c>
      <c r="H25" s="6" t="s">
        <v>65</v>
      </c>
      <c r="I25" s="9" t="s">
        <v>15</v>
      </c>
      <c r="J25" s="9" t="s">
        <v>16</v>
      </c>
      <c r="K25" s="16">
        <v>9</v>
      </c>
    </row>
    <row r="26" spans="1:11" ht="17" thickBot="1" x14ac:dyDescent="0.25">
      <c r="A26" s="5">
        <v>115.39</v>
      </c>
      <c r="B26" s="6">
        <v>-20.72</v>
      </c>
      <c r="C26" s="7" t="s">
        <v>58</v>
      </c>
      <c r="D26" s="6" t="s">
        <v>67</v>
      </c>
      <c r="E26" s="7">
        <v>49200</v>
      </c>
      <c r="F26" s="6">
        <v>3800</v>
      </c>
      <c r="G26" s="7" t="s">
        <v>29</v>
      </c>
      <c r="H26" s="6" t="s">
        <v>65</v>
      </c>
      <c r="I26" s="9" t="s">
        <v>15</v>
      </c>
      <c r="J26" s="9" t="s">
        <v>16</v>
      </c>
      <c r="K26" s="16">
        <v>9</v>
      </c>
    </row>
    <row r="27" spans="1:11" ht="17" thickBot="1" x14ac:dyDescent="0.25">
      <c r="A27" s="5">
        <v>115.39</v>
      </c>
      <c r="B27" s="6">
        <v>-20.72</v>
      </c>
      <c r="C27" s="7" t="s">
        <v>58</v>
      </c>
      <c r="D27" s="6" t="s">
        <v>68</v>
      </c>
      <c r="E27" s="7">
        <v>51100</v>
      </c>
      <c r="F27" s="6">
        <v>4900</v>
      </c>
      <c r="G27" s="7" t="s">
        <v>29</v>
      </c>
      <c r="H27" s="6" t="s">
        <v>65</v>
      </c>
      <c r="I27" s="9" t="s">
        <v>15</v>
      </c>
      <c r="J27" s="9" t="s">
        <v>16</v>
      </c>
      <c r="K27" s="16">
        <v>9</v>
      </c>
    </row>
    <row r="28" spans="1:11" ht="17" thickBot="1" x14ac:dyDescent="0.25">
      <c r="A28" s="5">
        <v>115.39</v>
      </c>
      <c r="B28" s="6">
        <v>-20.72</v>
      </c>
      <c r="C28" s="7" t="s">
        <v>58</v>
      </c>
      <c r="D28" s="6" t="s">
        <v>69</v>
      </c>
      <c r="E28" s="7">
        <v>53900</v>
      </c>
      <c r="F28" s="6">
        <v>5300</v>
      </c>
      <c r="G28" s="7" t="s">
        <v>29</v>
      </c>
      <c r="H28" s="6" t="s">
        <v>65</v>
      </c>
      <c r="I28" s="9" t="s">
        <v>15</v>
      </c>
      <c r="J28" s="9" t="s">
        <v>16</v>
      </c>
      <c r="K28" s="16">
        <v>9</v>
      </c>
    </row>
    <row r="29" spans="1:11" ht="17" thickBot="1" x14ac:dyDescent="0.25">
      <c r="A29" s="5">
        <v>115.39</v>
      </c>
      <c r="B29" s="6">
        <v>-20.72</v>
      </c>
      <c r="C29" s="7" t="s">
        <v>58</v>
      </c>
      <c r="D29" s="6" t="s">
        <v>70</v>
      </c>
      <c r="E29" s="7">
        <v>77200</v>
      </c>
      <c r="F29" s="6">
        <v>6100</v>
      </c>
      <c r="G29" s="7" t="s">
        <v>29</v>
      </c>
      <c r="H29" s="6" t="s">
        <v>65</v>
      </c>
      <c r="I29" s="9" t="s">
        <v>15</v>
      </c>
      <c r="J29" s="9" t="s">
        <v>34</v>
      </c>
      <c r="K29" s="16">
        <v>9</v>
      </c>
    </row>
    <row r="30" spans="1:11" ht="25" thickBot="1" x14ac:dyDescent="0.25">
      <c r="A30" s="5">
        <v>142.85</v>
      </c>
      <c r="B30" s="6">
        <v>-35.229999999999997</v>
      </c>
      <c r="C30" s="7" t="s">
        <v>71</v>
      </c>
      <c r="D30" s="6" t="s">
        <v>72</v>
      </c>
      <c r="E30" s="7">
        <v>40384</v>
      </c>
      <c r="F30" s="6">
        <v>766</v>
      </c>
      <c r="G30" s="7" t="s">
        <v>13</v>
      </c>
      <c r="H30" s="6" t="s">
        <v>14</v>
      </c>
      <c r="I30" s="8" t="s">
        <v>49</v>
      </c>
      <c r="J30" s="8" t="s">
        <v>49</v>
      </c>
      <c r="K30" s="16">
        <v>10</v>
      </c>
    </row>
    <row r="31" spans="1:11" ht="25" thickBot="1" x14ac:dyDescent="0.25">
      <c r="A31" s="5">
        <v>114.07</v>
      </c>
      <c r="B31" s="6">
        <v>-21.85</v>
      </c>
      <c r="C31" s="7" t="s">
        <v>73</v>
      </c>
      <c r="D31" s="6" t="s">
        <v>74</v>
      </c>
      <c r="E31" s="7">
        <v>31570</v>
      </c>
      <c r="F31" s="6">
        <v>250</v>
      </c>
      <c r="G31" s="7" t="s">
        <v>75</v>
      </c>
      <c r="H31" s="6" t="s">
        <v>14</v>
      </c>
      <c r="I31" s="9" t="s">
        <v>15</v>
      </c>
      <c r="J31" s="9" t="s">
        <v>16</v>
      </c>
      <c r="K31" s="16" t="s">
        <v>831</v>
      </c>
    </row>
    <row r="32" spans="1:11" ht="25" thickBot="1" x14ac:dyDescent="0.25">
      <c r="A32" s="5">
        <v>114.07</v>
      </c>
      <c r="B32" s="6">
        <v>-21.85</v>
      </c>
      <c r="C32" s="7" t="s">
        <v>73</v>
      </c>
      <c r="D32" s="6" t="s">
        <v>76</v>
      </c>
      <c r="E32" s="7">
        <v>33480</v>
      </c>
      <c r="F32" s="6">
        <v>310</v>
      </c>
      <c r="G32" s="7" t="s">
        <v>75</v>
      </c>
      <c r="H32" s="6" t="s">
        <v>14</v>
      </c>
      <c r="I32" s="9" t="s">
        <v>15</v>
      </c>
      <c r="J32" s="9" t="s">
        <v>16</v>
      </c>
      <c r="K32" s="16" t="s">
        <v>831</v>
      </c>
    </row>
    <row r="33" spans="1:11" ht="25" thickBot="1" x14ac:dyDescent="0.25">
      <c r="A33" s="5">
        <v>114.07</v>
      </c>
      <c r="B33" s="6">
        <v>-21.85</v>
      </c>
      <c r="C33" s="7" t="s">
        <v>73</v>
      </c>
      <c r="D33" s="6" t="s">
        <v>77</v>
      </c>
      <c r="E33" s="7">
        <v>33930</v>
      </c>
      <c r="F33" s="6">
        <v>320</v>
      </c>
      <c r="G33" s="7" t="s">
        <v>75</v>
      </c>
      <c r="H33" s="6" t="s">
        <v>14</v>
      </c>
      <c r="I33" s="9" t="s">
        <v>15</v>
      </c>
      <c r="J33" s="9" t="s">
        <v>16</v>
      </c>
      <c r="K33" s="16" t="s">
        <v>831</v>
      </c>
    </row>
    <row r="34" spans="1:11" ht="25" thickBot="1" x14ac:dyDescent="0.25">
      <c r="A34" s="5">
        <v>125</v>
      </c>
      <c r="B34" s="6">
        <v>-17.43</v>
      </c>
      <c r="C34" s="7" t="s">
        <v>78</v>
      </c>
      <c r="D34" s="6" t="s">
        <v>79</v>
      </c>
      <c r="E34" s="7">
        <v>30700</v>
      </c>
      <c r="F34" s="6">
        <v>650</v>
      </c>
      <c r="G34" s="7" t="s">
        <v>80</v>
      </c>
      <c r="H34" s="6" t="s">
        <v>14</v>
      </c>
      <c r="I34" s="9" t="s">
        <v>15</v>
      </c>
      <c r="J34" s="9" t="s">
        <v>16</v>
      </c>
      <c r="K34" s="16" t="s">
        <v>832</v>
      </c>
    </row>
    <row r="35" spans="1:11" ht="25" thickBot="1" x14ac:dyDescent="0.25">
      <c r="A35" s="5">
        <v>125</v>
      </c>
      <c r="B35" s="6">
        <v>-17.43</v>
      </c>
      <c r="C35" s="7" t="s">
        <v>78</v>
      </c>
      <c r="D35" s="6" t="s">
        <v>81</v>
      </c>
      <c r="E35" s="7">
        <v>30767</v>
      </c>
      <c r="F35" s="6">
        <v>350</v>
      </c>
      <c r="G35" s="7" t="s">
        <v>82</v>
      </c>
      <c r="H35" s="6" t="s">
        <v>14</v>
      </c>
      <c r="I35" s="8" t="s">
        <v>15</v>
      </c>
      <c r="J35" s="8" t="s">
        <v>16</v>
      </c>
      <c r="K35" s="16">
        <v>13</v>
      </c>
    </row>
    <row r="36" spans="1:11" ht="25" thickBot="1" x14ac:dyDescent="0.25">
      <c r="A36" s="5">
        <v>125</v>
      </c>
      <c r="B36" s="6">
        <v>-17.43</v>
      </c>
      <c r="C36" s="7" t="s">
        <v>78</v>
      </c>
      <c r="D36" s="6" t="s">
        <v>83</v>
      </c>
      <c r="E36" s="7">
        <v>32800</v>
      </c>
      <c r="F36" s="6">
        <v>500</v>
      </c>
      <c r="G36" s="7" t="s">
        <v>82</v>
      </c>
      <c r="H36" s="6" t="s">
        <v>14</v>
      </c>
      <c r="I36" s="8" t="s">
        <v>61</v>
      </c>
      <c r="J36" s="8" t="s">
        <v>16</v>
      </c>
      <c r="K36" s="16">
        <v>13</v>
      </c>
    </row>
    <row r="37" spans="1:11" ht="25" thickBot="1" x14ac:dyDescent="0.25">
      <c r="A37" s="5">
        <v>125</v>
      </c>
      <c r="B37" s="6">
        <v>-17.43</v>
      </c>
      <c r="C37" s="7" t="s">
        <v>78</v>
      </c>
      <c r="D37" s="6" t="s">
        <v>84</v>
      </c>
      <c r="E37" s="7">
        <v>33000</v>
      </c>
      <c r="F37" s="6">
        <v>700</v>
      </c>
      <c r="G37" s="7" t="s">
        <v>82</v>
      </c>
      <c r="H37" s="6" t="s">
        <v>14</v>
      </c>
      <c r="I37" s="8" t="s">
        <v>61</v>
      </c>
      <c r="J37" s="8" t="s">
        <v>16</v>
      </c>
      <c r="K37" s="16">
        <v>13</v>
      </c>
    </row>
    <row r="38" spans="1:11" ht="25" thickBot="1" x14ac:dyDescent="0.25">
      <c r="A38" s="5">
        <v>125</v>
      </c>
      <c r="B38" s="6">
        <v>-17.43</v>
      </c>
      <c r="C38" s="7" t="s">
        <v>78</v>
      </c>
      <c r="D38" s="6" t="s">
        <v>85</v>
      </c>
      <c r="E38" s="7">
        <v>33100</v>
      </c>
      <c r="F38" s="6">
        <v>800</v>
      </c>
      <c r="G38" s="7" t="s">
        <v>82</v>
      </c>
      <c r="H38" s="6" t="s">
        <v>14</v>
      </c>
      <c r="I38" s="8" t="s">
        <v>61</v>
      </c>
      <c r="J38" s="8" t="s">
        <v>16</v>
      </c>
      <c r="K38" s="16">
        <v>13</v>
      </c>
    </row>
    <row r="39" spans="1:11" ht="25" thickBot="1" x14ac:dyDescent="0.25">
      <c r="A39" s="5">
        <v>125</v>
      </c>
      <c r="B39" s="6">
        <v>-17.43</v>
      </c>
      <c r="C39" s="7" t="s">
        <v>78</v>
      </c>
      <c r="D39" s="6" t="s">
        <v>86</v>
      </c>
      <c r="E39" s="7">
        <v>33200</v>
      </c>
      <c r="F39" s="6">
        <v>600</v>
      </c>
      <c r="G39" s="7" t="s">
        <v>82</v>
      </c>
      <c r="H39" s="6" t="s">
        <v>14</v>
      </c>
      <c r="I39" s="8" t="s">
        <v>61</v>
      </c>
      <c r="J39" s="8" t="s">
        <v>16</v>
      </c>
      <c r="K39" s="16">
        <v>13</v>
      </c>
    </row>
    <row r="40" spans="1:11" ht="25" thickBot="1" x14ac:dyDescent="0.25">
      <c r="A40" s="5">
        <v>125</v>
      </c>
      <c r="B40" s="6">
        <v>-17.43</v>
      </c>
      <c r="C40" s="7" t="s">
        <v>78</v>
      </c>
      <c r="D40" s="6" t="s">
        <v>87</v>
      </c>
      <c r="E40" s="7">
        <v>33600</v>
      </c>
      <c r="F40" s="6">
        <v>500</v>
      </c>
      <c r="G40" s="7" t="s">
        <v>82</v>
      </c>
      <c r="H40" s="6" t="s">
        <v>14</v>
      </c>
      <c r="I40" s="8" t="s">
        <v>61</v>
      </c>
      <c r="J40" s="8" t="s">
        <v>16</v>
      </c>
      <c r="K40" s="16">
        <v>13</v>
      </c>
    </row>
    <row r="41" spans="1:11" ht="17" thickBot="1" x14ac:dyDescent="0.25">
      <c r="A41" s="5">
        <v>125</v>
      </c>
      <c r="B41" s="6">
        <v>-17.43</v>
      </c>
      <c r="C41" s="7" t="s">
        <v>78</v>
      </c>
      <c r="D41" s="6" t="s">
        <v>88</v>
      </c>
      <c r="E41" s="7">
        <v>33980</v>
      </c>
      <c r="F41" s="6">
        <v>790</v>
      </c>
      <c r="G41" s="7" t="s">
        <v>89</v>
      </c>
      <c r="H41" s="6" t="s">
        <v>14</v>
      </c>
      <c r="I41" s="9" t="s">
        <v>15</v>
      </c>
      <c r="J41" s="9" t="s">
        <v>16</v>
      </c>
      <c r="K41" s="16">
        <v>13</v>
      </c>
    </row>
    <row r="42" spans="1:11" ht="17" thickBot="1" x14ac:dyDescent="0.25">
      <c r="A42" s="5">
        <v>125</v>
      </c>
      <c r="B42" s="6">
        <v>-17.43</v>
      </c>
      <c r="C42" s="7" t="s">
        <v>78</v>
      </c>
      <c r="D42" s="6" t="s">
        <v>90</v>
      </c>
      <c r="E42" s="7">
        <v>39220</v>
      </c>
      <c r="F42" s="6">
        <v>870</v>
      </c>
      <c r="G42" s="7" t="s">
        <v>89</v>
      </c>
      <c r="H42" s="6" t="s">
        <v>14</v>
      </c>
      <c r="I42" s="8" t="s">
        <v>15</v>
      </c>
      <c r="J42" s="8" t="s">
        <v>16</v>
      </c>
      <c r="K42" s="16" t="s">
        <v>833</v>
      </c>
    </row>
    <row r="43" spans="1:11" ht="17" thickBot="1" x14ac:dyDescent="0.25">
      <c r="A43" s="5">
        <v>125</v>
      </c>
      <c r="B43" s="6">
        <v>-17.43</v>
      </c>
      <c r="C43" s="7" t="s">
        <v>78</v>
      </c>
      <c r="D43" s="6" t="s">
        <v>91</v>
      </c>
      <c r="E43" s="7">
        <v>39700</v>
      </c>
      <c r="F43" s="6">
        <v>1000</v>
      </c>
      <c r="G43" s="7" t="s">
        <v>89</v>
      </c>
      <c r="H43" s="6" t="s">
        <v>14</v>
      </c>
      <c r="I43" s="8" t="s">
        <v>15</v>
      </c>
      <c r="J43" s="8" t="s">
        <v>16</v>
      </c>
      <c r="K43" s="16" t="s">
        <v>834</v>
      </c>
    </row>
    <row r="44" spans="1:11" ht="25" thickBot="1" x14ac:dyDescent="0.25">
      <c r="A44" s="5">
        <v>125</v>
      </c>
      <c r="B44" s="6">
        <v>-17.43</v>
      </c>
      <c r="C44" s="7" t="s">
        <v>78</v>
      </c>
      <c r="D44" s="6" t="s">
        <v>92</v>
      </c>
      <c r="E44" s="7">
        <v>39800</v>
      </c>
      <c r="F44" s="6">
        <v>600</v>
      </c>
      <c r="G44" s="7" t="s">
        <v>82</v>
      </c>
      <c r="H44" s="6" t="s">
        <v>14</v>
      </c>
      <c r="I44" s="8" t="s">
        <v>61</v>
      </c>
      <c r="J44" s="8" t="s">
        <v>16</v>
      </c>
      <c r="K44" s="16">
        <v>13</v>
      </c>
    </row>
    <row r="45" spans="1:11" ht="17" thickBot="1" x14ac:dyDescent="0.25">
      <c r="A45" s="5">
        <v>125</v>
      </c>
      <c r="B45" s="6">
        <v>-17.43</v>
      </c>
      <c r="C45" s="7" t="s">
        <v>78</v>
      </c>
      <c r="D45" s="6" t="s">
        <v>93</v>
      </c>
      <c r="E45" s="7">
        <v>40100</v>
      </c>
      <c r="F45" s="6">
        <v>1220</v>
      </c>
      <c r="G45" s="7" t="s">
        <v>13</v>
      </c>
      <c r="H45" s="6" t="s">
        <v>14</v>
      </c>
      <c r="I45" s="8" t="s">
        <v>61</v>
      </c>
      <c r="J45" s="8" t="s">
        <v>16</v>
      </c>
      <c r="K45" s="16">
        <v>17</v>
      </c>
    </row>
    <row r="46" spans="1:11" ht="25" thickBot="1" x14ac:dyDescent="0.25">
      <c r="A46" s="5">
        <v>125</v>
      </c>
      <c r="B46" s="6">
        <v>-17.43</v>
      </c>
      <c r="C46" s="7" t="s">
        <v>78</v>
      </c>
      <c r="D46" s="6" t="s">
        <v>94</v>
      </c>
      <c r="E46" s="7">
        <v>40300</v>
      </c>
      <c r="F46" s="6">
        <v>800</v>
      </c>
      <c r="G46" s="7" t="s">
        <v>82</v>
      </c>
      <c r="H46" s="6" t="s">
        <v>14</v>
      </c>
      <c r="I46" s="8" t="s">
        <v>61</v>
      </c>
      <c r="J46" s="8" t="s">
        <v>16</v>
      </c>
      <c r="K46" s="16">
        <v>13</v>
      </c>
    </row>
    <row r="47" spans="1:11" ht="25" thickBot="1" x14ac:dyDescent="0.25">
      <c r="A47" s="5">
        <v>125</v>
      </c>
      <c r="B47" s="6">
        <v>-17.43</v>
      </c>
      <c r="C47" s="7" t="s">
        <v>78</v>
      </c>
      <c r="D47" s="6" t="s">
        <v>95</v>
      </c>
      <c r="E47" s="7">
        <v>40600</v>
      </c>
      <c r="F47" s="6">
        <v>800</v>
      </c>
      <c r="G47" s="7" t="s">
        <v>82</v>
      </c>
      <c r="H47" s="6" t="s">
        <v>14</v>
      </c>
      <c r="I47" s="8" t="s">
        <v>61</v>
      </c>
      <c r="J47" s="8" t="s">
        <v>16</v>
      </c>
      <c r="K47" s="16">
        <v>13</v>
      </c>
    </row>
    <row r="48" spans="1:11" ht="25" thickBot="1" x14ac:dyDescent="0.25">
      <c r="A48" s="5">
        <v>125</v>
      </c>
      <c r="B48" s="6">
        <v>-17.43</v>
      </c>
      <c r="C48" s="7" t="s">
        <v>78</v>
      </c>
      <c r="D48" s="6" t="s">
        <v>96</v>
      </c>
      <c r="E48" s="7">
        <v>42496</v>
      </c>
      <c r="F48" s="6">
        <v>1185</v>
      </c>
      <c r="G48" s="7" t="s">
        <v>82</v>
      </c>
      <c r="H48" s="6" t="s">
        <v>14</v>
      </c>
      <c r="I48" s="8" t="s">
        <v>15</v>
      </c>
      <c r="J48" s="8" t="s">
        <v>16</v>
      </c>
      <c r="K48" s="16" t="s">
        <v>835</v>
      </c>
    </row>
    <row r="49" spans="1:11" ht="17" thickBot="1" x14ac:dyDescent="0.25">
      <c r="A49" s="5">
        <v>125</v>
      </c>
      <c r="B49" s="6">
        <v>-17.43</v>
      </c>
      <c r="C49" s="7" t="s">
        <v>78</v>
      </c>
      <c r="D49" s="6" t="s">
        <v>97</v>
      </c>
      <c r="E49" s="7">
        <v>42800</v>
      </c>
      <c r="F49" s="6">
        <v>1850</v>
      </c>
      <c r="G49" s="7" t="s">
        <v>89</v>
      </c>
      <c r="H49" s="6" t="s">
        <v>14</v>
      </c>
      <c r="I49" s="8" t="s">
        <v>61</v>
      </c>
      <c r="J49" s="8" t="s">
        <v>16</v>
      </c>
      <c r="K49" s="16">
        <v>13</v>
      </c>
    </row>
    <row r="50" spans="1:11" ht="25" thickBot="1" x14ac:dyDescent="0.25">
      <c r="A50" s="5">
        <v>125</v>
      </c>
      <c r="B50" s="6">
        <v>-17.43</v>
      </c>
      <c r="C50" s="7" t="s">
        <v>78</v>
      </c>
      <c r="D50" s="6" t="s">
        <v>98</v>
      </c>
      <c r="E50" s="7">
        <v>43190</v>
      </c>
      <c r="F50" s="6">
        <v>1692</v>
      </c>
      <c r="G50" s="7" t="s">
        <v>82</v>
      </c>
      <c r="H50" s="6" t="s">
        <v>14</v>
      </c>
      <c r="I50" s="8" t="s">
        <v>15</v>
      </c>
      <c r="J50" s="8" t="s">
        <v>16</v>
      </c>
      <c r="K50" s="16">
        <v>13</v>
      </c>
    </row>
    <row r="51" spans="1:11" ht="25" thickBot="1" x14ac:dyDescent="0.25">
      <c r="A51" s="5">
        <v>125</v>
      </c>
      <c r="B51" s="6">
        <v>-17.43</v>
      </c>
      <c r="C51" s="7" t="s">
        <v>78</v>
      </c>
      <c r="D51" s="6" t="s">
        <v>99</v>
      </c>
      <c r="E51" s="7">
        <v>43357</v>
      </c>
      <c r="F51" s="6">
        <v>1725</v>
      </c>
      <c r="G51" s="7" t="s">
        <v>82</v>
      </c>
      <c r="H51" s="6" t="s">
        <v>14</v>
      </c>
      <c r="I51" s="8" t="s">
        <v>15</v>
      </c>
      <c r="J51" s="8" t="s">
        <v>16</v>
      </c>
      <c r="K51" s="16">
        <v>13</v>
      </c>
    </row>
    <row r="52" spans="1:11" ht="17" thickBot="1" x14ac:dyDescent="0.25">
      <c r="A52" s="5">
        <v>115.5</v>
      </c>
      <c r="B52" s="6">
        <v>-32</v>
      </c>
      <c r="C52" s="7" t="s">
        <v>100</v>
      </c>
      <c r="D52" s="6" t="s">
        <v>101</v>
      </c>
      <c r="E52" s="7">
        <v>49100</v>
      </c>
      <c r="F52" s="6">
        <v>3300</v>
      </c>
      <c r="G52" s="7" t="s">
        <v>29</v>
      </c>
      <c r="H52" s="6" t="s">
        <v>37</v>
      </c>
      <c r="I52" s="8" t="s">
        <v>15</v>
      </c>
      <c r="J52" s="8" t="s">
        <v>34</v>
      </c>
      <c r="K52" s="16">
        <v>4</v>
      </c>
    </row>
    <row r="53" spans="1:11" ht="25" thickBot="1" x14ac:dyDescent="0.25">
      <c r="A53" s="5">
        <v>150.66999999999999</v>
      </c>
      <c r="B53" s="6">
        <v>-33.729999999999997</v>
      </c>
      <c r="C53" s="7" t="s">
        <v>102</v>
      </c>
      <c r="D53" s="6" t="s">
        <v>103</v>
      </c>
      <c r="E53" s="7">
        <v>36700</v>
      </c>
      <c r="F53" s="6">
        <v>3300</v>
      </c>
      <c r="G53" s="7" t="s">
        <v>104</v>
      </c>
      <c r="H53" s="6" t="s">
        <v>14</v>
      </c>
      <c r="I53" s="9" t="s">
        <v>15</v>
      </c>
      <c r="J53" s="9" t="s">
        <v>34</v>
      </c>
      <c r="K53" s="16">
        <v>18</v>
      </c>
    </row>
    <row r="54" spans="1:11" ht="25" thickBot="1" x14ac:dyDescent="0.25">
      <c r="A54" s="5">
        <v>150.66999999999999</v>
      </c>
      <c r="B54" s="6">
        <v>-33.729999999999997</v>
      </c>
      <c r="C54" s="7" t="s">
        <v>102</v>
      </c>
      <c r="D54" s="6" t="s">
        <v>105</v>
      </c>
      <c r="E54" s="7">
        <v>37010</v>
      </c>
      <c r="F54" s="6">
        <v>1040</v>
      </c>
      <c r="G54" s="7" t="s">
        <v>106</v>
      </c>
      <c r="H54" s="6" t="s">
        <v>14</v>
      </c>
      <c r="I54" s="9" t="s">
        <v>34</v>
      </c>
      <c r="J54" s="9" t="s">
        <v>34</v>
      </c>
      <c r="K54" s="16">
        <v>18</v>
      </c>
    </row>
    <row r="55" spans="1:11" ht="25" thickBot="1" x14ac:dyDescent="0.25">
      <c r="A55" s="5">
        <v>150.66999999999999</v>
      </c>
      <c r="B55" s="6">
        <v>-33.729999999999997</v>
      </c>
      <c r="C55" s="7" t="s">
        <v>102</v>
      </c>
      <c r="D55" s="6" t="s">
        <v>107</v>
      </c>
      <c r="E55" s="7">
        <v>37100</v>
      </c>
      <c r="F55" s="6">
        <v>1600</v>
      </c>
      <c r="G55" s="7" t="s">
        <v>104</v>
      </c>
      <c r="H55" s="6" t="s">
        <v>14</v>
      </c>
      <c r="I55" s="9" t="s">
        <v>15</v>
      </c>
      <c r="J55" s="9" t="s">
        <v>49</v>
      </c>
      <c r="K55" s="16">
        <v>18</v>
      </c>
    </row>
    <row r="56" spans="1:11" ht="25" thickBot="1" x14ac:dyDescent="0.25">
      <c r="A56" s="5">
        <v>150.66999999999999</v>
      </c>
      <c r="B56" s="6">
        <v>-33.729999999999997</v>
      </c>
      <c r="C56" s="7" t="s">
        <v>102</v>
      </c>
      <c r="D56" s="6" t="s">
        <v>108</v>
      </c>
      <c r="E56" s="7">
        <v>37750</v>
      </c>
      <c r="F56" s="6">
        <f>1500/-1250</f>
        <v>-1.2</v>
      </c>
      <c r="G56" s="7" t="s">
        <v>13</v>
      </c>
      <c r="H56" s="6" t="s">
        <v>14</v>
      </c>
      <c r="I56" s="9" t="s">
        <v>34</v>
      </c>
      <c r="J56" s="9" t="s">
        <v>34</v>
      </c>
      <c r="K56" s="16">
        <v>18</v>
      </c>
    </row>
    <row r="57" spans="1:11" ht="25" thickBot="1" x14ac:dyDescent="0.25">
      <c r="A57" s="5">
        <v>150.66999999999999</v>
      </c>
      <c r="B57" s="6">
        <v>-33.729999999999997</v>
      </c>
      <c r="C57" s="7" t="s">
        <v>102</v>
      </c>
      <c r="D57" s="6" t="s">
        <v>109</v>
      </c>
      <c r="E57" s="7">
        <v>40200</v>
      </c>
      <c r="F57" s="6">
        <v>2100</v>
      </c>
      <c r="G57" s="7" t="s">
        <v>106</v>
      </c>
      <c r="H57" s="6" t="s">
        <v>14</v>
      </c>
      <c r="I57" s="9" t="s">
        <v>34</v>
      </c>
      <c r="J57" s="9" t="s">
        <v>34</v>
      </c>
      <c r="K57" s="16">
        <v>18</v>
      </c>
    </row>
    <row r="58" spans="1:11" ht="25" thickBot="1" x14ac:dyDescent="0.25">
      <c r="A58" s="5">
        <v>150.66999999999999</v>
      </c>
      <c r="B58" s="6">
        <v>-33.729999999999997</v>
      </c>
      <c r="C58" s="7" t="s">
        <v>102</v>
      </c>
      <c r="D58" s="6" t="s">
        <v>110</v>
      </c>
      <c r="E58" s="7">
        <v>40500</v>
      </c>
      <c r="F58" s="6">
        <f>2150/-1700</f>
        <v>-1.2647058823529411</v>
      </c>
      <c r="G58" s="7" t="s">
        <v>106</v>
      </c>
      <c r="H58" s="6" t="s">
        <v>14</v>
      </c>
      <c r="I58" s="9" t="s">
        <v>34</v>
      </c>
      <c r="J58" s="9" t="s">
        <v>34</v>
      </c>
      <c r="K58" s="16">
        <v>18</v>
      </c>
    </row>
    <row r="59" spans="1:11" ht="25" thickBot="1" x14ac:dyDescent="0.25">
      <c r="A59" s="5">
        <v>150.66999999999999</v>
      </c>
      <c r="B59" s="6">
        <v>-33.729999999999997</v>
      </c>
      <c r="C59" s="7" t="s">
        <v>102</v>
      </c>
      <c r="D59" s="6" t="s">
        <v>111</v>
      </c>
      <c r="E59" s="7">
        <v>40700</v>
      </c>
      <c r="F59" s="6">
        <v>10700</v>
      </c>
      <c r="G59" s="7" t="s">
        <v>112</v>
      </c>
      <c r="H59" s="6" t="s">
        <v>33</v>
      </c>
      <c r="I59" s="9" t="s">
        <v>15</v>
      </c>
      <c r="J59" s="9" t="s">
        <v>34</v>
      </c>
      <c r="K59" s="16">
        <v>18</v>
      </c>
    </row>
    <row r="60" spans="1:11" ht="25" thickBot="1" x14ac:dyDescent="0.25">
      <c r="A60" s="5">
        <v>150.66999999999999</v>
      </c>
      <c r="B60" s="6">
        <v>-33.729999999999997</v>
      </c>
      <c r="C60" s="7" t="s">
        <v>102</v>
      </c>
      <c r="D60" s="6" t="s">
        <v>113</v>
      </c>
      <c r="E60" s="7">
        <v>41700</v>
      </c>
      <c r="F60" s="6">
        <f>3000/-2200</f>
        <v>-1.3636363636363635</v>
      </c>
      <c r="G60" s="7" t="s">
        <v>106</v>
      </c>
      <c r="H60" s="6" t="s">
        <v>14</v>
      </c>
      <c r="I60" s="9" t="s">
        <v>34</v>
      </c>
      <c r="J60" s="9" t="s">
        <v>34</v>
      </c>
      <c r="K60" s="16">
        <v>18</v>
      </c>
    </row>
    <row r="61" spans="1:11" ht="25" thickBot="1" x14ac:dyDescent="0.25">
      <c r="A61" s="5">
        <v>150.66999999999999</v>
      </c>
      <c r="B61" s="6">
        <v>-33.729999999999997</v>
      </c>
      <c r="C61" s="7" t="s">
        <v>102</v>
      </c>
      <c r="D61" s="6" t="s">
        <v>114</v>
      </c>
      <c r="E61" s="7">
        <v>41800</v>
      </c>
      <c r="F61" s="6">
        <v>7500</v>
      </c>
      <c r="G61" s="7" t="s">
        <v>112</v>
      </c>
      <c r="H61" s="6" t="s">
        <v>33</v>
      </c>
      <c r="I61" s="9" t="s">
        <v>15</v>
      </c>
      <c r="J61" s="9" t="s">
        <v>34</v>
      </c>
      <c r="K61" s="16">
        <v>18</v>
      </c>
    </row>
    <row r="62" spans="1:11" ht="25" thickBot="1" x14ac:dyDescent="0.25">
      <c r="A62" s="5">
        <v>150.66999999999999</v>
      </c>
      <c r="B62" s="6">
        <v>-33.729999999999997</v>
      </c>
      <c r="C62" s="7" t="s">
        <v>102</v>
      </c>
      <c r="D62" s="6" t="s">
        <v>115</v>
      </c>
      <c r="E62" s="7">
        <v>43100</v>
      </c>
      <c r="F62" s="6">
        <v>4700</v>
      </c>
      <c r="G62" s="7" t="s">
        <v>112</v>
      </c>
      <c r="H62" s="6" t="s">
        <v>33</v>
      </c>
      <c r="I62" s="9" t="s">
        <v>15</v>
      </c>
      <c r="J62" s="9" t="s">
        <v>34</v>
      </c>
      <c r="K62" s="16">
        <v>18</v>
      </c>
    </row>
    <row r="63" spans="1:11" ht="25" thickBot="1" x14ac:dyDescent="0.25">
      <c r="A63" s="5">
        <v>150.66999999999999</v>
      </c>
      <c r="B63" s="6">
        <v>-33.729999999999997</v>
      </c>
      <c r="C63" s="7" t="s">
        <v>102</v>
      </c>
      <c r="D63" s="6" t="s">
        <v>116</v>
      </c>
      <c r="E63" s="7">
        <v>47000</v>
      </c>
      <c r="F63" s="6">
        <v>5200</v>
      </c>
      <c r="G63" s="7" t="s">
        <v>112</v>
      </c>
      <c r="H63" s="6" t="s">
        <v>33</v>
      </c>
      <c r="I63" s="9" t="s">
        <v>15</v>
      </c>
      <c r="J63" s="9" t="s">
        <v>49</v>
      </c>
      <c r="K63" s="16">
        <v>18</v>
      </c>
    </row>
    <row r="64" spans="1:11" ht="17" thickBot="1" x14ac:dyDescent="0.25">
      <c r="A64" s="5">
        <v>147.19999999999999</v>
      </c>
      <c r="B64" s="6">
        <v>-30.2</v>
      </c>
      <c r="C64" s="7" t="s">
        <v>117</v>
      </c>
      <c r="D64" s="6" t="s">
        <v>118</v>
      </c>
      <c r="E64" s="7">
        <v>35400</v>
      </c>
      <c r="F64" s="6">
        <v>2800</v>
      </c>
      <c r="G64" s="7" t="s">
        <v>29</v>
      </c>
      <c r="H64" s="6" t="s">
        <v>37</v>
      </c>
      <c r="I64" s="9" t="s">
        <v>15</v>
      </c>
      <c r="J64" s="9" t="s">
        <v>49</v>
      </c>
      <c r="K64" s="16">
        <v>19</v>
      </c>
    </row>
    <row r="65" spans="1:11" ht="37" thickBot="1" x14ac:dyDescent="0.25">
      <c r="A65" s="5">
        <v>147.19999999999999</v>
      </c>
      <c r="B65" s="6">
        <v>-30.2</v>
      </c>
      <c r="C65" s="7" t="s">
        <v>117</v>
      </c>
      <c r="D65" s="6" t="s">
        <v>119</v>
      </c>
      <c r="E65" s="7">
        <v>35700</v>
      </c>
      <c r="F65" s="6">
        <v>4500</v>
      </c>
      <c r="G65" s="7" t="s">
        <v>120</v>
      </c>
      <c r="H65" s="6" t="s">
        <v>47</v>
      </c>
      <c r="I65" s="9" t="s">
        <v>61</v>
      </c>
      <c r="J65" s="9" t="s">
        <v>49</v>
      </c>
      <c r="K65" s="16">
        <v>20</v>
      </c>
    </row>
    <row r="66" spans="1:11" ht="17" thickBot="1" x14ac:dyDescent="0.25">
      <c r="A66" s="5">
        <v>147.19999999999999</v>
      </c>
      <c r="B66" s="6">
        <v>-30.2</v>
      </c>
      <c r="C66" s="7" t="s">
        <v>117</v>
      </c>
      <c r="D66" s="6" t="s">
        <v>121</v>
      </c>
      <c r="E66" s="7">
        <v>36000</v>
      </c>
      <c r="F66" s="6">
        <v>3000</v>
      </c>
      <c r="G66" s="7" t="s">
        <v>29</v>
      </c>
      <c r="H66" s="6" t="s">
        <v>37</v>
      </c>
      <c r="I66" s="9" t="s">
        <v>61</v>
      </c>
      <c r="J66" s="9" t="s">
        <v>49</v>
      </c>
      <c r="K66" s="16">
        <v>19</v>
      </c>
    </row>
    <row r="67" spans="1:11" ht="25" thickBot="1" x14ac:dyDescent="0.25">
      <c r="A67" s="5">
        <v>147.19999999999999</v>
      </c>
      <c r="B67" s="6">
        <v>-30.2</v>
      </c>
      <c r="C67" s="7" t="s">
        <v>117</v>
      </c>
      <c r="D67" s="6" t="s">
        <v>122</v>
      </c>
      <c r="E67" s="7">
        <v>40000</v>
      </c>
      <c r="F67" s="6">
        <f>6000/-4000</f>
        <v>-1.5</v>
      </c>
      <c r="G67" s="7" t="s">
        <v>123</v>
      </c>
      <c r="H67" s="6" t="s">
        <v>124</v>
      </c>
      <c r="I67" s="9" t="s">
        <v>61</v>
      </c>
      <c r="J67" s="9" t="s">
        <v>49</v>
      </c>
      <c r="K67" s="16">
        <v>20</v>
      </c>
    </row>
    <row r="68" spans="1:11" ht="25" thickBot="1" x14ac:dyDescent="0.25">
      <c r="A68" s="5">
        <v>147.19999999999999</v>
      </c>
      <c r="B68" s="6">
        <v>-30.2</v>
      </c>
      <c r="C68" s="7" t="s">
        <v>117</v>
      </c>
      <c r="D68" s="6" t="s">
        <v>125</v>
      </c>
      <c r="E68" s="7">
        <v>41000</v>
      </c>
      <c r="F68" s="6">
        <f>7000/-5000</f>
        <v>-1.4</v>
      </c>
      <c r="G68" s="7" t="s">
        <v>123</v>
      </c>
      <c r="H68" s="6" t="s">
        <v>124</v>
      </c>
      <c r="I68" s="9" t="s">
        <v>61</v>
      </c>
      <c r="J68" s="9" t="s">
        <v>49</v>
      </c>
      <c r="K68" s="16">
        <v>20</v>
      </c>
    </row>
    <row r="69" spans="1:11" ht="25" thickBot="1" x14ac:dyDescent="0.25">
      <c r="A69" s="5">
        <v>147.19999999999999</v>
      </c>
      <c r="B69" s="6">
        <v>-30.2</v>
      </c>
      <c r="C69" s="7" t="s">
        <v>117</v>
      </c>
      <c r="D69" s="6" t="s">
        <v>126</v>
      </c>
      <c r="E69" s="7">
        <v>45000</v>
      </c>
      <c r="F69" s="6">
        <v>5000</v>
      </c>
      <c r="G69" s="7" t="s">
        <v>127</v>
      </c>
      <c r="H69" s="6" t="s">
        <v>124</v>
      </c>
      <c r="I69" s="9" t="s">
        <v>61</v>
      </c>
      <c r="J69" s="9" t="s">
        <v>49</v>
      </c>
      <c r="K69" s="16">
        <v>20</v>
      </c>
    </row>
    <row r="70" spans="1:11" ht="25" thickBot="1" x14ac:dyDescent="0.25">
      <c r="A70" s="5">
        <v>147.19999999999999</v>
      </c>
      <c r="B70" s="6">
        <v>-30.2</v>
      </c>
      <c r="C70" s="7" t="s">
        <v>117</v>
      </c>
      <c r="D70" s="6" t="s">
        <v>128</v>
      </c>
      <c r="E70" s="7">
        <v>45300</v>
      </c>
      <c r="F70" s="6">
        <v>1900</v>
      </c>
      <c r="G70" s="7" t="s">
        <v>129</v>
      </c>
      <c r="H70" s="6" t="s">
        <v>47</v>
      </c>
      <c r="I70" s="9" t="s">
        <v>61</v>
      </c>
      <c r="J70" s="9" t="s">
        <v>49</v>
      </c>
      <c r="K70" s="16">
        <v>20</v>
      </c>
    </row>
    <row r="71" spans="1:11" ht="25" thickBot="1" x14ac:dyDescent="0.25">
      <c r="A71" s="5">
        <v>147.19999999999999</v>
      </c>
      <c r="B71" s="6">
        <v>-30.2</v>
      </c>
      <c r="C71" s="7" t="s">
        <v>117</v>
      </c>
      <c r="D71" s="6" t="s">
        <v>130</v>
      </c>
      <c r="E71" s="7">
        <v>45300</v>
      </c>
      <c r="F71" s="6">
        <v>1900</v>
      </c>
      <c r="G71" s="7" t="s">
        <v>131</v>
      </c>
      <c r="H71" s="6" t="s">
        <v>47</v>
      </c>
      <c r="I71" s="9" t="s">
        <v>61</v>
      </c>
      <c r="J71" s="9" t="s">
        <v>49</v>
      </c>
      <c r="K71" s="16">
        <v>20</v>
      </c>
    </row>
    <row r="72" spans="1:11" ht="37" thickBot="1" x14ac:dyDescent="0.25">
      <c r="A72" s="5">
        <v>147.19999999999999</v>
      </c>
      <c r="B72" s="6">
        <v>-30.2</v>
      </c>
      <c r="C72" s="7" t="s">
        <v>117</v>
      </c>
      <c r="D72" s="6" t="s">
        <v>132</v>
      </c>
      <c r="E72" s="7">
        <v>50000</v>
      </c>
      <c r="F72" s="6">
        <f>7000/-5000</f>
        <v>-1.4</v>
      </c>
      <c r="G72" s="7" t="s">
        <v>120</v>
      </c>
      <c r="H72" s="6" t="s">
        <v>124</v>
      </c>
      <c r="I72" s="9" t="s">
        <v>61</v>
      </c>
      <c r="J72" s="9" t="s">
        <v>49</v>
      </c>
      <c r="K72" s="16">
        <v>20</v>
      </c>
    </row>
    <row r="73" spans="1:11" ht="37" thickBot="1" x14ac:dyDescent="0.25">
      <c r="A73" s="5">
        <v>147.19999999999999</v>
      </c>
      <c r="B73" s="6">
        <v>-30.2</v>
      </c>
      <c r="C73" s="7" t="s">
        <v>117</v>
      </c>
      <c r="D73" s="6" t="s">
        <v>133</v>
      </c>
      <c r="E73" s="7">
        <v>51000</v>
      </c>
      <c r="F73" s="6">
        <f>8000/-5000</f>
        <v>-1.6</v>
      </c>
      <c r="G73" s="7" t="s">
        <v>120</v>
      </c>
      <c r="H73" s="6" t="s">
        <v>124</v>
      </c>
      <c r="I73" s="9" t="s">
        <v>61</v>
      </c>
      <c r="J73" s="9" t="s">
        <v>49</v>
      </c>
      <c r="K73" s="16">
        <v>20</v>
      </c>
    </row>
    <row r="74" spans="1:11" ht="25" thickBot="1" x14ac:dyDescent="0.25">
      <c r="A74" s="5">
        <v>147.19999999999999</v>
      </c>
      <c r="B74" s="6">
        <v>-30.2</v>
      </c>
      <c r="C74" s="7" t="s">
        <v>117</v>
      </c>
      <c r="D74" s="6" t="s">
        <v>134</v>
      </c>
      <c r="E74" s="7">
        <v>69000</v>
      </c>
      <c r="F74" s="6">
        <f>11000/-8000</f>
        <v>-1.375</v>
      </c>
      <c r="G74" s="7" t="s">
        <v>135</v>
      </c>
      <c r="H74" s="6" t="s">
        <v>124</v>
      </c>
      <c r="I74" s="9" t="s">
        <v>61</v>
      </c>
      <c r="J74" s="9" t="s">
        <v>49</v>
      </c>
      <c r="K74" s="16">
        <v>20</v>
      </c>
    </row>
    <row r="75" spans="1:11" ht="25" thickBot="1" x14ac:dyDescent="0.25">
      <c r="A75" s="5">
        <v>147.19999999999999</v>
      </c>
      <c r="B75" s="6">
        <v>-30.2</v>
      </c>
      <c r="C75" s="7" t="s">
        <v>117</v>
      </c>
      <c r="D75" s="6" t="s">
        <v>136</v>
      </c>
      <c r="E75" s="7">
        <v>75000</v>
      </c>
      <c r="F75" s="6">
        <f>12000/-6000</f>
        <v>-2</v>
      </c>
      <c r="G75" s="7" t="s">
        <v>135</v>
      </c>
      <c r="H75" s="6" t="s">
        <v>124</v>
      </c>
      <c r="I75" s="9" t="s">
        <v>61</v>
      </c>
      <c r="J75" s="9" t="s">
        <v>49</v>
      </c>
      <c r="K75" s="16">
        <v>20</v>
      </c>
    </row>
    <row r="76" spans="1:11" ht="17" thickBot="1" x14ac:dyDescent="0.25">
      <c r="A76" s="5">
        <v>115.07</v>
      </c>
      <c r="B76" s="6">
        <v>-34.15</v>
      </c>
      <c r="C76" s="7" t="s">
        <v>137</v>
      </c>
      <c r="D76" s="6" t="s">
        <v>138</v>
      </c>
      <c r="E76" s="7">
        <v>30590</v>
      </c>
      <c r="F76" s="6">
        <f>2220/-1420</f>
        <v>-1.5633802816901408</v>
      </c>
      <c r="G76" s="7" t="s">
        <v>13</v>
      </c>
      <c r="H76" s="6" t="s">
        <v>14</v>
      </c>
      <c r="I76" s="9" t="s">
        <v>15</v>
      </c>
      <c r="J76" s="9" t="s">
        <v>16</v>
      </c>
      <c r="K76" s="16">
        <v>21</v>
      </c>
    </row>
    <row r="77" spans="1:11" ht="25" thickBot="1" x14ac:dyDescent="0.25">
      <c r="A77" s="5">
        <v>115.07</v>
      </c>
      <c r="B77" s="6">
        <v>-34.15</v>
      </c>
      <c r="C77" s="7" t="s">
        <v>137</v>
      </c>
      <c r="D77" s="6" t="s">
        <v>139</v>
      </c>
      <c r="E77" s="7">
        <v>31400</v>
      </c>
      <c r="F77" s="6">
        <v>1500</v>
      </c>
      <c r="G77" s="7" t="s">
        <v>42</v>
      </c>
      <c r="H77" s="6" t="s">
        <v>14</v>
      </c>
      <c r="I77" s="9" t="s">
        <v>15</v>
      </c>
      <c r="J77" s="9" t="s">
        <v>16</v>
      </c>
      <c r="K77" s="16" t="s">
        <v>836</v>
      </c>
    </row>
    <row r="78" spans="1:11" ht="17" thickBot="1" x14ac:dyDescent="0.25">
      <c r="A78" s="5">
        <v>115.07</v>
      </c>
      <c r="B78" s="6">
        <v>-34.15</v>
      </c>
      <c r="C78" s="7" t="s">
        <v>137</v>
      </c>
      <c r="D78" s="6" t="s">
        <v>140</v>
      </c>
      <c r="E78" s="7">
        <v>32480</v>
      </c>
      <c r="F78" s="6">
        <v>1250</v>
      </c>
      <c r="G78" s="7" t="s">
        <v>13</v>
      </c>
      <c r="H78" s="6" t="s">
        <v>14</v>
      </c>
      <c r="I78" s="9" t="s">
        <v>15</v>
      </c>
      <c r="J78" s="9" t="s">
        <v>16</v>
      </c>
      <c r="K78" s="16" t="s">
        <v>836</v>
      </c>
    </row>
    <row r="79" spans="1:11" ht="17" thickBot="1" x14ac:dyDescent="0.25">
      <c r="A79" s="5">
        <v>115.07</v>
      </c>
      <c r="B79" s="6">
        <v>-34.15</v>
      </c>
      <c r="C79" s="7" t="s">
        <v>137</v>
      </c>
      <c r="D79" s="6" t="s">
        <v>141</v>
      </c>
      <c r="E79" s="7">
        <v>35160</v>
      </c>
      <c r="F79" s="6">
        <v>1800</v>
      </c>
      <c r="G79" s="7" t="s">
        <v>13</v>
      </c>
      <c r="H79" s="6" t="s">
        <v>14</v>
      </c>
      <c r="I79" s="8" t="s">
        <v>15</v>
      </c>
      <c r="J79" s="8" t="s">
        <v>16</v>
      </c>
      <c r="K79" s="16" t="s">
        <v>836</v>
      </c>
    </row>
    <row r="80" spans="1:11" ht="17" thickBot="1" x14ac:dyDescent="0.25">
      <c r="A80" s="5">
        <v>115.07</v>
      </c>
      <c r="B80" s="6">
        <v>-34.15</v>
      </c>
      <c r="C80" s="7" t="s">
        <v>137</v>
      </c>
      <c r="D80" s="6" t="s">
        <v>142</v>
      </c>
      <c r="E80" s="7">
        <v>37750</v>
      </c>
      <c r="F80" s="6">
        <v>2500</v>
      </c>
      <c r="G80" s="7" t="s">
        <v>13</v>
      </c>
      <c r="H80" s="6" t="s">
        <v>14</v>
      </c>
      <c r="I80" s="8" t="s">
        <v>15</v>
      </c>
      <c r="J80" s="8" t="s">
        <v>16</v>
      </c>
      <c r="K80" s="16">
        <v>22</v>
      </c>
    </row>
    <row r="81" spans="1:11" ht="17" thickBot="1" x14ac:dyDescent="0.25">
      <c r="A81" s="5">
        <v>115.07</v>
      </c>
      <c r="B81" s="6">
        <v>-34.15</v>
      </c>
      <c r="C81" s="7" t="s">
        <v>137</v>
      </c>
      <c r="D81" s="6" t="s">
        <v>143</v>
      </c>
      <c r="E81" s="7">
        <v>38800</v>
      </c>
      <c r="F81" s="6">
        <v>1750</v>
      </c>
      <c r="G81" s="7" t="s">
        <v>13</v>
      </c>
      <c r="H81" s="6" t="s">
        <v>14</v>
      </c>
      <c r="I81" s="8" t="s">
        <v>15</v>
      </c>
      <c r="J81" s="8" t="s">
        <v>16</v>
      </c>
      <c r="K81" s="16">
        <v>24</v>
      </c>
    </row>
    <row r="82" spans="1:11" ht="17" thickBot="1" x14ac:dyDescent="0.25">
      <c r="A82" s="5">
        <v>115.07</v>
      </c>
      <c r="B82" s="6">
        <v>-34.15</v>
      </c>
      <c r="C82" s="7" t="s">
        <v>137</v>
      </c>
      <c r="D82" s="6" t="s">
        <v>144</v>
      </c>
      <c r="E82" s="7">
        <v>40400</v>
      </c>
      <c r="F82" s="6">
        <v>1900</v>
      </c>
      <c r="G82" s="7" t="s">
        <v>13</v>
      </c>
      <c r="H82" s="6" t="s">
        <v>14</v>
      </c>
      <c r="I82" s="9" t="s">
        <v>49</v>
      </c>
      <c r="J82" s="9" t="s">
        <v>34</v>
      </c>
      <c r="K82" s="16">
        <v>24</v>
      </c>
    </row>
    <row r="83" spans="1:11" ht="17" thickBot="1" x14ac:dyDescent="0.25">
      <c r="A83" s="5">
        <v>115.07</v>
      </c>
      <c r="B83" s="6">
        <v>-34.15</v>
      </c>
      <c r="C83" s="7" t="s">
        <v>137</v>
      </c>
      <c r="D83" s="6" t="s">
        <v>145</v>
      </c>
      <c r="E83" s="7">
        <v>40500</v>
      </c>
      <c r="F83" s="6">
        <v>1750</v>
      </c>
      <c r="G83" s="7" t="s">
        <v>13</v>
      </c>
      <c r="H83" s="6" t="s">
        <v>14</v>
      </c>
      <c r="I83" s="8" t="s">
        <v>15</v>
      </c>
      <c r="J83" s="8" t="s">
        <v>16</v>
      </c>
      <c r="K83" s="16">
        <v>24</v>
      </c>
    </row>
    <row r="84" spans="1:11" ht="17" thickBot="1" x14ac:dyDescent="0.25">
      <c r="A84" s="5">
        <v>115.07</v>
      </c>
      <c r="B84" s="6">
        <v>-34.15</v>
      </c>
      <c r="C84" s="7" t="s">
        <v>137</v>
      </c>
      <c r="D84" s="6" t="s">
        <v>146</v>
      </c>
      <c r="E84" s="7">
        <v>41460</v>
      </c>
      <c r="F84" s="6">
        <f>1400/-1190</f>
        <v>-1.1764705882352942</v>
      </c>
      <c r="G84" s="7" t="s">
        <v>13</v>
      </c>
      <c r="H84" s="6" t="s">
        <v>14</v>
      </c>
      <c r="I84" s="8" t="s">
        <v>61</v>
      </c>
      <c r="J84" s="8" t="s">
        <v>16</v>
      </c>
      <c r="K84" s="16">
        <v>24</v>
      </c>
    </row>
    <row r="85" spans="1:11" ht="17" thickBot="1" x14ac:dyDescent="0.25">
      <c r="A85" s="5">
        <v>115.07</v>
      </c>
      <c r="B85" s="6">
        <v>-34.15</v>
      </c>
      <c r="C85" s="7" t="s">
        <v>137</v>
      </c>
      <c r="D85" s="6" t="s">
        <v>147</v>
      </c>
      <c r="E85" s="7">
        <v>41500</v>
      </c>
      <c r="F85" s="6">
        <v>2000</v>
      </c>
      <c r="G85" s="7" t="s">
        <v>13</v>
      </c>
      <c r="H85" s="6" t="s">
        <v>14</v>
      </c>
      <c r="I85" s="8" t="s">
        <v>15</v>
      </c>
      <c r="J85" s="8" t="s">
        <v>16</v>
      </c>
      <c r="K85" s="16">
        <v>24</v>
      </c>
    </row>
    <row r="86" spans="1:11" ht="17" thickBot="1" x14ac:dyDescent="0.25">
      <c r="A86" s="5">
        <v>115.07</v>
      </c>
      <c r="B86" s="6">
        <v>-34.15</v>
      </c>
      <c r="C86" s="7" t="s">
        <v>137</v>
      </c>
      <c r="D86" s="6" t="s">
        <v>148</v>
      </c>
      <c r="E86" s="7">
        <v>43400</v>
      </c>
      <c r="F86" s="6">
        <v>2200</v>
      </c>
      <c r="G86" s="7" t="s">
        <v>29</v>
      </c>
      <c r="H86" s="6" t="s">
        <v>30</v>
      </c>
      <c r="I86" s="9" t="s">
        <v>15</v>
      </c>
      <c r="J86" s="9" t="s">
        <v>16</v>
      </c>
      <c r="K86" s="16">
        <v>24</v>
      </c>
    </row>
    <row r="87" spans="1:11" ht="17" thickBot="1" x14ac:dyDescent="0.25">
      <c r="A87" s="5">
        <v>115.07</v>
      </c>
      <c r="B87" s="6">
        <v>-34.15</v>
      </c>
      <c r="C87" s="7" t="s">
        <v>137</v>
      </c>
      <c r="D87" s="6" t="s">
        <v>149</v>
      </c>
      <c r="E87" s="7">
        <v>44400</v>
      </c>
      <c r="F87" s="6">
        <v>2100</v>
      </c>
      <c r="G87" s="7" t="s">
        <v>29</v>
      </c>
      <c r="H87" s="6" t="s">
        <v>30</v>
      </c>
      <c r="I87" s="9" t="s">
        <v>15</v>
      </c>
      <c r="J87" s="9" t="s">
        <v>16</v>
      </c>
      <c r="K87" s="16">
        <v>24</v>
      </c>
    </row>
    <row r="88" spans="1:11" ht="25" thickBot="1" x14ac:dyDescent="0.25">
      <c r="A88" s="5">
        <v>115.07</v>
      </c>
      <c r="B88" s="6">
        <v>-34.15</v>
      </c>
      <c r="C88" s="7" t="s">
        <v>137</v>
      </c>
      <c r="D88" s="6">
        <v>1445</v>
      </c>
      <c r="E88" s="7">
        <v>45000</v>
      </c>
      <c r="F88" s="6">
        <v>7000</v>
      </c>
      <c r="G88" s="7" t="s">
        <v>150</v>
      </c>
      <c r="H88" s="6" t="s">
        <v>151</v>
      </c>
      <c r="I88" s="9" t="s">
        <v>15</v>
      </c>
      <c r="J88" s="9" t="s">
        <v>16</v>
      </c>
      <c r="K88" s="16">
        <v>24</v>
      </c>
    </row>
    <row r="89" spans="1:11" ht="17" thickBot="1" x14ac:dyDescent="0.25">
      <c r="A89" s="5">
        <v>115.07</v>
      </c>
      <c r="B89" s="6">
        <v>-34.15</v>
      </c>
      <c r="C89" s="7" t="s">
        <v>137</v>
      </c>
      <c r="D89" s="6" t="s">
        <v>152</v>
      </c>
      <c r="E89" s="7">
        <v>45470</v>
      </c>
      <c r="F89" s="6">
        <f>1420/-1210</f>
        <v>-1.1735537190082646</v>
      </c>
      <c r="G89" s="7" t="s">
        <v>13</v>
      </c>
      <c r="H89" s="6" t="s">
        <v>14</v>
      </c>
      <c r="I89" s="8" t="s">
        <v>61</v>
      </c>
      <c r="J89" s="9" t="s">
        <v>16</v>
      </c>
      <c r="K89" s="16">
        <v>24</v>
      </c>
    </row>
    <row r="90" spans="1:11" ht="17" thickBot="1" x14ac:dyDescent="0.25">
      <c r="A90" s="5">
        <v>115.07</v>
      </c>
      <c r="B90" s="6">
        <v>-34.15</v>
      </c>
      <c r="C90" s="7" t="s">
        <v>137</v>
      </c>
      <c r="D90" s="6" t="s">
        <v>153</v>
      </c>
      <c r="E90" s="7">
        <v>46730</v>
      </c>
      <c r="F90" s="6">
        <f>2190/-1720</f>
        <v>-1.2732558139534884</v>
      </c>
      <c r="G90" s="7" t="s">
        <v>13</v>
      </c>
      <c r="H90" s="6" t="s">
        <v>14</v>
      </c>
      <c r="I90" s="8" t="s">
        <v>61</v>
      </c>
      <c r="J90" s="9" t="s">
        <v>16</v>
      </c>
      <c r="K90" s="16">
        <v>24</v>
      </c>
    </row>
    <row r="91" spans="1:11" ht="17" thickBot="1" x14ac:dyDescent="0.25">
      <c r="A91" s="5">
        <v>115.07</v>
      </c>
      <c r="B91" s="6">
        <v>-34.15</v>
      </c>
      <c r="C91" s="7" t="s">
        <v>137</v>
      </c>
      <c r="D91" s="6" t="s">
        <v>154</v>
      </c>
      <c r="E91" s="7">
        <v>47100</v>
      </c>
      <c r="F91" s="6">
        <v>2600</v>
      </c>
      <c r="G91" s="7" t="s">
        <v>29</v>
      </c>
      <c r="H91" s="6" t="s">
        <v>30</v>
      </c>
      <c r="I91" s="9" t="s">
        <v>15</v>
      </c>
      <c r="J91" s="9" t="s">
        <v>16</v>
      </c>
      <c r="K91" s="16">
        <v>24</v>
      </c>
    </row>
    <row r="92" spans="1:11" ht="17" thickBot="1" x14ac:dyDescent="0.25">
      <c r="A92" s="5">
        <v>115.07</v>
      </c>
      <c r="B92" s="6">
        <v>-34.15</v>
      </c>
      <c r="C92" s="7" t="s">
        <v>137</v>
      </c>
      <c r="D92" s="6" t="s">
        <v>155</v>
      </c>
      <c r="E92" s="7">
        <v>48130</v>
      </c>
      <c r="F92" s="6">
        <f>2590/-1960</f>
        <v>-1.3214285714285714</v>
      </c>
      <c r="G92" s="7" t="s">
        <v>13</v>
      </c>
      <c r="H92" s="6" t="s">
        <v>14</v>
      </c>
      <c r="I92" s="9" t="s">
        <v>15</v>
      </c>
      <c r="J92" s="9" t="s">
        <v>34</v>
      </c>
      <c r="K92" s="16">
        <v>24</v>
      </c>
    </row>
    <row r="93" spans="1:11" ht="17" thickBot="1" x14ac:dyDescent="0.25">
      <c r="A93" s="5">
        <v>115.07</v>
      </c>
      <c r="B93" s="6">
        <v>-34.15</v>
      </c>
      <c r="C93" s="7" t="s">
        <v>137</v>
      </c>
      <c r="D93" s="6" t="s">
        <v>156</v>
      </c>
      <c r="E93" s="7">
        <v>51100</v>
      </c>
      <c r="F93" s="6">
        <v>2600</v>
      </c>
      <c r="G93" s="7" t="s">
        <v>29</v>
      </c>
      <c r="H93" s="6" t="s">
        <v>30</v>
      </c>
      <c r="I93" s="9" t="s">
        <v>15</v>
      </c>
      <c r="J93" s="9" t="s">
        <v>34</v>
      </c>
      <c r="K93" s="16">
        <v>24</v>
      </c>
    </row>
    <row r="94" spans="1:11" ht="25" thickBot="1" x14ac:dyDescent="0.25">
      <c r="A94" s="5">
        <v>115.07</v>
      </c>
      <c r="B94" s="6">
        <v>-34.15</v>
      </c>
      <c r="C94" s="7" t="s">
        <v>137</v>
      </c>
      <c r="D94" s="6" t="s">
        <v>157</v>
      </c>
      <c r="E94" s="7">
        <v>52000</v>
      </c>
      <c r="F94" s="6">
        <v>4000</v>
      </c>
      <c r="G94" s="7" t="s">
        <v>150</v>
      </c>
      <c r="H94" s="6" t="s">
        <v>151</v>
      </c>
      <c r="I94" s="9" t="s">
        <v>15</v>
      </c>
      <c r="J94" s="9" t="s">
        <v>16</v>
      </c>
      <c r="K94" s="16">
        <v>24</v>
      </c>
    </row>
    <row r="95" spans="1:11" ht="25" thickBot="1" x14ac:dyDescent="0.25">
      <c r="A95" s="5">
        <v>115.07</v>
      </c>
      <c r="B95" s="6">
        <v>-34.15</v>
      </c>
      <c r="C95" s="7" t="s">
        <v>137</v>
      </c>
      <c r="D95" s="6" t="s">
        <v>158</v>
      </c>
      <c r="E95" s="7">
        <v>59000</v>
      </c>
      <c r="F95" s="6">
        <v>4000</v>
      </c>
      <c r="G95" s="7" t="s">
        <v>150</v>
      </c>
      <c r="H95" s="6" t="s">
        <v>151</v>
      </c>
      <c r="I95" s="9" t="s">
        <v>15</v>
      </c>
      <c r="J95" s="9" t="s">
        <v>16</v>
      </c>
      <c r="K95" s="16">
        <v>24</v>
      </c>
    </row>
    <row r="96" spans="1:11" ht="25" thickBot="1" x14ac:dyDescent="0.25">
      <c r="A96" s="5">
        <v>115.07</v>
      </c>
      <c r="B96" s="6">
        <v>-34.15</v>
      </c>
      <c r="C96" s="7" t="s">
        <v>137</v>
      </c>
      <c r="D96" s="6" t="s">
        <v>159</v>
      </c>
      <c r="E96" s="7">
        <v>85000</v>
      </c>
      <c r="F96" s="6">
        <v>10000</v>
      </c>
      <c r="G96" s="7" t="s">
        <v>150</v>
      </c>
      <c r="H96" s="6" t="s">
        <v>151</v>
      </c>
      <c r="I96" s="9" t="s">
        <v>15</v>
      </c>
      <c r="J96" s="9" t="s">
        <v>34</v>
      </c>
      <c r="K96" s="16">
        <v>24</v>
      </c>
    </row>
    <row r="97" spans="1:11" ht="25" thickBot="1" x14ac:dyDescent="0.25">
      <c r="A97" s="5">
        <v>115.07</v>
      </c>
      <c r="B97" s="6">
        <v>-34.15</v>
      </c>
      <c r="C97" s="7" t="s">
        <v>137</v>
      </c>
      <c r="D97" s="6" t="s">
        <v>160</v>
      </c>
      <c r="E97" s="7">
        <v>88000</v>
      </c>
      <c r="F97" s="6">
        <v>9000</v>
      </c>
      <c r="G97" s="7" t="s">
        <v>150</v>
      </c>
      <c r="H97" s="6" t="s">
        <v>151</v>
      </c>
      <c r="I97" s="9" t="s">
        <v>15</v>
      </c>
      <c r="J97" s="9" t="s">
        <v>34</v>
      </c>
      <c r="K97" s="16">
        <v>24</v>
      </c>
    </row>
    <row r="98" spans="1:11" ht="17" thickBot="1" x14ac:dyDescent="0.25">
      <c r="A98" s="5">
        <v>115.07</v>
      </c>
      <c r="B98" s="6">
        <v>-34.15</v>
      </c>
      <c r="C98" s="7" t="s">
        <v>137</v>
      </c>
      <c r="D98" s="6" t="s">
        <v>161</v>
      </c>
      <c r="E98" s="7" t="s">
        <v>162</v>
      </c>
      <c r="F98" s="10"/>
      <c r="G98" s="7" t="s">
        <v>13</v>
      </c>
      <c r="H98" s="6" t="s">
        <v>14</v>
      </c>
      <c r="I98" s="9" t="s">
        <v>15</v>
      </c>
      <c r="J98" s="9" t="s">
        <v>34</v>
      </c>
      <c r="K98" s="16">
        <v>24</v>
      </c>
    </row>
    <row r="99" spans="1:11" ht="17" thickBot="1" x14ac:dyDescent="0.25">
      <c r="A99" s="5">
        <v>115.07</v>
      </c>
      <c r="B99" s="6">
        <v>-34.15</v>
      </c>
      <c r="C99" s="7" t="s">
        <v>137</v>
      </c>
      <c r="D99" s="6" t="s">
        <v>163</v>
      </c>
      <c r="E99" s="7" t="s">
        <v>164</v>
      </c>
      <c r="F99" s="10"/>
      <c r="G99" s="7" t="s">
        <v>13</v>
      </c>
      <c r="H99" s="6" t="s">
        <v>14</v>
      </c>
      <c r="I99" s="9" t="s">
        <v>15</v>
      </c>
      <c r="J99" s="9" t="s">
        <v>34</v>
      </c>
      <c r="K99" s="16">
        <v>24</v>
      </c>
    </row>
    <row r="100" spans="1:11" ht="17" thickBot="1" x14ac:dyDescent="0.25">
      <c r="A100" s="5">
        <v>115.07</v>
      </c>
      <c r="B100" s="6">
        <v>-34.15</v>
      </c>
      <c r="C100" s="7" t="s">
        <v>137</v>
      </c>
      <c r="D100" s="6" t="s">
        <v>165</v>
      </c>
      <c r="E100" s="7" t="s">
        <v>166</v>
      </c>
      <c r="F100" s="10"/>
      <c r="G100" s="7" t="s">
        <v>13</v>
      </c>
      <c r="H100" s="6" t="s">
        <v>14</v>
      </c>
      <c r="I100" s="9" t="s">
        <v>15</v>
      </c>
      <c r="J100" s="9" t="s">
        <v>34</v>
      </c>
      <c r="K100" s="16">
        <v>24</v>
      </c>
    </row>
    <row r="101" spans="1:11" ht="17" thickBot="1" x14ac:dyDescent="0.25">
      <c r="A101" s="5">
        <v>118.63</v>
      </c>
      <c r="B101" s="6">
        <v>-23.12</v>
      </c>
      <c r="C101" s="7" t="s">
        <v>167</v>
      </c>
      <c r="D101" s="6" t="s">
        <v>168</v>
      </c>
      <c r="E101" s="7">
        <v>33584</v>
      </c>
      <c r="F101" s="6">
        <v>410</v>
      </c>
      <c r="G101" s="7" t="s">
        <v>13</v>
      </c>
      <c r="H101" s="6" t="s">
        <v>14</v>
      </c>
      <c r="I101" s="9" t="s">
        <v>15</v>
      </c>
      <c r="J101" s="9" t="s">
        <v>16</v>
      </c>
      <c r="K101" s="16">
        <v>25</v>
      </c>
    </row>
    <row r="102" spans="1:11" ht="17" thickBot="1" x14ac:dyDescent="0.25">
      <c r="A102" s="5">
        <v>118.63</v>
      </c>
      <c r="B102" s="6">
        <v>-23.12</v>
      </c>
      <c r="C102" s="7" t="s">
        <v>167</v>
      </c>
      <c r="D102" s="6" t="s">
        <v>169</v>
      </c>
      <c r="E102" s="7">
        <v>35159</v>
      </c>
      <c r="F102" s="6">
        <v>537</v>
      </c>
      <c r="G102" s="7" t="s">
        <v>13</v>
      </c>
      <c r="H102" s="6" t="s">
        <v>14</v>
      </c>
      <c r="I102" s="8" t="s">
        <v>15</v>
      </c>
      <c r="J102" s="8" t="s">
        <v>16</v>
      </c>
      <c r="K102" s="16" t="s">
        <v>837</v>
      </c>
    </row>
    <row r="103" spans="1:11" ht="25" thickBot="1" x14ac:dyDescent="0.25">
      <c r="A103" s="5">
        <v>118.63</v>
      </c>
      <c r="B103" s="6">
        <v>-23.12</v>
      </c>
      <c r="C103" s="7" t="s">
        <v>167</v>
      </c>
      <c r="D103" s="6" t="s">
        <v>170</v>
      </c>
      <c r="E103" s="7">
        <v>35396</v>
      </c>
      <c r="F103" s="6">
        <v>518</v>
      </c>
      <c r="G103" s="7" t="s">
        <v>42</v>
      </c>
      <c r="H103" s="6" t="s">
        <v>14</v>
      </c>
      <c r="I103" s="8" t="s">
        <v>15</v>
      </c>
      <c r="J103" s="8" t="s">
        <v>16</v>
      </c>
      <c r="K103" s="16">
        <v>25</v>
      </c>
    </row>
    <row r="104" spans="1:11" ht="17" thickBot="1" x14ac:dyDescent="0.25">
      <c r="A104" s="5">
        <v>118.63</v>
      </c>
      <c r="B104" s="6">
        <v>-23.12</v>
      </c>
      <c r="C104" s="7" t="s">
        <v>167</v>
      </c>
      <c r="D104" s="6" t="s">
        <v>171</v>
      </c>
      <c r="E104" s="7">
        <v>35753</v>
      </c>
      <c r="F104" s="6">
        <v>546</v>
      </c>
      <c r="G104" s="7" t="s">
        <v>13</v>
      </c>
      <c r="H104" s="6" t="s">
        <v>14</v>
      </c>
      <c r="I104" s="8" t="s">
        <v>15</v>
      </c>
      <c r="J104" s="8" t="s">
        <v>16</v>
      </c>
      <c r="K104" s="16">
        <v>25</v>
      </c>
    </row>
    <row r="105" spans="1:11" ht="17" thickBot="1" x14ac:dyDescent="0.25">
      <c r="A105" s="5">
        <v>144.44720000000001</v>
      </c>
      <c r="B105" s="6">
        <v>-17.084800000000001</v>
      </c>
      <c r="C105" s="7" t="s">
        <v>172</v>
      </c>
      <c r="D105" s="6" t="s">
        <v>173</v>
      </c>
      <c r="E105" s="7">
        <v>30300</v>
      </c>
      <c r="F105" s="6">
        <v>800</v>
      </c>
      <c r="G105" s="7" t="s">
        <v>13</v>
      </c>
      <c r="H105" s="6" t="s">
        <v>14</v>
      </c>
      <c r="I105" s="9" t="s">
        <v>15</v>
      </c>
      <c r="J105" s="9" t="s">
        <v>16</v>
      </c>
      <c r="K105" s="16">
        <v>27</v>
      </c>
    </row>
    <row r="106" spans="1:11" ht="25" thickBot="1" x14ac:dyDescent="0.25">
      <c r="A106" s="5">
        <v>115.85</v>
      </c>
      <c r="B106" s="6">
        <v>-32.07</v>
      </c>
      <c r="C106" s="7" t="s">
        <v>174</v>
      </c>
      <c r="D106" s="6" t="s">
        <v>175</v>
      </c>
      <c r="E106" s="7">
        <v>31201</v>
      </c>
      <c r="F106" s="6">
        <v>385</v>
      </c>
      <c r="G106" s="7" t="s">
        <v>13</v>
      </c>
      <c r="H106" s="6" t="s">
        <v>14</v>
      </c>
      <c r="I106" s="8" t="s">
        <v>15</v>
      </c>
      <c r="J106" s="8" t="s">
        <v>16</v>
      </c>
      <c r="K106" s="16">
        <v>28</v>
      </c>
    </row>
    <row r="107" spans="1:11" ht="37" thickBot="1" x14ac:dyDescent="0.25">
      <c r="A107" s="5">
        <v>138.69999999999999</v>
      </c>
      <c r="B107" s="6">
        <v>-19.05</v>
      </c>
      <c r="C107" s="7" t="s">
        <v>176</v>
      </c>
      <c r="D107" s="6" t="s">
        <v>177</v>
      </c>
      <c r="E107" s="7">
        <v>37110</v>
      </c>
      <c r="F107" s="6">
        <v>2945</v>
      </c>
      <c r="G107" s="7" t="s">
        <v>178</v>
      </c>
      <c r="H107" s="6" t="s">
        <v>14</v>
      </c>
      <c r="I107" s="8" t="s">
        <v>34</v>
      </c>
      <c r="J107" s="8" t="s">
        <v>34</v>
      </c>
      <c r="K107" s="16">
        <v>29</v>
      </c>
    </row>
    <row r="108" spans="1:11" ht="17" thickBot="1" x14ac:dyDescent="0.25">
      <c r="A108" s="5">
        <v>119.08</v>
      </c>
      <c r="B108" s="6">
        <v>-22.98</v>
      </c>
      <c r="C108" s="7" t="s">
        <v>179</v>
      </c>
      <c r="D108" s="6" t="s">
        <v>180</v>
      </c>
      <c r="E108" s="7">
        <v>31000</v>
      </c>
      <c r="F108" s="6">
        <v>3100</v>
      </c>
      <c r="G108" s="7" t="s">
        <v>29</v>
      </c>
      <c r="H108" s="6" t="s">
        <v>30</v>
      </c>
      <c r="I108" s="8" t="s">
        <v>15</v>
      </c>
      <c r="J108" s="8" t="s">
        <v>16</v>
      </c>
      <c r="K108" s="16">
        <v>30</v>
      </c>
    </row>
    <row r="109" spans="1:11" ht="17" thickBot="1" x14ac:dyDescent="0.25">
      <c r="A109" s="5">
        <v>119.08</v>
      </c>
      <c r="B109" s="6">
        <v>-22.98</v>
      </c>
      <c r="C109" s="7" t="s">
        <v>179</v>
      </c>
      <c r="D109" s="6" t="s">
        <v>181</v>
      </c>
      <c r="E109" s="7">
        <v>33700</v>
      </c>
      <c r="F109" s="6">
        <v>3400</v>
      </c>
      <c r="G109" s="7" t="s">
        <v>29</v>
      </c>
      <c r="H109" s="6" t="s">
        <v>30</v>
      </c>
      <c r="I109" s="8" t="s">
        <v>15</v>
      </c>
      <c r="J109" s="8" t="s">
        <v>16</v>
      </c>
      <c r="K109" s="16">
        <v>30</v>
      </c>
    </row>
    <row r="110" spans="1:11" ht="17" thickBot="1" x14ac:dyDescent="0.25">
      <c r="A110" s="5">
        <v>119.08</v>
      </c>
      <c r="B110" s="6">
        <v>-22.98</v>
      </c>
      <c r="C110" s="7" t="s">
        <v>179</v>
      </c>
      <c r="D110" s="6" t="s">
        <v>182</v>
      </c>
      <c r="E110" s="7">
        <v>33900</v>
      </c>
      <c r="F110" s="6">
        <v>2500</v>
      </c>
      <c r="G110" s="7" t="s">
        <v>29</v>
      </c>
      <c r="H110" s="6" t="s">
        <v>30</v>
      </c>
      <c r="I110" s="8" t="s">
        <v>15</v>
      </c>
      <c r="J110" s="8" t="s">
        <v>16</v>
      </c>
      <c r="K110" s="16">
        <v>30</v>
      </c>
    </row>
    <row r="111" spans="1:11" ht="17" thickBot="1" x14ac:dyDescent="0.25">
      <c r="A111" s="5">
        <v>119.08</v>
      </c>
      <c r="B111" s="6">
        <v>-22.98</v>
      </c>
      <c r="C111" s="7" t="s">
        <v>179</v>
      </c>
      <c r="D111" s="6" t="s">
        <v>183</v>
      </c>
      <c r="E111" s="7">
        <v>36000</v>
      </c>
      <c r="F111" s="6">
        <v>36000</v>
      </c>
      <c r="G111" s="7" t="s">
        <v>29</v>
      </c>
      <c r="H111" s="6" t="s">
        <v>30</v>
      </c>
      <c r="I111" s="8" t="s">
        <v>15</v>
      </c>
      <c r="J111" s="8" t="s">
        <v>16</v>
      </c>
      <c r="K111" s="16">
        <v>30</v>
      </c>
    </row>
    <row r="112" spans="1:11" ht="17" thickBot="1" x14ac:dyDescent="0.25">
      <c r="A112" s="5">
        <v>119.08</v>
      </c>
      <c r="B112" s="6">
        <v>-22.98</v>
      </c>
      <c r="C112" s="7" t="s">
        <v>179</v>
      </c>
      <c r="D112" s="6" t="s">
        <v>184</v>
      </c>
      <c r="E112" s="7">
        <v>47100</v>
      </c>
      <c r="F112" s="6">
        <v>4800</v>
      </c>
      <c r="G112" s="7" t="s">
        <v>29</v>
      </c>
      <c r="H112" s="6" t="s">
        <v>30</v>
      </c>
      <c r="I112" s="8" t="s">
        <v>15</v>
      </c>
      <c r="J112" s="8" t="s">
        <v>16</v>
      </c>
      <c r="K112" s="16">
        <v>30</v>
      </c>
    </row>
    <row r="113" spans="1:11" ht="17" thickBot="1" x14ac:dyDescent="0.25">
      <c r="A113" s="5">
        <v>119.08</v>
      </c>
      <c r="B113" s="6">
        <v>-22.98</v>
      </c>
      <c r="C113" s="7" t="s">
        <v>179</v>
      </c>
      <c r="D113" s="6" t="s">
        <v>185</v>
      </c>
      <c r="E113" s="7">
        <v>63100</v>
      </c>
      <c r="F113" s="6">
        <v>8400</v>
      </c>
      <c r="G113" s="7" t="s">
        <v>29</v>
      </c>
      <c r="H113" s="6" t="s">
        <v>30</v>
      </c>
      <c r="I113" s="9" t="s">
        <v>34</v>
      </c>
      <c r="J113" s="9" t="s">
        <v>34</v>
      </c>
      <c r="K113" s="16">
        <v>30</v>
      </c>
    </row>
    <row r="114" spans="1:11" ht="17" thickBot="1" x14ac:dyDescent="0.25">
      <c r="A114" s="5">
        <v>119.08</v>
      </c>
      <c r="B114" s="6">
        <v>-23</v>
      </c>
      <c r="C114" s="7" t="s">
        <v>186</v>
      </c>
      <c r="D114" s="6" t="s">
        <v>187</v>
      </c>
      <c r="E114" s="7">
        <v>35175</v>
      </c>
      <c r="F114" s="6">
        <v>914</v>
      </c>
      <c r="G114" s="7" t="s">
        <v>13</v>
      </c>
      <c r="H114" s="6" t="s">
        <v>14</v>
      </c>
      <c r="I114" s="8" t="s">
        <v>15</v>
      </c>
      <c r="J114" s="8" t="s">
        <v>16</v>
      </c>
      <c r="K114" s="16">
        <v>30</v>
      </c>
    </row>
    <row r="115" spans="1:11" ht="17" thickBot="1" x14ac:dyDescent="0.25">
      <c r="A115" s="5">
        <v>119.08</v>
      </c>
      <c r="B115" s="6">
        <v>-23</v>
      </c>
      <c r="C115" s="7" t="s">
        <v>186</v>
      </c>
      <c r="D115" s="6" t="s">
        <v>188</v>
      </c>
      <c r="E115" s="7">
        <v>35617</v>
      </c>
      <c r="F115" s="6">
        <v>958</v>
      </c>
      <c r="G115" s="7" t="s">
        <v>13</v>
      </c>
      <c r="H115" s="6" t="s">
        <v>14</v>
      </c>
      <c r="I115" s="8" t="s">
        <v>15</v>
      </c>
      <c r="J115" s="8" t="s">
        <v>16</v>
      </c>
      <c r="K115" s="16">
        <v>30</v>
      </c>
    </row>
    <row r="116" spans="1:11" ht="25" thickBot="1" x14ac:dyDescent="0.25">
      <c r="A116" s="5">
        <v>114.07</v>
      </c>
      <c r="B116" s="6">
        <v>-21.85</v>
      </c>
      <c r="C116" s="7" t="s">
        <v>189</v>
      </c>
      <c r="D116" s="6" t="s">
        <v>190</v>
      </c>
      <c r="E116" s="7">
        <v>31360</v>
      </c>
      <c r="F116" s="6">
        <v>440</v>
      </c>
      <c r="G116" s="7" t="s">
        <v>75</v>
      </c>
      <c r="H116" s="6" t="s">
        <v>14</v>
      </c>
      <c r="I116" s="8" t="s">
        <v>61</v>
      </c>
      <c r="J116" s="8" t="s">
        <v>62</v>
      </c>
      <c r="K116" s="16">
        <v>11</v>
      </c>
    </row>
    <row r="117" spans="1:11" ht="25" thickBot="1" x14ac:dyDescent="0.25">
      <c r="A117" s="5">
        <v>114.07</v>
      </c>
      <c r="B117" s="6">
        <v>-21.85</v>
      </c>
      <c r="C117" s="7" t="s">
        <v>189</v>
      </c>
      <c r="D117" s="6" t="s">
        <v>191</v>
      </c>
      <c r="E117" s="7">
        <v>34490</v>
      </c>
      <c r="F117" s="6">
        <v>3320</v>
      </c>
      <c r="G117" s="7" t="s">
        <v>75</v>
      </c>
      <c r="H117" s="6" t="s">
        <v>14</v>
      </c>
      <c r="I117" s="8" t="s">
        <v>61</v>
      </c>
      <c r="J117" s="8" t="s">
        <v>62</v>
      </c>
      <c r="K117" s="16">
        <v>11</v>
      </c>
    </row>
    <row r="118" spans="1:11" ht="25" thickBot="1" x14ac:dyDescent="0.25">
      <c r="A118" s="5">
        <v>114.07</v>
      </c>
      <c r="B118" s="6">
        <v>-21.85</v>
      </c>
      <c r="C118" s="7" t="s">
        <v>189</v>
      </c>
      <c r="D118" s="6" t="s">
        <v>192</v>
      </c>
      <c r="E118" s="7">
        <v>35230</v>
      </c>
      <c r="F118" s="6">
        <v>450</v>
      </c>
      <c r="G118" s="7" t="s">
        <v>75</v>
      </c>
      <c r="H118" s="6" t="s">
        <v>14</v>
      </c>
      <c r="I118" s="8" t="s">
        <v>61</v>
      </c>
      <c r="J118" s="8" t="s">
        <v>62</v>
      </c>
      <c r="K118" s="16">
        <v>11</v>
      </c>
    </row>
    <row r="119" spans="1:11" ht="17" thickBot="1" x14ac:dyDescent="0.25">
      <c r="A119" s="5">
        <v>129.19999999999999</v>
      </c>
      <c r="B119" s="6">
        <v>-15.4</v>
      </c>
      <c r="C119" s="7" t="s">
        <v>193</v>
      </c>
      <c r="D119" s="6" t="s">
        <v>194</v>
      </c>
      <c r="E119" s="7">
        <v>35000</v>
      </c>
      <c r="F119" s="6">
        <v>2700</v>
      </c>
      <c r="G119" s="7" t="s">
        <v>29</v>
      </c>
      <c r="H119" s="6" t="s">
        <v>33</v>
      </c>
      <c r="I119" s="9" t="s">
        <v>34</v>
      </c>
      <c r="J119" s="9" t="s">
        <v>34</v>
      </c>
      <c r="K119" s="16" t="s">
        <v>838</v>
      </c>
    </row>
    <row r="120" spans="1:11" ht="17" thickBot="1" x14ac:dyDescent="0.25">
      <c r="A120" s="5">
        <v>129.19999999999999</v>
      </c>
      <c r="B120" s="6">
        <v>-15.4</v>
      </c>
      <c r="C120" s="7" t="s">
        <v>193</v>
      </c>
      <c r="D120" s="6" t="s">
        <v>195</v>
      </c>
      <c r="E120" s="7">
        <v>41900</v>
      </c>
      <c r="F120" s="6">
        <v>4300</v>
      </c>
      <c r="G120" s="7" t="s">
        <v>29</v>
      </c>
      <c r="H120" s="6" t="s">
        <v>33</v>
      </c>
      <c r="I120" s="9" t="s">
        <v>34</v>
      </c>
      <c r="J120" s="9" t="s">
        <v>34</v>
      </c>
      <c r="K120" s="16" t="s">
        <v>838</v>
      </c>
    </row>
    <row r="121" spans="1:11" ht="17" thickBot="1" x14ac:dyDescent="0.25">
      <c r="A121" s="5">
        <v>129.19999999999999</v>
      </c>
      <c r="B121" s="6">
        <v>-15.4</v>
      </c>
      <c r="C121" s="7" t="s">
        <v>193</v>
      </c>
      <c r="D121" s="6" t="s">
        <v>196</v>
      </c>
      <c r="E121" s="7">
        <v>50000</v>
      </c>
      <c r="F121" s="6">
        <v>6100</v>
      </c>
      <c r="G121" s="7" t="s">
        <v>29</v>
      </c>
      <c r="H121" s="6" t="s">
        <v>33</v>
      </c>
      <c r="I121" s="9" t="s">
        <v>34</v>
      </c>
      <c r="J121" s="9" t="s">
        <v>34</v>
      </c>
      <c r="K121" s="16" t="s">
        <v>838</v>
      </c>
    </row>
    <row r="122" spans="1:11" ht="17" thickBot="1" x14ac:dyDescent="0.25">
      <c r="A122" s="5">
        <v>129.19999999999999</v>
      </c>
      <c r="B122" s="6">
        <v>-15.4</v>
      </c>
      <c r="C122" s="7" t="s">
        <v>193</v>
      </c>
      <c r="D122" s="6" t="s">
        <v>197</v>
      </c>
      <c r="E122" s="7">
        <v>58000</v>
      </c>
      <c r="F122" s="6">
        <v>6900</v>
      </c>
      <c r="G122" s="7" t="s">
        <v>29</v>
      </c>
      <c r="H122" s="6" t="s">
        <v>33</v>
      </c>
      <c r="I122" s="9" t="s">
        <v>34</v>
      </c>
      <c r="J122" s="9" t="s">
        <v>34</v>
      </c>
      <c r="K122" s="16" t="s">
        <v>838</v>
      </c>
    </row>
    <row r="123" spans="1:11" ht="17" thickBot="1" x14ac:dyDescent="0.25">
      <c r="A123" s="5">
        <v>129.19999999999999</v>
      </c>
      <c r="B123" s="6">
        <v>-15.4</v>
      </c>
      <c r="C123" s="7" t="s">
        <v>193</v>
      </c>
      <c r="D123" s="6" t="s">
        <v>198</v>
      </c>
      <c r="E123" s="7">
        <v>75300</v>
      </c>
      <c r="F123" s="6">
        <v>7000</v>
      </c>
      <c r="G123" s="7" t="s">
        <v>29</v>
      </c>
      <c r="H123" s="6" t="s">
        <v>33</v>
      </c>
      <c r="I123" s="9" t="s">
        <v>34</v>
      </c>
      <c r="J123" s="9" t="s">
        <v>34</v>
      </c>
      <c r="K123" s="16" t="s">
        <v>838</v>
      </c>
    </row>
    <row r="124" spans="1:11" ht="17" thickBot="1" x14ac:dyDescent="0.25">
      <c r="A124" s="5">
        <v>129.19999999999999</v>
      </c>
      <c r="B124" s="6">
        <v>-15.4</v>
      </c>
      <c r="C124" s="7" t="s">
        <v>193</v>
      </c>
      <c r="D124" s="6" t="s">
        <v>199</v>
      </c>
      <c r="E124" s="7">
        <v>103000</v>
      </c>
      <c r="F124" s="6">
        <v>14000</v>
      </c>
      <c r="G124" s="7" t="s">
        <v>29</v>
      </c>
      <c r="H124" s="6" t="s">
        <v>33</v>
      </c>
      <c r="I124" s="9" t="s">
        <v>34</v>
      </c>
      <c r="J124" s="9" t="s">
        <v>34</v>
      </c>
      <c r="K124" s="16" t="s">
        <v>838</v>
      </c>
    </row>
    <row r="125" spans="1:11" ht="17" thickBot="1" x14ac:dyDescent="0.25">
      <c r="A125" s="5">
        <v>129.19999999999999</v>
      </c>
      <c r="B125" s="6">
        <v>-15.4</v>
      </c>
      <c r="C125" s="7" t="s">
        <v>193</v>
      </c>
      <c r="D125" s="6" t="s">
        <v>200</v>
      </c>
      <c r="E125" s="7">
        <v>116000</v>
      </c>
      <c r="F125" s="6">
        <v>12000</v>
      </c>
      <c r="G125" s="7" t="s">
        <v>29</v>
      </c>
      <c r="H125" s="6" t="s">
        <v>33</v>
      </c>
      <c r="I125" s="9" t="s">
        <v>34</v>
      </c>
      <c r="J125" s="9" t="s">
        <v>34</v>
      </c>
      <c r="K125" s="16" t="s">
        <v>838</v>
      </c>
    </row>
    <row r="126" spans="1:11" ht="17" thickBot="1" x14ac:dyDescent="0.25">
      <c r="A126" s="5">
        <v>129.19999999999999</v>
      </c>
      <c r="B126" s="6">
        <v>-15.4</v>
      </c>
      <c r="C126" s="7" t="s">
        <v>193</v>
      </c>
      <c r="D126" s="6" t="s">
        <v>201</v>
      </c>
      <c r="E126" s="7">
        <v>176000</v>
      </c>
      <c r="F126" s="6">
        <v>16000</v>
      </c>
      <c r="G126" s="7" t="s">
        <v>29</v>
      </c>
      <c r="H126" s="6" t="s">
        <v>33</v>
      </c>
      <c r="I126" s="9" t="s">
        <v>34</v>
      </c>
      <c r="J126" s="9" t="s">
        <v>34</v>
      </c>
      <c r="K126" s="16" t="s">
        <v>838</v>
      </c>
    </row>
    <row r="127" spans="1:11" ht="25" thickBot="1" x14ac:dyDescent="0.25">
      <c r="A127" s="5">
        <v>129.16</v>
      </c>
      <c r="B127" s="6">
        <v>-15.43</v>
      </c>
      <c r="C127" s="7" t="s">
        <v>202</v>
      </c>
      <c r="D127" s="6" t="s">
        <v>121</v>
      </c>
      <c r="E127" s="7">
        <v>38700</v>
      </c>
      <c r="F127" s="6">
        <v>2900</v>
      </c>
      <c r="G127" s="7" t="s">
        <v>29</v>
      </c>
      <c r="H127" s="6" t="s">
        <v>33</v>
      </c>
      <c r="I127" s="9" t="s">
        <v>15</v>
      </c>
      <c r="J127" s="9" t="s">
        <v>34</v>
      </c>
      <c r="K127" s="16" t="s">
        <v>839</v>
      </c>
    </row>
    <row r="128" spans="1:11" ht="25" thickBot="1" x14ac:dyDescent="0.25">
      <c r="A128" s="5">
        <v>129.16</v>
      </c>
      <c r="B128" s="6">
        <v>-15.43</v>
      </c>
      <c r="C128" s="7" t="s">
        <v>202</v>
      </c>
      <c r="D128" s="6" t="s">
        <v>121</v>
      </c>
      <c r="E128" s="7">
        <v>40500</v>
      </c>
      <c r="F128" s="6">
        <v>3700</v>
      </c>
      <c r="G128" s="7" t="s">
        <v>29</v>
      </c>
      <c r="H128" s="6" t="s">
        <v>33</v>
      </c>
      <c r="I128" s="9" t="s">
        <v>15</v>
      </c>
      <c r="J128" s="9" t="s">
        <v>34</v>
      </c>
      <c r="K128" s="16" t="s">
        <v>839</v>
      </c>
    </row>
    <row r="129" spans="1:11" ht="25" thickBot="1" x14ac:dyDescent="0.25">
      <c r="A129" s="5">
        <v>129.16</v>
      </c>
      <c r="B129" s="6">
        <v>-15.43</v>
      </c>
      <c r="C129" s="7" t="s">
        <v>202</v>
      </c>
      <c r="D129" s="6" t="s">
        <v>121</v>
      </c>
      <c r="E129" s="7">
        <v>73100</v>
      </c>
      <c r="F129" s="6">
        <v>6500</v>
      </c>
      <c r="G129" s="7" t="s">
        <v>29</v>
      </c>
      <c r="H129" s="6" t="s">
        <v>33</v>
      </c>
      <c r="I129" s="9" t="s">
        <v>15</v>
      </c>
      <c r="J129" s="9" t="s">
        <v>34</v>
      </c>
      <c r="K129" s="16" t="s">
        <v>839</v>
      </c>
    </row>
    <row r="130" spans="1:11" ht="25" thickBot="1" x14ac:dyDescent="0.25">
      <c r="A130" s="5">
        <v>129.16</v>
      </c>
      <c r="B130" s="6">
        <v>-15.43</v>
      </c>
      <c r="C130" s="7" t="s">
        <v>202</v>
      </c>
      <c r="D130" s="6" t="s">
        <v>121</v>
      </c>
      <c r="E130" s="7">
        <v>76100</v>
      </c>
      <c r="F130" s="6">
        <v>5800</v>
      </c>
      <c r="G130" s="7" t="s">
        <v>29</v>
      </c>
      <c r="H130" s="6" t="s">
        <v>33</v>
      </c>
      <c r="I130" s="9" t="s">
        <v>15</v>
      </c>
      <c r="J130" s="9" t="s">
        <v>34</v>
      </c>
      <c r="K130" s="16" t="s">
        <v>839</v>
      </c>
    </row>
    <row r="131" spans="1:11" ht="17" thickBot="1" x14ac:dyDescent="0.25">
      <c r="A131" s="5">
        <v>117.22</v>
      </c>
      <c r="B131" s="6">
        <v>-22.63</v>
      </c>
      <c r="C131" s="7" t="s">
        <v>203</v>
      </c>
      <c r="D131" s="6" t="s">
        <v>204</v>
      </c>
      <c r="E131" s="7">
        <v>30700</v>
      </c>
      <c r="F131" s="6">
        <v>1800</v>
      </c>
      <c r="G131" s="7" t="s">
        <v>29</v>
      </c>
      <c r="H131" s="6" t="s">
        <v>30</v>
      </c>
      <c r="I131" s="8" t="s">
        <v>15</v>
      </c>
      <c r="J131" s="8" t="s">
        <v>49</v>
      </c>
      <c r="K131" s="16">
        <v>37</v>
      </c>
    </row>
    <row r="132" spans="1:11" ht="17" thickBot="1" x14ac:dyDescent="0.25">
      <c r="A132" s="5">
        <v>117.22</v>
      </c>
      <c r="B132" s="6">
        <v>-22.63</v>
      </c>
      <c r="C132" s="7" t="s">
        <v>203</v>
      </c>
      <c r="D132" s="6" t="s">
        <v>205</v>
      </c>
      <c r="E132" s="7">
        <v>38020</v>
      </c>
      <c r="F132" s="6">
        <v>400</v>
      </c>
      <c r="G132" s="7" t="s">
        <v>89</v>
      </c>
      <c r="H132" s="6" t="s">
        <v>14</v>
      </c>
      <c r="I132" s="8" t="s">
        <v>15</v>
      </c>
      <c r="J132" s="8" t="s">
        <v>16</v>
      </c>
      <c r="K132" s="16">
        <v>37</v>
      </c>
    </row>
    <row r="133" spans="1:11" ht="17" thickBot="1" x14ac:dyDescent="0.25">
      <c r="A133" s="5">
        <v>117.22</v>
      </c>
      <c r="B133" s="6">
        <v>-22.63</v>
      </c>
      <c r="C133" s="7" t="s">
        <v>203</v>
      </c>
      <c r="D133" s="6" t="s">
        <v>206</v>
      </c>
      <c r="E133" s="7">
        <v>38620</v>
      </c>
      <c r="F133" s="6">
        <v>430</v>
      </c>
      <c r="G133" s="7" t="s">
        <v>89</v>
      </c>
      <c r="H133" s="6" t="s">
        <v>14</v>
      </c>
      <c r="I133" s="8" t="s">
        <v>15</v>
      </c>
      <c r="J133" s="8" t="s">
        <v>16</v>
      </c>
      <c r="K133" s="16">
        <v>37</v>
      </c>
    </row>
    <row r="134" spans="1:11" ht="17" thickBot="1" x14ac:dyDescent="0.25">
      <c r="A134" s="5">
        <v>117.22</v>
      </c>
      <c r="B134" s="6">
        <v>-22.63</v>
      </c>
      <c r="C134" s="7" t="s">
        <v>203</v>
      </c>
      <c r="D134" s="6" t="s">
        <v>207</v>
      </c>
      <c r="E134" s="7">
        <v>41100</v>
      </c>
      <c r="F134" s="6">
        <v>2300</v>
      </c>
      <c r="G134" s="7" t="s">
        <v>29</v>
      </c>
      <c r="H134" s="6" t="s">
        <v>30</v>
      </c>
      <c r="I134" s="8" t="s">
        <v>15</v>
      </c>
      <c r="J134" s="8" t="s">
        <v>49</v>
      </c>
      <c r="K134" s="16">
        <v>37</v>
      </c>
    </row>
    <row r="135" spans="1:11" ht="17" thickBot="1" x14ac:dyDescent="0.25">
      <c r="A135" s="5">
        <v>117.27</v>
      </c>
      <c r="B135" s="6">
        <v>-22.51</v>
      </c>
      <c r="C135" s="7" t="s">
        <v>208</v>
      </c>
      <c r="D135" s="6" t="s">
        <v>209</v>
      </c>
      <c r="E135" s="7">
        <v>32950</v>
      </c>
      <c r="F135" s="6">
        <v>270</v>
      </c>
      <c r="G135" s="7" t="s">
        <v>13</v>
      </c>
      <c r="H135" s="6" t="s">
        <v>14</v>
      </c>
      <c r="I135" s="9" t="s">
        <v>15</v>
      </c>
      <c r="J135" s="9" t="s">
        <v>16</v>
      </c>
      <c r="K135" s="16">
        <v>38</v>
      </c>
    </row>
    <row r="136" spans="1:11" ht="25" thickBot="1" x14ac:dyDescent="0.25">
      <c r="A136" s="5">
        <v>119.67</v>
      </c>
      <c r="B136" s="6">
        <v>-22.28</v>
      </c>
      <c r="C136" s="7" t="s">
        <v>210</v>
      </c>
      <c r="D136" s="6" t="s">
        <v>211</v>
      </c>
      <c r="E136" s="7">
        <v>36039</v>
      </c>
      <c r="F136" s="6">
        <v>272</v>
      </c>
      <c r="G136" s="7" t="s">
        <v>13</v>
      </c>
      <c r="H136" s="6" t="s">
        <v>14</v>
      </c>
      <c r="I136" s="8" t="s">
        <v>15</v>
      </c>
      <c r="J136" s="8" t="s">
        <v>16</v>
      </c>
      <c r="K136" s="16">
        <v>39</v>
      </c>
    </row>
    <row r="137" spans="1:11" ht="17" thickBot="1" x14ac:dyDescent="0.25">
      <c r="A137" s="5">
        <v>120.41</v>
      </c>
      <c r="B137" s="6">
        <v>-25.08</v>
      </c>
      <c r="C137" s="7" t="s">
        <v>212</v>
      </c>
      <c r="D137" s="6" t="s">
        <v>213</v>
      </c>
      <c r="E137" s="7">
        <v>32104</v>
      </c>
      <c r="F137" s="6">
        <v>425</v>
      </c>
      <c r="G137" s="7" t="s">
        <v>89</v>
      </c>
      <c r="H137" s="6" t="s">
        <v>14</v>
      </c>
      <c r="I137" s="8" t="s">
        <v>15</v>
      </c>
      <c r="J137" s="8" t="s">
        <v>16</v>
      </c>
      <c r="K137" s="16">
        <v>40</v>
      </c>
    </row>
    <row r="138" spans="1:11" ht="17" thickBot="1" x14ac:dyDescent="0.25">
      <c r="A138" s="5">
        <v>120.41</v>
      </c>
      <c r="B138" s="6">
        <v>-25.08</v>
      </c>
      <c r="C138" s="7" t="s">
        <v>212</v>
      </c>
      <c r="D138" s="6" t="s">
        <v>214</v>
      </c>
      <c r="E138" s="7">
        <v>39345</v>
      </c>
      <c r="F138" s="6">
        <v>1082</v>
      </c>
      <c r="G138" s="7" t="s">
        <v>13</v>
      </c>
      <c r="H138" s="6" t="s">
        <v>14</v>
      </c>
      <c r="I138" s="8" t="s">
        <v>15</v>
      </c>
      <c r="J138" s="8" t="s">
        <v>16</v>
      </c>
      <c r="K138" s="16">
        <v>40</v>
      </c>
    </row>
    <row r="139" spans="1:11" ht="17" thickBot="1" x14ac:dyDescent="0.25">
      <c r="A139" s="5">
        <v>120.41</v>
      </c>
      <c r="B139" s="6">
        <v>-25.08</v>
      </c>
      <c r="C139" s="7" t="s">
        <v>212</v>
      </c>
      <c r="D139" s="6" t="s">
        <v>215</v>
      </c>
      <c r="E139" s="7">
        <v>45929</v>
      </c>
      <c r="F139" s="6">
        <v>2716</v>
      </c>
      <c r="G139" s="7" t="s">
        <v>13</v>
      </c>
      <c r="H139" s="6" t="s">
        <v>14</v>
      </c>
      <c r="I139" s="8" t="s">
        <v>15</v>
      </c>
      <c r="J139" s="8" t="s">
        <v>16</v>
      </c>
      <c r="K139" s="16">
        <v>40</v>
      </c>
    </row>
    <row r="140" spans="1:11" ht="17" thickBot="1" x14ac:dyDescent="0.25">
      <c r="A140" s="5">
        <v>120.41</v>
      </c>
      <c r="B140" s="6">
        <v>-25.08</v>
      </c>
      <c r="C140" s="7" t="s">
        <v>212</v>
      </c>
      <c r="D140" s="6" t="s">
        <v>216</v>
      </c>
      <c r="E140" s="7">
        <v>47039</v>
      </c>
      <c r="F140" s="6">
        <v>3737</v>
      </c>
      <c r="G140" s="7" t="s">
        <v>13</v>
      </c>
      <c r="H140" s="6" t="s">
        <v>14</v>
      </c>
      <c r="I140" s="8" t="s">
        <v>15</v>
      </c>
      <c r="J140" s="8" t="s">
        <v>16</v>
      </c>
      <c r="K140" s="16">
        <v>40</v>
      </c>
    </row>
    <row r="141" spans="1:11" ht="25" thickBot="1" x14ac:dyDescent="0.25">
      <c r="A141" s="5">
        <v>129.53</v>
      </c>
      <c r="B141" s="6">
        <v>-31.23</v>
      </c>
      <c r="C141" s="7" t="s">
        <v>217</v>
      </c>
      <c r="D141" s="6" t="s">
        <v>218</v>
      </c>
      <c r="E141" s="7">
        <v>31000</v>
      </c>
      <c r="F141" s="6">
        <v>1650</v>
      </c>
      <c r="G141" s="7" t="s">
        <v>42</v>
      </c>
      <c r="H141" s="6" t="s">
        <v>14</v>
      </c>
      <c r="I141" s="9" t="s">
        <v>15</v>
      </c>
      <c r="J141" s="9" t="s">
        <v>16</v>
      </c>
      <c r="K141" s="16">
        <v>41</v>
      </c>
    </row>
    <row r="142" spans="1:11" ht="17" thickBot="1" x14ac:dyDescent="0.25">
      <c r="A142" s="5">
        <v>129.53</v>
      </c>
      <c r="B142" s="6">
        <v>-31.23</v>
      </c>
      <c r="C142" s="7" t="s">
        <v>217</v>
      </c>
      <c r="D142" s="6" t="s">
        <v>219</v>
      </c>
      <c r="E142" s="7">
        <v>58900</v>
      </c>
      <c r="F142" s="6">
        <v>4600</v>
      </c>
      <c r="G142" s="7" t="s">
        <v>29</v>
      </c>
      <c r="H142" s="6" t="s">
        <v>30</v>
      </c>
      <c r="I142" s="9" t="s">
        <v>34</v>
      </c>
      <c r="J142" s="9" t="s">
        <v>34</v>
      </c>
      <c r="K142" s="16">
        <v>2</v>
      </c>
    </row>
    <row r="143" spans="1:11" ht="17" thickBot="1" x14ac:dyDescent="0.25">
      <c r="A143" s="5">
        <v>129.53</v>
      </c>
      <c r="B143" s="6">
        <v>-31.23</v>
      </c>
      <c r="C143" s="7" t="s">
        <v>217</v>
      </c>
      <c r="D143" s="6" t="s">
        <v>220</v>
      </c>
      <c r="E143" s="7">
        <v>68700</v>
      </c>
      <c r="F143" s="6">
        <v>5700</v>
      </c>
      <c r="G143" s="7" t="s">
        <v>29</v>
      </c>
      <c r="H143" s="6" t="s">
        <v>30</v>
      </c>
      <c r="I143" s="9" t="s">
        <v>34</v>
      </c>
      <c r="J143" s="9" t="s">
        <v>34</v>
      </c>
      <c r="K143" s="16">
        <v>2</v>
      </c>
    </row>
    <row r="144" spans="1:11" ht="17" thickBot="1" x14ac:dyDescent="0.25">
      <c r="A144" s="5">
        <v>141.13</v>
      </c>
      <c r="B144" s="6">
        <v>-2.63</v>
      </c>
      <c r="C144" s="7" t="s">
        <v>221</v>
      </c>
      <c r="D144" s="6" t="s">
        <v>222</v>
      </c>
      <c r="E144" s="7">
        <v>35410</v>
      </c>
      <c r="F144" s="6">
        <v>1400</v>
      </c>
      <c r="G144" s="7" t="s">
        <v>223</v>
      </c>
      <c r="H144" s="6" t="s">
        <v>14</v>
      </c>
      <c r="I144" s="9" t="s">
        <v>34</v>
      </c>
      <c r="J144" s="9" t="s">
        <v>34</v>
      </c>
      <c r="K144" s="16">
        <v>42</v>
      </c>
    </row>
    <row r="145" spans="1:11" ht="25" thickBot="1" x14ac:dyDescent="0.25">
      <c r="A145" s="5">
        <v>143</v>
      </c>
      <c r="B145" s="6">
        <v>-33.700000000000003</v>
      </c>
      <c r="C145" s="7" t="s">
        <v>224</v>
      </c>
      <c r="D145" s="6" t="s">
        <v>225</v>
      </c>
      <c r="E145" s="7">
        <v>30030</v>
      </c>
      <c r="F145" s="6">
        <v>630</v>
      </c>
      <c r="G145" s="7" t="s">
        <v>42</v>
      </c>
      <c r="H145" s="6" t="s">
        <v>14</v>
      </c>
      <c r="I145" s="9" t="s">
        <v>15</v>
      </c>
      <c r="J145" s="9" t="s">
        <v>16</v>
      </c>
      <c r="K145" s="16">
        <v>43</v>
      </c>
    </row>
    <row r="146" spans="1:11" ht="25" thickBot="1" x14ac:dyDescent="0.25">
      <c r="A146" s="5">
        <v>143</v>
      </c>
      <c r="B146" s="6">
        <v>-33.700000000000003</v>
      </c>
      <c r="C146" s="7" t="s">
        <v>224</v>
      </c>
      <c r="D146" s="6" t="s">
        <v>226</v>
      </c>
      <c r="E146" s="7">
        <v>30050</v>
      </c>
      <c r="F146" s="6">
        <v>530</v>
      </c>
      <c r="G146" s="7" t="s">
        <v>42</v>
      </c>
      <c r="H146" s="6" t="s">
        <v>14</v>
      </c>
      <c r="I146" s="9" t="s">
        <v>15</v>
      </c>
      <c r="J146" s="9" t="s">
        <v>16</v>
      </c>
      <c r="K146" s="16">
        <v>43</v>
      </c>
    </row>
    <row r="147" spans="1:11" ht="25" thickBot="1" x14ac:dyDescent="0.25">
      <c r="A147" s="5">
        <v>143</v>
      </c>
      <c r="B147" s="6">
        <v>-33.700000000000003</v>
      </c>
      <c r="C147" s="7" t="s">
        <v>224</v>
      </c>
      <c r="D147" s="6" t="s">
        <v>227</v>
      </c>
      <c r="E147" s="7">
        <v>30380</v>
      </c>
      <c r="F147" s="6">
        <v>550</v>
      </c>
      <c r="G147" s="7" t="s">
        <v>42</v>
      </c>
      <c r="H147" s="6" t="s">
        <v>14</v>
      </c>
      <c r="I147" s="9" t="s">
        <v>15</v>
      </c>
      <c r="J147" s="9" t="s">
        <v>16</v>
      </c>
      <c r="K147" s="16">
        <v>43</v>
      </c>
    </row>
    <row r="148" spans="1:11" ht="17" thickBot="1" x14ac:dyDescent="0.25">
      <c r="A148" s="5">
        <v>143</v>
      </c>
      <c r="B148" s="6">
        <v>-33.700000000000003</v>
      </c>
      <c r="C148" s="7" t="s">
        <v>224</v>
      </c>
      <c r="D148" s="6" t="s">
        <v>228</v>
      </c>
      <c r="E148" s="7">
        <v>34450</v>
      </c>
      <c r="F148" s="6">
        <v>820</v>
      </c>
      <c r="G148" s="7" t="s">
        <v>229</v>
      </c>
      <c r="H148" s="6" t="s">
        <v>14</v>
      </c>
      <c r="I148" s="9" t="s">
        <v>15</v>
      </c>
      <c r="J148" s="9" t="s">
        <v>16</v>
      </c>
      <c r="K148" s="16">
        <v>43</v>
      </c>
    </row>
    <row r="149" spans="1:11" ht="17" thickBot="1" x14ac:dyDescent="0.25">
      <c r="A149" s="5">
        <v>143</v>
      </c>
      <c r="B149" s="6">
        <v>-33.700000000000003</v>
      </c>
      <c r="C149" s="7" t="s">
        <v>224</v>
      </c>
      <c r="D149" s="6" t="s">
        <v>230</v>
      </c>
      <c r="E149" s="7">
        <v>34580</v>
      </c>
      <c r="F149" s="6">
        <v>860</v>
      </c>
      <c r="G149" s="7" t="s">
        <v>229</v>
      </c>
      <c r="H149" s="6" t="s">
        <v>14</v>
      </c>
      <c r="I149" s="9" t="s">
        <v>15</v>
      </c>
      <c r="J149" s="9" t="s">
        <v>16</v>
      </c>
      <c r="K149" s="16">
        <v>43</v>
      </c>
    </row>
    <row r="150" spans="1:11" ht="25" thickBot="1" x14ac:dyDescent="0.25">
      <c r="A150" s="5">
        <v>143</v>
      </c>
      <c r="B150" s="6">
        <v>-33.799999999999997</v>
      </c>
      <c r="C150" s="7" t="s">
        <v>231</v>
      </c>
      <c r="D150" s="6" t="s">
        <v>232</v>
      </c>
      <c r="E150" s="7">
        <v>30750</v>
      </c>
      <c r="F150" s="6">
        <f>3400/-2400</f>
        <v>-1.4166666666666667</v>
      </c>
      <c r="G150" s="7" t="s">
        <v>42</v>
      </c>
      <c r="H150" s="6" t="s">
        <v>14</v>
      </c>
      <c r="I150" s="9" t="s">
        <v>15</v>
      </c>
      <c r="J150" s="9" t="s">
        <v>16</v>
      </c>
      <c r="K150" s="16" t="s">
        <v>840</v>
      </c>
    </row>
    <row r="151" spans="1:11" ht="25" thickBot="1" x14ac:dyDescent="0.25">
      <c r="A151" s="5">
        <v>143</v>
      </c>
      <c r="B151" s="6">
        <v>-33.799999999999997</v>
      </c>
      <c r="C151" s="7" t="s">
        <v>231</v>
      </c>
      <c r="D151" s="6" t="s">
        <v>233</v>
      </c>
      <c r="E151" s="7">
        <v>34450</v>
      </c>
      <c r="F151" s="6">
        <v>1500</v>
      </c>
      <c r="G151" s="7" t="s">
        <v>234</v>
      </c>
      <c r="H151" s="6" t="s">
        <v>14</v>
      </c>
      <c r="I151" s="9" t="s">
        <v>15</v>
      </c>
      <c r="J151" s="9" t="s">
        <v>16</v>
      </c>
      <c r="K151" s="16" t="s">
        <v>841</v>
      </c>
    </row>
    <row r="152" spans="1:11" ht="25" thickBot="1" x14ac:dyDescent="0.25">
      <c r="A152" s="5">
        <v>143</v>
      </c>
      <c r="B152" s="6">
        <v>-33.799999999999997</v>
      </c>
      <c r="C152" s="7" t="s">
        <v>235</v>
      </c>
      <c r="D152" s="6" t="s">
        <v>236</v>
      </c>
      <c r="E152" s="7">
        <v>33100</v>
      </c>
      <c r="F152" s="6">
        <v>850</v>
      </c>
      <c r="G152" s="7" t="s">
        <v>234</v>
      </c>
      <c r="H152" s="6" t="s">
        <v>14</v>
      </c>
      <c r="I152" s="9" t="s">
        <v>15</v>
      </c>
      <c r="J152" s="9" t="s">
        <v>16</v>
      </c>
      <c r="K152" s="16" t="s">
        <v>840</v>
      </c>
    </row>
    <row r="153" spans="1:11" ht="25" thickBot="1" x14ac:dyDescent="0.25">
      <c r="A153" s="5">
        <v>143.02000000000001</v>
      </c>
      <c r="B153" s="6">
        <v>-33.81</v>
      </c>
      <c r="C153" s="7" t="s">
        <v>237</v>
      </c>
      <c r="D153" s="6" t="s">
        <v>238</v>
      </c>
      <c r="E153" s="7">
        <v>36170</v>
      </c>
      <c r="F153" s="6">
        <v>1110</v>
      </c>
      <c r="G153" s="7" t="s">
        <v>234</v>
      </c>
      <c r="H153" s="6" t="s">
        <v>14</v>
      </c>
      <c r="I153" s="8" t="s">
        <v>49</v>
      </c>
      <c r="J153" s="8" t="s">
        <v>49</v>
      </c>
      <c r="K153" s="16">
        <v>47</v>
      </c>
    </row>
    <row r="154" spans="1:11" ht="25" thickBot="1" x14ac:dyDescent="0.25">
      <c r="A154" s="5">
        <v>143.02000000000001</v>
      </c>
      <c r="B154" s="6">
        <v>-33.81</v>
      </c>
      <c r="C154" s="7" t="s">
        <v>237</v>
      </c>
      <c r="D154" s="6" t="s">
        <v>239</v>
      </c>
      <c r="E154" s="7">
        <v>36200</v>
      </c>
      <c r="F154" s="6">
        <f>4700/-2950</f>
        <v>-1.5932203389830508</v>
      </c>
      <c r="G154" s="7" t="s">
        <v>234</v>
      </c>
      <c r="H154" s="6" t="s">
        <v>14</v>
      </c>
      <c r="I154" s="8" t="s">
        <v>49</v>
      </c>
      <c r="J154" s="8" t="s">
        <v>49</v>
      </c>
      <c r="K154" s="16" t="s">
        <v>841</v>
      </c>
    </row>
    <row r="155" spans="1:11" ht="25" thickBot="1" x14ac:dyDescent="0.25">
      <c r="A155" s="5">
        <v>143.02000000000001</v>
      </c>
      <c r="B155" s="6">
        <v>-33.81</v>
      </c>
      <c r="C155" s="7" t="s">
        <v>237</v>
      </c>
      <c r="D155" s="6" t="s">
        <v>240</v>
      </c>
      <c r="E155" s="7">
        <v>36800</v>
      </c>
      <c r="F155" s="6">
        <f>2000/-1600</f>
        <v>-1.25</v>
      </c>
      <c r="G155" s="7" t="s">
        <v>234</v>
      </c>
      <c r="H155" s="6" t="s">
        <v>14</v>
      </c>
      <c r="I155" s="8" t="s">
        <v>49</v>
      </c>
      <c r="J155" s="8" t="s">
        <v>49</v>
      </c>
      <c r="K155" s="16" t="s">
        <v>841</v>
      </c>
    </row>
    <row r="156" spans="1:11" ht="25" thickBot="1" x14ac:dyDescent="0.25">
      <c r="A156" s="5">
        <v>143.01</v>
      </c>
      <c r="B156" s="6">
        <v>-33.799999999999997</v>
      </c>
      <c r="C156" s="7" t="s">
        <v>241</v>
      </c>
      <c r="D156" s="6" t="s">
        <v>242</v>
      </c>
      <c r="E156" s="7">
        <v>35590</v>
      </c>
      <c r="F156" s="6">
        <v>990</v>
      </c>
      <c r="G156" s="7" t="s">
        <v>234</v>
      </c>
      <c r="H156" s="6" t="s">
        <v>14</v>
      </c>
      <c r="I156" s="8" t="s">
        <v>49</v>
      </c>
      <c r="J156" s="8" t="s">
        <v>49</v>
      </c>
      <c r="K156" s="16">
        <v>47</v>
      </c>
    </row>
    <row r="157" spans="1:11" ht="25" thickBot="1" x14ac:dyDescent="0.25">
      <c r="A157" s="5">
        <v>143.01</v>
      </c>
      <c r="B157" s="6">
        <v>-33.799999999999997</v>
      </c>
      <c r="C157" s="7" t="s">
        <v>241</v>
      </c>
      <c r="D157" s="6" t="s">
        <v>243</v>
      </c>
      <c r="E157" s="7">
        <v>35600</v>
      </c>
      <c r="F157" s="6">
        <f>1800/-1500</f>
        <v>-1.2</v>
      </c>
      <c r="G157" s="7" t="s">
        <v>234</v>
      </c>
      <c r="H157" s="6" t="s">
        <v>14</v>
      </c>
      <c r="I157" s="8" t="s">
        <v>49</v>
      </c>
      <c r="J157" s="8" t="s">
        <v>49</v>
      </c>
      <c r="K157" s="16" t="s">
        <v>841</v>
      </c>
    </row>
    <row r="158" spans="1:11" ht="25" thickBot="1" x14ac:dyDescent="0.25">
      <c r="A158" s="5">
        <v>143.1</v>
      </c>
      <c r="B158" s="6">
        <v>-33.5</v>
      </c>
      <c r="C158" s="7" t="s">
        <v>244</v>
      </c>
      <c r="D158" s="6" t="s">
        <v>245</v>
      </c>
      <c r="E158" s="7">
        <v>32100</v>
      </c>
      <c r="F158" s="6">
        <v>950</v>
      </c>
      <c r="G158" s="7" t="s">
        <v>234</v>
      </c>
      <c r="H158" s="6" t="s">
        <v>14</v>
      </c>
      <c r="I158" s="9" t="s">
        <v>49</v>
      </c>
      <c r="J158" s="9" t="s">
        <v>49</v>
      </c>
      <c r="K158" s="16" t="s">
        <v>840</v>
      </c>
    </row>
    <row r="159" spans="1:11" ht="25" thickBot="1" x14ac:dyDescent="0.25">
      <c r="A159" s="5">
        <v>143.1</v>
      </c>
      <c r="B159" s="6">
        <v>-33.5</v>
      </c>
      <c r="C159" s="7" t="s">
        <v>246</v>
      </c>
      <c r="D159" s="6" t="s">
        <v>247</v>
      </c>
      <c r="E159" s="7">
        <v>30300</v>
      </c>
      <c r="F159" s="6">
        <v>800</v>
      </c>
      <c r="G159" s="7" t="s">
        <v>234</v>
      </c>
      <c r="H159" s="6" t="s">
        <v>14</v>
      </c>
      <c r="I159" s="9" t="s">
        <v>49</v>
      </c>
      <c r="J159" s="9" t="s">
        <v>49</v>
      </c>
      <c r="K159" s="16" t="s">
        <v>840</v>
      </c>
    </row>
    <row r="160" spans="1:11" ht="25" thickBot="1" x14ac:dyDescent="0.25">
      <c r="A160" s="5">
        <v>143.1</v>
      </c>
      <c r="B160" s="6">
        <v>-33.5</v>
      </c>
      <c r="C160" s="7" t="s">
        <v>248</v>
      </c>
      <c r="D160" s="6" t="s">
        <v>249</v>
      </c>
      <c r="E160" s="7">
        <v>31600</v>
      </c>
      <c r="F160" s="6">
        <v>850</v>
      </c>
      <c r="G160" s="7" t="s">
        <v>234</v>
      </c>
      <c r="H160" s="6" t="s">
        <v>14</v>
      </c>
      <c r="I160" s="9" t="s">
        <v>49</v>
      </c>
      <c r="J160" s="9" t="s">
        <v>49</v>
      </c>
      <c r="K160" s="16" t="s">
        <v>840</v>
      </c>
    </row>
    <row r="161" spans="1:11" ht="25" thickBot="1" x14ac:dyDescent="0.25">
      <c r="A161" s="5">
        <v>142.30000000000001</v>
      </c>
      <c r="B161" s="6">
        <v>-32.299999999999997</v>
      </c>
      <c r="C161" s="7" t="s">
        <v>250</v>
      </c>
      <c r="D161" s="6" t="s">
        <v>251</v>
      </c>
      <c r="E161" s="7">
        <v>41530</v>
      </c>
      <c r="F161" s="6">
        <v>1540</v>
      </c>
      <c r="G161" s="7" t="s">
        <v>42</v>
      </c>
      <c r="H161" s="6" t="s">
        <v>14</v>
      </c>
      <c r="I161" s="8" t="s">
        <v>15</v>
      </c>
      <c r="J161" s="8" t="s">
        <v>16</v>
      </c>
      <c r="K161" s="16">
        <v>48</v>
      </c>
    </row>
    <row r="162" spans="1:11" ht="17" thickBot="1" x14ac:dyDescent="0.25">
      <c r="A162" s="5">
        <v>142.30000000000001</v>
      </c>
      <c r="B162" s="6">
        <v>-32.299999999999997</v>
      </c>
      <c r="C162" s="7" t="s">
        <v>250</v>
      </c>
      <c r="D162" s="6" t="s">
        <v>252</v>
      </c>
      <c r="E162" s="7">
        <v>43100</v>
      </c>
      <c r="F162" s="6">
        <v>3700</v>
      </c>
      <c r="G162" s="7" t="s">
        <v>29</v>
      </c>
      <c r="H162" s="6" t="s">
        <v>37</v>
      </c>
      <c r="I162" s="9" t="s">
        <v>15</v>
      </c>
      <c r="J162" s="9" t="s">
        <v>16</v>
      </c>
      <c r="K162" s="16">
        <v>48</v>
      </c>
    </row>
    <row r="163" spans="1:11" ht="17" thickBot="1" x14ac:dyDescent="0.25">
      <c r="A163" s="5">
        <v>143.1</v>
      </c>
      <c r="B163" s="6">
        <v>-33.799999999999997</v>
      </c>
      <c r="C163" s="7" t="s">
        <v>253</v>
      </c>
      <c r="D163" s="6" t="s">
        <v>254</v>
      </c>
      <c r="E163" s="7">
        <v>30000</v>
      </c>
      <c r="F163" s="6">
        <v>7000</v>
      </c>
      <c r="G163" s="7" t="s">
        <v>255</v>
      </c>
      <c r="H163" s="6" t="s">
        <v>151</v>
      </c>
      <c r="I163" s="8" t="s">
        <v>15</v>
      </c>
      <c r="J163" s="8" t="s">
        <v>16</v>
      </c>
      <c r="K163" s="16">
        <v>49</v>
      </c>
    </row>
    <row r="164" spans="1:11" ht="17" thickBot="1" x14ac:dyDescent="0.25">
      <c r="A164" s="5">
        <v>143.1</v>
      </c>
      <c r="B164" s="6">
        <v>-33.799999999999997</v>
      </c>
      <c r="C164" s="7" t="s">
        <v>253</v>
      </c>
      <c r="D164" s="6" t="s">
        <v>256</v>
      </c>
      <c r="E164" s="7">
        <v>30300</v>
      </c>
      <c r="F164" s="6">
        <v>1000</v>
      </c>
      <c r="G164" s="7" t="s">
        <v>29</v>
      </c>
      <c r="H164" s="6" t="s">
        <v>30</v>
      </c>
      <c r="I164" s="9" t="s">
        <v>15</v>
      </c>
      <c r="J164" s="9" t="s">
        <v>16</v>
      </c>
      <c r="K164" s="16">
        <v>50</v>
      </c>
    </row>
    <row r="165" spans="1:11" ht="17" thickBot="1" x14ac:dyDescent="0.25">
      <c r="A165" s="5">
        <v>143.1</v>
      </c>
      <c r="B165" s="6">
        <v>-33.799999999999997</v>
      </c>
      <c r="C165" s="7" t="s">
        <v>253</v>
      </c>
      <c r="D165" s="6" t="s">
        <v>257</v>
      </c>
      <c r="E165" s="7">
        <v>30600</v>
      </c>
      <c r="F165" s="6">
        <v>1100</v>
      </c>
      <c r="G165" s="7" t="s">
        <v>29</v>
      </c>
      <c r="H165" s="6" t="s">
        <v>30</v>
      </c>
      <c r="I165" s="8" t="s">
        <v>15</v>
      </c>
      <c r="J165" s="8" t="s">
        <v>16</v>
      </c>
      <c r="K165" s="16">
        <v>50</v>
      </c>
    </row>
    <row r="166" spans="1:11" ht="17" thickBot="1" x14ac:dyDescent="0.25">
      <c r="A166" s="5">
        <v>143.1</v>
      </c>
      <c r="B166" s="6">
        <v>-33.799999999999997</v>
      </c>
      <c r="C166" s="7" t="s">
        <v>253</v>
      </c>
      <c r="D166" s="6" t="s">
        <v>258</v>
      </c>
      <c r="E166" s="7">
        <v>31100</v>
      </c>
      <c r="F166" s="6">
        <f>2250/-1750</f>
        <v>-1.2857142857142858</v>
      </c>
      <c r="G166" s="7" t="s">
        <v>13</v>
      </c>
      <c r="H166" s="6" t="s">
        <v>14</v>
      </c>
      <c r="I166" s="9" t="s">
        <v>15</v>
      </c>
      <c r="J166" s="9" t="s">
        <v>16</v>
      </c>
      <c r="K166" s="16">
        <v>51</v>
      </c>
    </row>
    <row r="167" spans="1:11" ht="17" thickBot="1" x14ac:dyDescent="0.25">
      <c r="A167" s="5">
        <v>143.1</v>
      </c>
      <c r="B167" s="6">
        <v>-33.799999999999997</v>
      </c>
      <c r="C167" s="7" t="s">
        <v>253</v>
      </c>
      <c r="D167" s="6" t="s">
        <v>259</v>
      </c>
      <c r="E167" s="7">
        <v>31300</v>
      </c>
      <c r="F167" s="6">
        <v>5600</v>
      </c>
      <c r="G167" s="7" t="s">
        <v>29</v>
      </c>
      <c r="H167" s="6" t="s">
        <v>33</v>
      </c>
      <c r="I167" s="8" t="s">
        <v>15</v>
      </c>
      <c r="J167" s="8" t="s">
        <v>16</v>
      </c>
      <c r="K167" s="16">
        <v>52</v>
      </c>
    </row>
    <row r="168" spans="1:11" ht="17" thickBot="1" x14ac:dyDescent="0.25">
      <c r="A168" s="5">
        <v>143.1</v>
      </c>
      <c r="B168" s="6">
        <v>-33.799999999999997</v>
      </c>
      <c r="C168" s="7" t="s">
        <v>253</v>
      </c>
      <c r="D168" s="6" t="s">
        <v>260</v>
      </c>
      <c r="E168" s="7">
        <v>31500</v>
      </c>
      <c r="F168" s="6">
        <v>2200</v>
      </c>
      <c r="G168" s="7" t="s">
        <v>29</v>
      </c>
      <c r="H168" s="6" t="s">
        <v>33</v>
      </c>
      <c r="I168" s="9" t="s">
        <v>15</v>
      </c>
      <c r="J168" s="9" t="s">
        <v>16</v>
      </c>
      <c r="K168" s="16">
        <v>53</v>
      </c>
    </row>
    <row r="169" spans="1:11" ht="17" thickBot="1" x14ac:dyDescent="0.25">
      <c r="A169" s="5">
        <v>143.1</v>
      </c>
      <c r="B169" s="6">
        <v>-33.799999999999997</v>
      </c>
      <c r="C169" s="7" t="s">
        <v>253</v>
      </c>
      <c r="D169" s="6" t="s">
        <v>261</v>
      </c>
      <c r="E169" s="7">
        <v>32000</v>
      </c>
      <c r="F169" s="6">
        <v>5700</v>
      </c>
      <c r="G169" s="7" t="s">
        <v>29</v>
      </c>
      <c r="H169" s="6" t="s">
        <v>33</v>
      </c>
      <c r="I169" s="8" t="s">
        <v>15</v>
      </c>
      <c r="J169" s="8" t="s">
        <v>16</v>
      </c>
      <c r="K169" s="16">
        <v>52</v>
      </c>
    </row>
    <row r="170" spans="1:11" ht="17" thickBot="1" x14ac:dyDescent="0.25">
      <c r="A170" s="5">
        <v>143.1</v>
      </c>
      <c r="B170" s="6">
        <v>-33.799999999999997</v>
      </c>
      <c r="C170" s="7" t="s">
        <v>253</v>
      </c>
      <c r="D170" s="6" t="s">
        <v>262</v>
      </c>
      <c r="E170" s="7">
        <v>32300</v>
      </c>
      <c r="F170" s="6">
        <v>5800</v>
      </c>
      <c r="G170" s="7" t="s">
        <v>29</v>
      </c>
      <c r="H170" s="6" t="s">
        <v>33</v>
      </c>
      <c r="I170" s="9" t="s">
        <v>15</v>
      </c>
      <c r="J170" s="9" t="s">
        <v>16</v>
      </c>
      <c r="K170" s="16">
        <v>52</v>
      </c>
    </row>
    <row r="171" spans="1:11" ht="17" thickBot="1" x14ac:dyDescent="0.25">
      <c r="A171" s="5">
        <v>143.1</v>
      </c>
      <c r="B171" s="6">
        <v>-33.799999999999997</v>
      </c>
      <c r="C171" s="7" t="s">
        <v>253</v>
      </c>
      <c r="D171" s="6" t="s">
        <v>263</v>
      </c>
      <c r="E171" s="7">
        <v>32400</v>
      </c>
      <c r="F171" s="6">
        <v>4400</v>
      </c>
      <c r="G171" s="7" t="s">
        <v>29</v>
      </c>
      <c r="H171" s="6" t="s">
        <v>33</v>
      </c>
      <c r="I171" s="8" t="s">
        <v>15</v>
      </c>
      <c r="J171" s="8" t="s">
        <v>16</v>
      </c>
      <c r="K171" s="16">
        <v>52</v>
      </c>
    </row>
    <row r="172" spans="1:11" ht="17" thickBot="1" x14ac:dyDescent="0.25">
      <c r="A172" s="5">
        <v>143.1</v>
      </c>
      <c r="B172" s="6">
        <v>-33.799999999999997</v>
      </c>
      <c r="C172" s="7" t="s">
        <v>253</v>
      </c>
      <c r="D172" s="6" t="s">
        <v>264</v>
      </c>
      <c r="E172" s="7">
        <v>32700</v>
      </c>
      <c r="F172" s="6">
        <v>2300</v>
      </c>
      <c r="G172" s="7" t="s">
        <v>29</v>
      </c>
      <c r="H172" s="6" t="s">
        <v>33</v>
      </c>
      <c r="I172" s="9" t="s">
        <v>15</v>
      </c>
      <c r="J172" s="9" t="s">
        <v>16</v>
      </c>
      <c r="K172" s="16">
        <v>53</v>
      </c>
    </row>
    <row r="173" spans="1:11" ht="17" thickBot="1" x14ac:dyDescent="0.25">
      <c r="A173" s="5">
        <v>143.1</v>
      </c>
      <c r="B173" s="6">
        <v>-33.799999999999997</v>
      </c>
      <c r="C173" s="7" t="s">
        <v>253</v>
      </c>
      <c r="D173" s="6" t="s">
        <v>265</v>
      </c>
      <c r="E173" s="7">
        <v>33300</v>
      </c>
      <c r="F173" s="6">
        <v>2300</v>
      </c>
      <c r="G173" s="7" t="s">
        <v>29</v>
      </c>
      <c r="H173" s="6" t="s">
        <v>33</v>
      </c>
      <c r="I173" s="8" t="s">
        <v>15</v>
      </c>
      <c r="J173" s="8" t="s">
        <v>16</v>
      </c>
      <c r="K173" s="16">
        <v>53</v>
      </c>
    </row>
    <row r="174" spans="1:11" ht="17" thickBot="1" x14ac:dyDescent="0.25">
      <c r="A174" s="5">
        <v>143.1</v>
      </c>
      <c r="B174" s="6">
        <v>-33.799999999999997</v>
      </c>
      <c r="C174" s="7" t="s">
        <v>253</v>
      </c>
      <c r="D174" s="6" t="s">
        <v>266</v>
      </c>
      <c r="E174" s="7">
        <v>34000</v>
      </c>
      <c r="F174" s="6">
        <v>3900</v>
      </c>
      <c r="G174" s="7" t="s">
        <v>29</v>
      </c>
      <c r="H174" s="6" t="s">
        <v>33</v>
      </c>
      <c r="I174" s="9" t="s">
        <v>15</v>
      </c>
      <c r="J174" s="9" t="s">
        <v>16</v>
      </c>
      <c r="K174" s="16">
        <v>54</v>
      </c>
    </row>
    <row r="175" spans="1:11" ht="17" thickBot="1" x14ac:dyDescent="0.25">
      <c r="A175" s="5">
        <v>143.1</v>
      </c>
      <c r="B175" s="6">
        <v>-33.799999999999997</v>
      </c>
      <c r="C175" s="7" t="s">
        <v>253</v>
      </c>
      <c r="D175" s="6" t="s">
        <v>267</v>
      </c>
      <c r="E175" s="7">
        <v>34000</v>
      </c>
      <c r="F175" s="6">
        <v>4800</v>
      </c>
      <c r="G175" s="7" t="s">
        <v>29</v>
      </c>
      <c r="H175" s="6" t="s">
        <v>33</v>
      </c>
      <c r="I175" s="8" t="s">
        <v>15</v>
      </c>
      <c r="J175" s="8" t="s">
        <v>16</v>
      </c>
      <c r="K175" s="16">
        <v>55</v>
      </c>
    </row>
    <row r="176" spans="1:11" ht="25" thickBot="1" x14ac:dyDescent="0.25">
      <c r="A176" s="5">
        <v>143.1</v>
      </c>
      <c r="B176" s="6">
        <v>-33.799999999999997</v>
      </c>
      <c r="C176" s="7" t="s">
        <v>268</v>
      </c>
      <c r="D176" s="6" t="s">
        <v>269</v>
      </c>
      <c r="E176" s="7">
        <v>34500</v>
      </c>
      <c r="F176" s="6">
        <v>1100</v>
      </c>
      <c r="G176" s="7" t="s">
        <v>42</v>
      </c>
      <c r="H176" s="6" t="s">
        <v>14</v>
      </c>
      <c r="I176" s="9" t="s">
        <v>15</v>
      </c>
      <c r="J176" s="9" t="s">
        <v>16</v>
      </c>
      <c r="K176" s="16" t="s">
        <v>840</v>
      </c>
    </row>
    <row r="177" spans="1:11" ht="25" thickBot="1" x14ac:dyDescent="0.25">
      <c r="A177" s="5">
        <v>143.1</v>
      </c>
      <c r="B177" s="6">
        <v>-33.799999999999997</v>
      </c>
      <c r="C177" s="7" t="s">
        <v>270</v>
      </c>
      <c r="D177" s="6" t="s">
        <v>271</v>
      </c>
      <c r="E177" s="7">
        <v>31000</v>
      </c>
      <c r="F177" s="6">
        <f>2250/-1750</f>
        <v>-1.2857142857142858</v>
      </c>
      <c r="G177" s="7" t="s">
        <v>42</v>
      </c>
      <c r="H177" s="6" t="s">
        <v>14</v>
      </c>
      <c r="I177" s="8" t="s">
        <v>15</v>
      </c>
      <c r="J177" s="8" t="s">
        <v>16</v>
      </c>
      <c r="K177" s="16" t="s">
        <v>842</v>
      </c>
    </row>
    <row r="178" spans="1:11" ht="25" thickBot="1" x14ac:dyDescent="0.25">
      <c r="A178" s="5">
        <v>143.1</v>
      </c>
      <c r="B178" s="6">
        <v>-33.799999999999997</v>
      </c>
      <c r="C178" s="7" t="s">
        <v>272</v>
      </c>
      <c r="D178" s="6" t="s">
        <v>273</v>
      </c>
      <c r="E178" s="7">
        <v>30780</v>
      </c>
      <c r="F178" s="6">
        <v>520</v>
      </c>
      <c r="G178" s="7" t="s">
        <v>42</v>
      </c>
      <c r="H178" s="6" t="s">
        <v>14</v>
      </c>
      <c r="I178" s="9" t="s">
        <v>15</v>
      </c>
      <c r="J178" s="9" t="s">
        <v>16</v>
      </c>
      <c r="K178" s="16" t="s">
        <v>843</v>
      </c>
    </row>
    <row r="179" spans="1:11" ht="25" thickBot="1" x14ac:dyDescent="0.25">
      <c r="A179" s="5">
        <v>143.1</v>
      </c>
      <c r="B179" s="6">
        <v>-33.799999999999997</v>
      </c>
      <c r="C179" s="7" t="s">
        <v>274</v>
      </c>
      <c r="D179" s="6" t="s">
        <v>275</v>
      </c>
      <c r="E179" s="7">
        <v>30250</v>
      </c>
      <c r="F179" s="6">
        <v>950</v>
      </c>
      <c r="G179" s="7" t="s">
        <v>42</v>
      </c>
      <c r="H179" s="6" t="s">
        <v>14</v>
      </c>
      <c r="I179" s="9" t="s">
        <v>15</v>
      </c>
      <c r="J179" s="9" t="s">
        <v>16</v>
      </c>
      <c r="K179" s="16" t="s">
        <v>844</v>
      </c>
    </row>
    <row r="180" spans="1:11" ht="25" thickBot="1" x14ac:dyDescent="0.25">
      <c r="A180" s="5">
        <v>143.1</v>
      </c>
      <c r="B180" s="6">
        <v>-33.799999999999997</v>
      </c>
      <c r="C180" s="7" t="s">
        <v>276</v>
      </c>
      <c r="D180" s="6" t="s">
        <v>277</v>
      </c>
      <c r="E180" s="7">
        <v>32400</v>
      </c>
      <c r="F180" s="6">
        <v>900</v>
      </c>
      <c r="G180" s="7" t="s">
        <v>234</v>
      </c>
      <c r="H180" s="6" t="s">
        <v>14</v>
      </c>
      <c r="I180" s="9" t="s">
        <v>49</v>
      </c>
      <c r="J180" s="9" t="s">
        <v>49</v>
      </c>
      <c r="K180" s="16" t="s">
        <v>840</v>
      </c>
    </row>
    <row r="181" spans="1:11" ht="25" thickBot="1" x14ac:dyDescent="0.25">
      <c r="A181" s="5">
        <v>143.1</v>
      </c>
      <c r="B181" s="6">
        <v>-33.799999999999997</v>
      </c>
      <c r="C181" s="7" t="s">
        <v>276</v>
      </c>
      <c r="D181" s="6" t="s">
        <v>278</v>
      </c>
      <c r="E181" s="7">
        <v>33700</v>
      </c>
      <c r="F181" s="6">
        <v>1200</v>
      </c>
      <c r="G181" s="7" t="s">
        <v>234</v>
      </c>
      <c r="H181" s="6" t="s">
        <v>14</v>
      </c>
      <c r="I181" s="9" t="s">
        <v>49</v>
      </c>
      <c r="J181" s="9" t="s">
        <v>49</v>
      </c>
      <c r="K181" s="16" t="s">
        <v>840</v>
      </c>
    </row>
    <row r="182" spans="1:11" ht="25" thickBot="1" x14ac:dyDescent="0.25">
      <c r="A182" s="5">
        <v>143.1</v>
      </c>
      <c r="B182" s="6">
        <v>-33.799999999999997</v>
      </c>
      <c r="C182" s="7" t="s">
        <v>279</v>
      </c>
      <c r="D182" s="6" t="s">
        <v>280</v>
      </c>
      <c r="E182" s="7">
        <v>32750</v>
      </c>
      <c r="F182" s="6">
        <v>1250</v>
      </c>
      <c r="G182" s="7" t="s">
        <v>234</v>
      </c>
      <c r="H182" s="6" t="s">
        <v>14</v>
      </c>
      <c r="I182" s="9" t="s">
        <v>49</v>
      </c>
      <c r="J182" s="9" t="s">
        <v>49</v>
      </c>
      <c r="K182" s="16" t="s">
        <v>844</v>
      </c>
    </row>
    <row r="183" spans="1:11" ht="25" thickBot="1" x14ac:dyDescent="0.25">
      <c r="A183" s="5">
        <v>142.5</v>
      </c>
      <c r="B183" s="6">
        <v>-32.4</v>
      </c>
      <c r="C183" s="7" t="s">
        <v>281</v>
      </c>
      <c r="D183" s="6" t="s">
        <v>282</v>
      </c>
      <c r="E183" s="7">
        <v>34200</v>
      </c>
      <c r="F183" s="6">
        <v>590</v>
      </c>
      <c r="G183" s="7" t="s">
        <v>234</v>
      </c>
      <c r="H183" s="6" t="s">
        <v>14</v>
      </c>
      <c r="I183" s="9" t="s">
        <v>49</v>
      </c>
      <c r="J183" s="9" t="s">
        <v>49</v>
      </c>
      <c r="K183" s="16">
        <v>58</v>
      </c>
    </row>
    <row r="184" spans="1:11" ht="25" thickBot="1" x14ac:dyDescent="0.25">
      <c r="A184" s="5">
        <v>142.5</v>
      </c>
      <c r="B184" s="6">
        <v>-32.4</v>
      </c>
      <c r="C184" s="7" t="s">
        <v>281</v>
      </c>
      <c r="D184" s="6" t="s">
        <v>283</v>
      </c>
      <c r="E184" s="7">
        <v>34700</v>
      </c>
      <c r="F184" s="6">
        <v>900</v>
      </c>
      <c r="G184" s="7" t="s">
        <v>234</v>
      </c>
      <c r="H184" s="6" t="s">
        <v>14</v>
      </c>
      <c r="I184" s="9" t="s">
        <v>49</v>
      </c>
      <c r="J184" s="9" t="s">
        <v>49</v>
      </c>
      <c r="K184" s="16">
        <v>58</v>
      </c>
    </row>
    <row r="185" spans="1:11" ht="25" thickBot="1" x14ac:dyDescent="0.25">
      <c r="A185" s="5">
        <v>142.5</v>
      </c>
      <c r="B185" s="6">
        <v>-32.4</v>
      </c>
      <c r="C185" s="7" t="s">
        <v>281</v>
      </c>
      <c r="D185" s="6" t="s">
        <v>284</v>
      </c>
      <c r="E185" s="7">
        <v>36000</v>
      </c>
      <c r="F185" s="6">
        <v>1100</v>
      </c>
      <c r="G185" s="7" t="s">
        <v>234</v>
      </c>
      <c r="H185" s="6" t="s">
        <v>14</v>
      </c>
      <c r="I185" s="8" t="s">
        <v>49</v>
      </c>
      <c r="J185" s="8" t="s">
        <v>49</v>
      </c>
      <c r="K185" s="16">
        <v>58</v>
      </c>
    </row>
    <row r="186" spans="1:11" ht="25" thickBot="1" x14ac:dyDescent="0.25">
      <c r="A186" s="5">
        <v>143.06</v>
      </c>
      <c r="B186" s="6">
        <v>-33.6</v>
      </c>
      <c r="C186" s="7" t="s">
        <v>285</v>
      </c>
      <c r="D186" s="6" t="s">
        <v>286</v>
      </c>
      <c r="E186" s="7">
        <v>41100</v>
      </c>
      <c r="F186" s="6">
        <v>1200</v>
      </c>
      <c r="G186" s="7" t="s">
        <v>234</v>
      </c>
      <c r="H186" s="6" t="s">
        <v>14</v>
      </c>
      <c r="I186" s="8" t="s">
        <v>49</v>
      </c>
      <c r="J186" s="8" t="s">
        <v>49</v>
      </c>
      <c r="K186" s="16">
        <v>47</v>
      </c>
    </row>
    <row r="187" spans="1:11" ht="17" thickBot="1" x14ac:dyDescent="0.25">
      <c r="A187" s="5">
        <v>132.88</v>
      </c>
      <c r="B187" s="6">
        <v>-12.5</v>
      </c>
      <c r="C187" s="7" t="s">
        <v>287</v>
      </c>
      <c r="D187" s="6" t="s">
        <v>288</v>
      </c>
      <c r="E187" s="7">
        <v>30100</v>
      </c>
      <c r="F187" s="6">
        <v>140</v>
      </c>
      <c r="G187" s="7" t="s">
        <v>89</v>
      </c>
      <c r="H187" s="6" t="s">
        <v>14</v>
      </c>
      <c r="I187" s="8" t="s">
        <v>15</v>
      </c>
      <c r="J187" s="8" t="s">
        <v>16</v>
      </c>
      <c r="K187" s="16">
        <v>59</v>
      </c>
    </row>
    <row r="188" spans="1:11" ht="17" thickBot="1" x14ac:dyDescent="0.25">
      <c r="A188" s="5">
        <v>132.88</v>
      </c>
      <c r="B188" s="6">
        <v>-12.5</v>
      </c>
      <c r="C188" s="7" t="s">
        <v>287</v>
      </c>
      <c r="D188" s="6" t="s">
        <v>289</v>
      </c>
      <c r="E188" s="7">
        <v>30400</v>
      </c>
      <c r="F188" s="6">
        <v>1700</v>
      </c>
      <c r="G188" s="7" t="s">
        <v>29</v>
      </c>
      <c r="H188" s="6" t="s">
        <v>37</v>
      </c>
      <c r="I188" s="9" t="s">
        <v>15</v>
      </c>
      <c r="J188" s="9" t="s">
        <v>16</v>
      </c>
      <c r="K188" s="16">
        <v>59</v>
      </c>
    </row>
    <row r="189" spans="1:11" ht="17" thickBot="1" x14ac:dyDescent="0.25">
      <c r="A189" s="5">
        <v>132.88</v>
      </c>
      <c r="B189" s="6">
        <v>-12.5</v>
      </c>
      <c r="C189" s="7" t="s">
        <v>287</v>
      </c>
      <c r="D189" s="6" t="s">
        <v>290</v>
      </c>
      <c r="E189" s="7">
        <v>30400</v>
      </c>
      <c r="F189" s="6">
        <v>1600</v>
      </c>
      <c r="G189" s="7" t="s">
        <v>29</v>
      </c>
      <c r="H189" s="6" t="s">
        <v>37</v>
      </c>
      <c r="I189" s="9" t="s">
        <v>15</v>
      </c>
      <c r="J189" s="9" t="s">
        <v>16</v>
      </c>
      <c r="K189" s="16">
        <v>59</v>
      </c>
    </row>
    <row r="190" spans="1:11" ht="17" thickBot="1" x14ac:dyDescent="0.25">
      <c r="A190" s="5">
        <v>132.88</v>
      </c>
      <c r="B190" s="6">
        <v>-12.5</v>
      </c>
      <c r="C190" s="7" t="s">
        <v>287</v>
      </c>
      <c r="D190" s="6" t="s">
        <v>291</v>
      </c>
      <c r="E190" s="7">
        <v>33500</v>
      </c>
      <c r="F190" s="6">
        <v>1600</v>
      </c>
      <c r="G190" s="7" t="s">
        <v>29</v>
      </c>
      <c r="H190" s="6" t="s">
        <v>37</v>
      </c>
      <c r="I190" s="9" t="s">
        <v>15</v>
      </c>
      <c r="J190" s="9" t="s">
        <v>16</v>
      </c>
      <c r="K190" s="16">
        <v>59</v>
      </c>
    </row>
    <row r="191" spans="1:11" ht="17" thickBot="1" x14ac:dyDescent="0.25">
      <c r="A191" s="5">
        <v>132.88</v>
      </c>
      <c r="B191" s="6">
        <v>-12.5</v>
      </c>
      <c r="C191" s="7" t="s">
        <v>287</v>
      </c>
      <c r="D191" s="6" t="s">
        <v>292</v>
      </c>
      <c r="E191" s="7">
        <v>36500</v>
      </c>
      <c r="F191" s="6">
        <v>1800</v>
      </c>
      <c r="G191" s="7" t="s">
        <v>29</v>
      </c>
      <c r="H191" s="6" t="s">
        <v>37</v>
      </c>
      <c r="I191" s="9" t="s">
        <v>15</v>
      </c>
      <c r="J191" s="9" t="s">
        <v>16</v>
      </c>
      <c r="K191" s="16">
        <v>59</v>
      </c>
    </row>
    <row r="192" spans="1:11" ht="17" thickBot="1" x14ac:dyDescent="0.25">
      <c r="A192" s="5">
        <v>132.88</v>
      </c>
      <c r="B192" s="6">
        <v>-12.5</v>
      </c>
      <c r="C192" s="7" t="s">
        <v>287</v>
      </c>
      <c r="D192" s="6" t="s">
        <v>293</v>
      </c>
      <c r="E192" s="7">
        <v>39300</v>
      </c>
      <c r="F192" s="6">
        <v>2100</v>
      </c>
      <c r="G192" s="7" t="s">
        <v>29</v>
      </c>
      <c r="H192" s="6" t="s">
        <v>37</v>
      </c>
      <c r="I192" s="9" t="s">
        <v>15</v>
      </c>
      <c r="J192" s="9" t="s">
        <v>16</v>
      </c>
      <c r="K192" s="16">
        <v>59</v>
      </c>
    </row>
    <row r="193" spans="1:11" ht="17" thickBot="1" x14ac:dyDescent="0.25">
      <c r="A193" s="5">
        <v>132.88</v>
      </c>
      <c r="B193" s="6">
        <v>-12.5</v>
      </c>
      <c r="C193" s="7" t="s">
        <v>287</v>
      </c>
      <c r="D193" s="6" t="s">
        <v>294</v>
      </c>
      <c r="E193" s="7">
        <v>41600</v>
      </c>
      <c r="F193" s="6">
        <v>2300</v>
      </c>
      <c r="G193" s="7" t="s">
        <v>29</v>
      </c>
      <c r="H193" s="6" t="s">
        <v>37</v>
      </c>
      <c r="I193" s="9" t="s">
        <v>15</v>
      </c>
      <c r="J193" s="9" t="s">
        <v>16</v>
      </c>
      <c r="K193" s="16">
        <v>59</v>
      </c>
    </row>
    <row r="194" spans="1:11" ht="17" thickBot="1" x14ac:dyDescent="0.25">
      <c r="A194" s="5">
        <v>132.88</v>
      </c>
      <c r="B194" s="6">
        <v>-12.5</v>
      </c>
      <c r="C194" s="7" t="s">
        <v>287</v>
      </c>
      <c r="D194" s="6" t="s">
        <v>295</v>
      </c>
      <c r="E194" s="7">
        <v>42800</v>
      </c>
      <c r="F194" s="6">
        <v>2100</v>
      </c>
      <c r="G194" s="7" t="s">
        <v>29</v>
      </c>
      <c r="H194" s="6" t="s">
        <v>37</v>
      </c>
      <c r="I194" s="9" t="s">
        <v>15</v>
      </c>
      <c r="J194" s="9" t="s">
        <v>16</v>
      </c>
      <c r="K194" s="16">
        <v>59</v>
      </c>
    </row>
    <row r="195" spans="1:11" ht="17" thickBot="1" x14ac:dyDescent="0.25">
      <c r="A195" s="5">
        <v>132.88</v>
      </c>
      <c r="B195" s="6">
        <v>-12.5</v>
      </c>
      <c r="C195" s="7" t="s">
        <v>287</v>
      </c>
      <c r="D195" s="6" t="s">
        <v>296</v>
      </c>
      <c r="E195" s="7">
        <v>43800</v>
      </c>
      <c r="F195" s="6">
        <v>2100</v>
      </c>
      <c r="G195" s="7" t="s">
        <v>29</v>
      </c>
      <c r="H195" s="6" t="s">
        <v>37</v>
      </c>
      <c r="I195" s="9" t="s">
        <v>15</v>
      </c>
      <c r="J195" s="9" t="s">
        <v>16</v>
      </c>
      <c r="K195" s="16">
        <v>59</v>
      </c>
    </row>
    <row r="196" spans="1:11" ht="17" thickBot="1" x14ac:dyDescent="0.25">
      <c r="A196" s="5">
        <v>132.88</v>
      </c>
      <c r="B196" s="6">
        <v>-12.5</v>
      </c>
      <c r="C196" s="7" t="s">
        <v>287</v>
      </c>
      <c r="D196" s="6" t="s">
        <v>297</v>
      </c>
      <c r="E196" s="7">
        <v>46300</v>
      </c>
      <c r="F196" s="6">
        <v>2300</v>
      </c>
      <c r="G196" s="7" t="s">
        <v>29</v>
      </c>
      <c r="H196" s="6" t="s">
        <v>37</v>
      </c>
      <c r="I196" s="9" t="s">
        <v>15</v>
      </c>
      <c r="J196" s="9" t="s">
        <v>16</v>
      </c>
      <c r="K196" s="16">
        <v>59</v>
      </c>
    </row>
    <row r="197" spans="1:11" ht="17" thickBot="1" x14ac:dyDescent="0.25">
      <c r="A197" s="5">
        <v>132.88</v>
      </c>
      <c r="B197" s="6">
        <v>-12.5</v>
      </c>
      <c r="C197" s="7" t="s">
        <v>287</v>
      </c>
      <c r="D197" s="6" t="s">
        <v>298</v>
      </c>
      <c r="E197" s="7">
        <v>48400</v>
      </c>
      <c r="F197" s="6">
        <v>2500</v>
      </c>
      <c r="G197" s="7" t="s">
        <v>29</v>
      </c>
      <c r="H197" s="6" t="s">
        <v>37</v>
      </c>
      <c r="I197" s="9" t="s">
        <v>15</v>
      </c>
      <c r="J197" s="9" t="s">
        <v>16</v>
      </c>
      <c r="K197" s="16">
        <v>59</v>
      </c>
    </row>
    <row r="198" spans="1:11" ht="17" thickBot="1" x14ac:dyDescent="0.25">
      <c r="A198" s="5">
        <v>132.88</v>
      </c>
      <c r="B198" s="6">
        <v>-12.5</v>
      </c>
      <c r="C198" s="7" t="s">
        <v>287</v>
      </c>
      <c r="D198" s="6" t="s">
        <v>299</v>
      </c>
      <c r="E198" s="7">
        <v>49000</v>
      </c>
      <c r="F198" s="6">
        <v>5000</v>
      </c>
      <c r="G198" s="7" t="s">
        <v>29</v>
      </c>
      <c r="H198" s="6" t="s">
        <v>65</v>
      </c>
      <c r="I198" s="9" t="s">
        <v>15</v>
      </c>
      <c r="J198" s="9" t="s">
        <v>16</v>
      </c>
      <c r="K198" s="16">
        <v>59</v>
      </c>
    </row>
    <row r="199" spans="1:11" ht="17" thickBot="1" x14ac:dyDescent="0.25">
      <c r="A199" s="5">
        <v>132.88</v>
      </c>
      <c r="B199" s="6">
        <v>-12.5</v>
      </c>
      <c r="C199" s="7" t="s">
        <v>287</v>
      </c>
      <c r="D199" s="6" t="s">
        <v>300</v>
      </c>
      <c r="E199" s="7">
        <v>49500</v>
      </c>
      <c r="F199" s="6">
        <v>3300</v>
      </c>
      <c r="G199" s="7" t="s">
        <v>29</v>
      </c>
      <c r="H199" s="6" t="s">
        <v>37</v>
      </c>
      <c r="I199" s="9" t="s">
        <v>15</v>
      </c>
      <c r="J199" s="9" t="s">
        <v>16</v>
      </c>
      <c r="K199" s="16">
        <v>59</v>
      </c>
    </row>
    <row r="200" spans="1:11" ht="17" thickBot="1" x14ac:dyDescent="0.25">
      <c r="A200" s="5">
        <v>132.88</v>
      </c>
      <c r="B200" s="6">
        <v>-12.5</v>
      </c>
      <c r="C200" s="7" t="s">
        <v>287</v>
      </c>
      <c r="D200" s="6" t="s">
        <v>301</v>
      </c>
      <c r="E200" s="7">
        <v>51000</v>
      </c>
      <c r="F200" s="6">
        <v>7000</v>
      </c>
      <c r="G200" s="7" t="s">
        <v>29</v>
      </c>
      <c r="H200" s="6" t="s">
        <v>33</v>
      </c>
      <c r="I200" s="9" t="s">
        <v>15</v>
      </c>
      <c r="J200" s="9" t="s">
        <v>16</v>
      </c>
      <c r="K200" s="16" t="s">
        <v>845</v>
      </c>
    </row>
    <row r="201" spans="1:11" ht="17" thickBot="1" x14ac:dyDescent="0.25">
      <c r="A201" s="5">
        <v>132.88</v>
      </c>
      <c r="B201" s="6">
        <v>-12.5</v>
      </c>
      <c r="C201" s="7" t="s">
        <v>287</v>
      </c>
      <c r="D201" s="6" t="s">
        <v>302</v>
      </c>
      <c r="E201" s="7">
        <v>51000</v>
      </c>
      <c r="F201" s="6">
        <v>4000</v>
      </c>
      <c r="G201" s="7" t="s">
        <v>29</v>
      </c>
      <c r="H201" s="6" t="s">
        <v>37</v>
      </c>
      <c r="I201" s="9" t="s">
        <v>15</v>
      </c>
      <c r="J201" s="9" t="s">
        <v>16</v>
      </c>
      <c r="K201" s="16" t="s">
        <v>845</v>
      </c>
    </row>
    <row r="202" spans="1:11" ht="17" thickBot="1" x14ac:dyDescent="0.25">
      <c r="A202" s="5">
        <v>132.88</v>
      </c>
      <c r="B202" s="6">
        <v>-12.5</v>
      </c>
      <c r="C202" s="7" t="s">
        <v>287</v>
      </c>
      <c r="D202" s="6" t="s">
        <v>303</v>
      </c>
      <c r="E202" s="7">
        <v>51700</v>
      </c>
      <c r="F202" s="6">
        <v>2600</v>
      </c>
      <c r="G202" s="7" t="s">
        <v>29</v>
      </c>
      <c r="H202" s="6" t="s">
        <v>37</v>
      </c>
      <c r="I202" s="9" t="s">
        <v>15</v>
      </c>
      <c r="J202" s="9" t="s">
        <v>16</v>
      </c>
      <c r="K202" s="16">
        <v>59</v>
      </c>
    </row>
    <row r="203" spans="1:11" ht="17" thickBot="1" x14ac:dyDescent="0.25">
      <c r="A203" s="5">
        <v>132.88</v>
      </c>
      <c r="B203" s="6">
        <v>-12.5</v>
      </c>
      <c r="C203" s="7" t="s">
        <v>287</v>
      </c>
      <c r="D203" s="6" t="s">
        <v>304</v>
      </c>
      <c r="E203" s="7">
        <v>51900</v>
      </c>
      <c r="F203" s="6">
        <v>2600</v>
      </c>
      <c r="G203" s="7" t="s">
        <v>29</v>
      </c>
      <c r="H203" s="6" t="s">
        <v>37</v>
      </c>
      <c r="I203" s="9" t="s">
        <v>15</v>
      </c>
      <c r="J203" s="9" t="s">
        <v>16</v>
      </c>
      <c r="K203" s="16">
        <v>59</v>
      </c>
    </row>
    <row r="204" spans="1:11" ht="17" thickBot="1" x14ac:dyDescent="0.25">
      <c r="A204" s="5">
        <v>132.88</v>
      </c>
      <c r="B204" s="6">
        <v>-12.5</v>
      </c>
      <c r="C204" s="7" t="s">
        <v>287</v>
      </c>
      <c r="D204" s="11" t="s">
        <v>305</v>
      </c>
      <c r="E204" s="12">
        <v>52600</v>
      </c>
      <c r="F204" s="11">
        <v>4400</v>
      </c>
      <c r="G204" s="7" t="s">
        <v>29</v>
      </c>
      <c r="H204" s="11" t="s">
        <v>65</v>
      </c>
      <c r="I204" s="8" t="s">
        <v>15</v>
      </c>
      <c r="J204" s="8" t="s">
        <v>16</v>
      </c>
      <c r="K204" s="17">
        <v>59</v>
      </c>
    </row>
    <row r="205" spans="1:11" ht="17" thickBot="1" x14ac:dyDescent="0.25">
      <c r="A205" s="5">
        <v>132.88</v>
      </c>
      <c r="B205" s="6">
        <v>-12.5</v>
      </c>
      <c r="C205" s="7" t="s">
        <v>287</v>
      </c>
      <c r="D205" s="6" t="s">
        <v>306</v>
      </c>
      <c r="E205" s="7">
        <v>52600</v>
      </c>
      <c r="F205" s="6">
        <v>2700</v>
      </c>
      <c r="G205" s="7" t="s">
        <v>29</v>
      </c>
      <c r="H205" s="6" t="s">
        <v>37</v>
      </c>
      <c r="I205" s="9" t="s">
        <v>15</v>
      </c>
      <c r="J205" s="9" t="s">
        <v>16</v>
      </c>
      <c r="K205" s="16">
        <v>59</v>
      </c>
    </row>
    <row r="206" spans="1:11" ht="17" thickBot="1" x14ac:dyDescent="0.25">
      <c r="A206" s="5">
        <v>132.88</v>
      </c>
      <c r="B206" s="6">
        <v>-12.5</v>
      </c>
      <c r="C206" s="7" t="s">
        <v>287</v>
      </c>
      <c r="D206" s="6" t="s">
        <v>307</v>
      </c>
      <c r="E206" s="7">
        <v>53000</v>
      </c>
      <c r="F206" s="6">
        <v>2600</v>
      </c>
      <c r="G206" s="7" t="s">
        <v>29</v>
      </c>
      <c r="H206" s="6" t="s">
        <v>37</v>
      </c>
      <c r="I206" s="9" t="s">
        <v>15</v>
      </c>
      <c r="J206" s="9" t="s">
        <v>16</v>
      </c>
      <c r="K206" s="16">
        <v>59</v>
      </c>
    </row>
    <row r="207" spans="1:11" ht="17" thickBot="1" x14ac:dyDescent="0.25">
      <c r="A207" s="5">
        <v>132.88</v>
      </c>
      <c r="B207" s="6">
        <v>-12.5</v>
      </c>
      <c r="C207" s="7" t="s">
        <v>287</v>
      </c>
      <c r="D207" s="6" t="s">
        <v>308</v>
      </c>
      <c r="E207" s="7">
        <v>53600</v>
      </c>
      <c r="F207" s="6">
        <v>2600</v>
      </c>
      <c r="G207" s="7" t="s">
        <v>29</v>
      </c>
      <c r="H207" s="6" t="s">
        <v>37</v>
      </c>
      <c r="I207" s="9" t="s">
        <v>15</v>
      </c>
      <c r="J207" s="9" t="s">
        <v>16</v>
      </c>
      <c r="K207" s="16">
        <v>59</v>
      </c>
    </row>
    <row r="208" spans="1:11" ht="17" thickBot="1" x14ac:dyDescent="0.25">
      <c r="A208" s="5">
        <v>132.88</v>
      </c>
      <c r="B208" s="6">
        <v>-12.5</v>
      </c>
      <c r="C208" s="7" t="s">
        <v>287</v>
      </c>
      <c r="D208" s="6" t="s">
        <v>309</v>
      </c>
      <c r="E208" s="7">
        <v>55300</v>
      </c>
      <c r="F208" s="6">
        <v>2600</v>
      </c>
      <c r="G208" s="7" t="s">
        <v>29</v>
      </c>
      <c r="H208" s="6" t="s">
        <v>37</v>
      </c>
      <c r="I208" s="9" t="s">
        <v>15</v>
      </c>
      <c r="J208" s="9" t="s">
        <v>16</v>
      </c>
      <c r="K208" s="16">
        <v>59</v>
      </c>
    </row>
    <row r="209" spans="1:11" ht="17" thickBot="1" x14ac:dyDescent="0.25">
      <c r="A209" s="5">
        <v>132.88</v>
      </c>
      <c r="B209" s="6">
        <v>-12.5</v>
      </c>
      <c r="C209" s="7" t="s">
        <v>287</v>
      </c>
      <c r="D209" s="6" t="s">
        <v>310</v>
      </c>
      <c r="E209" s="7">
        <v>55500</v>
      </c>
      <c r="F209" s="6">
        <v>2900</v>
      </c>
      <c r="G209" s="7" t="s">
        <v>29</v>
      </c>
      <c r="H209" s="6" t="s">
        <v>37</v>
      </c>
      <c r="I209" s="9" t="s">
        <v>15</v>
      </c>
      <c r="J209" s="9" t="s">
        <v>16</v>
      </c>
      <c r="K209" s="16">
        <v>59</v>
      </c>
    </row>
    <row r="210" spans="1:11" ht="17" thickBot="1" x14ac:dyDescent="0.25">
      <c r="A210" s="5">
        <v>132.88</v>
      </c>
      <c r="B210" s="6">
        <v>-12.5</v>
      </c>
      <c r="C210" s="7" t="s">
        <v>287</v>
      </c>
      <c r="D210" s="6" t="s">
        <v>311</v>
      </c>
      <c r="E210" s="7">
        <v>56700</v>
      </c>
      <c r="F210" s="6">
        <v>3000</v>
      </c>
      <c r="G210" s="7" t="s">
        <v>29</v>
      </c>
      <c r="H210" s="6" t="s">
        <v>37</v>
      </c>
      <c r="I210" s="9" t="s">
        <v>15</v>
      </c>
      <c r="J210" s="9" t="s">
        <v>16</v>
      </c>
      <c r="K210" s="16">
        <v>59</v>
      </c>
    </row>
    <row r="211" spans="1:11" ht="17" thickBot="1" x14ac:dyDescent="0.25">
      <c r="A211" s="5">
        <v>132.88</v>
      </c>
      <c r="B211" s="6">
        <v>-12.5</v>
      </c>
      <c r="C211" s="7" t="s">
        <v>287</v>
      </c>
      <c r="D211" s="6" t="s">
        <v>312</v>
      </c>
      <c r="E211" s="7">
        <v>58200</v>
      </c>
      <c r="F211" s="6">
        <v>3100</v>
      </c>
      <c r="G211" s="7" t="s">
        <v>29</v>
      </c>
      <c r="H211" s="6" t="s">
        <v>37</v>
      </c>
      <c r="I211" s="9" t="s">
        <v>15</v>
      </c>
      <c r="J211" s="9" t="s">
        <v>16</v>
      </c>
      <c r="K211" s="16">
        <v>59</v>
      </c>
    </row>
    <row r="212" spans="1:11" ht="17" thickBot="1" x14ac:dyDescent="0.25">
      <c r="A212" s="5">
        <v>132.88</v>
      </c>
      <c r="B212" s="6">
        <v>-12.5</v>
      </c>
      <c r="C212" s="7" t="s">
        <v>287</v>
      </c>
      <c r="D212" s="6" t="s">
        <v>313</v>
      </c>
      <c r="E212" s="7">
        <v>58600</v>
      </c>
      <c r="F212" s="6">
        <v>7200</v>
      </c>
      <c r="G212" s="7" t="s">
        <v>29</v>
      </c>
      <c r="H212" s="6" t="s">
        <v>37</v>
      </c>
      <c r="I212" s="9" t="s">
        <v>15</v>
      </c>
      <c r="J212" s="9" t="s">
        <v>16</v>
      </c>
      <c r="K212" s="16">
        <v>59</v>
      </c>
    </row>
    <row r="213" spans="1:11" ht="17" thickBot="1" x14ac:dyDescent="0.25">
      <c r="A213" s="5">
        <v>132.88</v>
      </c>
      <c r="B213" s="6">
        <v>-12.5</v>
      </c>
      <c r="C213" s="7" t="s">
        <v>287</v>
      </c>
      <c r="D213" s="6" t="s">
        <v>314</v>
      </c>
      <c r="E213" s="7">
        <v>60000</v>
      </c>
      <c r="F213" s="6">
        <v>9000</v>
      </c>
      <c r="G213" s="7" t="s">
        <v>29</v>
      </c>
      <c r="H213" s="6" t="s">
        <v>33</v>
      </c>
      <c r="I213" s="9" t="s">
        <v>15</v>
      </c>
      <c r="J213" s="9" t="s">
        <v>16</v>
      </c>
      <c r="K213" s="16" t="s">
        <v>845</v>
      </c>
    </row>
    <row r="214" spans="1:11" ht="17" thickBot="1" x14ac:dyDescent="0.25">
      <c r="A214" s="5">
        <v>132.88</v>
      </c>
      <c r="B214" s="6">
        <v>-12.5</v>
      </c>
      <c r="C214" s="7" t="s">
        <v>287</v>
      </c>
      <c r="D214" s="11" t="s">
        <v>315</v>
      </c>
      <c r="E214" s="12">
        <v>62300</v>
      </c>
      <c r="F214" s="11">
        <v>8700</v>
      </c>
      <c r="G214" s="12" t="s">
        <v>29</v>
      </c>
      <c r="H214" s="11" t="s">
        <v>65</v>
      </c>
      <c r="I214" s="8" t="s">
        <v>15</v>
      </c>
      <c r="J214" s="8" t="s">
        <v>16</v>
      </c>
      <c r="K214" s="17">
        <v>59</v>
      </c>
    </row>
    <row r="215" spans="1:11" ht="17" thickBot="1" x14ac:dyDescent="0.25">
      <c r="A215" s="5">
        <v>132.88</v>
      </c>
      <c r="B215" s="6">
        <v>-12.5</v>
      </c>
      <c r="C215" s="7" t="s">
        <v>287</v>
      </c>
      <c r="D215" s="6" t="s">
        <v>316</v>
      </c>
      <c r="E215" s="7">
        <v>62600</v>
      </c>
      <c r="F215" s="6">
        <v>3300</v>
      </c>
      <c r="G215" s="7" t="s">
        <v>29</v>
      </c>
      <c r="H215" s="6" t="s">
        <v>37</v>
      </c>
      <c r="I215" s="9" t="s">
        <v>15</v>
      </c>
      <c r="J215" s="9" t="s">
        <v>16</v>
      </c>
      <c r="K215" s="16">
        <v>59</v>
      </c>
    </row>
    <row r="216" spans="1:11" ht="17" thickBot="1" x14ac:dyDescent="0.25">
      <c r="A216" s="5">
        <v>132.88</v>
      </c>
      <c r="B216" s="6">
        <v>-12.5</v>
      </c>
      <c r="C216" s="7" t="s">
        <v>287</v>
      </c>
      <c r="D216" s="6" t="s">
        <v>317</v>
      </c>
      <c r="E216" s="7">
        <v>62700</v>
      </c>
      <c r="F216" s="6">
        <v>3500</v>
      </c>
      <c r="G216" s="7" t="s">
        <v>29</v>
      </c>
      <c r="H216" s="6" t="s">
        <v>37</v>
      </c>
      <c r="I216" s="9" t="s">
        <v>15</v>
      </c>
      <c r="J216" s="9" t="s">
        <v>16</v>
      </c>
      <c r="K216" s="16">
        <v>59</v>
      </c>
    </row>
    <row r="217" spans="1:11" ht="17" thickBot="1" x14ac:dyDescent="0.25">
      <c r="A217" s="5">
        <v>132.88</v>
      </c>
      <c r="B217" s="6">
        <v>-12.5</v>
      </c>
      <c r="C217" s="7" t="s">
        <v>287</v>
      </c>
      <c r="D217" s="6" t="s">
        <v>318</v>
      </c>
      <c r="E217" s="7">
        <v>62800</v>
      </c>
      <c r="F217" s="6">
        <v>3500</v>
      </c>
      <c r="G217" s="7" t="s">
        <v>29</v>
      </c>
      <c r="H217" s="6" t="s">
        <v>37</v>
      </c>
      <c r="I217" s="9" t="s">
        <v>15</v>
      </c>
      <c r="J217" s="9" t="s">
        <v>16</v>
      </c>
      <c r="K217" s="16">
        <v>59</v>
      </c>
    </row>
    <row r="218" spans="1:11" ht="17" thickBot="1" x14ac:dyDescent="0.25">
      <c r="A218" s="5">
        <v>132.88</v>
      </c>
      <c r="B218" s="6">
        <v>-12.5</v>
      </c>
      <c r="C218" s="7" t="s">
        <v>287</v>
      </c>
      <c r="D218" s="11" t="s">
        <v>319</v>
      </c>
      <c r="E218" s="12">
        <v>63400</v>
      </c>
      <c r="F218" s="11">
        <v>3300</v>
      </c>
      <c r="G218" s="7" t="s">
        <v>29</v>
      </c>
      <c r="H218" s="6" t="s">
        <v>37</v>
      </c>
      <c r="I218" s="8" t="s">
        <v>15</v>
      </c>
      <c r="J218" s="8" t="s">
        <v>16</v>
      </c>
      <c r="K218" s="17">
        <v>59</v>
      </c>
    </row>
    <row r="219" spans="1:11" ht="17" thickBot="1" x14ac:dyDescent="0.25">
      <c r="A219" s="5">
        <v>132.88</v>
      </c>
      <c r="B219" s="6">
        <v>-12.5</v>
      </c>
      <c r="C219" s="7" t="s">
        <v>287</v>
      </c>
      <c r="D219" s="6" t="s">
        <v>320</v>
      </c>
      <c r="E219" s="7">
        <v>64000</v>
      </c>
      <c r="F219" s="6">
        <v>11000</v>
      </c>
      <c r="G219" s="7" t="s">
        <v>29</v>
      </c>
      <c r="H219" s="6" t="s">
        <v>65</v>
      </c>
      <c r="I219" s="9" t="s">
        <v>15</v>
      </c>
      <c r="J219" s="9" t="s">
        <v>16</v>
      </c>
      <c r="K219" s="16" t="s">
        <v>845</v>
      </c>
    </row>
    <row r="220" spans="1:11" ht="17" thickBot="1" x14ac:dyDescent="0.25">
      <c r="A220" s="5">
        <v>132.88</v>
      </c>
      <c r="B220" s="6">
        <v>-12.5</v>
      </c>
      <c r="C220" s="7" t="s">
        <v>287</v>
      </c>
      <c r="D220" s="6" t="s">
        <v>321</v>
      </c>
      <c r="E220" s="7">
        <v>64000</v>
      </c>
      <c r="F220" s="6">
        <v>3500</v>
      </c>
      <c r="G220" s="7" t="s">
        <v>29</v>
      </c>
      <c r="H220" s="6" t="s">
        <v>37</v>
      </c>
      <c r="I220" s="9" t="s">
        <v>15</v>
      </c>
      <c r="J220" s="9" t="s">
        <v>16</v>
      </c>
      <c r="K220" s="16">
        <v>59</v>
      </c>
    </row>
    <row r="221" spans="1:11" ht="17" thickBot="1" x14ac:dyDescent="0.25">
      <c r="A221" s="5">
        <v>132.88</v>
      </c>
      <c r="B221" s="6">
        <v>-12.5</v>
      </c>
      <c r="C221" s="7" t="s">
        <v>287</v>
      </c>
      <c r="D221" s="6" t="s">
        <v>322</v>
      </c>
      <c r="E221" s="7">
        <v>64900</v>
      </c>
      <c r="F221" s="6">
        <v>3300</v>
      </c>
      <c r="G221" s="7" t="s">
        <v>29</v>
      </c>
      <c r="H221" s="6" t="s">
        <v>37</v>
      </c>
      <c r="I221" s="9" t="s">
        <v>15</v>
      </c>
      <c r="J221" s="9" t="s">
        <v>16</v>
      </c>
      <c r="K221" s="16">
        <v>59</v>
      </c>
    </row>
    <row r="222" spans="1:11" ht="17" thickBot="1" x14ac:dyDescent="0.25">
      <c r="A222" s="5">
        <v>132.88</v>
      </c>
      <c r="B222" s="6">
        <v>-12.5</v>
      </c>
      <c r="C222" s="7" t="s">
        <v>287</v>
      </c>
      <c r="D222" s="6" t="s">
        <v>323</v>
      </c>
      <c r="E222" s="7">
        <v>67100</v>
      </c>
      <c r="F222" s="6">
        <v>4000</v>
      </c>
      <c r="G222" s="7" t="s">
        <v>29</v>
      </c>
      <c r="H222" s="6" t="s">
        <v>37</v>
      </c>
      <c r="I222" s="9" t="s">
        <v>15</v>
      </c>
      <c r="J222" s="9" t="s">
        <v>16</v>
      </c>
      <c r="K222" s="16">
        <v>59</v>
      </c>
    </row>
    <row r="223" spans="1:11" ht="17" thickBot="1" x14ac:dyDescent="0.25">
      <c r="A223" s="5">
        <v>132.88</v>
      </c>
      <c r="B223" s="6">
        <v>-12.5</v>
      </c>
      <c r="C223" s="7" t="s">
        <v>287</v>
      </c>
      <c r="D223" s="6" t="s">
        <v>324</v>
      </c>
      <c r="E223" s="7">
        <v>69300</v>
      </c>
      <c r="F223" s="6">
        <v>5100</v>
      </c>
      <c r="G223" s="7" t="s">
        <v>29</v>
      </c>
      <c r="H223" s="6" t="s">
        <v>37</v>
      </c>
      <c r="I223" s="9" t="s">
        <v>15</v>
      </c>
      <c r="J223" s="9" t="s">
        <v>16</v>
      </c>
      <c r="K223" s="16">
        <v>59</v>
      </c>
    </row>
    <row r="224" spans="1:11" ht="17" thickBot="1" x14ac:dyDescent="0.25">
      <c r="A224" s="5">
        <v>132.88</v>
      </c>
      <c r="B224" s="6">
        <v>-12.5</v>
      </c>
      <c r="C224" s="7" t="s">
        <v>287</v>
      </c>
      <c r="D224" s="6" t="s">
        <v>325</v>
      </c>
      <c r="E224" s="7">
        <v>70000</v>
      </c>
      <c r="F224" s="6">
        <v>10000</v>
      </c>
      <c r="G224" s="7" t="s">
        <v>29</v>
      </c>
      <c r="H224" s="6" t="s">
        <v>37</v>
      </c>
      <c r="I224" s="9" t="s">
        <v>15</v>
      </c>
      <c r="J224" s="9" t="s">
        <v>16</v>
      </c>
      <c r="K224" s="16">
        <v>59</v>
      </c>
    </row>
    <row r="225" spans="1:11" ht="17" thickBot="1" x14ac:dyDescent="0.25">
      <c r="A225" s="5">
        <v>132.88</v>
      </c>
      <c r="B225" s="6">
        <v>-12.5</v>
      </c>
      <c r="C225" s="7" t="s">
        <v>287</v>
      </c>
      <c r="D225" s="6" t="s">
        <v>326</v>
      </c>
      <c r="E225" s="7">
        <v>70400</v>
      </c>
      <c r="F225" s="6">
        <v>3700</v>
      </c>
      <c r="G225" s="7" t="s">
        <v>29</v>
      </c>
      <c r="H225" s="6" t="s">
        <v>37</v>
      </c>
      <c r="I225" s="9" t="s">
        <v>15</v>
      </c>
      <c r="J225" s="9" t="s">
        <v>34</v>
      </c>
      <c r="K225" s="16">
        <v>59</v>
      </c>
    </row>
    <row r="226" spans="1:11" ht="17" thickBot="1" x14ac:dyDescent="0.25">
      <c r="A226" s="5">
        <v>132.88</v>
      </c>
      <c r="B226" s="6">
        <v>-12.5</v>
      </c>
      <c r="C226" s="7" t="s">
        <v>287</v>
      </c>
      <c r="D226" s="6" t="s">
        <v>327</v>
      </c>
      <c r="E226" s="7">
        <v>71000</v>
      </c>
      <c r="F226" s="6">
        <v>12000</v>
      </c>
      <c r="G226" s="7" t="s">
        <v>29</v>
      </c>
      <c r="H226" s="6" t="s">
        <v>33</v>
      </c>
      <c r="I226" s="9" t="s">
        <v>15</v>
      </c>
      <c r="J226" s="9" t="s">
        <v>16</v>
      </c>
      <c r="K226" s="16" t="s">
        <v>845</v>
      </c>
    </row>
    <row r="227" spans="1:11" ht="17" thickBot="1" x14ac:dyDescent="0.25">
      <c r="A227" s="5">
        <v>132.88</v>
      </c>
      <c r="B227" s="6">
        <v>-12.5</v>
      </c>
      <c r="C227" s="7" t="s">
        <v>287</v>
      </c>
      <c r="D227" s="6" t="s">
        <v>328</v>
      </c>
      <c r="E227" s="7">
        <v>72700</v>
      </c>
      <c r="F227" s="6">
        <v>4100</v>
      </c>
      <c r="G227" s="7" t="s">
        <v>29</v>
      </c>
      <c r="H227" s="6" t="s">
        <v>37</v>
      </c>
      <c r="I227" s="9" t="s">
        <v>15</v>
      </c>
      <c r="J227" s="9" t="s">
        <v>34</v>
      </c>
      <c r="K227" s="16">
        <v>59</v>
      </c>
    </row>
    <row r="228" spans="1:11" ht="17" thickBot="1" x14ac:dyDescent="0.25">
      <c r="A228" s="5">
        <v>132.88</v>
      </c>
      <c r="B228" s="6">
        <v>-12.5</v>
      </c>
      <c r="C228" s="7" t="s">
        <v>287</v>
      </c>
      <c r="D228" s="6" t="s">
        <v>329</v>
      </c>
      <c r="E228" s="7">
        <v>76000</v>
      </c>
      <c r="F228" s="6">
        <v>14000</v>
      </c>
      <c r="G228" s="7" t="s">
        <v>29</v>
      </c>
      <c r="H228" s="6" t="s">
        <v>33</v>
      </c>
      <c r="I228" s="9" t="s">
        <v>15</v>
      </c>
      <c r="J228" s="9" t="s">
        <v>34</v>
      </c>
      <c r="K228" s="16" t="s">
        <v>845</v>
      </c>
    </row>
    <row r="229" spans="1:11" ht="17" thickBot="1" x14ac:dyDescent="0.25">
      <c r="A229" s="5">
        <v>132.88</v>
      </c>
      <c r="B229" s="6">
        <v>-12.5</v>
      </c>
      <c r="C229" s="7" t="s">
        <v>287</v>
      </c>
      <c r="D229" s="6" t="s">
        <v>330</v>
      </c>
      <c r="E229" s="7">
        <v>77600</v>
      </c>
      <c r="F229" s="6">
        <v>4500</v>
      </c>
      <c r="G229" s="7" t="s">
        <v>29</v>
      </c>
      <c r="H229" s="6" t="s">
        <v>37</v>
      </c>
      <c r="I229" s="9" t="s">
        <v>15</v>
      </c>
      <c r="J229" s="9" t="s">
        <v>34</v>
      </c>
      <c r="K229" s="16">
        <v>59</v>
      </c>
    </row>
    <row r="230" spans="1:11" ht="17" thickBot="1" x14ac:dyDescent="0.25">
      <c r="A230" s="5">
        <v>132.88</v>
      </c>
      <c r="B230" s="6">
        <v>-12.5</v>
      </c>
      <c r="C230" s="7" t="s">
        <v>287</v>
      </c>
      <c r="D230" s="6" t="s">
        <v>331</v>
      </c>
      <c r="E230" s="7">
        <v>78600</v>
      </c>
      <c r="F230" s="6">
        <v>4200</v>
      </c>
      <c r="G230" s="7" t="s">
        <v>29</v>
      </c>
      <c r="H230" s="6" t="s">
        <v>37</v>
      </c>
      <c r="I230" s="9" t="s">
        <v>15</v>
      </c>
      <c r="J230" s="9" t="s">
        <v>34</v>
      </c>
      <c r="K230" s="16">
        <v>59</v>
      </c>
    </row>
    <row r="231" spans="1:11" ht="17" thickBot="1" x14ac:dyDescent="0.25">
      <c r="A231" s="5">
        <v>132.88</v>
      </c>
      <c r="B231" s="6">
        <v>-12.5</v>
      </c>
      <c r="C231" s="7" t="s">
        <v>287</v>
      </c>
      <c r="D231" s="6" t="s">
        <v>332</v>
      </c>
      <c r="E231" s="7">
        <v>79000</v>
      </c>
      <c r="F231" s="6">
        <v>4300</v>
      </c>
      <c r="G231" s="7" t="s">
        <v>29</v>
      </c>
      <c r="H231" s="6" t="s">
        <v>37</v>
      </c>
      <c r="I231" s="9" t="s">
        <v>15</v>
      </c>
      <c r="J231" s="9" t="s">
        <v>34</v>
      </c>
      <c r="K231" s="16">
        <v>59</v>
      </c>
    </row>
    <row r="232" spans="1:11" ht="17" thickBot="1" x14ac:dyDescent="0.25">
      <c r="A232" s="5">
        <v>132.88</v>
      </c>
      <c r="B232" s="6">
        <v>-12.5</v>
      </c>
      <c r="C232" s="7" t="s">
        <v>287</v>
      </c>
      <c r="D232" s="6" t="s">
        <v>333</v>
      </c>
      <c r="E232" s="7">
        <v>81600</v>
      </c>
      <c r="F232" s="6">
        <v>4600</v>
      </c>
      <c r="G232" s="7" t="s">
        <v>29</v>
      </c>
      <c r="H232" s="6" t="s">
        <v>37</v>
      </c>
      <c r="I232" s="9" t="s">
        <v>15</v>
      </c>
      <c r="J232" s="9" t="s">
        <v>34</v>
      </c>
      <c r="K232" s="16">
        <v>59</v>
      </c>
    </row>
    <row r="233" spans="1:11" ht="17" thickBot="1" x14ac:dyDescent="0.25">
      <c r="A233" s="5">
        <v>132.88</v>
      </c>
      <c r="B233" s="6">
        <v>-12.5</v>
      </c>
      <c r="C233" s="7" t="s">
        <v>287</v>
      </c>
      <c r="D233" s="6" t="s">
        <v>334</v>
      </c>
      <c r="E233" s="7">
        <v>94000</v>
      </c>
      <c r="F233" s="6">
        <v>15000</v>
      </c>
      <c r="G233" s="7" t="s">
        <v>29</v>
      </c>
      <c r="H233" s="6" t="s">
        <v>33</v>
      </c>
      <c r="I233" s="9" t="s">
        <v>15</v>
      </c>
      <c r="J233" s="9" t="s">
        <v>34</v>
      </c>
      <c r="K233" s="16">
        <v>61</v>
      </c>
    </row>
    <row r="234" spans="1:11" ht="17" thickBot="1" x14ac:dyDescent="0.25">
      <c r="A234" s="5">
        <v>132.88</v>
      </c>
      <c r="B234" s="6">
        <v>-12.5</v>
      </c>
      <c r="C234" s="7" t="s">
        <v>287</v>
      </c>
      <c r="D234" s="6" t="s">
        <v>335</v>
      </c>
      <c r="E234" s="7">
        <v>99000</v>
      </c>
      <c r="F234" s="6">
        <v>16000</v>
      </c>
      <c r="G234" s="7" t="s">
        <v>29</v>
      </c>
      <c r="H234" s="6" t="s">
        <v>33</v>
      </c>
      <c r="I234" s="9" t="s">
        <v>15</v>
      </c>
      <c r="J234" s="9" t="s">
        <v>34</v>
      </c>
      <c r="K234" s="16" t="s">
        <v>845</v>
      </c>
    </row>
    <row r="235" spans="1:11" ht="17" thickBot="1" x14ac:dyDescent="0.25">
      <c r="A235" s="5">
        <v>132.88</v>
      </c>
      <c r="B235" s="6">
        <v>-12.5</v>
      </c>
      <c r="C235" s="7" t="s">
        <v>287</v>
      </c>
      <c r="D235" s="6" t="s">
        <v>336</v>
      </c>
      <c r="E235" s="7">
        <v>121000</v>
      </c>
      <c r="F235" s="6">
        <v>18000</v>
      </c>
      <c r="G235" s="7" t="s">
        <v>29</v>
      </c>
      <c r="H235" s="6" t="s">
        <v>33</v>
      </c>
      <c r="I235" s="9" t="s">
        <v>15</v>
      </c>
      <c r="J235" s="9" t="s">
        <v>34</v>
      </c>
      <c r="K235" s="16" t="s">
        <v>845</v>
      </c>
    </row>
    <row r="236" spans="1:11" ht="17" thickBot="1" x14ac:dyDescent="0.25">
      <c r="A236" s="5">
        <v>132.57</v>
      </c>
      <c r="B236" s="6">
        <v>-12.27</v>
      </c>
      <c r="C236" s="7" t="s">
        <v>337</v>
      </c>
      <c r="D236" s="6" t="s">
        <v>338</v>
      </c>
      <c r="E236" s="7">
        <v>32000</v>
      </c>
      <c r="F236" s="6">
        <v>7000</v>
      </c>
      <c r="G236" s="7" t="s">
        <v>29</v>
      </c>
      <c r="H236" s="6" t="s">
        <v>33</v>
      </c>
      <c r="I236" s="9" t="s">
        <v>15</v>
      </c>
      <c r="J236" s="9" t="s">
        <v>16</v>
      </c>
      <c r="K236" s="16" t="s">
        <v>845</v>
      </c>
    </row>
    <row r="237" spans="1:11" ht="17" thickBot="1" x14ac:dyDescent="0.25">
      <c r="A237" s="5">
        <v>132.57</v>
      </c>
      <c r="B237" s="6">
        <v>-12.27</v>
      </c>
      <c r="C237" s="7" t="s">
        <v>337</v>
      </c>
      <c r="D237" s="6" t="s">
        <v>339</v>
      </c>
      <c r="E237" s="7">
        <v>121000</v>
      </c>
      <c r="F237" s="6">
        <v>27000</v>
      </c>
      <c r="G237" s="7" t="s">
        <v>29</v>
      </c>
      <c r="H237" s="6" t="s">
        <v>33</v>
      </c>
      <c r="I237" s="9" t="s">
        <v>34</v>
      </c>
      <c r="J237" s="9" t="s">
        <v>34</v>
      </c>
      <c r="K237" s="16">
        <v>61</v>
      </c>
    </row>
    <row r="238" spans="1:11" ht="37" thickBot="1" x14ac:dyDescent="0.25">
      <c r="A238" s="5">
        <v>113.51</v>
      </c>
      <c r="B238" s="6">
        <v>-22.9</v>
      </c>
      <c r="C238" s="7" t="s">
        <v>340</v>
      </c>
      <c r="D238" s="6" t="s">
        <v>341</v>
      </c>
      <c r="E238" s="7">
        <v>30000</v>
      </c>
      <c r="F238" s="6">
        <v>850</v>
      </c>
      <c r="G238" s="7" t="s">
        <v>223</v>
      </c>
      <c r="H238" s="6" t="s">
        <v>14</v>
      </c>
      <c r="I238" s="9" t="s">
        <v>15</v>
      </c>
      <c r="J238" s="9" t="s">
        <v>16</v>
      </c>
      <c r="K238" s="16">
        <v>62</v>
      </c>
    </row>
    <row r="239" spans="1:11" ht="37" thickBot="1" x14ac:dyDescent="0.25">
      <c r="A239" s="5">
        <v>113.51</v>
      </c>
      <c r="B239" s="6">
        <v>-22.9</v>
      </c>
      <c r="C239" s="7" t="s">
        <v>340</v>
      </c>
      <c r="D239" s="6" t="s">
        <v>342</v>
      </c>
      <c r="E239" s="7">
        <v>34200</v>
      </c>
      <c r="F239" s="6">
        <v>1050</v>
      </c>
      <c r="G239" s="7" t="s">
        <v>223</v>
      </c>
      <c r="H239" s="6" t="s">
        <v>14</v>
      </c>
      <c r="I239" s="9" t="s">
        <v>15</v>
      </c>
      <c r="J239" s="9" t="s">
        <v>16</v>
      </c>
      <c r="K239" s="16">
        <v>62</v>
      </c>
    </row>
    <row r="240" spans="1:11" ht="17" thickBot="1" x14ac:dyDescent="0.25">
      <c r="A240" s="5">
        <v>126.96</v>
      </c>
      <c r="B240" s="6">
        <v>-14.2</v>
      </c>
      <c r="C240" s="7" t="s">
        <v>343</v>
      </c>
      <c r="D240" s="6" t="s">
        <v>344</v>
      </c>
      <c r="E240" s="7">
        <v>37800</v>
      </c>
      <c r="F240" s="6">
        <v>1800</v>
      </c>
      <c r="G240" s="7" t="s">
        <v>29</v>
      </c>
      <c r="H240" s="6" t="s">
        <v>30</v>
      </c>
      <c r="I240" s="9" t="s">
        <v>15</v>
      </c>
      <c r="J240" s="9" t="s">
        <v>16</v>
      </c>
      <c r="K240" s="17">
        <v>63</v>
      </c>
    </row>
    <row r="241" spans="1:11" ht="17" thickBot="1" x14ac:dyDescent="0.25">
      <c r="A241" s="5">
        <v>126.96</v>
      </c>
      <c r="B241" s="6">
        <v>-14.2</v>
      </c>
      <c r="C241" s="7" t="s">
        <v>343</v>
      </c>
      <c r="D241" s="6" t="s">
        <v>345</v>
      </c>
      <c r="E241" s="7">
        <v>49300</v>
      </c>
      <c r="F241" s="6">
        <v>2100</v>
      </c>
      <c r="G241" s="7" t="s">
        <v>29</v>
      </c>
      <c r="H241" s="6" t="s">
        <v>30</v>
      </c>
      <c r="I241" s="9" t="s">
        <v>15</v>
      </c>
      <c r="J241" s="9" t="s">
        <v>16</v>
      </c>
      <c r="K241" s="17">
        <v>63</v>
      </c>
    </row>
    <row r="242" spans="1:11" ht="25" thickBot="1" x14ac:dyDescent="0.25">
      <c r="A242" s="5">
        <v>142.51</v>
      </c>
      <c r="B242" s="6">
        <v>-38.4</v>
      </c>
      <c r="C242" s="7" t="s">
        <v>346</v>
      </c>
      <c r="D242" s="6" t="s">
        <v>347</v>
      </c>
      <c r="E242" s="7">
        <v>34000</v>
      </c>
      <c r="F242" s="6">
        <v>800</v>
      </c>
      <c r="G242" s="7" t="s">
        <v>13</v>
      </c>
      <c r="H242" s="6" t="s">
        <v>14</v>
      </c>
      <c r="I242" s="9" t="s">
        <v>15</v>
      </c>
      <c r="J242" s="9" t="s">
        <v>34</v>
      </c>
      <c r="K242" s="16">
        <v>64</v>
      </c>
    </row>
    <row r="243" spans="1:11" ht="49" thickBot="1" x14ac:dyDescent="0.25">
      <c r="A243" s="5">
        <v>142.51</v>
      </c>
      <c r="B243" s="6">
        <v>-38.4</v>
      </c>
      <c r="C243" s="7" t="s">
        <v>346</v>
      </c>
      <c r="D243" s="6" t="s">
        <v>348</v>
      </c>
      <c r="E243" s="7">
        <v>35700</v>
      </c>
      <c r="F243" s="6">
        <v>500</v>
      </c>
      <c r="G243" s="7" t="s">
        <v>349</v>
      </c>
      <c r="H243" s="6" t="s">
        <v>14</v>
      </c>
      <c r="I243" s="9" t="s">
        <v>34</v>
      </c>
      <c r="J243" s="9" t="s">
        <v>34</v>
      </c>
      <c r="K243" s="16">
        <v>64</v>
      </c>
    </row>
    <row r="244" spans="1:11" ht="37" thickBot="1" x14ac:dyDescent="0.25">
      <c r="A244" s="5">
        <v>142.51</v>
      </c>
      <c r="B244" s="6">
        <v>-38.4</v>
      </c>
      <c r="C244" s="7" t="s">
        <v>346</v>
      </c>
      <c r="D244" s="6" t="s">
        <v>350</v>
      </c>
      <c r="E244" s="7">
        <v>42100</v>
      </c>
      <c r="F244" s="6">
        <f>1710/-1360</f>
        <v>-1.2573529411764706</v>
      </c>
      <c r="G244" s="7" t="s">
        <v>351</v>
      </c>
      <c r="H244" s="6" t="s">
        <v>14</v>
      </c>
      <c r="I244" s="8" t="s">
        <v>49</v>
      </c>
      <c r="J244" s="8" t="s">
        <v>34</v>
      </c>
      <c r="K244" s="16">
        <v>64</v>
      </c>
    </row>
    <row r="245" spans="1:11" ht="25" thickBot="1" x14ac:dyDescent="0.25">
      <c r="A245" s="5">
        <v>142.51</v>
      </c>
      <c r="B245" s="6">
        <v>-38.4</v>
      </c>
      <c r="C245" s="7" t="s">
        <v>346</v>
      </c>
      <c r="D245" s="6" t="s">
        <v>352</v>
      </c>
      <c r="E245" s="7">
        <v>52400</v>
      </c>
      <c r="F245" s="6">
        <v>3700</v>
      </c>
      <c r="G245" s="7" t="s">
        <v>29</v>
      </c>
      <c r="H245" s="6" t="s">
        <v>65</v>
      </c>
      <c r="I245" s="8" t="s">
        <v>15</v>
      </c>
      <c r="J245" s="8" t="s">
        <v>34</v>
      </c>
      <c r="K245" s="16">
        <v>65</v>
      </c>
    </row>
    <row r="246" spans="1:11" ht="25" thickBot="1" x14ac:dyDescent="0.25">
      <c r="A246" s="5">
        <v>142.51</v>
      </c>
      <c r="B246" s="6">
        <v>-38.4</v>
      </c>
      <c r="C246" s="7" t="s">
        <v>346</v>
      </c>
      <c r="D246" s="6" t="s">
        <v>353</v>
      </c>
      <c r="E246" s="7">
        <v>58900</v>
      </c>
      <c r="F246" s="6">
        <v>5100</v>
      </c>
      <c r="G246" s="7" t="s">
        <v>29</v>
      </c>
      <c r="H246" s="6" t="s">
        <v>65</v>
      </c>
      <c r="I246" s="8" t="s">
        <v>15</v>
      </c>
      <c r="J246" s="8" t="s">
        <v>34</v>
      </c>
      <c r="K246" s="16">
        <v>65</v>
      </c>
    </row>
    <row r="247" spans="1:11" ht="25" thickBot="1" x14ac:dyDescent="0.25">
      <c r="A247" s="5">
        <v>142.51</v>
      </c>
      <c r="B247" s="6">
        <v>-38.4</v>
      </c>
      <c r="C247" s="7" t="s">
        <v>346</v>
      </c>
      <c r="D247" s="6" t="s">
        <v>354</v>
      </c>
      <c r="E247" s="7">
        <v>67000</v>
      </c>
      <c r="F247" s="6">
        <v>10000</v>
      </c>
      <c r="G247" s="7" t="s">
        <v>29</v>
      </c>
      <c r="H247" s="6" t="s">
        <v>33</v>
      </c>
      <c r="I247" s="9" t="s">
        <v>34</v>
      </c>
      <c r="J247" s="9" t="s">
        <v>34</v>
      </c>
      <c r="K247" s="16">
        <v>64</v>
      </c>
    </row>
    <row r="248" spans="1:11" ht="25" thickBot="1" x14ac:dyDescent="0.25">
      <c r="A248" s="5">
        <v>142.51</v>
      </c>
      <c r="B248" s="6">
        <v>-38.4</v>
      </c>
      <c r="C248" s="7" t="s">
        <v>346</v>
      </c>
      <c r="D248" s="6" t="s">
        <v>355</v>
      </c>
      <c r="E248" s="7">
        <v>73700</v>
      </c>
      <c r="F248" s="6">
        <v>10700</v>
      </c>
      <c r="G248" s="7" t="s">
        <v>29</v>
      </c>
      <c r="H248" s="6" t="s">
        <v>65</v>
      </c>
      <c r="I248" s="8" t="s">
        <v>15</v>
      </c>
      <c r="J248" s="8" t="s">
        <v>34</v>
      </c>
      <c r="K248" s="16">
        <v>65</v>
      </c>
    </row>
    <row r="249" spans="1:11" ht="25" thickBot="1" x14ac:dyDescent="0.25">
      <c r="A249" s="5">
        <v>142.51</v>
      </c>
      <c r="B249" s="6">
        <v>-38.4</v>
      </c>
      <c r="C249" s="7" t="s">
        <v>346</v>
      </c>
      <c r="D249" s="6" t="s">
        <v>356</v>
      </c>
      <c r="E249" s="7">
        <v>82600</v>
      </c>
      <c r="F249" s="6">
        <v>6800</v>
      </c>
      <c r="G249" s="7" t="s">
        <v>29</v>
      </c>
      <c r="H249" s="6" t="s">
        <v>65</v>
      </c>
      <c r="I249" s="8" t="s">
        <v>15</v>
      </c>
      <c r="J249" s="8" t="s">
        <v>34</v>
      </c>
      <c r="K249" s="16">
        <v>65</v>
      </c>
    </row>
    <row r="250" spans="1:11" ht="49" thickBot="1" x14ac:dyDescent="0.25">
      <c r="A250" s="5">
        <v>142.51</v>
      </c>
      <c r="B250" s="6">
        <v>-38.4</v>
      </c>
      <c r="C250" s="7" t="s">
        <v>346</v>
      </c>
      <c r="D250" s="6" t="s">
        <v>357</v>
      </c>
      <c r="E250" s="7">
        <v>91700</v>
      </c>
      <c r="F250" s="6">
        <v>5200</v>
      </c>
      <c r="G250" s="7" t="s">
        <v>358</v>
      </c>
      <c r="H250" s="6" t="s">
        <v>47</v>
      </c>
      <c r="I250" s="8" t="s">
        <v>34</v>
      </c>
      <c r="J250" s="8" t="s">
        <v>34</v>
      </c>
      <c r="K250" s="16">
        <v>65</v>
      </c>
    </row>
    <row r="251" spans="1:11" ht="25" thickBot="1" x14ac:dyDescent="0.25">
      <c r="A251" s="5">
        <v>142.51</v>
      </c>
      <c r="B251" s="6">
        <v>-38.4</v>
      </c>
      <c r="C251" s="7" t="s">
        <v>346</v>
      </c>
      <c r="D251" s="6" t="s">
        <v>359</v>
      </c>
      <c r="E251" s="7">
        <v>103100</v>
      </c>
      <c r="F251" s="6">
        <v>2500</v>
      </c>
      <c r="G251" s="7" t="s">
        <v>360</v>
      </c>
      <c r="H251" s="6" t="s">
        <v>47</v>
      </c>
      <c r="I251" s="8" t="s">
        <v>15</v>
      </c>
      <c r="J251" s="8" t="s">
        <v>34</v>
      </c>
      <c r="K251" s="16">
        <v>65</v>
      </c>
    </row>
    <row r="252" spans="1:11" ht="25" thickBot="1" x14ac:dyDescent="0.25">
      <c r="A252" s="5">
        <v>142.51</v>
      </c>
      <c r="B252" s="6">
        <v>-38.4</v>
      </c>
      <c r="C252" s="7" t="s">
        <v>346</v>
      </c>
      <c r="D252" s="6" t="s">
        <v>361</v>
      </c>
      <c r="E252" s="7">
        <v>103200</v>
      </c>
      <c r="F252" s="6">
        <v>2300</v>
      </c>
      <c r="G252" s="7" t="s">
        <v>360</v>
      </c>
      <c r="H252" s="6" t="s">
        <v>47</v>
      </c>
      <c r="I252" s="8" t="s">
        <v>15</v>
      </c>
      <c r="J252" s="8" t="s">
        <v>34</v>
      </c>
      <c r="K252" s="16">
        <v>65</v>
      </c>
    </row>
    <row r="253" spans="1:11" ht="25" thickBot="1" x14ac:dyDescent="0.25">
      <c r="A253" s="5">
        <v>142.51</v>
      </c>
      <c r="B253" s="6">
        <v>-38.4</v>
      </c>
      <c r="C253" s="7" t="s">
        <v>346</v>
      </c>
      <c r="D253" s="6" t="s">
        <v>362</v>
      </c>
      <c r="E253" s="7">
        <v>104400</v>
      </c>
      <c r="F253" s="6">
        <v>2200</v>
      </c>
      <c r="G253" s="7" t="s">
        <v>360</v>
      </c>
      <c r="H253" s="6" t="s">
        <v>47</v>
      </c>
      <c r="I253" s="8" t="s">
        <v>15</v>
      </c>
      <c r="J253" s="8" t="s">
        <v>34</v>
      </c>
      <c r="K253" s="16">
        <v>65</v>
      </c>
    </row>
    <row r="254" spans="1:11" ht="25" thickBot="1" x14ac:dyDescent="0.25">
      <c r="A254" s="5">
        <v>142.51</v>
      </c>
      <c r="B254" s="6">
        <v>-38.4</v>
      </c>
      <c r="C254" s="7" t="s">
        <v>346</v>
      </c>
      <c r="D254" s="6" t="s">
        <v>363</v>
      </c>
      <c r="E254" s="7">
        <v>107500</v>
      </c>
      <c r="F254" s="6">
        <v>5900</v>
      </c>
      <c r="G254" s="7" t="s">
        <v>364</v>
      </c>
      <c r="H254" s="6" t="s">
        <v>47</v>
      </c>
      <c r="I254" s="8" t="s">
        <v>34</v>
      </c>
      <c r="J254" s="8" t="s">
        <v>34</v>
      </c>
      <c r="K254" s="16">
        <v>65</v>
      </c>
    </row>
    <row r="255" spans="1:11" ht="25" thickBot="1" x14ac:dyDescent="0.25">
      <c r="A255" s="5">
        <v>142.51</v>
      </c>
      <c r="B255" s="6">
        <v>-38.4</v>
      </c>
      <c r="C255" s="7" t="s">
        <v>346</v>
      </c>
      <c r="D255" s="6" t="s">
        <v>365</v>
      </c>
      <c r="E255" s="7">
        <v>118000</v>
      </c>
      <c r="F255" s="6">
        <v>11000</v>
      </c>
      <c r="G255" s="7" t="s">
        <v>364</v>
      </c>
      <c r="H255" s="6" t="s">
        <v>47</v>
      </c>
      <c r="I255" s="8" t="s">
        <v>34</v>
      </c>
      <c r="J255" s="8" t="s">
        <v>34</v>
      </c>
      <c r="K255" s="16">
        <v>65</v>
      </c>
    </row>
    <row r="256" spans="1:11" ht="25" thickBot="1" x14ac:dyDescent="0.25">
      <c r="A256" s="5">
        <v>142.51</v>
      </c>
      <c r="B256" s="6">
        <v>-38.4</v>
      </c>
      <c r="C256" s="7" t="s">
        <v>346</v>
      </c>
      <c r="D256" s="6" t="s">
        <v>353</v>
      </c>
      <c r="E256" s="7">
        <v>121000</v>
      </c>
      <c r="F256" s="6">
        <v>7200</v>
      </c>
      <c r="G256" s="7" t="s">
        <v>29</v>
      </c>
      <c r="H256" s="6" t="s">
        <v>65</v>
      </c>
      <c r="I256" s="8" t="s">
        <v>15</v>
      </c>
      <c r="J256" s="8" t="s">
        <v>34</v>
      </c>
      <c r="K256" s="16">
        <v>65</v>
      </c>
    </row>
    <row r="257" spans="1:11" ht="25" thickBot="1" x14ac:dyDescent="0.25">
      <c r="A257" s="5">
        <v>142.51</v>
      </c>
      <c r="B257" s="6">
        <v>-38.4</v>
      </c>
      <c r="C257" s="7" t="s">
        <v>346</v>
      </c>
      <c r="D257" s="6" t="s">
        <v>355</v>
      </c>
      <c r="E257" s="7">
        <v>122700</v>
      </c>
      <c r="F257" s="6">
        <v>12200</v>
      </c>
      <c r="G257" s="7" t="s">
        <v>29</v>
      </c>
      <c r="H257" s="6" t="s">
        <v>65</v>
      </c>
      <c r="I257" s="8" t="s">
        <v>15</v>
      </c>
      <c r="J257" s="8" t="s">
        <v>34</v>
      </c>
      <c r="K257" s="16">
        <v>65</v>
      </c>
    </row>
    <row r="258" spans="1:11" ht="25" thickBot="1" x14ac:dyDescent="0.25">
      <c r="A258" s="5">
        <v>142.51</v>
      </c>
      <c r="B258" s="6">
        <v>-38.4</v>
      </c>
      <c r="C258" s="7" t="s">
        <v>346</v>
      </c>
      <c r="D258" s="6" t="s">
        <v>353</v>
      </c>
      <c r="E258" s="7">
        <v>124600</v>
      </c>
      <c r="F258" s="6">
        <v>6700</v>
      </c>
      <c r="G258" s="7" t="s">
        <v>29</v>
      </c>
      <c r="H258" s="6" t="s">
        <v>65</v>
      </c>
      <c r="I258" s="8" t="s">
        <v>15</v>
      </c>
      <c r="J258" s="8" t="s">
        <v>34</v>
      </c>
      <c r="K258" s="16">
        <v>65</v>
      </c>
    </row>
    <row r="259" spans="1:11" ht="25" thickBot="1" x14ac:dyDescent="0.25">
      <c r="A259" s="5">
        <v>142.51</v>
      </c>
      <c r="B259" s="6">
        <v>-38.4</v>
      </c>
      <c r="C259" s="7" t="s">
        <v>346</v>
      </c>
      <c r="D259" s="6" t="s">
        <v>355</v>
      </c>
      <c r="E259" s="7">
        <v>126700</v>
      </c>
      <c r="F259" s="6">
        <v>6900</v>
      </c>
      <c r="G259" s="7" t="s">
        <v>29</v>
      </c>
      <c r="H259" s="6" t="s">
        <v>65</v>
      </c>
      <c r="I259" s="8" t="s">
        <v>15</v>
      </c>
      <c r="J259" s="8" t="s">
        <v>34</v>
      </c>
      <c r="K259" s="16">
        <v>65</v>
      </c>
    </row>
    <row r="260" spans="1:11" ht="49" thickBot="1" x14ac:dyDescent="0.25">
      <c r="A260" s="5">
        <v>142.51</v>
      </c>
      <c r="B260" s="6">
        <v>-38.4</v>
      </c>
      <c r="C260" s="7" t="s">
        <v>346</v>
      </c>
      <c r="D260" s="6" t="s">
        <v>366</v>
      </c>
      <c r="E260" s="7">
        <v>129000</v>
      </c>
      <c r="F260" s="6">
        <v>10000</v>
      </c>
      <c r="G260" s="7" t="s">
        <v>358</v>
      </c>
      <c r="H260" s="6" t="s">
        <v>47</v>
      </c>
      <c r="I260" s="8" t="s">
        <v>34</v>
      </c>
      <c r="J260" s="8" t="s">
        <v>34</v>
      </c>
      <c r="K260" s="16">
        <v>65</v>
      </c>
    </row>
    <row r="261" spans="1:11" ht="49" thickBot="1" x14ac:dyDescent="0.25">
      <c r="A261" s="5">
        <v>142.51</v>
      </c>
      <c r="B261" s="6">
        <v>-38.4</v>
      </c>
      <c r="C261" s="7" t="s">
        <v>346</v>
      </c>
      <c r="D261" s="6" t="s">
        <v>367</v>
      </c>
      <c r="E261" s="7">
        <v>130000</v>
      </c>
      <c r="F261" s="6">
        <v>19000</v>
      </c>
      <c r="G261" s="7" t="s">
        <v>358</v>
      </c>
      <c r="H261" s="6" t="s">
        <v>47</v>
      </c>
      <c r="I261" s="8" t="s">
        <v>34</v>
      </c>
      <c r="J261" s="8" t="s">
        <v>34</v>
      </c>
      <c r="K261" s="16">
        <v>65</v>
      </c>
    </row>
    <row r="262" spans="1:11" ht="49" thickBot="1" x14ac:dyDescent="0.25">
      <c r="A262" s="5">
        <v>142.51</v>
      </c>
      <c r="B262" s="6">
        <v>-38.4</v>
      </c>
      <c r="C262" s="7" t="s">
        <v>346</v>
      </c>
      <c r="D262" s="6" t="s">
        <v>368</v>
      </c>
      <c r="E262" s="7">
        <v>131600</v>
      </c>
      <c r="F262" s="6">
        <v>8000</v>
      </c>
      <c r="G262" s="7" t="s">
        <v>358</v>
      </c>
      <c r="H262" s="6" t="s">
        <v>47</v>
      </c>
      <c r="I262" s="8" t="s">
        <v>34</v>
      </c>
      <c r="J262" s="8" t="s">
        <v>34</v>
      </c>
      <c r="K262" s="16">
        <v>65</v>
      </c>
    </row>
    <row r="263" spans="1:11" ht="25" thickBot="1" x14ac:dyDescent="0.25">
      <c r="A263" s="5">
        <v>142.51</v>
      </c>
      <c r="B263" s="6">
        <v>-38.4</v>
      </c>
      <c r="C263" s="7" t="s">
        <v>346</v>
      </c>
      <c r="D263" s="6" t="s">
        <v>356</v>
      </c>
      <c r="E263" s="7">
        <v>136000</v>
      </c>
      <c r="F263" s="6">
        <v>8000</v>
      </c>
      <c r="G263" s="7" t="s">
        <v>29</v>
      </c>
      <c r="H263" s="6" t="s">
        <v>65</v>
      </c>
      <c r="I263" s="8" t="s">
        <v>15</v>
      </c>
      <c r="J263" s="8" t="s">
        <v>34</v>
      </c>
      <c r="K263" s="16">
        <v>39</v>
      </c>
    </row>
    <row r="264" spans="1:11" ht="25" thickBot="1" x14ac:dyDescent="0.25">
      <c r="A264" s="5">
        <v>142.51</v>
      </c>
      <c r="B264" s="6">
        <v>-38.4</v>
      </c>
      <c r="C264" s="7" t="s">
        <v>346</v>
      </c>
      <c r="D264" s="6" t="s">
        <v>369</v>
      </c>
      <c r="E264" s="7">
        <v>139700</v>
      </c>
      <c r="F264" s="6">
        <v>7800</v>
      </c>
      <c r="G264" s="7" t="s">
        <v>364</v>
      </c>
      <c r="H264" s="6" t="s">
        <v>47</v>
      </c>
      <c r="I264" s="8" t="s">
        <v>34</v>
      </c>
      <c r="J264" s="8" t="s">
        <v>34</v>
      </c>
      <c r="K264" s="16">
        <v>39</v>
      </c>
    </row>
    <row r="265" spans="1:11" ht="25" thickBot="1" x14ac:dyDescent="0.25">
      <c r="A265" s="5">
        <v>142.51</v>
      </c>
      <c r="B265" s="6">
        <v>-38.4</v>
      </c>
      <c r="C265" s="7" t="s">
        <v>346</v>
      </c>
      <c r="D265" s="6" t="s">
        <v>370</v>
      </c>
      <c r="E265" s="7">
        <v>140000</v>
      </c>
      <c r="F265" s="6">
        <v>17000</v>
      </c>
      <c r="G265" s="7" t="s">
        <v>29</v>
      </c>
      <c r="H265" s="6" t="s">
        <v>33</v>
      </c>
      <c r="I265" s="9" t="s">
        <v>34</v>
      </c>
      <c r="J265" s="9" t="s">
        <v>34</v>
      </c>
      <c r="K265" s="16">
        <v>64</v>
      </c>
    </row>
    <row r="266" spans="1:11" ht="25" thickBot="1" x14ac:dyDescent="0.25">
      <c r="A266" s="5">
        <v>142.51</v>
      </c>
      <c r="B266" s="6">
        <v>-38.4</v>
      </c>
      <c r="C266" s="7" t="s">
        <v>346</v>
      </c>
      <c r="D266" s="6" t="s">
        <v>356</v>
      </c>
      <c r="E266" s="7">
        <v>145700</v>
      </c>
      <c r="F266" s="6">
        <v>8600</v>
      </c>
      <c r="G266" s="7" t="s">
        <v>29</v>
      </c>
      <c r="H266" s="6" t="s">
        <v>65</v>
      </c>
      <c r="I266" s="8" t="s">
        <v>15</v>
      </c>
      <c r="J266" s="8" t="s">
        <v>34</v>
      </c>
      <c r="K266" s="16">
        <v>65</v>
      </c>
    </row>
    <row r="267" spans="1:11" ht="25" thickBot="1" x14ac:dyDescent="0.25">
      <c r="A267" s="5">
        <v>142.51</v>
      </c>
      <c r="B267" s="6">
        <v>-38.4</v>
      </c>
      <c r="C267" s="7" t="s">
        <v>346</v>
      </c>
      <c r="D267" s="6" t="s">
        <v>371</v>
      </c>
      <c r="E267" s="7">
        <v>155000</v>
      </c>
      <c r="F267" s="6">
        <v>12000</v>
      </c>
      <c r="G267" s="7" t="s">
        <v>29</v>
      </c>
      <c r="H267" s="6" t="s">
        <v>33</v>
      </c>
      <c r="I267" s="9" t="s">
        <v>34</v>
      </c>
      <c r="J267" s="9" t="s">
        <v>34</v>
      </c>
      <c r="K267" s="16">
        <v>64</v>
      </c>
    </row>
    <row r="268" spans="1:11" ht="25" thickBot="1" x14ac:dyDescent="0.25">
      <c r="A268" s="5">
        <v>142.51</v>
      </c>
      <c r="B268" s="6">
        <v>-38.4</v>
      </c>
      <c r="C268" s="7" t="s">
        <v>346</v>
      </c>
      <c r="D268" s="6" t="s">
        <v>372</v>
      </c>
      <c r="E268" s="7">
        <v>156200</v>
      </c>
      <c r="F268" s="6">
        <v>9000</v>
      </c>
      <c r="G268" s="7" t="s">
        <v>364</v>
      </c>
      <c r="H268" s="6" t="s">
        <v>47</v>
      </c>
      <c r="I268" s="8" t="s">
        <v>34</v>
      </c>
      <c r="J268" s="8" t="s">
        <v>34</v>
      </c>
      <c r="K268" s="16">
        <v>65</v>
      </c>
    </row>
    <row r="269" spans="1:11" ht="25" thickBot="1" x14ac:dyDescent="0.25">
      <c r="A269" s="5">
        <v>142.51</v>
      </c>
      <c r="B269" s="6">
        <v>-38.4</v>
      </c>
      <c r="C269" s="7" t="s">
        <v>346</v>
      </c>
      <c r="D269" s="6" t="s">
        <v>373</v>
      </c>
      <c r="E269" s="7">
        <v>160000</v>
      </c>
      <c r="F269" s="6">
        <v>20000</v>
      </c>
      <c r="G269" s="7" t="s">
        <v>29</v>
      </c>
      <c r="H269" s="6" t="s">
        <v>33</v>
      </c>
      <c r="I269" s="9" t="s">
        <v>34</v>
      </c>
      <c r="J269" s="9" t="s">
        <v>34</v>
      </c>
      <c r="K269" s="16">
        <v>64</v>
      </c>
    </row>
    <row r="270" spans="1:11" ht="25" thickBot="1" x14ac:dyDescent="0.25">
      <c r="A270" s="5">
        <v>142.51</v>
      </c>
      <c r="B270" s="6">
        <v>-38.4</v>
      </c>
      <c r="C270" s="7" t="s">
        <v>346</v>
      </c>
      <c r="D270" s="6" t="s">
        <v>374</v>
      </c>
      <c r="E270" s="7">
        <v>162000</v>
      </c>
      <c r="F270" s="6">
        <v>26000</v>
      </c>
      <c r="G270" s="7" t="s">
        <v>364</v>
      </c>
      <c r="H270" s="6" t="s">
        <v>47</v>
      </c>
      <c r="I270" s="8" t="s">
        <v>34</v>
      </c>
      <c r="J270" s="8" t="s">
        <v>34</v>
      </c>
      <c r="K270" s="16">
        <v>65</v>
      </c>
    </row>
    <row r="271" spans="1:11" ht="25" thickBot="1" x14ac:dyDescent="0.25">
      <c r="A271" s="5">
        <v>142.51</v>
      </c>
      <c r="B271" s="6">
        <v>-38.4</v>
      </c>
      <c r="C271" s="7" t="s">
        <v>346</v>
      </c>
      <c r="D271" s="6" t="s">
        <v>375</v>
      </c>
      <c r="E271" s="7">
        <v>170000</v>
      </c>
      <c r="F271" s="6">
        <v>12000</v>
      </c>
      <c r="G271" s="7" t="s">
        <v>29</v>
      </c>
      <c r="H271" s="6" t="s">
        <v>33</v>
      </c>
      <c r="I271" s="9" t="s">
        <v>34</v>
      </c>
      <c r="J271" s="9" t="s">
        <v>34</v>
      </c>
      <c r="K271" s="16">
        <v>64</v>
      </c>
    </row>
    <row r="272" spans="1:11" ht="25" thickBot="1" x14ac:dyDescent="0.25">
      <c r="A272" s="5">
        <v>142.51</v>
      </c>
      <c r="B272" s="6">
        <v>-38.4</v>
      </c>
      <c r="C272" s="7" t="s">
        <v>346</v>
      </c>
      <c r="D272" s="6" t="s">
        <v>355</v>
      </c>
      <c r="E272" s="7">
        <v>183300</v>
      </c>
      <c r="F272" s="6">
        <v>19600</v>
      </c>
      <c r="G272" s="7" t="s">
        <v>29</v>
      </c>
      <c r="H272" s="6" t="s">
        <v>65</v>
      </c>
      <c r="I272" s="8" t="s">
        <v>15</v>
      </c>
      <c r="J272" s="8" t="s">
        <v>34</v>
      </c>
      <c r="K272" s="16">
        <v>65</v>
      </c>
    </row>
    <row r="273" spans="1:11" ht="25" thickBot="1" x14ac:dyDescent="0.25">
      <c r="A273" s="5">
        <v>142.51</v>
      </c>
      <c r="B273" s="6">
        <v>-38.4</v>
      </c>
      <c r="C273" s="7" t="s">
        <v>346</v>
      </c>
      <c r="D273" s="6" t="s">
        <v>352</v>
      </c>
      <c r="E273" s="7">
        <v>239000</v>
      </c>
      <c r="F273" s="6">
        <v>17000</v>
      </c>
      <c r="G273" s="7" t="s">
        <v>29</v>
      </c>
      <c r="H273" s="6" t="s">
        <v>65</v>
      </c>
      <c r="I273" s="8" t="s">
        <v>15</v>
      </c>
      <c r="J273" s="8" t="s">
        <v>34</v>
      </c>
      <c r="K273" s="16">
        <v>65</v>
      </c>
    </row>
    <row r="274" spans="1:11" ht="25" thickBot="1" x14ac:dyDescent="0.25">
      <c r="A274" s="5">
        <v>142.51</v>
      </c>
      <c r="B274" s="6">
        <v>-38.4</v>
      </c>
      <c r="C274" s="7" t="s">
        <v>346</v>
      </c>
      <c r="D274" s="6" t="s">
        <v>352</v>
      </c>
      <c r="E274" s="7">
        <v>239000</v>
      </c>
      <c r="F274" s="6">
        <v>12000</v>
      </c>
      <c r="G274" s="7" t="s">
        <v>29</v>
      </c>
      <c r="H274" s="6" t="s">
        <v>65</v>
      </c>
      <c r="I274" s="8" t="s">
        <v>15</v>
      </c>
      <c r="J274" s="8" t="s">
        <v>34</v>
      </c>
      <c r="K274" s="16">
        <v>65</v>
      </c>
    </row>
    <row r="275" spans="1:11" ht="25" thickBot="1" x14ac:dyDescent="0.25">
      <c r="A275" s="5">
        <v>142.51</v>
      </c>
      <c r="B275" s="6">
        <v>-38.4</v>
      </c>
      <c r="C275" s="7" t="s">
        <v>346</v>
      </c>
      <c r="D275" s="6" t="s">
        <v>353</v>
      </c>
      <c r="E275" s="7">
        <v>253000</v>
      </c>
      <c r="F275" s="6">
        <v>30000</v>
      </c>
      <c r="G275" s="7" t="s">
        <v>29</v>
      </c>
      <c r="H275" s="6" t="s">
        <v>65</v>
      </c>
      <c r="I275" s="8" t="s">
        <v>15</v>
      </c>
      <c r="J275" s="8" t="s">
        <v>34</v>
      </c>
      <c r="K275" s="16">
        <v>65</v>
      </c>
    </row>
    <row r="276" spans="1:11" ht="25" thickBot="1" x14ac:dyDescent="0.25">
      <c r="A276" s="5">
        <v>142.51</v>
      </c>
      <c r="B276" s="6">
        <v>-38.4</v>
      </c>
      <c r="C276" s="7" t="s">
        <v>346</v>
      </c>
      <c r="D276" s="6" t="s">
        <v>356</v>
      </c>
      <c r="E276" s="7">
        <v>301000</v>
      </c>
      <c r="F276" s="6">
        <v>26000</v>
      </c>
      <c r="G276" s="7" t="s">
        <v>29</v>
      </c>
      <c r="H276" s="6" t="s">
        <v>65</v>
      </c>
      <c r="I276" s="8" t="s">
        <v>15</v>
      </c>
      <c r="J276" s="8" t="s">
        <v>34</v>
      </c>
      <c r="K276" s="16">
        <v>65</v>
      </c>
    </row>
    <row r="277" spans="1:11" ht="25" thickBot="1" x14ac:dyDescent="0.25">
      <c r="A277" s="5">
        <v>142.51</v>
      </c>
      <c r="B277" s="6">
        <v>-38.4</v>
      </c>
      <c r="C277" s="7" t="s">
        <v>346</v>
      </c>
      <c r="D277" s="6" t="s">
        <v>352</v>
      </c>
      <c r="E277" s="7">
        <v>610000</v>
      </c>
      <c r="F277" s="6">
        <v>45000</v>
      </c>
      <c r="G277" s="7" t="s">
        <v>29</v>
      </c>
      <c r="H277" s="6" t="s">
        <v>65</v>
      </c>
      <c r="I277" s="8" t="s">
        <v>15</v>
      </c>
      <c r="J277" s="8" t="s">
        <v>34</v>
      </c>
      <c r="K277" s="16">
        <v>65</v>
      </c>
    </row>
    <row r="278" spans="1:11" ht="17" thickBot="1" x14ac:dyDescent="0.25">
      <c r="A278" s="5">
        <v>145.5</v>
      </c>
      <c r="B278" s="6">
        <v>-33.200000000000003</v>
      </c>
      <c r="C278" s="7" t="s">
        <v>376</v>
      </c>
      <c r="D278" s="6" t="s">
        <v>377</v>
      </c>
      <c r="E278" s="7">
        <v>35900</v>
      </c>
      <c r="F278" s="6">
        <v>800</v>
      </c>
      <c r="G278" s="7" t="s">
        <v>364</v>
      </c>
      <c r="H278" s="6" t="s">
        <v>14</v>
      </c>
      <c r="I278" s="8" t="s">
        <v>49</v>
      </c>
      <c r="J278" s="8" t="s">
        <v>49</v>
      </c>
      <c r="K278" s="16">
        <v>47</v>
      </c>
    </row>
    <row r="279" spans="1:11" ht="17" thickBot="1" x14ac:dyDescent="0.25">
      <c r="A279" s="5">
        <v>145.5</v>
      </c>
      <c r="B279" s="6">
        <v>-33.200000000000003</v>
      </c>
      <c r="C279" s="7" t="s">
        <v>376</v>
      </c>
      <c r="D279" s="6" t="s">
        <v>378</v>
      </c>
      <c r="E279" s="7">
        <v>36100</v>
      </c>
      <c r="F279" s="6">
        <v>950</v>
      </c>
      <c r="G279" s="7" t="s">
        <v>364</v>
      </c>
      <c r="H279" s="6" t="s">
        <v>14</v>
      </c>
      <c r="I279" s="8" t="s">
        <v>49</v>
      </c>
      <c r="J279" s="8" t="s">
        <v>49</v>
      </c>
      <c r="K279" s="16">
        <v>47</v>
      </c>
    </row>
    <row r="280" spans="1:11" ht="17" thickBot="1" x14ac:dyDescent="0.25">
      <c r="A280" s="5">
        <v>145.5</v>
      </c>
      <c r="B280" s="6">
        <v>-33.200000000000003</v>
      </c>
      <c r="C280" s="7" t="s">
        <v>376</v>
      </c>
      <c r="D280" s="6" t="s">
        <v>379</v>
      </c>
      <c r="E280" s="7">
        <v>41740</v>
      </c>
      <c r="F280" s="6">
        <v>650</v>
      </c>
      <c r="G280" s="7" t="s">
        <v>364</v>
      </c>
      <c r="H280" s="6" t="s">
        <v>14</v>
      </c>
      <c r="I280" s="8" t="s">
        <v>49</v>
      </c>
      <c r="J280" s="8" t="s">
        <v>49</v>
      </c>
      <c r="K280" s="16">
        <v>47</v>
      </c>
    </row>
    <row r="281" spans="1:11" ht="25" thickBot="1" x14ac:dyDescent="0.25">
      <c r="A281" s="5">
        <v>143.1</v>
      </c>
      <c r="B281" s="6">
        <v>-33.799999999999997</v>
      </c>
      <c r="C281" s="7" t="s">
        <v>380</v>
      </c>
      <c r="D281" s="6" t="s">
        <v>381</v>
      </c>
      <c r="E281" s="7">
        <v>35300</v>
      </c>
      <c r="F281" s="6">
        <f>1550/-1300</f>
        <v>-1.1923076923076923</v>
      </c>
      <c r="G281" s="7" t="s">
        <v>42</v>
      </c>
      <c r="H281" s="6" t="s">
        <v>14</v>
      </c>
      <c r="I281" s="8" t="s">
        <v>49</v>
      </c>
      <c r="J281" s="8" t="s">
        <v>49</v>
      </c>
      <c r="K281" s="16" t="s">
        <v>843</v>
      </c>
    </row>
    <row r="282" spans="1:11" ht="17" thickBot="1" x14ac:dyDescent="0.25">
      <c r="A282" s="5">
        <v>143.1</v>
      </c>
      <c r="B282" s="6">
        <v>-33.799999999999997</v>
      </c>
      <c r="C282" s="7" t="s">
        <v>382</v>
      </c>
      <c r="D282" s="6" t="s">
        <v>383</v>
      </c>
      <c r="E282" s="7">
        <v>49000</v>
      </c>
      <c r="F282" s="6">
        <v>8900</v>
      </c>
      <c r="G282" s="7" t="s">
        <v>29</v>
      </c>
      <c r="H282" s="6" t="s">
        <v>33</v>
      </c>
      <c r="I282" s="9" t="s">
        <v>15</v>
      </c>
      <c r="J282" s="9" t="s">
        <v>16</v>
      </c>
      <c r="K282" s="16">
        <v>55</v>
      </c>
    </row>
    <row r="283" spans="1:11" ht="17" thickBot="1" x14ac:dyDescent="0.25">
      <c r="A283" s="5">
        <v>143.1</v>
      </c>
      <c r="B283" s="6">
        <v>-33.799999999999997</v>
      </c>
      <c r="C283" s="7" t="s">
        <v>382</v>
      </c>
      <c r="D283" s="6" t="s">
        <v>384</v>
      </c>
      <c r="E283" s="7">
        <v>35300</v>
      </c>
      <c r="F283" s="6">
        <v>5000</v>
      </c>
      <c r="G283" s="7" t="s">
        <v>29</v>
      </c>
      <c r="H283" s="6" t="s">
        <v>33</v>
      </c>
      <c r="I283" s="9" t="s">
        <v>15</v>
      </c>
      <c r="J283" s="9" t="s">
        <v>16</v>
      </c>
      <c r="K283" s="16">
        <v>55</v>
      </c>
    </row>
    <row r="284" spans="1:11" ht="17" thickBot="1" x14ac:dyDescent="0.25">
      <c r="A284" s="5">
        <v>143.1</v>
      </c>
      <c r="B284" s="6">
        <v>-33.799999999999997</v>
      </c>
      <c r="C284" s="7" t="s">
        <v>382</v>
      </c>
      <c r="D284" s="6" t="s">
        <v>385</v>
      </c>
      <c r="E284" s="7">
        <v>40300</v>
      </c>
      <c r="F284" s="6">
        <v>5400</v>
      </c>
      <c r="G284" s="7" t="s">
        <v>29</v>
      </c>
      <c r="H284" s="6" t="s">
        <v>33</v>
      </c>
      <c r="I284" s="9" t="s">
        <v>15</v>
      </c>
      <c r="J284" s="9" t="s">
        <v>16</v>
      </c>
      <c r="K284" s="16">
        <v>55</v>
      </c>
    </row>
    <row r="285" spans="1:11" ht="17" thickBot="1" x14ac:dyDescent="0.25">
      <c r="A285" s="5">
        <v>143.1</v>
      </c>
      <c r="B285" s="6">
        <v>-33.799999999999997</v>
      </c>
      <c r="C285" s="7" t="s">
        <v>382</v>
      </c>
      <c r="D285" s="6" t="s">
        <v>386</v>
      </c>
      <c r="E285" s="7">
        <v>43200</v>
      </c>
      <c r="F285" s="6">
        <v>5900</v>
      </c>
      <c r="G285" s="7" t="s">
        <v>29</v>
      </c>
      <c r="H285" s="6" t="s">
        <v>33</v>
      </c>
      <c r="I285" s="9" t="s">
        <v>15</v>
      </c>
      <c r="J285" s="9" t="s">
        <v>16</v>
      </c>
      <c r="K285" s="16">
        <v>55</v>
      </c>
    </row>
    <row r="286" spans="1:11" ht="17" thickBot="1" x14ac:dyDescent="0.25">
      <c r="A286" s="5">
        <v>143.1</v>
      </c>
      <c r="B286" s="6">
        <v>-33.799999999999997</v>
      </c>
      <c r="C286" s="7" t="s">
        <v>382</v>
      </c>
      <c r="D286" s="6" t="s">
        <v>387</v>
      </c>
      <c r="E286" s="7">
        <v>44000</v>
      </c>
      <c r="F286" s="6">
        <v>6300</v>
      </c>
      <c r="G286" s="7" t="s">
        <v>29</v>
      </c>
      <c r="H286" s="6" t="s">
        <v>33</v>
      </c>
      <c r="I286" s="9" t="s">
        <v>15</v>
      </c>
      <c r="J286" s="9" t="s">
        <v>16</v>
      </c>
      <c r="K286" s="16">
        <v>55</v>
      </c>
    </row>
    <row r="287" spans="1:11" ht="17" thickBot="1" x14ac:dyDescent="0.25">
      <c r="A287" s="5">
        <v>143.1</v>
      </c>
      <c r="B287" s="6">
        <v>-33.799999999999997</v>
      </c>
      <c r="C287" s="7" t="s">
        <v>382</v>
      </c>
      <c r="D287" s="6" t="s">
        <v>388</v>
      </c>
      <c r="E287" s="7">
        <v>44700</v>
      </c>
      <c r="F287" s="6">
        <v>6400</v>
      </c>
      <c r="G287" s="7" t="s">
        <v>29</v>
      </c>
      <c r="H287" s="6" t="s">
        <v>33</v>
      </c>
      <c r="I287" s="9" t="s">
        <v>15</v>
      </c>
      <c r="J287" s="9" t="s">
        <v>16</v>
      </c>
      <c r="K287" s="16">
        <v>55</v>
      </c>
    </row>
    <row r="288" spans="1:11" ht="17" thickBot="1" x14ac:dyDescent="0.25">
      <c r="A288" s="5">
        <v>143.1</v>
      </c>
      <c r="B288" s="6">
        <v>-33.799999999999997</v>
      </c>
      <c r="C288" s="7" t="s">
        <v>382</v>
      </c>
      <c r="D288" s="6" t="s">
        <v>389</v>
      </c>
      <c r="E288" s="7">
        <v>47400</v>
      </c>
      <c r="F288" s="6">
        <v>7900</v>
      </c>
      <c r="G288" s="7" t="s">
        <v>29</v>
      </c>
      <c r="H288" s="6" t="s">
        <v>33</v>
      </c>
      <c r="I288" s="9" t="s">
        <v>15</v>
      </c>
      <c r="J288" s="9" t="s">
        <v>16</v>
      </c>
      <c r="K288" s="16">
        <v>55</v>
      </c>
    </row>
    <row r="289" spans="1:11" ht="17" thickBot="1" x14ac:dyDescent="0.25">
      <c r="A289" s="5">
        <v>143.1</v>
      </c>
      <c r="B289" s="6">
        <v>-33.799999999999997</v>
      </c>
      <c r="C289" s="7" t="s">
        <v>382</v>
      </c>
      <c r="D289" s="6" t="s">
        <v>390</v>
      </c>
      <c r="E289" s="7">
        <v>48600</v>
      </c>
      <c r="F289" s="6">
        <v>8200</v>
      </c>
      <c r="G289" s="7" t="s">
        <v>29</v>
      </c>
      <c r="H289" s="6" t="s">
        <v>33</v>
      </c>
      <c r="I289" s="9" t="s">
        <v>15</v>
      </c>
      <c r="J289" s="9" t="s">
        <v>16</v>
      </c>
      <c r="K289" s="16">
        <v>55</v>
      </c>
    </row>
    <row r="290" spans="1:11" ht="17" thickBot="1" x14ac:dyDescent="0.25">
      <c r="A290" s="5">
        <v>143.1</v>
      </c>
      <c r="B290" s="6">
        <v>-33.799999999999997</v>
      </c>
      <c r="C290" s="7" t="s">
        <v>382</v>
      </c>
      <c r="D290" s="6" t="s">
        <v>391</v>
      </c>
      <c r="E290" s="7">
        <v>48600</v>
      </c>
      <c r="F290" s="6">
        <v>6000</v>
      </c>
      <c r="G290" s="7" t="s">
        <v>29</v>
      </c>
      <c r="H290" s="6" t="s">
        <v>33</v>
      </c>
      <c r="I290" s="9" t="s">
        <v>15</v>
      </c>
      <c r="J290" s="9" t="s">
        <v>16</v>
      </c>
      <c r="K290" s="16">
        <v>55</v>
      </c>
    </row>
    <row r="291" spans="1:11" ht="17" thickBot="1" x14ac:dyDescent="0.25">
      <c r="A291" s="5">
        <v>143.1</v>
      </c>
      <c r="B291" s="6">
        <v>-33.799999999999997</v>
      </c>
      <c r="C291" s="7" t="s">
        <v>382</v>
      </c>
      <c r="D291" s="6" t="s">
        <v>392</v>
      </c>
      <c r="E291" s="7">
        <v>50300</v>
      </c>
      <c r="F291" s="6">
        <v>9300</v>
      </c>
      <c r="G291" s="7" t="s">
        <v>29</v>
      </c>
      <c r="H291" s="6" t="s">
        <v>33</v>
      </c>
      <c r="I291" s="9" t="s">
        <v>15</v>
      </c>
      <c r="J291" s="9" t="s">
        <v>16</v>
      </c>
      <c r="K291" s="16">
        <v>55</v>
      </c>
    </row>
    <row r="292" spans="1:11" ht="17" thickBot="1" x14ac:dyDescent="0.25">
      <c r="A292" s="5">
        <v>143.1</v>
      </c>
      <c r="B292" s="6">
        <v>-33.799999999999997</v>
      </c>
      <c r="C292" s="7" t="s">
        <v>382</v>
      </c>
      <c r="D292" s="6" t="s">
        <v>393</v>
      </c>
      <c r="E292" s="7">
        <v>51300</v>
      </c>
      <c r="F292" s="6">
        <v>6400</v>
      </c>
      <c r="G292" s="7" t="s">
        <v>29</v>
      </c>
      <c r="H292" s="6" t="s">
        <v>33</v>
      </c>
      <c r="I292" s="9" t="s">
        <v>15</v>
      </c>
      <c r="J292" s="9" t="s">
        <v>16</v>
      </c>
      <c r="K292" s="16">
        <v>55</v>
      </c>
    </row>
    <row r="293" spans="1:11" ht="17" thickBot="1" x14ac:dyDescent="0.25">
      <c r="A293" s="5">
        <v>143.1</v>
      </c>
      <c r="B293" s="6">
        <v>-33.799999999999997</v>
      </c>
      <c r="C293" s="7" t="s">
        <v>382</v>
      </c>
      <c r="D293" s="6" t="s">
        <v>394</v>
      </c>
      <c r="E293" s="7">
        <v>57800</v>
      </c>
      <c r="F293" s="6">
        <v>10400</v>
      </c>
      <c r="G293" s="7" t="s">
        <v>29</v>
      </c>
      <c r="H293" s="6" t="s">
        <v>33</v>
      </c>
      <c r="I293" s="9" t="s">
        <v>15</v>
      </c>
      <c r="J293" s="9" t="s">
        <v>16</v>
      </c>
      <c r="K293" s="16">
        <v>55</v>
      </c>
    </row>
    <row r="294" spans="1:11" ht="17" thickBot="1" x14ac:dyDescent="0.25">
      <c r="A294" s="5">
        <v>143.1</v>
      </c>
      <c r="B294" s="6">
        <v>-33.799999999999997</v>
      </c>
      <c r="C294" s="7" t="s">
        <v>382</v>
      </c>
      <c r="D294" s="6" t="s">
        <v>395</v>
      </c>
      <c r="E294" s="7">
        <v>64100</v>
      </c>
      <c r="F294" s="6">
        <v>12400</v>
      </c>
      <c r="G294" s="7" t="s">
        <v>29</v>
      </c>
      <c r="H294" s="6" t="s">
        <v>33</v>
      </c>
      <c r="I294" s="9" t="s">
        <v>15</v>
      </c>
      <c r="J294" s="9" t="s">
        <v>16</v>
      </c>
      <c r="K294" s="16">
        <v>55</v>
      </c>
    </row>
    <row r="295" spans="1:11" ht="17" thickBot="1" x14ac:dyDescent="0.25">
      <c r="A295" s="5">
        <v>143.1</v>
      </c>
      <c r="B295" s="6">
        <v>-33.799999999999997</v>
      </c>
      <c r="C295" s="7" t="s">
        <v>396</v>
      </c>
      <c r="D295" s="6" t="s">
        <v>397</v>
      </c>
      <c r="E295" s="7">
        <v>45700</v>
      </c>
      <c r="F295" s="6">
        <v>2300</v>
      </c>
      <c r="G295" s="7" t="s">
        <v>29</v>
      </c>
      <c r="H295" s="6" t="s">
        <v>398</v>
      </c>
      <c r="I295" s="9" t="s">
        <v>15</v>
      </c>
      <c r="J295" s="9" t="s">
        <v>16</v>
      </c>
      <c r="K295" s="16">
        <v>50</v>
      </c>
    </row>
    <row r="296" spans="1:11" ht="17" thickBot="1" x14ac:dyDescent="0.25">
      <c r="A296" s="5">
        <v>143.1</v>
      </c>
      <c r="B296" s="6">
        <v>-33.799999999999997</v>
      </c>
      <c r="C296" s="7" t="s">
        <v>396</v>
      </c>
      <c r="D296" s="6" t="s">
        <v>399</v>
      </c>
      <c r="E296" s="7">
        <v>47900</v>
      </c>
      <c r="F296" s="6">
        <v>2400</v>
      </c>
      <c r="G296" s="7" t="s">
        <v>29</v>
      </c>
      <c r="H296" s="6" t="s">
        <v>37</v>
      </c>
      <c r="I296" s="9" t="s">
        <v>15</v>
      </c>
      <c r="J296" s="9" t="s">
        <v>16</v>
      </c>
      <c r="K296" s="16">
        <v>50</v>
      </c>
    </row>
    <row r="297" spans="1:11" ht="17" thickBot="1" x14ac:dyDescent="0.25">
      <c r="A297" s="5">
        <v>143.1</v>
      </c>
      <c r="B297" s="6">
        <v>-33.799999999999997</v>
      </c>
      <c r="C297" s="7" t="s">
        <v>396</v>
      </c>
      <c r="D297" s="6" t="s">
        <v>400</v>
      </c>
      <c r="E297" s="7">
        <v>49100</v>
      </c>
      <c r="F297" s="6">
        <v>2700</v>
      </c>
      <c r="G297" s="7" t="s">
        <v>29</v>
      </c>
      <c r="H297" s="6" t="s">
        <v>37</v>
      </c>
      <c r="I297" s="9" t="s">
        <v>15</v>
      </c>
      <c r="J297" s="9" t="s">
        <v>16</v>
      </c>
      <c r="K297" s="16">
        <v>50</v>
      </c>
    </row>
    <row r="298" spans="1:11" ht="17" thickBot="1" x14ac:dyDescent="0.25">
      <c r="A298" s="5">
        <v>143.1</v>
      </c>
      <c r="B298" s="6">
        <v>-33.799999999999997</v>
      </c>
      <c r="C298" s="7" t="s">
        <v>396</v>
      </c>
      <c r="D298" s="6" t="s">
        <v>401</v>
      </c>
      <c r="E298" s="7">
        <v>50100</v>
      </c>
      <c r="F298" s="6">
        <v>2400</v>
      </c>
      <c r="G298" s="7" t="s">
        <v>29</v>
      </c>
      <c r="H298" s="6" t="s">
        <v>37</v>
      </c>
      <c r="I298" s="9" t="s">
        <v>15</v>
      </c>
      <c r="J298" s="9" t="s">
        <v>16</v>
      </c>
      <c r="K298" s="16">
        <v>50</v>
      </c>
    </row>
    <row r="299" spans="1:11" ht="25" thickBot="1" x14ac:dyDescent="0.25">
      <c r="A299" s="5">
        <v>143.1</v>
      </c>
      <c r="B299" s="6">
        <v>-33.799999999999997</v>
      </c>
      <c r="C299" s="7" t="s">
        <v>402</v>
      </c>
      <c r="D299" s="6" t="s">
        <v>403</v>
      </c>
      <c r="E299" s="7">
        <v>38600</v>
      </c>
      <c r="F299" s="6">
        <v>7700</v>
      </c>
      <c r="G299" s="7" t="s">
        <v>29</v>
      </c>
      <c r="H299" s="6" t="s">
        <v>33</v>
      </c>
      <c r="I299" s="9" t="s">
        <v>15</v>
      </c>
      <c r="J299" s="9" t="s">
        <v>16</v>
      </c>
      <c r="K299" s="16">
        <v>52</v>
      </c>
    </row>
    <row r="300" spans="1:11" ht="17" thickBot="1" x14ac:dyDescent="0.25">
      <c r="A300" s="5">
        <v>143.1</v>
      </c>
      <c r="B300" s="6">
        <v>-33.799999999999997</v>
      </c>
      <c r="C300" s="7" t="s">
        <v>404</v>
      </c>
      <c r="D300" s="6" t="s">
        <v>405</v>
      </c>
      <c r="E300" s="7">
        <v>35300</v>
      </c>
      <c r="F300" s="6">
        <v>5600</v>
      </c>
      <c r="G300" s="7" t="s">
        <v>29</v>
      </c>
      <c r="H300" s="6" t="s">
        <v>33</v>
      </c>
      <c r="I300" s="9" t="s">
        <v>15</v>
      </c>
      <c r="J300" s="9" t="s">
        <v>16</v>
      </c>
      <c r="K300" s="16">
        <v>52</v>
      </c>
    </row>
    <row r="301" spans="1:11" ht="17" thickBot="1" x14ac:dyDescent="0.25">
      <c r="A301" s="5">
        <v>143.1</v>
      </c>
      <c r="B301" s="6">
        <v>-33.799999999999997</v>
      </c>
      <c r="C301" s="7" t="s">
        <v>404</v>
      </c>
      <c r="D301" s="6" t="s">
        <v>406</v>
      </c>
      <c r="E301" s="7">
        <v>36800</v>
      </c>
      <c r="F301" s="6">
        <v>2600</v>
      </c>
      <c r="G301" s="7" t="s">
        <v>29</v>
      </c>
      <c r="H301" s="6" t="s">
        <v>33</v>
      </c>
      <c r="I301" s="9" t="s">
        <v>15</v>
      </c>
      <c r="J301" s="9" t="s">
        <v>16</v>
      </c>
      <c r="K301" s="16">
        <v>53</v>
      </c>
    </row>
    <row r="302" spans="1:11" ht="17" thickBot="1" x14ac:dyDescent="0.25">
      <c r="A302" s="5">
        <v>143.1</v>
      </c>
      <c r="B302" s="6">
        <v>-33.799999999999997</v>
      </c>
      <c r="C302" s="7" t="s">
        <v>407</v>
      </c>
      <c r="D302" s="6" t="s">
        <v>408</v>
      </c>
      <c r="E302" s="7">
        <v>37900</v>
      </c>
      <c r="F302" s="6">
        <v>6400</v>
      </c>
      <c r="G302" s="7" t="s">
        <v>29</v>
      </c>
      <c r="H302" s="6" t="s">
        <v>33</v>
      </c>
      <c r="I302" s="9" t="s">
        <v>15</v>
      </c>
      <c r="J302" s="9" t="s">
        <v>16</v>
      </c>
      <c r="K302" s="16">
        <v>52</v>
      </c>
    </row>
    <row r="303" spans="1:11" ht="17" thickBot="1" x14ac:dyDescent="0.25">
      <c r="A303" s="5">
        <v>143.1</v>
      </c>
      <c r="B303" s="6">
        <v>-33.799999999999997</v>
      </c>
      <c r="C303" s="7" t="s">
        <v>409</v>
      </c>
      <c r="D303" s="6" t="s">
        <v>410</v>
      </c>
      <c r="E303" s="7">
        <v>42500</v>
      </c>
      <c r="F303" s="6">
        <v>2400</v>
      </c>
      <c r="G303" s="7" t="s">
        <v>29</v>
      </c>
      <c r="H303" s="6" t="s">
        <v>398</v>
      </c>
      <c r="I303" s="9" t="s">
        <v>15</v>
      </c>
      <c r="J303" s="9" t="s">
        <v>16</v>
      </c>
      <c r="K303" s="16">
        <v>50</v>
      </c>
    </row>
    <row r="304" spans="1:11" ht="17" thickBot="1" x14ac:dyDescent="0.25">
      <c r="A304" s="5">
        <v>143.1</v>
      </c>
      <c r="B304" s="6">
        <v>-33.799999999999997</v>
      </c>
      <c r="C304" s="7" t="s">
        <v>409</v>
      </c>
      <c r="D304" s="6" t="s">
        <v>411</v>
      </c>
      <c r="E304" s="7">
        <v>42700</v>
      </c>
      <c r="F304" s="6">
        <v>2500</v>
      </c>
      <c r="G304" s="7" t="s">
        <v>29</v>
      </c>
      <c r="H304" s="6" t="s">
        <v>37</v>
      </c>
      <c r="I304" s="9" t="s">
        <v>15</v>
      </c>
      <c r="J304" s="9" t="s">
        <v>16</v>
      </c>
      <c r="K304" s="16">
        <v>50</v>
      </c>
    </row>
    <row r="305" spans="1:11" ht="17" thickBot="1" x14ac:dyDescent="0.25">
      <c r="A305" s="5">
        <v>143.1</v>
      </c>
      <c r="B305" s="6">
        <v>-33.799999999999997</v>
      </c>
      <c r="C305" s="7" t="s">
        <v>409</v>
      </c>
      <c r="D305" s="6" t="s">
        <v>412</v>
      </c>
      <c r="E305" s="7">
        <v>46600</v>
      </c>
      <c r="F305" s="6">
        <v>2300</v>
      </c>
      <c r="G305" s="7" t="s">
        <v>29</v>
      </c>
      <c r="H305" s="6" t="s">
        <v>37</v>
      </c>
      <c r="I305" s="9" t="s">
        <v>15</v>
      </c>
      <c r="J305" s="9" t="s">
        <v>16</v>
      </c>
      <c r="K305" s="16">
        <v>50</v>
      </c>
    </row>
    <row r="306" spans="1:11" ht="17" thickBot="1" x14ac:dyDescent="0.25">
      <c r="A306" s="5">
        <v>143.1</v>
      </c>
      <c r="B306" s="6">
        <v>-33.799999999999997</v>
      </c>
      <c r="C306" s="7" t="s">
        <v>413</v>
      </c>
      <c r="D306" s="6" t="s">
        <v>414</v>
      </c>
      <c r="E306" s="7">
        <v>42000</v>
      </c>
      <c r="F306" s="6">
        <v>1700</v>
      </c>
      <c r="G306" s="7" t="s">
        <v>29</v>
      </c>
      <c r="H306" s="6" t="s">
        <v>37</v>
      </c>
      <c r="I306" s="9" t="s">
        <v>15</v>
      </c>
      <c r="J306" s="9" t="s">
        <v>16</v>
      </c>
      <c r="K306" s="16">
        <v>50</v>
      </c>
    </row>
    <row r="307" spans="1:11" ht="17" thickBot="1" x14ac:dyDescent="0.25">
      <c r="A307" s="5">
        <v>143.1</v>
      </c>
      <c r="B307" s="6">
        <v>-33.799999999999997</v>
      </c>
      <c r="C307" s="7" t="s">
        <v>413</v>
      </c>
      <c r="D307" s="6" t="s">
        <v>415</v>
      </c>
      <c r="E307" s="7">
        <v>44800</v>
      </c>
      <c r="F307" s="6">
        <v>3100</v>
      </c>
      <c r="G307" s="7" t="s">
        <v>29</v>
      </c>
      <c r="H307" s="6" t="s">
        <v>37</v>
      </c>
      <c r="I307" s="9" t="s">
        <v>15</v>
      </c>
      <c r="J307" s="9" t="s">
        <v>16</v>
      </c>
      <c r="K307" s="16">
        <v>50</v>
      </c>
    </row>
    <row r="308" spans="1:11" ht="17" thickBot="1" x14ac:dyDescent="0.25">
      <c r="A308" s="5">
        <v>143.1</v>
      </c>
      <c r="B308" s="6">
        <v>-33.799999999999997</v>
      </c>
      <c r="C308" s="7" t="s">
        <v>413</v>
      </c>
      <c r="D308" s="6" t="s">
        <v>416</v>
      </c>
      <c r="E308" s="7">
        <v>44900</v>
      </c>
      <c r="F308" s="6">
        <v>2400</v>
      </c>
      <c r="G308" s="7" t="s">
        <v>29</v>
      </c>
      <c r="H308" s="6" t="s">
        <v>37</v>
      </c>
      <c r="I308" s="9" t="s">
        <v>15</v>
      </c>
      <c r="J308" s="9" t="s">
        <v>16</v>
      </c>
      <c r="K308" s="16">
        <v>50</v>
      </c>
    </row>
    <row r="309" spans="1:11" ht="17" thickBot="1" x14ac:dyDescent="0.25">
      <c r="A309" s="5">
        <v>143.1</v>
      </c>
      <c r="B309" s="6">
        <v>-33.799999999999997</v>
      </c>
      <c r="C309" s="7" t="s">
        <v>413</v>
      </c>
      <c r="D309" s="6" t="s">
        <v>417</v>
      </c>
      <c r="E309" s="7">
        <v>45400</v>
      </c>
      <c r="F309" s="6">
        <v>2500</v>
      </c>
      <c r="G309" s="7" t="s">
        <v>29</v>
      </c>
      <c r="H309" s="6" t="s">
        <v>37</v>
      </c>
      <c r="I309" s="9" t="s">
        <v>15</v>
      </c>
      <c r="J309" s="9" t="s">
        <v>16</v>
      </c>
      <c r="K309" s="16">
        <v>50</v>
      </c>
    </row>
    <row r="310" spans="1:11" ht="25" thickBot="1" x14ac:dyDescent="0.25">
      <c r="A310" s="5">
        <v>143.1</v>
      </c>
      <c r="B310" s="6">
        <v>-33.799999999999997</v>
      </c>
      <c r="C310" s="7" t="s">
        <v>418</v>
      </c>
      <c r="D310" s="6" t="s">
        <v>419</v>
      </c>
      <c r="E310" s="7">
        <v>37000</v>
      </c>
      <c r="F310" s="6">
        <v>1600</v>
      </c>
      <c r="G310" s="7" t="s">
        <v>29</v>
      </c>
      <c r="H310" s="6" t="s">
        <v>37</v>
      </c>
      <c r="I310" s="9" t="s">
        <v>15</v>
      </c>
      <c r="J310" s="9" t="s">
        <v>16</v>
      </c>
      <c r="K310" s="16">
        <v>66</v>
      </c>
    </row>
    <row r="311" spans="1:11" ht="25" thickBot="1" x14ac:dyDescent="0.25">
      <c r="A311" s="5">
        <v>143.1</v>
      </c>
      <c r="B311" s="6">
        <v>-33.799999999999997</v>
      </c>
      <c r="C311" s="7" t="s">
        <v>418</v>
      </c>
      <c r="D311" s="6" t="s">
        <v>419</v>
      </c>
      <c r="E311" s="7">
        <v>37800</v>
      </c>
      <c r="F311" s="6">
        <v>1900</v>
      </c>
      <c r="G311" s="7" t="s">
        <v>29</v>
      </c>
      <c r="H311" s="6" t="s">
        <v>37</v>
      </c>
      <c r="I311" s="9" t="s">
        <v>15</v>
      </c>
      <c r="J311" s="9" t="s">
        <v>16</v>
      </c>
      <c r="K311" s="16">
        <v>50</v>
      </c>
    </row>
    <row r="312" spans="1:11" ht="25" thickBot="1" x14ac:dyDescent="0.25">
      <c r="A312" s="5">
        <v>143.1</v>
      </c>
      <c r="B312" s="6">
        <v>-33.799999999999997</v>
      </c>
      <c r="C312" s="7" t="s">
        <v>418</v>
      </c>
      <c r="D312" s="6" t="s">
        <v>420</v>
      </c>
      <c r="E312" s="7">
        <v>38200</v>
      </c>
      <c r="F312" s="6">
        <v>1300</v>
      </c>
      <c r="G312" s="7" t="s">
        <v>29</v>
      </c>
      <c r="H312" s="6" t="s">
        <v>398</v>
      </c>
      <c r="I312" s="9" t="s">
        <v>15</v>
      </c>
      <c r="J312" s="9" t="s">
        <v>16</v>
      </c>
      <c r="K312" s="16">
        <v>50</v>
      </c>
    </row>
    <row r="313" spans="1:11" ht="25" thickBot="1" x14ac:dyDescent="0.25">
      <c r="A313" s="5">
        <v>143.1</v>
      </c>
      <c r="B313" s="6">
        <v>-33.799999999999997</v>
      </c>
      <c r="C313" s="7" t="s">
        <v>418</v>
      </c>
      <c r="D313" s="6" t="s">
        <v>421</v>
      </c>
      <c r="E313" s="7">
        <v>41900</v>
      </c>
      <c r="F313" s="6">
        <v>2400</v>
      </c>
      <c r="G313" s="7" t="s">
        <v>29</v>
      </c>
      <c r="H313" s="6" t="s">
        <v>398</v>
      </c>
      <c r="I313" s="9" t="s">
        <v>15</v>
      </c>
      <c r="J313" s="9" t="s">
        <v>16</v>
      </c>
      <c r="K313" s="16">
        <v>50</v>
      </c>
    </row>
    <row r="314" spans="1:11" ht="25" thickBot="1" x14ac:dyDescent="0.25">
      <c r="A314" s="5">
        <v>143.1</v>
      </c>
      <c r="B314" s="6">
        <v>-33.799999999999997</v>
      </c>
      <c r="C314" s="7" t="s">
        <v>418</v>
      </c>
      <c r="D314" s="6" t="s">
        <v>422</v>
      </c>
      <c r="E314" s="7">
        <v>42100</v>
      </c>
      <c r="F314" s="6">
        <v>1700</v>
      </c>
      <c r="G314" s="7" t="s">
        <v>29</v>
      </c>
      <c r="H314" s="6" t="s">
        <v>398</v>
      </c>
      <c r="I314" s="9" t="s">
        <v>15</v>
      </c>
      <c r="J314" s="9" t="s">
        <v>16</v>
      </c>
      <c r="K314" s="16">
        <v>50</v>
      </c>
    </row>
    <row r="315" spans="1:11" ht="25" thickBot="1" x14ac:dyDescent="0.25">
      <c r="A315" s="5">
        <v>143.1</v>
      </c>
      <c r="B315" s="6">
        <v>-33.799999999999997</v>
      </c>
      <c r="C315" s="7" t="s">
        <v>418</v>
      </c>
      <c r="D315" s="6" t="s">
        <v>423</v>
      </c>
      <c r="E315" s="7">
        <v>42200</v>
      </c>
      <c r="F315" s="6">
        <v>2500</v>
      </c>
      <c r="G315" s="7" t="s">
        <v>29</v>
      </c>
      <c r="H315" s="6" t="s">
        <v>37</v>
      </c>
      <c r="I315" s="9" t="s">
        <v>15</v>
      </c>
      <c r="J315" s="9" t="s">
        <v>16</v>
      </c>
      <c r="K315" s="16">
        <v>50</v>
      </c>
    </row>
    <row r="316" spans="1:11" ht="25" thickBot="1" x14ac:dyDescent="0.25">
      <c r="A316" s="5">
        <v>143.1</v>
      </c>
      <c r="B316" s="6">
        <v>-33.799999999999997</v>
      </c>
      <c r="C316" s="7" t="s">
        <v>418</v>
      </c>
      <c r="D316" s="6" t="s">
        <v>424</v>
      </c>
      <c r="E316" s="7">
        <v>42800</v>
      </c>
      <c r="F316" s="6">
        <v>3100</v>
      </c>
      <c r="G316" s="7" t="s">
        <v>29</v>
      </c>
      <c r="H316" s="6" t="s">
        <v>398</v>
      </c>
      <c r="I316" s="9" t="s">
        <v>15</v>
      </c>
      <c r="J316" s="9" t="s">
        <v>16</v>
      </c>
      <c r="K316" s="16">
        <v>50</v>
      </c>
    </row>
    <row r="317" spans="1:11" ht="25" thickBot="1" x14ac:dyDescent="0.25">
      <c r="A317" s="5">
        <v>143.1</v>
      </c>
      <c r="B317" s="6">
        <v>-33.799999999999997</v>
      </c>
      <c r="C317" s="7" t="s">
        <v>418</v>
      </c>
      <c r="D317" s="6" t="s">
        <v>425</v>
      </c>
      <c r="E317" s="7">
        <v>48100</v>
      </c>
      <c r="F317" s="6">
        <v>3200</v>
      </c>
      <c r="G317" s="7" t="s">
        <v>29</v>
      </c>
      <c r="H317" s="6" t="s">
        <v>398</v>
      </c>
      <c r="I317" s="9" t="s">
        <v>15</v>
      </c>
      <c r="J317" s="9" t="s">
        <v>16</v>
      </c>
      <c r="K317" s="16">
        <v>50</v>
      </c>
    </row>
    <row r="318" spans="1:11" ht="25" thickBot="1" x14ac:dyDescent="0.25">
      <c r="A318" s="5">
        <v>143.1</v>
      </c>
      <c r="B318" s="6">
        <v>-33.799999999999997</v>
      </c>
      <c r="C318" s="7" t="s">
        <v>418</v>
      </c>
      <c r="D318" s="6" t="s">
        <v>426</v>
      </c>
      <c r="E318" s="7">
        <v>49200</v>
      </c>
      <c r="F318" s="6">
        <v>2100</v>
      </c>
      <c r="G318" s="7" t="s">
        <v>29</v>
      </c>
      <c r="H318" s="6" t="s">
        <v>398</v>
      </c>
      <c r="I318" s="9" t="s">
        <v>15</v>
      </c>
      <c r="J318" s="9" t="s">
        <v>16</v>
      </c>
      <c r="K318" s="16">
        <v>50</v>
      </c>
    </row>
    <row r="319" spans="1:11" ht="25" thickBot="1" x14ac:dyDescent="0.25">
      <c r="A319" s="5">
        <v>143.1</v>
      </c>
      <c r="B319" s="6">
        <v>-33.799999999999997</v>
      </c>
      <c r="C319" s="7" t="s">
        <v>418</v>
      </c>
      <c r="D319" s="6" t="s">
        <v>427</v>
      </c>
      <c r="E319" s="7">
        <v>49300</v>
      </c>
      <c r="F319" s="6">
        <v>3100</v>
      </c>
      <c r="G319" s="7" t="s">
        <v>29</v>
      </c>
      <c r="H319" s="6" t="s">
        <v>398</v>
      </c>
      <c r="I319" s="9" t="s">
        <v>15</v>
      </c>
      <c r="J319" s="9" t="s">
        <v>16</v>
      </c>
      <c r="K319" s="16">
        <v>50</v>
      </c>
    </row>
    <row r="320" spans="1:11" ht="25" thickBot="1" x14ac:dyDescent="0.25">
      <c r="A320" s="5">
        <v>143.1</v>
      </c>
      <c r="B320" s="6">
        <v>-33.799999999999997</v>
      </c>
      <c r="C320" s="7" t="s">
        <v>418</v>
      </c>
      <c r="D320" s="6" t="s">
        <v>428</v>
      </c>
      <c r="E320" s="7">
        <v>51800</v>
      </c>
      <c r="F320" s="6">
        <v>2400</v>
      </c>
      <c r="G320" s="7" t="s">
        <v>29</v>
      </c>
      <c r="H320" s="6" t="s">
        <v>398</v>
      </c>
      <c r="I320" s="9" t="s">
        <v>15</v>
      </c>
      <c r="J320" s="9" t="s">
        <v>34</v>
      </c>
      <c r="K320" s="16">
        <v>50</v>
      </c>
    </row>
    <row r="321" spans="1:11" ht="17" thickBot="1" x14ac:dyDescent="0.25">
      <c r="A321" s="5">
        <v>143.1</v>
      </c>
      <c r="B321" s="6">
        <v>-33.799999999999997</v>
      </c>
      <c r="C321" s="7" t="s">
        <v>429</v>
      </c>
      <c r="D321" s="6" t="s">
        <v>430</v>
      </c>
      <c r="E321" s="7">
        <v>41400</v>
      </c>
      <c r="F321" s="6">
        <v>6700</v>
      </c>
      <c r="G321" s="7" t="s">
        <v>29</v>
      </c>
      <c r="H321" s="6" t="s">
        <v>33</v>
      </c>
      <c r="I321" s="9" t="s">
        <v>15</v>
      </c>
      <c r="J321" s="9" t="s">
        <v>16</v>
      </c>
      <c r="K321" s="16">
        <v>55</v>
      </c>
    </row>
    <row r="322" spans="1:11" ht="17" thickBot="1" x14ac:dyDescent="0.25">
      <c r="A322" s="5">
        <v>143.1</v>
      </c>
      <c r="B322" s="6">
        <v>-33.799999999999997</v>
      </c>
      <c r="C322" s="7" t="s">
        <v>429</v>
      </c>
      <c r="D322" s="6" t="s">
        <v>431</v>
      </c>
      <c r="E322" s="7">
        <v>41700</v>
      </c>
      <c r="F322" s="6">
        <v>5600</v>
      </c>
      <c r="G322" s="7" t="s">
        <v>29</v>
      </c>
      <c r="H322" s="6" t="s">
        <v>33</v>
      </c>
      <c r="I322" s="9" t="s">
        <v>15</v>
      </c>
      <c r="J322" s="9" t="s">
        <v>16</v>
      </c>
      <c r="K322" s="16">
        <v>55</v>
      </c>
    </row>
    <row r="323" spans="1:11" ht="17" thickBot="1" x14ac:dyDescent="0.25">
      <c r="A323" s="5">
        <v>143.1</v>
      </c>
      <c r="B323" s="6">
        <v>-33.799999999999997</v>
      </c>
      <c r="C323" s="7" t="s">
        <v>429</v>
      </c>
      <c r="D323" s="6" t="s">
        <v>432</v>
      </c>
      <c r="E323" s="7">
        <v>43100</v>
      </c>
      <c r="F323" s="6">
        <v>6700</v>
      </c>
      <c r="G323" s="7" t="s">
        <v>29</v>
      </c>
      <c r="H323" s="6" t="s">
        <v>33</v>
      </c>
      <c r="I323" s="9" t="s">
        <v>15</v>
      </c>
      <c r="J323" s="9" t="s">
        <v>16</v>
      </c>
      <c r="K323" s="16">
        <v>54</v>
      </c>
    </row>
    <row r="324" spans="1:11" ht="17" thickBot="1" x14ac:dyDescent="0.25">
      <c r="A324" s="5">
        <v>143.1</v>
      </c>
      <c r="B324" s="6">
        <v>-33.799999999999997</v>
      </c>
      <c r="C324" s="7" t="s">
        <v>429</v>
      </c>
      <c r="D324" s="6" t="s">
        <v>433</v>
      </c>
      <c r="E324" s="7">
        <v>43300</v>
      </c>
      <c r="F324" s="6">
        <v>3800</v>
      </c>
      <c r="G324" s="7" t="s">
        <v>29</v>
      </c>
      <c r="H324" s="6" t="s">
        <v>33</v>
      </c>
      <c r="I324" s="9" t="s">
        <v>15</v>
      </c>
      <c r="J324" s="9" t="s">
        <v>16</v>
      </c>
      <c r="K324" s="16">
        <v>54</v>
      </c>
    </row>
    <row r="325" spans="1:11" ht="17" thickBot="1" x14ac:dyDescent="0.25">
      <c r="A325" s="5">
        <v>143.1</v>
      </c>
      <c r="B325" s="6">
        <v>-33.799999999999997</v>
      </c>
      <c r="C325" s="7" t="s">
        <v>429</v>
      </c>
      <c r="D325" s="6" t="s">
        <v>434</v>
      </c>
      <c r="E325" s="7">
        <v>50700</v>
      </c>
      <c r="F325" s="6">
        <v>900</v>
      </c>
      <c r="G325" s="7" t="s">
        <v>255</v>
      </c>
      <c r="H325" s="6" t="s">
        <v>47</v>
      </c>
      <c r="I325" s="9" t="s">
        <v>49</v>
      </c>
      <c r="J325" s="9" t="s">
        <v>49</v>
      </c>
      <c r="K325" s="16">
        <v>67</v>
      </c>
    </row>
    <row r="326" spans="1:11" ht="17" thickBot="1" x14ac:dyDescent="0.25">
      <c r="A326" s="5">
        <v>143.1</v>
      </c>
      <c r="B326" s="6">
        <v>-33.799999999999997</v>
      </c>
      <c r="C326" s="7" t="s">
        <v>429</v>
      </c>
      <c r="D326" s="6" t="s">
        <v>435</v>
      </c>
      <c r="E326" s="7">
        <v>54500</v>
      </c>
      <c r="F326" s="6">
        <v>700</v>
      </c>
      <c r="G326" s="7" t="s">
        <v>255</v>
      </c>
      <c r="H326" s="6" t="s">
        <v>47</v>
      </c>
      <c r="I326" s="9" t="s">
        <v>49</v>
      </c>
      <c r="J326" s="9" t="s">
        <v>49</v>
      </c>
      <c r="K326" s="16">
        <v>67</v>
      </c>
    </row>
    <row r="327" spans="1:11" ht="17" thickBot="1" x14ac:dyDescent="0.25">
      <c r="A327" s="5">
        <v>143.1</v>
      </c>
      <c r="B327" s="6">
        <v>-33.799999999999997</v>
      </c>
      <c r="C327" s="7" t="s">
        <v>429</v>
      </c>
      <c r="D327" s="6" t="s">
        <v>436</v>
      </c>
      <c r="E327" s="7">
        <v>58300</v>
      </c>
      <c r="F327" s="6">
        <v>1200</v>
      </c>
      <c r="G327" s="7" t="s">
        <v>255</v>
      </c>
      <c r="H327" s="6" t="s">
        <v>47</v>
      </c>
      <c r="I327" s="9" t="s">
        <v>49</v>
      </c>
      <c r="J327" s="9" t="s">
        <v>49</v>
      </c>
      <c r="K327" s="16">
        <v>67</v>
      </c>
    </row>
    <row r="328" spans="1:11" ht="17" thickBot="1" x14ac:dyDescent="0.25">
      <c r="A328" s="5">
        <v>143.1</v>
      </c>
      <c r="B328" s="6">
        <v>-33.799999999999997</v>
      </c>
      <c r="C328" s="7" t="s">
        <v>429</v>
      </c>
      <c r="D328" s="6" t="s">
        <v>437</v>
      </c>
      <c r="E328" s="7">
        <v>59000</v>
      </c>
      <c r="F328" s="6">
        <v>3000</v>
      </c>
      <c r="G328" s="7" t="s">
        <v>29</v>
      </c>
      <c r="H328" s="6" t="s">
        <v>398</v>
      </c>
      <c r="I328" s="9" t="s">
        <v>15</v>
      </c>
      <c r="J328" s="9" t="s">
        <v>49</v>
      </c>
      <c r="K328" s="16">
        <v>67</v>
      </c>
    </row>
    <row r="329" spans="1:11" ht="17" thickBot="1" x14ac:dyDescent="0.25">
      <c r="A329" s="5">
        <v>143.1</v>
      </c>
      <c r="B329" s="6">
        <v>-33.799999999999997</v>
      </c>
      <c r="C329" s="7" t="s">
        <v>429</v>
      </c>
      <c r="D329" s="6" t="s">
        <v>121</v>
      </c>
      <c r="E329" s="7">
        <v>63000</v>
      </c>
      <c r="F329" s="6">
        <v>6000</v>
      </c>
      <c r="G329" s="7" t="s">
        <v>438</v>
      </c>
      <c r="H329" s="6" t="s">
        <v>151</v>
      </c>
      <c r="I329" s="9" t="s">
        <v>49</v>
      </c>
      <c r="J329" s="9" t="s">
        <v>49</v>
      </c>
      <c r="K329" s="16">
        <v>67</v>
      </c>
    </row>
    <row r="330" spans="1:11" ht="17" thickBot="1" x14ac:dyDescent="0.25">
      <c r="A330" s="5">
        <v>143.1</v>
      </c>
      <c r="B330" s="6">
        <v>-33.799999999999997</v>
      </c>
      <c r="C330" s="7" t="s">
        <v>429</v>
      </c>
      <c r="D330" s="6" t="s">
        <v>439</v>
      </c>
      <c r="E330" s="7">
        <v>63000</v>
      </c>
      <c r="F330" s="6">
        <v>3000</v>
      </c>
      <c r="G330" s="7" t="s">
        <v>29</v>
      </c>
      <c r="H330" s="6" t="s">
        <v>398</v>
      </c>
      <c r="I330" s="9" t="s">
        <v>15</v>
      </c>
      <c r="J330" s="9" t="s">
        <v>49</v>
      </c>
      <c r="K330" s="16">
        <v>67</v>
      </c>
    </row>
    <row r="331" spans="1:11" ht="17" thickBot="1" x14ac:dyDescent="0.25">
      <c r="A331" s="5">
        <v>143.1</v>
      </c>
      <c r="B331" s="6">
        <v>-33.799999999999997</v>
      </c>
      <c r="C331" s="7" t="s">
        <v>429</v>
      </c>
      <c r="D331" s="6" t="s">
        <v>440</v>
      </c>
      <c r="E331" s="7">
        <v>69800</v>
      </c>
      <c r="F331" s="6">
        <v>2100</v>
      </c>
      <c r="G331" s="7" t="s">
        <v>255</v>
      </c>
      <c r="H331" s="6" t="s">
        <v>47</v>
      </c>
      <c r="I331" s="9" t="s">
        <v>49</v>
      </c>
      <c r="J331" s="9" t="s">
        <v>49</v>
      </c>
      <c r="K331" s="16">
        <v>67</v>
      </c>
    </row>
    <row r="332" spans="1:11" ht="17" thickBot="1" x14ac:dyDescent="0.25">
      <c r="A332" s="5">
        <v>143.1</v>
      </c>
      <c r="B332" s="6">
        <v>-33.799999999999997</v>
      </c>
      <c r="C332" s="7" t="s">
        <v>429</v>
      </c>
      <c r="D332" s="6" t="s">
        <v>121</v>
      </c>
      <c r="E332" s="7">
        <v>78000</v>
      </c>
      <c r="F332" s="6">
        <v>7000</v>
      </c>
      <c r="G332" s="7" t="s">
        <v>438</v>
      </c>
      <c r="H332" s="6" t="s">
        <v>151</v>
      </c>
      <c r="I332" s="9" t="s">
        <v>49</v>
      </c>
      <c r="J332" s="9" t="s">
        <v>34</v>
      </c>
      <c r="K332" s="16">
        <v>67</v>
      </c>
    </row>
    <row r="333" spans="1:11" ht="17" thickBot="1" x14ac:dyDescent="0.25">
      <c r="A333" s="5">
        <v>143.1</v>
      </c>
      <c r="B333" s="6">
        <v>-33.799999999999997</v>
      </c>
      <c r="C333" s="7" t="s">
        <v>441</v>
      </c>
      <c r="D333" s="6" t="s">
        <v>442</v>
      </c>
      <c r="E333" s="7">
        <v>40900</v>
      </c>
      <c r="F333" s="6">
        <v>4500</v>
      </c>
      <c r="G333" s="7" t="s">
        <v>29</v>
      </c>
      <c r="H333" s="6" t="s">
        <v>65</v>
      </c>
      <c r="I333" s="9" t="s">
        <v>15</v>
      </c>
      <c r="J333" s="9" t="s">
        <v>16</v>
      </c>
      <c r="K333" s="16">
        <v>66</v>
      </c>
    </row>
    <row r="334" spans="1:11" ht="17" thickBot="1" x14ac:dyDescent="0.25">
      <c r="A334" s="5">
        <v>145.5</v>
      </c>
      <c r="B334" s="6">
        <v>-17.739999999999998</v>
      </c>
      <c r="C334" s="7" t="s">
        <v>443</v>
      </c>
      <c r="D334" s="6" t="s">
        <v>444</v>
      </c>
      <c r="E334" s="7">
        <v>30200</v>
      </c>
      <c r="F334" s="6">
        <v>1600</v>
      </c>
      <c r="G334" s="7" t="s">
        <v>29</v>
      </c>
      <c r="H334" s="6" t="s">
        <v>37</v>
      </c>
      <c r="I334" s="9" t="s">
        <v>15</v>
      </c>
      <c r="J334" s="9" t="s">
        <v>16</v>
      </c>
      <c r="K334" s="16">
        <v>68</v>
      </c>
    </row>
    <row r="335" spans="1:11" ht="17" thickBot="1" x14ac:dyDescent="0.25">
      <c r="A335" s="5">
        <v>145.5</v>
      </c>
      <c r="B335" s="6">
        <v>-17.739999999999998</v>
      </c>
      <c r="C335" s="7" t="s">
        <v>443</v>
      </c>
      <c r="D335" s="6" t="s">
        <v>445</v>
      </c>
      <c r="E335" s="7">
        <v>39400</v>
      </c>
      <c r="F335" s="6">
        <v>2100</v>
      </c>
      <c r="G335" s="7" t="s">
        <v>29</v>
      </c>
      <c r="H335" s="6" t="s">
        <v>37</v>
      </c>
      <c r="I335" s="9" t="s">
        <v>15</v>
      </c>
      <c r="J335" s="9" t="s">
        <v>34</v>
      </c>
      <c r="K335" s="16">
        <v>68</v>
      </c>
    </row>
    <row r="336" spans="1:11" ht="17" thickBot="1" x14ac:dyDescent="0.25">
      <c r="A336" s="5">
        <v>132.88999999999999</v>
      </c>
      <c r="B336" s="6">
        <v>-13.06</v>
      </c>
      <c r="C336" s="7" t="s">
        <v>446</v>
      </c>
      <c r="D336" s="6" t="s">
        <v>447</v>
      </c>
      <c r="E336" s="7">
        <v>30000</v>
      </c>
      <c r="F336" s="6">
        <v>2400</v>
      </c>
      <c r="G336" s="7" t="s">
        <v>29</v>
      </c>
      <c r="H336" s="6" t="s">
        <v>30</v>
      </c>
      <c r="I336" s="9" t="s">
        <v>15</v>
      </c>
      <c r="J336" s="9" t="s">
        <v>16</v>
      </c>
      <c r="K336" s="18" t="s">
        <v>846</v>
      </c>
    </row>
    <row r="337" spans="1:11" ht="17" thickBot="1" x14ac:dyDescent="0.25">
      <c r="A337" s="5">
        <v>132.88999999999999</v>
      </c>
      <c r="B337" s="6">
        <v>-13.06</v>
      </c>
      <c r="C337" s="7" t="s">
        <v>446</v>
      </c>
      <c r="D337" s="6" t="s">
        <v>448</v>
      </c>
      <c r="E337" s="7">
        <v>53400</v>
      </c>
      <c r="F337" s="6">
        <v>5400</v>
      </c>
      <c r="G337" s="7" t="s">
        <v>29</v>
      </c>
      <c r="H337" s="6" t="s">
        <v>30</v>
      </c>
      <c r="I337" s="9" t="s">
        <v>15</v>
      </c>
      <c r="J337" s="9" t="s">
        <v>16</v>
      </c>
      <c r="K337" s="16" t="s">
        <v>847</v>
      </c>
    </row>
    <row r="338" spans="1:11" ht="17" thickBot="1" x14ac:dyDescent="0.25">
      <c r="A338" s="5">
        <v>132.88999999999999</v>
      </c>
      <c r="B338" s="6">
        <v>-13.06</v>
      </c>
      <c r="C338" s="7" t="s">
        <v>446</v>
      </c>
      <c r="D338" s="6" t="s">
        <v>449</v>
      </c>
      <c r="E338" s="7">
        <v>58300</v>
      </c>
      <c r="F338" s="6">
        <v>5800</v>
      </c>
      <c r="G338" s="7" t="s">
        <v>29</v>
      </c>
      <c r="H338" s="6" t="s">
        <v>30</v>
      </c>
      <c r="I338" s="9" t="s">
        <v>15</v>
      </c>
      <c r="J338" s="9" t="s">
        <v>49</v>
      </c>
      <c r="K338" s="16" t="s">
        <v>847</v>
      </c>
    </row>
    <row r="339" spans="1:11" ht="17" thickBot="1" x14ac:dyDescent="0.25">
      <c r="A339" s="5">
        <v>132.88999999999999</v>
      </c>
      <c r="B339" s="6">
        <v>-13.06</v>
      </c>
      <c r="C339" s="7" t="s">
        <v>446</v>
      </c>
      <c r="D339" s="6" t="s">
        <v>450</v>
      </c>
      <c r="E339" s="7">
        <v>60300</v>
      </c>
      <c r="F339" s="6">
        <v>6700</v>
      </c>
      <c r="G339" s="7" t="s">
        <v>29</v>
      </c>
      <c r="H339" s="6" t="s">
        <v>30</v>
      </c>
      <c r="I339" s="9" t="s">
        <v>15</v>
      </c>
      <c r="J339" s="9" t="s">
        <v>34</v>
      </c>
      <c r="K339" s="16" t="s">
        <v>847</v>
      </c>
    </row>
    <row r="340" spans="1:11" ht="25" thickBot="1" x14ac:dyDescent="0.25">
      <c r="A340" s="5">
        <v>133.80000000000001</v>
      </c>
      <c r="B340" s="6">
        <v>-13.1</v>
      </c>
      <c r="C340" s="7" t="s">
        <v>451</v>
      </c>
      <c r="D340" s="6" t="s">
        <v>452</v>
      </c>
      <c r="E340" s="7">
        <v>30615</v>
      </c>
      <c r="F340" s="6">
        <v>309</v>
      </c>
      <c r="G340" s="7" t="s">
        <v>13</v>
      </c>
      <c r="H340" s="6" t="s">
        <v>14</v>
      </c>
      <c r="I340" s="9" t="s">
        <v>15</v>
      </c>
      <c r="J340" s="9" t="s">
        <v>16</v>
      </c>
      <c r="K340" s="16" t="s">
        <v>848</v>
      </c>
    </row>
    <row r="341" spans="1:11" ht="25" thickBot="1" x14ac:dyDescent="0.25">
      <c r="A341" s="5">
        <v>133.80000000000001</v>
      </c>
      <c r="B341" s="6">
        <v>-13.1</v>
      </c>
      <c r="C341" s="7" t="s">
        <v>451</v>
      </c>
      <c r="D341" s="6" t="s">
        <v>453</v>
      </c>
      <c r="E341" s="7">
        <v>30761</v>
      </c>
      <c r="F341" s="6">
        <v>314</v>
      </c>
      <c r="G341" s="7" t="s">
        <v>13</v>
      </c>
      <c r="H341" s="6" t="s">
        <v>14</v>
      </c>
      <c r="I341" s="9" t="s">
        <v>15</v>
      </c>
      <c r="J341" s="9" t="s">
        <v>16</v>
      </c>
      <c r="K341" s="16">
        <v>70</v>
      </c>
    </row>
    <row r="342" spans="1:11" ht="25" thickBot="1" x14ac:dyDescent="0.25">
      <c r="A342" s="5">
        <v>133.80000000000001</v>
      </c>
      <c r="B342" s="6">
        <v>-13.1</v>
      </c>
      <c r="C342" s="7" t="s">
        <v>451</v>
      </c>
      <c r="D342" s="6" t="s">
        <v>454</v>
      </c>
      <c r="E342" s="7">
        <v>31063</v>
      </c>
      <c r="F342" s="6">
        <v>595</v>
      </c>
      <c r="G342" s="7" t="s">
        <v>13</v>
      </c>
      <c r="H342" s="6" t="s">
        <v>14</v>
      </c>
      <c r="I342" s="9" t="s">
        <v>15</v>
      </c>
      <c r="J342" s="9" t="s">
        <v>16</v>
      </c>
      <c r="K342" s="16" t="s">
        <v>848</v>
      </c>
    </row>
    <row r="343" spans="1:11" ht="25" thickBot="1" x14ac:dyDescent="0.25">
      <c r="A343" s="5">
        <v>133.80000000000001</v>
      </c>
      <c r="B343" s="6">
        <v>-13.1</v>
      </c>
      <c r="C343" s="7" t="s">
        <v>451</v>
      </c>
      <c r="D343" s="6" t="s">
        <v>455</v>
      </c>
      <c r="E343" s="7">
        <v>31285</v>
      </c>
      <c r="F343" s="6">
        <v>349</v>
      </c>
      <c r="G343" s="7" t="s">
        <v>456</v>
      </c>
      <c r="H343" s="6" t="s">
        <v>14</v>
      </c>
      <c r="I343" s="8" t="s">
        <v>15</v>
      </c>
      <c r="J343" s="8" t="s">
        <v>16</v>
      </c>
      <c r="K343" s="16">
        <v>72</v>
      </c>
    </row>
    <row r="344" spans="1:11" ht="25" thickBot="1" x14ac:dyDescent="0.25">
      <c r="A344" s="5">
        <v>133.80000000000001</v>
      </c>
      <c r="B344" s="6">
        <v>-13.1</v>
      </c>
      <c r="C344" s="7" t="s">
        <v>451</v>
      </c>
      <c r="D344" s="6" t="s">
        <v>457</v>
      </c>
      <c r="E344" s="7">
        <v>31316</v>
      </c>
      <c r="F344" s="6">
        <v>618</v>
      </c>
      <c r="G344" s="7" t="s">
        <v>13</v>
      </c>
      <c r="H344" s="6" t="s">
        <v>14</v>
      </c>
      <c r="I344" s="9" t="s">
        <v>15</v>
      </c>
      <c r="J344" s="9" t="s">
        <v>16</v>
      </c>
      <c r="K344" s="16" t="s">
        <v>848</v>
      </c>
    </row>
    <row r="345" spans="1:11" ht="25" thickBot="1" x14ac:dyDescent="0.25">
      <c r="A345" s="5">
        <v>133.80000000000001</v>
      </c>
      <c r="B345" s="6">
        <v>-13.1</v>
      </c>
      <c r="C345" s="7" t="s">
        <v>451</v>
      </c>
      <c r="D345" s="6" t="s">
        <v>458</v>
      </c>
      <c r="E345" s="7">
        <v>33191</v>
      </c>
      <c r="F345" s="6">
        <v>446</v>
      </c>
      <c r="G345" s="7" t="s">
        <v>456</v>
      </c>
      <c r="H345" s="6" t="s">
        <v>14</v>
      </c>
      <c r="I345" s="8" t="s">
        <v>15</v>
      </c>
      <c r="J345" s="8" t="s">
        <v>16</v>
      </c>
      <c r="K345" s="16">
        <v>72</v>
      </c>
    </row>
    <row r="346" spans="1:11" ht="25" thickBot="1" x14ac:dyDescent="0.25">
      <c r="A346" s="5">
        <v>133.80000000000001</v>
      </c>
      <c r="B346" s="6">
        <v>-13.1</v>
      </c>
      <c r="C346" s="7" t="s">
        <v>451</v>
      </c>
      <c r="D346" s="6" t="s">
        <v>459</v>
      </c>
      <c r="E346" s="7">
        <v>33549</v>
      </c>
      <c r="F346" s="6">
        <v>467</v>
      </c>
      <c r="G346" s="7" t="s">
        <v>456</v>
      </c>
      <c r="H346" s="6" t="s">
        <v>14</v>
      </c>
      <c r="I346" s="8" t="s">
        <v>15</v>
      </c>
      <c r="J346" s="8" t="s">
        <v>16</v>
      </c>
      <c r="K346" s="16">
        <v>72</v>
      </c>
    </row>
    <row r="347" spans="1:11" ht="25" thickBot="1" x14ac:dyDescent="0.25">
      <c r="A347" s="5">
        <v>133.80000000000001</v>
      </c>
      <c r="B347" s="6">
        <v>-13.1</v>
      </c>
      <c r="C347" s="7" t="s">
        <v>451</v>
      </c>
      <c r="D347" s="6" t="s">
        <v>460</v>
      </c>
      <c r="E347" s="7">
        <v>33677</v>
      </c>
      <c r="F347" s="6">
        <v>481</v>
      </c>
      <c r="G347" s="7" t="s">
        <v>456</v>
      </c>
      <c r="H347" s="6" t="s">
        <v>14</v>
      </c>
      <c r="I347" s="8" t="s">
        <v>15</v>
      </c>
      <c r="J347" s="8" t="s">
        <v>16</v>
      </c>
      <c r="K347" s="16">
        <v>72</v>
      </c>
    </row>
    <row r="348" spans="1:11" ht="25" thickBot="1" x14ac:dyDescent="0.25">
      <c r="A348" s="5">
        <v>133.80000000000001</v>
      </c>
      <c r="B348" s="6">
        <v>-13.1</v>
      </c>
      <c r="C348" s="7" t="s">
        <v>451</v>
      </c>
      <c r="D348" s="6" t="s">
        <v>461</v>
      </c>
      <c r="E348" s="7">
        <v>34088</v>
      </c>
      <c r="F348" s="6">
        <v>405</v>
      </c>
      <c r="G348" s="7" t="s">
        <v>456</v>
      </c>
      <c r="H348" s="6" t="s">
        <v>14</v>
      </c>
      <c r="I348" s="8" t="s">
        <v>15</v>
      </c>
      <c r="J348" s="8" t="s">
        <v>16</v>
      </c>
      <c r="K348" s="16">
        <v>72</v>
      </c>
    </row>
    <row r="349" spans="1:11" ht="25" thickBot="1" x14ac:dyDescent="0.25">
      <c r="A349" s="5">
        <v>133.80000000000001</v>
      </c>
      <c r="B349" s="6">
        <v>-13.1</v>
      </c>
      <c r="C349" s="7" t="s">
        <v>451</v>
      </c>
      <c r="D349" s="6" t="s">
        <v>462</v>
      </c>
      <c r="E349" s="7">
        <v>34475</v>
      </c>
      <c r="F349" s="6">
        <v>429</v>
      </c>
      <c r="G349" s="7" t="s">
        <v>456</v>
      </c>
      <c r="H349" s="6" t="s">
        <v>14</v>
      </c>
      <c r="I349" s="8" t="s">
        <v>15</v>
      </c>
      <c r="J349" s="8" t="s">
        <v>16</v>
      </c>
      <c r="K349" s="16">
        <v>72</v>
      </c>
    </row>
    <row r="350" spans="1:11" ht="25" thickBot="1" x14ac:dyDescent="0.25">
      <c r="A350" s="5">
        <v>133.80000000000001</v>
      </c>
      <c r="B350" s="6">
        <v>-13.1</v>
      </c>
      <c r="C350" s="7" t="s">
        <v>451</v>
      </c>
      <c r="D350" s="6" t="s">
        <v>463</v>
      </c>
      <c r="E350" s="7">
        <v>34546</v>
      </c>
      <c r="F350" s="6">
        <v>429</v>
      </c>
      <c r="G350" s="7" t="s">
        <v>456</v>
      </c>
      <c r="H350" s="6" t="s">
        <v>14</v>
      </c>
      <c r="I350" s="8" t="s">
        <v>15</v>
      </c>
      <c r="J350" s="8" t="s">
        <v>16</v>
      </c>
      <c r="K350" s="16">
        <v>72</v>
      </c>
    </row>
    <row r="351" spans="1:11" ht="25" thickBot="1" x14ac:dyDescent="0.25">
      <c r="A351" s="5">
        <v>133.80000000000001</v>
      </c>
      <c r="B351" s="6">
        <v>-13.1</v>
      </c>
      <c r="C351" s="7" t="s">
        <v>451</v>
      </c>
      <c r="D351" s="6" t="s">
        <v>464</v>
      </c>
      <c r="E351" s="7">
        <v>34660</v>
      </c>
      <c r="F351" s="6">
        <v>435</v>
      </c>
      <c r="G351" s="7" t="s">
        <v>456</v>
      </c>
      <c r="H351" s="6" t="s">
        <v>14</v>
      </c>
      <c r="I351" s="8" t="s">
        <v>15</v>
      </c>
      <c r="J351" s="8" t="s">
        <v>16</v>
      </c>
      <c r="K351" s="16">
        <v>72</v>
      </c>
    </row>
    <row r="352" spans="1:11" ht="25" thickBot="1" x14ac:dyDescent="0.25">
      <c r="A352" s="5">
        <v>133.80000000000001</v>
      </c>
      <c r="B352" s="6">
        <v>-13.1</v>
      </c>
      <c r="C352" s="7" t="s">
        <v>451</v>
      </c>
      <c r="D352" s="6" t="s">
        <v>465</v>
      </c>
      <c r="E352" s="7">
        <v>34739</v>
      </c>
      <c r="F352" s="6">
        <v>441</v>
      </c>
      <c r="G352" s="7" t="s">
        <v>456</v>
      </c>
      <c r="H352" s="6" t="s">
        <v>14</v>
      </c>
      <c r="I352" s="8" t="s">
        <v>15</v>
      </c>
      <c r="J352" s="8" t="s">
        <v>16</v>
      </c>
      <c r="K352" s="16">
        <v>72</v>
      </c>
    </row>
    <row r="353" spans="1:11" ht="25" thickBot="1" x14ac:dyDescent="0.25">
      <c r="A353" s="5">
        <v>133.80000000000001</v>
      </c>
      <c r="B353" s="6">
        <v>-13.1</v>
      </c>
      <c r="C353" s="7" t="s">
        <v>451</v>
      </c>
      <c r="D353" s="6" t="s">
        <v>466</v>
      </c>
      <c r="E353" s="7">
        <v>35091</v>
      </c>
      <c r="F353" s="6">
        <v>461</v>
      </c>
      <c r="G353" s="7" t="s">
        <v>456</v>
      </c>
      <c r="H353" s="6" t="s">
        <v>14</v>
      </c>
      <c r="I353" s="8" t="s">
        <v>15</v>
      </c>
      <c r="J353" s="8" t="s">
        <v>16</v>
      </c>
      <c r="K353" s="16">
        <v>72</v>
      </c>
    </row>
    <row r="354" spans="1:11" ht="25" thickBot="1" x14ac:dyDescent="0.25">
      <c r="A354" s="5">
        <v>133.80000000000001</v>
      </c>
      <c r="B354" s="6">
        <v>-13.1</v>
      </c>
      <c r="C354" s="7" t="s">
        <v>451</v>
      </c>
      <c r="D354" s="6" t="s">
        <v>467</v>
      </c>
      <c r="E354" s="7">
        <v>36216</v>
      </c>
      <c r="F354" s="6">
        <v>529</v>
      </c>
      <c r="G354" s="7" t="s">
        <v>456</v>
      </c>
      <c r="H354" s="6" t="s">
        <v>14</v>
      </c>
      <c r="I354" s="8" t="s">
        <v>15</v>
      </c>
      <c r="J354" s="8" t="s">
        <v>16</v>
      </c>
      <c r="K354" s="16">
        <v>72</v>
      </c>
    </row>
    <row r="355" spans="1:11" ht="25" thickBot="1" x14ac:dyDescent="0.25">
      <c r="A355" s="5">
        <v>133.80000000000001</v>
      </c>
      <c r="B355" s="6">
        <v>-13.1</v>
      </c>
      <c r="C355" s="7" t="s">
        <v>451</v>
      </c>
      <c r="D355" s="6" t="s">
        <v>468</v>
      </c>
      <c r="E355" s="7">
        <v>36266</v>
      </c>
      <c r="F355" s="6">
        <v>682</v>
      </c>
      <c r="G355" s="7" t="s">
        <v>456</v>
      </c>
      <c r="H355" s="6" t="s">
        <v>14</v>
      </c>
      <c r="I355" s="8" t="s">
        <v>15</v>
      </c>
      <c r="J355" s="8" t="s">
        <v>16</v>
      </c>
      <c r="K355" s="16">
        <v>72</v>
      </c>
    </row>
    <row r="356" spans="1:11" ht="25" thickBot="1" x14ac:dyDescent="0.25">
      <c r="A356" s="5">
        <v>133.80000000000001</v>
      </c>
      <c r="B356" s="6">
        <v>-13.1</v>
      </c>
      <c r="C356" s="7" t="s">
        <v>451</v>
      </c>
      <c r="D356" s="6" t="s">
        <v>469</v>
      </c>
      <c r="E356" s="7">
        <v>36508</v>
      </c>
      <c r="F356" s="6">
        <v>551</v>
      </c>
      <c r="G356" s="7" t="s">
        <v>456</v>
      </c>
      <c r="H356" s="6" t="s">
        <v>14</v>
      </c>
      <c r="I356" s="8" t="s">
        <v>15</v>
      </c>
      <c r="J356" s="8" t="s">
        <v>16</v>
      </c>
      <c r="K356" s="16">
        <v>72</v>
      </c>
    </row>
    <row r="357" spans="1:11" ht="25" thickBot="1" x14ac:dyDescent="0.25">
      <c r="A357" s="5">
        <v>133.80000000000001</v>
      </c>
      <c r="B357" s="6">
        <v>-13.1</v>
      </c>
      <c r="C357" s="7" t="s">
        <v>451</v>
      </c>
      <c r="D357" s="6" t="s">
        <v>470</v>
      </c>
      <c r="E357" s="7">
        <v>36906</v>
      </c>
      <c r="F357" s="6">
        <v>716</v>
      </c>
      <c r="G357" s="7" t="s">
        <v>456</v>
      </c>
      <c r="H357" s="6" t="s">
        <v>14</v>
      </c>
      <c r="I357" s="8" t="s">
        <v>15</v>
      </c>
      <c r="J357" s="8" t="s">
        <v>16</v>
      </c>
      <c r="K357" s="16">
        <v>72</v>
      </c>
    </row>
    <row r="358" spans="1:11" ht="25" thickBot="1" x14ac:dyDescent="0.25">
      <c r="A358" s="5">
        <v>133.80000000000001</v>
      </c>
      <c r="B358" s="6">
        <v>-13.1</v>
      </c>
      <c r="C358" s="7" t="s">
        <v>451</v>
      </c>
      <c r="D358" s="6" t="s">
        <v>471</v>
      </c>
      <c r="E358" s="7">
        <v>36959</v>
      </c>
      <c r="F358" s="6">
        <v>720</v>
      </c>
      <c r="G358" s="7" t="s">
        <v>456</v>
      </c>
      <c r="H358" s="6" t="s">
        <v>14</v>
      </c>
      <c r="I358" s="8" t="s">
        <v>15</v>
      </c>
      <c r="J358" s="8" t="s">
        <v>16</v>
      </c>
      <c r="K358" s="16">
        <v>72</v>
      </c>
    </row>
    <row r="359" spans="1:11" ht="25" thickBot="1" x14ac:dyDescent="0.25">
      <c r="A359" s="5">
        <v>133.80000000000001</v>
      </c>
      <c r="B359" s="6">
        <v>-13.1</v>
      </c>
      <c r="C359" s="7" t="s">
        <v>451</v>
      </c>
      <c r="D359" s="6" t="s">
        <v>472</v>
      </c>
      <c r="E359" s="7">
        <v>37842</v>
      </c>
      <c r="F359" s="6">
        <v>917</v>
      </c>
      <c r="G359" s="7" t="s">
        <v>13</v>
      </c>
      <c r="H359" s="6" t="s">
        <v>14</v>
      </c>
      <c r="I359" s="8" t="s">
        <v>15</v>
      </c>
      <c r="J359" s="8" t="s">
        <v>16</v>
      </c>
      <c r="K359" s="16">
        <v>70</v>
      </c>
    </row>
    <row r="360" spans="1:11" ht="25" thickBot="1" x14ac:dyDescent="0.25">
      <c r="A360" s="5">
        <v>133.80000000000001</v>
      </c>
      <c r="B360" s="6">
        <v>-13.1</v>
      </c>
      <c r="C360" s="7" t="s">
        <v>451</v>
      </c>
      <c r="D360" s="6" t="s">
        <v>473</v>
      </c>
      <c r="E360" s="7">
        <v>39342</v>
      </c>
      <c r="F360" s="6">
        <v>773</v>
      </c>
      <c r="G360" s="7" t="s">
        <v>456</v>
      </c>
      <c r="H360" s="6" t="s">
        <v>14</v>
      </c>
      <c r="I360" s="8" t="s">
        <v>15</v>
      </c>
      <c r="J360" s="8" t="s">
        <v>16</v>
      </c>
      <c r="K360" s="16">
        <v>72</v>
      </c>
    </row>
    <row r="361" spans="1:11" ht="25" thickBot="1" x14ac:dyDescent="0.25">
      <c r="A361" s="5">
        <v>133.80000000000001</v>
      </c>
      <c r="B361" s="6">
        <v>-13.1</v>
      </c>
      <c r="C361" s="7" t="s">
        <v>451</v>
      </c>
      <c r="D361" s="6" t="s">
        <v>474</v>
      </c>
      <c r="E361" s="7">
        <v>39488</v>
      </c>
      <c r="F361" s="6">
        <v>809</v>
      </c>
      <c r="G361" s="7" t="s">
        <v>456</v>
      </c>
      <c r="H361" s="6" t="s">
        <v>14</v>
      </c>
      <c r="I361" s="8" t="s">
        <v>15</v>
      </c>
      <c r="J361" s="8" t="s">
        <v>16</v>
      </c>
      <c r="K361" s="16">
        <v>72</v>
      </c>
    </row>
    <row r="362" spans="1:11" ht="25" thickBot="1" x14ac:dyDescent="0.25">
      <c r="A362" s="5">
        <v>133.80000000000001</v>
      </c>
      <c r="B362" s="6">
        <v>-13.1</v>
      </c>
      <c r="C362" s="7" t="s">
        <v>451</v>
      </c>
      <c r="D362" s="6" t="s">
        <v>475</v>
      </c>
      <c r="E362" s="7">
        <v>40149</v>
      </c>
      <c r="F362" s="6">
        <v>890</v>
      </c>
      <c r="G362" s="7" t="s">
        <v>456</v>
      </c>
      <c r="H362" s="6" t="s">
        <v>14</v>
      </c>
      <c r="I362" s="8" t="s">
        <v>15</v>
      </c>
      <c r="J362" s="8" t="s">
        <v>16</v>
      </c>
      <c r="K362" s="16">
        <v>72</v>
      </c>
    </row>
    <row r="363" spans="1:11" ht="25" thickBot="1" x14ac:dyDescent="0.25">
      <c r="A363" s="5">
        <v>133.80000000000001</v>
      </c>
      <c r="B363" s="6">
        <v>-13.1</v>
      </c>
      <c r="C363" s="7" t="s">
        <v>451</v>
      </c>
      <c r="D363" s="6" t="s">
        <v>476</v>
      </c>
      <c r="E363" s="7">
        <v>40228</v>
      </c>
      <c r="F363" s="6">
        <v>1043</v>
      </c>
      <c r="G363" s="7" t="s">
        <v>13</v>
      </c>
      <c r="H363" s="6" t="s">
        <v>14</v>
      </c>
      <c r="I363" s="8" t="s">
        <v>15</v>
      </c>
      <c r="J363" s="8" t="s">
        <v>16</v>
      </c>
      <c r="K363" s="16">
        <v>73</v>
      </c>
    </row>
    <row r="364" spans="1:11" ht="25" thickBot="1" x14ac:dyDescent="0.25">
      <c r="A364" s="5">
        <v>133.80000000000001</v>
      </c>
      <c r="B364" s="6">
        <v>-13.1</v>
      </c>
      <c r="C364" s="7" t="s">
        <v>451</v>
      </c>
      <c r="D364" s="6" t="s">
        <v>477</v>
      </c>
      <c r="E364" s="7">
        <v>40959</v>
      </c>
      <c r="F364" s="6">
        <v>984</v>
      </c>
      <c r="G364" s="7" t="s">
        <v>456</v>
      </c>
      <c r="H364" s="6" t="s">
        <v>14</v>
      </c>
      <c r="I364" s="8" t="s">
        <v>15</v>
      </c>
      <c r="J364" s="8" t="s">
        <v>16</v>
      </c>
      <c r="K364" s="16">
        <v>72</v>
      </c>
    </row>
    <row r="365" spans="1:11" ht="25" thickBot="1" x14ac:dyDescent="0.25">
      <c r="A365" s="5">
        <v>133.80000000000001</v>
      </c>
      <c r="B365" s="6">
        <v>-13.1</v>
      </c>
      <c r="C365" s="7" t="s">
        <v>451</v>
      </c>
      <c r="D365" s="6" t="s">
        <v>478</v>
      </c>
      <c r="E365" s="7">
        <v>41080</v>
      </c>
      <c r="F365" s="6">
        <v>996</v>
      </c>
      <c r="G365" s="7" t="s">
        <v>456</v>
      </c>
      <c r="H365" s="6" t="s">
        <v>14</v>
      </c>
      <c r="I365" s="8" t="s">
        <v>15</v>
      </c>
      <c r="J365" s="8" t="s">
        <v>16</v>
      </c>
      <c r="K365" s="16">
        <v>72</v>
      </c>
    </row>
    <row r="366" spans="1:11" ht="25" thickBot="1" x14ac:dyDescent="0.25">
      <c r="A366" s="5">
        <v>133.80000000000001</v>
      </c>
      <c r="B366" s="6">
        <v>-13.1</v>
      </c>
      <c r="C366" s="7" t="s">
        <v>451</v>
      </c>
      <c r="D366" s="6" t="s">
        <v>479</v>
      </c>
      <c r="E366" s="7">
        <v>41149</v>
      </c>
      <c r="F366" s="6">
        <v>1426</v>
      </c>
      <c r="G366" s="7" t="s">
        <v>13</v>
      </c>
      <c r="H366" s="6" t="s">
        <v>14</v>
      </c>
      <c r="I366" s="8" t="s">
        <v>15</v>
      </c>
      <c r="J366" s="8" t="s">
        <v>16</v>
      </c>
      <c r="K366" s="16">
        <v>70</v>
      </c>
    </row>
    <row r="367" spans="1:11" ht="25" thickBot="1" x14ac:dyDescent="0.25">
      <c r="A367" s="5">
        <v>133.80000000000001</v>
      </c>
      <c r="B367" s="6">
        <v>-13.1</v>
      </c>
      <c r="C367" s="7" t="s">
        <v>451</v>
      </c>
      <c r="D367" s="6" t="s">
        <v>480</v>
      </c>
      <c r="E367" s="7">
        <v>41373</v>
      </c>
      <c r="F367" s="6">
        <v>1039</v>
      </c>
      <c r="G367" s="7" t="s">
        <v>456</v>
      </c>
      <c r="H367" s="6" t="s">
        <v>14</v>
      </c>
      <c r="I367" s="8" t="s">
        <v>15</v>
      </c>
      <c r="J367" s="8" t="s">
        <v>16</v>
      </c>
      <c r="K367" s="16">
        <v>72</v>
      </c>
    </row>
    <row r="368" spans="1:11" ht="25" thickBot="1" x14ac:dyDescent="0.25">
      <c r="A368" s="5">
        <v>133.80000000000001</v>
      </c>
      <c r="B368" s="6">
        <v>-13.1</v>
      </c>
      <c r="C368" s="7" t="s">
        <v>451</v>
      </c>
      <c r="D368" s="6" t="s">
        <v>481</v>
      </c>
      <c r="E368" s="7">
        <v>41608</v>
      </c>
      <c r="F368" s="6">
        <v>1070</v>
      </c>
      <c r="G368" s="7" t="s">
        <v>456</v>
      </c>
      <c r="H368" s="6" t="s">
        <v>14</v>
      </c>
      <c r="I368" s="8" t="s">
        <v>15</v>
      </c>
      <c r="J368" s="8" t="s">
        <v>16</v>
      </c>
      <c r="K368" s="16">
        <v>72</v>
      </c>
    </row>
    <row r="369" spans="1:11" ht="25" thickBot="1" x14ac:dyDescent="0.25">
      <c r="A369" s="5">
        <v>133.80000000000001</v>
      </c>
      <c r="B369" s="6">
        <v>-13.1</v>
      </c>
      <c r="C369" s="7" t="s">
        <v>451</v>
      </c>
      <c r="D369" s="6" t="s">
        <v>482</v>
      </c>
      <c r="E369" s="7">
        <v>41611</v>
      </c>
      <c r="F369" s="6">
        <v>1329</v>
      </c>
      <c r="G369" s="7" t="s">
        <v>456</v>
      </c>
      <c r="H369" s="6" t="s">
        <v>14</v>
      </c>
      <c r="I369" s="8" t="s">
        <v>15</v>
      </c>
      <c r="J369" s="8" t="s">
        <v>16</v>
      </c>
      <c r="K369" s="16">
        <v>72</v>
      </c>
    </row>
    <row r="370" spans="1:11" ht="25" thickBot="1" x14ac:dyDescent="0.25">
      <c r="A370" s="5">
        <v>133.80000000000001</v>
      </c>
      <c r="B370" s="6">
        <v>-13.1</v>
      </c>
      <c r="C370" s="7" t="s">
        <v>451</v>
      </c>
      <c r="D370" s="6" t="s">
        <v>483</v>
      </c>
      <c r="E370" s="7">
        <v>41680</v>
      </c>
      <c r="F370" s="6">
        <v>1532</v>
      </c>
      <c r="G370" s="7" t="s">
        <v>13</v>
      </c>
      <c r="H370" s="6" t="s">
        <v>14</v>
      </c>
      <c r="I370" s="8" t="s">
        <v>15</v>
      </c>
      <c r="J370" s="8" t="s">
        <v>16</v>
      </c>
      <c r="K370" s="16">
        <v>70</v>
      </c>
    </row>
    <row r="371" spans="1:11" ht="25" thickBot="1" x14ac:dyDescent="0.25">
      <c r="A371" s="5">
        <v>133.80000000000001</v>
      </c>
      <c r="B371" s="6">
        <v>-13.1</v>
      </c>
      <c r="C371" s="7" t="s">
        <v>451</v>
      </c>
      <c r="D371" s="6" t="s">
        <v>484</v>
      </c>
      <c r="E371" s="7">
        <v>41868</v>
      </c>
      <c r="F371" s="6">
        <v>1069</v>
      </c>
      <c r="G371" s="7" t="s">
        <v>456</v>
      </c>
      <c r="H371" s="6" t="s">
        <v>14</v>
      </c>
      <c r="I371" s="8" t="s">
        <v>15</v>
      </c>
      <c r="J371" s="8" t="s">
        <v>16</v>
      </c>
      <c r="K371" s="16">
        <v>72</v>
      </c>
    </row>
    <row r="372" spans="1:11" ht="25" thickBot="1" x14ac:dyDescent="0.25">
      <c r="A372" s="5">
        <v>133.80000000000001</v>
      </c>
      <c r="B372" s="6">
        <v>-13.1</v>
      </c>
      <c r="C372" s="7" t="s">
        <v>451</v>
      </c>
      <c r="D372" s="6" t="s">
        <v>485</v>
      </c>
      <c r="E372" s="7">
        <v>41993</v>
      </c>
      <c r="F372" s="6">
        <v>1086</v>
      </c>
      <c r="G372" s="7" t="s">
        <v>456</v>
      </c>
      <c r="H372" s="6" t="s">
        <v>14</v>
      </c>
      <c r="I372" s="8" t="s">
        <v>15</v>
      </c>
      <c r="J372" s="8" t="s">
        <v>16</v>
      </c>
      <c r="K372" s="16">
        <v>72</v>
      </c>
    </row>
    <row r="373" spans="1:11" ht="25" thickBot="1" x14ac:dyDescent="0.25">
      <c r="A373" s="5">
        <v>133.80000000000001</v>
      </c>
      <c r="B373" s="6">
        <v>-13.1</v>
      </c>
      <c r="C373" s="7" t="s">
        <v>451</v>
      </c>
      <c r="D373" s="6" t="s">
        <v>486</v>
      </c>
      <c r="E373" s="7">
        <v>42081</v>
      </c>
      <c r="F373" s="6">
        <v>1099</v>
      </c>
      <c r="G373" s="7" t="s">
        <v>456</v>
      </c>
      <c r="H373" s="6" t="s">
        <v>14</v>
      </c>
      <c r="I373" s="8" t="s">
        <v>15</v>
      </c>
      <c r="J373" s="8" t="s">
        <v>16</v>
      </c>
      <c r="K373" s="16">
        <v>72</v>
      </c>
    </row>
    <row r="374" spans="1:11" ht="25" thickBot="1" x14ac:dyDescent="0.25">
      <c r="A374" s="5">
        <v>133.80000000000001</v>
      </c>
      <c r="B374" s="6">
        <v>-13.1</v>
      </c>
      <c r="C374" s="7" t="s">
        <v>451</v>
      </c>
      <c r="D374" s="6" t="s">
        <v>487</v>
      </c>
      <c r="E374" s="7">
        <v>42120</v>
      </c>
      <c r="F374" s="6">
        <v>1144</v>
      </c>
      <c r="G374" s="7" t="s">
        <v>456</v>
      </c>
      <c r="H374" s="6" t="s">
        <v>14</v>
      </c>
      <c r="I374" s="8" t="s">
        <v>15</v>
      </c>
      <c r="J374" s="8" t="s">
        <v>16</v>
      </c>
      <c r="K374" s="16">
        <v>72</v>
      </c>
    </row>
    <row r="375" spans="1:11" ht="25" thickBot="1" x14ac:dyDescent="0.25">
      <c r="A375" s="5">
        <v>133.80000000000001</v>
      </c>
      <c r="B375" s="6">
        <v>-13.1</v>
      </c>
      <c r="C375" s="7" t="s">
        <v>451</v>
      </c>
      <c r="D375" s="6" t="s">
        <v>488</v>
      </c>
      <c r="E375" s="7">
        <v>42671</v>
      </c>
      <c r="F375" s="6">
        <v>1237</v>
      </c>
      <c r="G375" s="7" t="s">
        <v>456</v>
      </c>
      <c r="H375" s="6" t="s">
        <v>14</v>
      </c>
      <c r="I375" s="8" t="s">
        <v>15</v>
      </c>
      <c r="J375" s="8" t="s">
        <v>16</v>
      </c>
      <c r="K375" s="16">
        <v>72</v>
      </c>
    </row>
    <row r="376" spans="1:11" ht="25" thickBot="1" x14ac:dyDescent="0.25">
      <c r="A376" s="5">
        <v>133.80000000000001</v>
      </c>
      <c r="B376" s="6">
        <v>-13.1</v>
      </c>
      <c r="C376" s="7" t="s">
        <v>451</v>
      </c>
      <c r="D376" s="6" t="s">
        <v>489</v>
      </c>
      <c r="E376" s="7">
        <v>42724</v>
      </c>
      <c r="F376" s="6">
        <v>1549</v>
      </c>
      <c r="G376" s="7" t="s">
        <v>456</v>
      </c>
      <c r="H376" s="6" t="s">
        <v>14</v>
      </c>
      <c r="I376" s="8" t="s">
        <v>15</v>
      </c>
      <c r="J376" s="8" t="s">
        <v>16</v>
      </c>
      <c r="K376" s="16">
        <v>72</v>
      </c>
    </row>
    <row r="377" spans="1:11" ht="25" thickBot="1" x14ac:dyDescent="0.25">
      <c r="A377" s="5">
        <v>133.80000000000001</v>
      </c>
      <c r="B377" s="6">
        <v>-13.1</v>
      </c>
      <c r="C377" s="7" t="s">
        <v>451</v>
      </c>
      <c r="D377" s="6" t="s">
        <v>490</v>
      </c>
      <c r="E377" s="7">
        <v>42754</v>
      </c>
      <c r="F377" s="6">
        <v>1552</v>
      </c>
      <c r="G377" s="7" t="s">
        <v>456</v>
      </c>
      <c r="H377" s="6" t="s">
        <v>14</v>
      </c>
      <c r="I377" s="8" t="s">
        <v>15</v>
      </c>
      <c r="J377" s="8" t="s">
        <v>16</v>
      </c>
      <c r="K377" s="16">
        <v>72</v>
      </c>
    </row>
    <row r="378" spans="1:11" ht="25" thickBot="1" x14ac:dyDescent="0.25">
      <c r="A378" s="5">
        <v>133.80000000000001</v>
      </c>
      <c r="B378" s="6">
        <v>-13.1</v>
      </c>
      <c r="C378" s="7" t="s">
        <v>451</v>
      </c>
      <c r="D378" s="6" t="s">
        <v>491</v>
      </c>
      <c r="E378" s="7">
        <v>42872</v>
      </c>
      <c r="F378" s="6">
        <v>1450</v>
      </c>
      <c r="G378" s="7" t="s">
        <v>13</v>
      </c>
      <c r="H378" s="6" t="s">
        <v>14</v>
      </c>
      <c r="I378" s="8" t="s">
        <v>15</v>
      </c>
      <c r="J378" s="8" t="s">
        <v>16</v>
      </c>
      <c r="K378" s="16">
        <v>73</v>
      </c>
    </row>
    <row r="379" spans="1:11" ht="25" thickBot="1" x14ac:dyDescent="0.25">
      <c r="A379" s="5">
        <v>133.80000000000001</v>
      </c>
      <c r="B379" s="6">
        <v>-13.1</v>
      </c>
      <c r="C379" s="7" t="s">
        <v>451</v>
      </c>
      <c r="D379" s="6" t="s">
        <v>492</v>
      </c>
      <c r="E379" s="7">
        <v>43368</v>
      </c>
      <c r="F379" s="6">
        <v>1377</v>
      </c>
      <c r="G379" s="7" t="s">
        <v>456</v>
      </c>
      <c r="H379" s="6" t="s">
        <v>14</v>
      </c>
      <c r="I379" s="8" t="s">
        <v>15</v>
      </c>
      <c r="J379" s="8" t="s">
        <v>16</v>
      </c>
      <c r="K379" s="16">
        <v>72</v>
      </c>
    </row>
    <row r="380" spans="1:11" ht="25" thickBot="1" x14ac:dyDescent="0.25">
      <c r="A380" s="5">
        <v>133.80000000000001</v>
      </c>
      <c r="B380" s="6">
        <v>-13.1</v>
      </c>
      <c r="C380" s="7" t="s">
        <v>451</v>
      </c>
      <c r="D380" s="6" t="s">
        <v>493</v>
      </c>
      <c r="E380" s="7">
        <v>43388</v>
      </c>
      <c r="F380" s="6">
        <v>1698</v>
      </c>
      <c r="G380" s="7" t="s">
        <v>456</v>
      </c>
      <c r="H380" s="6" t="s">
        <v>14</v>
      </c>
      <c r="I380" s="8" t="s">
        <v>15</v>
      </c>
      <c r="J380" s="8" t="s">
        <v>16</v>
      </c>
      <c r="K380" s="16">
        <v>72</v>
      </c>
    </row>
    <row r="381" spans="1:11" ht="25" thickBot="1" x14ac:dyDescent="0.25">
      <c r="A381" s="5">
        <v>133.80000000000001</v>
      </c>
      <c r="B381" s="6">
        <v>-13.1</v>
      </c>
      <c r="C381" s="7" t="s">
        <v>451</v>
      </c>
      <c r="D381" s="6" t="s">
        <v>494</v>
      </c>
      <c r="E381" s="7">
        <v>43502</v>
      </c>
      <c r="F381" s="6">
        <v>1334</v>
      </c>
      <c r="G381" s="7" t="s">
        <v>456</v>
      </c>
      <c r="H381" s="6" t="s">
        <v>14</v>
      </c>
      <c r="I381" s="8" t="s">
        <v>15</v>
      </c>
      <c r="J381" s="8" t="s">
        <v>16</v>
      </c>
      <c r="K381" s="16">
        <v>72</v>
      </c>
    </row>
    <row r="382" spans="1:11" ht="25" thickBot="1" x14ac:dyDescent="0.25">
      <c r="A382" s="5">
        <v>133.80000000000001</v>
      </c>
      <c r="B382" s="6">
        <v>-13.1</v>
      </c>
      <c r="C382" s="7" t="s">
        <v>451</v>
      </c>
      <c r="D382" s="6" t="s">
        <v>495</v>
      </c>
      <c r="E382" s="7">
        <v>43517</v>
      </c>
      <c r="F382" s="6">
        <v>1724</v>
      </c>
      <c r="G382" s="7" t="s">
        <v>456</v>
      </c>
      <c r="H382" s="6" t="s">
        <v>14</v>
      </c>
      <c r="I382" s="8" t="s">
        <v>15</v>
      </c>
      <c r="J382" s="8" t="s">
        <v>16</v>
      </c>
      <c r="K382" s="16">
        <v>72</v>
      </c>
    </row>
    <row r="383" spans="1:11" ht="25" thickBot="1" x14ac:dyDescent="0.25">
      <c r="A383" s="5">
        <v>133.80000000000001</v>
      </c>
      <c r="B383" s="6">
        <v>-13.1</v>
      </c>
      <c r="C383" s="7" t="s">
        <v>451</v>
      </c>
      <c r="D383" s="6" t="s">
        <v>496</v>
      </c>
      <c r="E383" s="7">
        <v>43599</v>
      </c>
      <c r="F383" s="6">
        <v>1747</v>
      </c>
      <c r="G383" s="7" t="s">
        <v>456</v>
      </c>
      <c r="H383" s="6" t="s">
        <v>14</v>
      </c>
      <c r="I383" s="8" t="s">
        <v>15</v>
      </c>
      <c r="J383" s="8" t="s">
        <v>16</v>
      </c>
      <c r="K383" s="16">
        <v>72</v>
      </c>
    </row>
    <row r="384" spans="1:11" ht="25" thickBot="1" x14ac:dyDescent="0.25">
      <c r="A384" s="5">
        <v>133.80000000000001</v>
      </c>
      <c r="B384" s="6">
        <v>-13.1</v>
      </c>
      <c r="C384" s="7" t="s">
        <v>451</v>
      </c>
      <c r="D384" s="6" t="s">
        <v>497</v>
      </c>
      <c r="E384" s="7">
        <v>43704</v>
      </c>
      <c r="F384" s="6">
        <v>1434</v>
      </c>
      <c r="G384" s="7" t="s">
        <v>456</v>
      </c>
      <c r="H384" s="6" t="s">
        <v>14</v>
      </c>
      <c r="I384" s="8" t="s">
        <v>15</v>
      </c>
      <c r="J384" s="8" t="s">
        <v>16</v>
      </c>
      <c r="K384" s="16">
        <v>72</v>
      </c>
    </row>
    <row r="385" spans="1:11" ht="25" thickBot="1" x14ac:dyDescent="0.25">
      <c r="A385" s="5">
        <v>133.80000000000001</v>
      </c>
      <c r="B385" s="6">
        <v>-13.1</v>
      </c>
      <c r="C385" s="7" t="s">
        <v>451</v>
      </c>
      <c r="D385" s="6" t="s">
        <v>498</v>
      </c>
      <c r="E385" s="7">
        <v>43951</v>
      </c>
      <c r="F385" s="6">
        <v>1831</v>
      </c>
      <c r="G385" s="7" t="s">
        <v>456</v>
      </c>
      <c r="H385" s="6" t="s">
        <v>14</v>
      </c>
      <c r="I385" s="8" t="s">
        <v>15</v>
      </c>
      <c r="J385" s="8" t="s">
        <v>16</v>
      </c>
      <c r="K385" s="16">
        <v>72</v>
      </c>
    </row>
    <row r="386" spans="1:11" ht="25" thickBot="1" x14ac:dyDescent="0.25">
      <c r="A386" s="5">
        <v>133.80000000000001</v>
      </c>
      <c r="B386" s="6">
        <v>-13.1</v>
      </c>
      <c r="C386" s="7" t="s">
        <v>451</v>
      </c>
      <c r="D386" s="6" t="s">
        <v>499</v>
      </c>
      <c r="E386" s="7">
        <v>44094</v>
      </c>
      <c r="F386" s="6">
        <v>1882</v>
      </c>
      <c r="G386" s="7" t="s">
        <v>456</v>
      </c>
      <c r="H386" s="6" t="s">
        <v>14</v>
      </c>
      <c r="I386" s="8" t="s">
        <v>15</v>
      </c>
      <c r="J386" s="8" t="s">
        <v>16</v>
      </c>
      <c r="K386" s="16">
        <v>72</v>
      </c>
    </row>
    <row r="387" spans="1:11" ht="25" thickBot="1" x14ac:dyDescent="0.25">
      <c r="A387" s="5">
        <v>133.80000000000001</v>
      </c>
      <c r="B387" s="6">
        <v>-13.1</v>
      </c>
      <c r="C387" s="7" t="s">
        <v>451</v>
      </c>
      <c r="D387" s="6" t="s">
        <v>500</v>
      </c>
      <c r="E387" s="7">
        <v>44856</v>
      </c>
      <c r="F387" s="6">
        <v>2098</v>
      </c>
      <c r="G387" s="7" t="s">
        <v>456</v>
      </c>
      <c r="H387" s="6" t="s">
        <v>14</v>
      </c>
      <c r="I387" s="8" t="s">
        <v>15</v>
      </c>
      <c r="J387" s="8" t="s">
        <v>16</v>
      </c>
      <c r="K387" s="16">
        <v>72</v>
      </c>
    </row>
    <row r="388" spans="1:11" ht="25" thickBot="1" x14ac:dyDescent="0.25">
      <c r="A388" s="5">
        <v>133.80000000000001</v>
      </c>
      <c r="B388" s="6">
        <v>-13.1</v>
      </c>
      <c r="C388" s="7" t="s">
        <v>451</v>
      </c>
      <c r="D388" s="6" t="s">
        <v>501</v>
      </c>
      <c r="E388" s="7">
        <v>45072</v>
      </c>
      <c r="F388" s="6">
        <v>2149</v>
      </c>
      <c r="G388" s="7" t="s">
        <v>456</v>
      </c>
      <c r="H388" s="6" t="s">
        <v>14</v>
      </c>
      <c r="I388" s="8" t="s">
        <v>15</v>
      </c>
      <c r="J388" s="8" t="s">
        <v>16</v>
      </c>
      <c r="K388" s="16">
        <v>72</v>
      </c>
    </row>
    <row r="389" spans="1:11" ht="25" thickBot="1" x14ac:dyDescent="0.25">
      <c r="A389" s="5">
        <v>119.87</v>
      </c>
      <c r="B389" s="6">
        <v>-23.32</v>
      </c>
      <c r="C389" s="7" t="s">
        <v>502</v>
      </c>
      <c r="D389" s="6" t="s">
        <v>503</v>
      </c>
      <c r="E389" s="7">
        <v>35250</v>
      </c>
      <c r="F389" s="6">
        <v>310</v>
      </c>
      <c r="G389" s="7" t="s">
        <v>13</v>
      </c>
      <c r="H389" s="6" t="s">
        <v>14</v>
      </c>
      <c r="I389" s="8" t="s">
        <v>15</v>
      </c>
      <c r="J389" s="8" t="s">
        <v>16</v>
      </c>
      <c r="K389" s="16">
        <v>74</v>
      </c>
    </row>
    <row r="390" spans="1:11" ht="25" thickBot="1" x14ac:dyDescent="0.25">
      <c r="A390" s="5">
        <v>144.82</v>
      </c>
      <c r="B390" s="6">
        <v>-16.8</v>
      </c>
      <c r="C390" s="7" t="s">
        <v>504</v>
      </c>
      <c r="D390" s="6" t="s">
        <v>505</v>
      </c>
      <c r="E390" s="7">
        <v>30000</v>
      </c>
      <c r="F390" s="6">
        <v>600</v>
      </c>
      <c r="G390" s="7" t="s">
        <v>506</v>
      </c>
      <c r="H390" s="6" t="s">
        <v>14</v>
      </c>
      <c r="I390" s="9" t="s">
        <v>15</v>
      </c>
      <c r="J390" s="9" t="s">
        <v>16</v>
      </c>
      <c r="K390" s="16">
        <v>75</v>
      </c>
    </row>
    <row r="391" spans="1:11" ht="25" thickBot="1" x14ac:dyDescent="0.25">
      <c r="A391" s="5">
        <v>144.82</v>
      </c>
      <c r="B391" s="6">
        <v>-16.8</v>
      </c>
      <c r="C391" s="7" t="s">
        <v>504</v>
      </c>
      <c r="D391" s="6" t="s">
        <v>507</v>
      </c>
      <c r="E391" s="7">
        <v>30700</v>
      </c>
      <c r="F391" s="6">
        <v>250</v>
      </c>
      <c r="G391" s="7" t="s">
        <v>456</v>
      </c>
      <c r="H391" s="6" t="s">
        <v>14</v>
      </c>
      <c r="I391" s="9" t="s">
        <v>15</v>
      </c>
      <c r="J391" s="9" t="s">
        <v>16</v>
      </c>
      <c r="K391" s="16">
        <v>76</v>
      </c>
    </row>
    <row r="392" spans="1:11" ht="25" thickBot="1" x14ac:dyDescent="0.25">
      <c r="A392" s="5">
        <v>144.82</v>
      </c>
      <c r="B392" s="6">
        <v>-16.8</v>
      </c>
      <c r="C392" s="7" t="s">
        <v>504</v>
      </c>
      <c r="D392" s="6" t="s">
        <v>508</v>
      </c>
      <c r="E392" s="7">
        <v>30960</v>
      </c>
      <c r="F392" s="6">
        <f>550/-520</f>
        <v>-1.0576923076923077</v>
      </c>
      <c r="G392" s="7" t="s">
        <v>13</v>
      </c>
      <c r="H392" s="6" t="s">
        <v>14</v>
      </c>
      <c r="I392" s="9" t="s">
        <v>15</v>
      </c>
      <c r="J392" s="9" t="s">
        <v>16</v>
      </c>
      <c r="K392" s="16">
        <v>77</v>
      </c>
    </row>
    <row r="393" spans="1:11" ht="25" thickBot="1" x14ac:dyDescent="0.25">
      <c r="A393" s="5">
        <v>144.82</v>
      </c>
      <c r="B393" s="6">
        <v>-16.8</v>
      </c>
      <c r="C393" s="7" t="s">
        <v>504</v>
      </c>
      <c r="D393" s="6" t="s">
        <v>509</v>
      </c>
      <c r="E393" s="7">
        <v>31100</v>
      </c>
      <c r="F393" s="6">
        <v>400</v>
      </c>
      <c r="G393" s="7" t="s">
        <v>456</v>
      </c>
      <c r="H393" s="6" t="s">
        <v>14</v>
      </c>
      <c r="I393" s="9" t="s">
        <v>15</v>
      </c>
      <c r="J393" s="9" t="s">
        <v>16</v>
      </c>
      <c r="K393" s="16">
        <v>76</v>
      </c>
    </row>
    <row r="394" spans="1:11" ht="25" thickBot="1" x14ac:dyDescent="0.25">
      <c r="A394" s="5">
        <v>144.82</v>
      </c>
      <c r="B394" s="6">
        <v>-16.8</v>
      </c>
      <c r="C394" s="7" t="s">
        <v>504</v>
      </c>
      <c r="D394" s="6" t="s">
        <v>510</v>
      </c>
      <c r="E394" s="7">
        <v>31300</v>
      </c>
      <c r="F394" s="6">
        <v>1900</v>
      </c>
      <c r="G394" s="7" t="s">
        <v>456</v>
      </c>
      <c r="H394" s="6" t="s">
        <v>14</v>
      </c>
      <c r="I394" s="9" t="s">
        <v>15</v>
      </c>
      <c r="J394" s="9" t="s">
        <v>16</v>
      </c>
      <c r="K394" s="16">
        <v>76</v>
      </c>
    </row>
    <row r="395" spans="1:11" ht="25" thickBot="1" x14ac:dyDescent="0.25">
      <c r="A395" s="5">
        <v>144.82</v>
      </c>
      <c r="B395" s="6">
        <v>-16.8</v>
      </c>
      <c r="C395" s="7" t="s">
        <v>504</v>
      </c>
      <c r="D395" s="6" t="s">
        <v>511</v>
      </c>
      <c r="E395" s="7">
        <v>31510</v>
      </c>
      <c r="F395" s="6">
        <f>490/-460</f>
        <v>-1.0652173913043479</v>
      </c>
      <c r="G395" s="7" t="s">
        <v>13</v>
      </c>
      <c r="H395" s="6" t="s">
        <v>14</v>
      </c>
      <c r="I395" s="9" t="s">
        <v>34</v>
      </c>
      <c r="J395" s="9" t="s">
        <v>34</v>
      </c>
      <c r="K395" s="16">
        <v>77</v>
      </c>
    </row>
    <row r="396" spans="1:11" ht="25" thickBot="1" x14ac:dyDescent="0.25">
      <c r="A396" s="5">
        <v>144.82</v>
      </c>
      <c r="B396" s="6">
        <v>-16.8</v>
      </c>
      <c r="C396" s="7" t="s">
        <v>504</v>
      </c>
      <c r="D396" s="6" t="s">
        <v>512</v>
      </c>
      <c r="E396" s="7">
        <v>31800</v>
      </c>
      <c r="F396" s="6">
        <v>1650</v>
      </c>
      <c r="G396" s="7" t="s">
        <v>456</v>
      </c>
      <c r="H396" s="6" t="s">
        <v>14</v>
      </c>
      <c r="I396" s="9" t="s">
        <v>15</v>
      </c>
      <c r="J396" s="9" t="s">
        <v>16</v>
      </c>
      <c r="K396" s="16">
        <v>76</v>
      </c>
    </row>
    <row r="397" spans="1:11" ht="25" thickBot="1" x14ac:dyDescent="0.25">
      <c r="A397" s="5">
        <v>144.82</v>
      </c>
      <c r="B397" s="6">
        <v>-16.8</v>
      </c>
      <c r="C397" s="7" t="s">
        <v>504</v>
      </c>
      <c r="D397" s="6" t="s">
        <v>513</v>
      </c>
      <c r="E397" s="7">
        <v>32200</v>
      </c>
      <c r="F397" s="6">
        <v>500</v>
      </c>
      <c r="G397" s="7" t="s">
        <v>456</v>
      </c>
      <c r="H397" s="6" t="s">
        <v>14</v>
      </c>
      <c r="I397" s="9" t="s">
        <v>15</v>
      </c>
      <c r="J397" s="9" t="s">
        <v>16</v>
      </c>
      <c r="K397" s="16">
        <v>76</v>
      </c>
    </row>
    <row r="398" spans="1:11" ht="25" thickBot="1" x14ac:dyDescent="0.25">
      <c r="A398" s="5">
        <v>144.82</v>
      </c>
      <c r="B398" s="6">
        <v>-16.8</v>
      </c>
      <c r="C398" s="7" t="s">
        <v>504</v>
      </c>
      <c r="D398" s="6" t="s">
        <v>514</v>
      </c>
      <c r="E398" s="7">
        <v>32300</v>
      </c>
      <c r="F398" s="6">
        <v>500</v>
      </c>
      <c r="G398" s="7" t="s">
        <v>456</v>
      </c>
      <c r="H398" s="6" t="s">
        <v>14</v>
      </c>
      <c r="I398" s="9" t="s">
        <v>15</v>
      </c>
      <c r="J398" s="9" t="s">
        <v>16</v>
      </c>
      <c r="K398" s="16">
        <v>76</v>
      </c>
    </row>
    <row r="399" spans="1:11" ht="25" thickBot="1" x14ac:dyDescent="0.25">
      <c r="A399" s="5">
        <v>144.82</v>
      </c>
      <c r="B399" s="6">
        <v>-16.8</v>
      </c>
      <c r="C399" s="7" t="s">
        <v>504</v>
      </c>
      <c r="D399" s="6" t="s">
        <v>515</v>
      </c>
      <c r="E399" s="7">
        <v>32400</v>
      </c>
      <c r="F399" s="6">
        <v>400</v>
      </c>
      <c r="G399" s="7" t="s">
        <v>456</v>
      </c>
      <c r="H399" s="6" t="s">
        <v>14</v>
      </c>
      <c r="I399" s="9" t="s">
        <v>15</v>
      </c>
      <c r="J399" s="9" t="s">
        <v>16</v>
      </c>
      <c r="K399" s="16">
        <v>76</v>
      </c>
    </row>
    <row r="400" spans="1:11" ht="25" thickBot="1" x14ac:dyDescent="0.25">
      <c r="A400" s="5">
        <v>144.82</v>
      </c>
      <c r="B400" s="6">
        <v>-16.8</v>
      </c>
      <c r="C400" s="7" t="s">
        <v>504</v>
      </c>
      <c r="D400" s="6" t="s">
        <v>516</v>
      </c>
      <c r="E400" s="7">
        <v>32540</v>
      </c>
      <c r="F400" s="6">
        <f>630/-590</f>
        <v>-1.0677966101694916</v>
      </c>
      <c r="G400" s="7" t="s">
        <v>13</v>
      </c>
      <c r="H400" s="6" t="s">
        <v>14</v>
      </c>
      <c r="I400" s="9" t="s">
        <v>15</v>
      </c>
      <c r="J400" s="9" t="s">
        <v>16</v>
      </c>
      <c r="K400" s="16">
        <v>77</v>
      </c>
    </row>
    <row r="401" spans="1:11" ht="25" thickBot="1" x14ac:dyDescent="0.25">
      <c r="A401" s="5">
        <v>144.82</v>
      </c>
      <c r="B401" s="6">
        <v>-16.8</v>
      </c>
      <c r="C401" s="7" t="s">
        <v>504</v>
      </c>
      <c r="D401" s="6" t="s">
        <v>517</v>
      </c>
      <c r="E401" s="7">
        <v>32700</v>
      </c>
      <c r="F401" s="6">
        <v>450</v>
      </c>
      <c r="G401" s="7" t="s">
        <v>456</v>
      </c>
      <c r="H401" s="6" t="s">
        <v>14</v>
      </c>
      <c r="I401" s="9" t="s">
        <v>15</v>
      </c>
      <c r="J401" s="9" t="s">
        <v>16</v>
      </c>
      <c r="K401" s="16">
        <v>76</v>
      </c>
    </row>
    <row r="402" spans="1:11" ht="25" thickBot="1" x14ac:dyDescent="0.25">
      <c r="A402" s="5">
        <v>144.82</v>
      </c>
      <c r="B402" s="6">
        <v>-16.8</v>
      </c>
      <c r="C402" s="7" t="s">
        <v>504</v>
      </c>
      <c r="D402" s="6" t="s">
        <v>518</v>
      </c>
      <c r="E402" s="7">
        <v>32900</v>
      </c>
      <c r="F402" s="6">
        <v>550</v>
      </c>
      <c r="G402" s="7" t="s">
        <v>456</v>
      </c>
      <c r="H402" s="6" t="s">
        <v>14</v>
      </c>
      <c r="I402" s="9" t="s">
        <v>15</v>
      </c>
      <c r="J402" s="9" t="s">
        <v>16</v>
      </c>
      <c r="K402" s="16">
        <v>76</v>
      </c>
    </row>
    <row r="403" spans="1:11" ht="25" thickBot="1" x14ac:dyDescent="0.25">
      <c r="A403" s="5">
        <v>144.82</v>
      </c>
      <c r="B403" s="6">
        <v>-16.8</v>
      </c>
      <c r="C403" s="7" t="s">
        <v>504</v>
      </c>
      <c r="D403" s="6" t="s">
        <v>519</v>
      </c>
      <c r="E403" s="7">
        <v>33000</v>
      </c>
      <c r="F403" s="6">
        <v>450</v>
      </c>
      <c r="G403" s="7" t="s">
        <v>456</v>
      </c>
      <c r="H403" s="6" t="s">
        <v>14</v>
      </c>
      <c r="I403" s="9" t="s">
        <v>15</v>
      </c>
      <c r="J403" s="9" t="s">
        <v>16</v>
      </c>
      <c r="K403" s="16">
        <v>76</v>
      </c>
    </row>
    <row r="404" spans="1:11" ht="25" thickBot="1" x14ac:dyDescent="0.25">
      <c r="A404" s="5">
        <v>144.82</v>
      </c>
      <c r="B404" s="6">
        <v>-16.8</v>
      </c>
      <c r="C404" s="7" t="s">
        <v>504</v>
      </c>
      <c r="D404" s="6" t="s">
        <v>520</v>
      </c>
      <c r="E404" s="7">
        <v>33000</v>
      </c>
      <c r="F404" s="6">
        <v>450</v>
      </c>
      <c r="G404" s="7" t="s">
        <v>456</v>
      </c>
      <c r="H404" s="6" t="s">
        <v>14</v>
      </c>
      <c r="I404" s="9" t="s">
        <v>15</v>
      </c>
      <c r="J404" s="9" t="s">
        <v>16</v>
      </c>
      <c r="K404" s="16">
        <v>76</v>
      </c>
    </row>
    <row r="405" spans="1:11" ht="25" thickBot="1" x14ac:dyDescent="0.25">
      <c r="A405" s="5">
        <v>144.82</v>
      </c>
      <c r="B405" s="6">
        <v>-16.8</v>
      </c>
      <c r="C405" s="7" t="s">
        <v>504</v>
      </c>
      <c r="D405" s="6" t="s">
        <v>521</v>
      </c>
      <c r="E405" s="7">
        <v>33100</v>
      </c>
      <c r="F405" s="6">
        <v>550</v>
      </c>
      <c r="G405" s="7" t="s">
        <v>456</v>
      </c>
      <c r="H405" s="6" t="s">
        <v>14</v>
      </c>
      <c r="I405" s="9" t="s">
        <v>15</v>
      </c>
      <c r="J405" s="9" t="s">
        <v>16</v>
      </c>
      <c r="K405" s="16">
        <v>76</v>
      </c>
    </row>
    <row r="406" spans="1:11" ht="25" thickBot="1" x14ac:dyDescent="0.25">
      <c r="A406" s="5">
        <v>144.82</v>
      </c>
      <c r="B406" s="6">
        <v>-16.8</v>
      </c>
      <c r="C406" s="7" t="s">
        <v>504</v>
      </c>
      <c r="D406" s="6" t="s">
        <v>522</v>
      </c>
      <c r="E406" s="7">
        <v>33100</v>
      </c>
      <c r="F406" s="6">
        <v>2100</v>
      </c>
      <c r="G406" s="7" t="s">
        <v>456</v>
      </c>
      <c r="H406" s="6" t="s">
        <v>14</v>
      </c>
      <c r="I406" s="9" t="s">
        <v>15</v>
      </c>
      <c r="J406" s="9" t="s">
        <v>16</v>
      </c>
      <c r="K406" s="16">
        <v>76</v>
      </c>
    </row>
    <row r="407" spans="1:11" ht="25" thickBot="1" x14ac:dyDescent="0.25">
      <c r="A407" s="5">
        <v>144.82</v>
      </c>
      <c r="B407" s="6">
        <v>-16.8</v>
      </c>
      <c r="C407" s="7" t="s">
        <v>504</v>
      </c>
      <c r="D407" s="6" t="s">
        <v>523</v>
      </c>
      <c r="E407" s="7">
        <v>33170</v>
      </c>
      <c r="F407" s="6">
        <f>570/-530</f>
        <v>-1.0754716981132075</v>
      </c>
      <c r="G407" s="7" t="s">
        <v>13</v>
      </c>
      <c r="H407" s="6" t="s">
        <v>14</v>
      </c>
      <c r="I407" s="9" t="s">
        <v>15</v>
      </c>
      <c r="J407" s="9" t="s">
        <v>16</v>
      </c>
      <c r="K407" s="16">
        <v>77</v>
      </c>
    </row>
    <row r="408" spans="1:11" ht="25" thickBot="1" x14ac:dyDescent="0.25">
      <c r="A408" s="5">
        <v>144.82</v>
      </c>
      <c r="B408" s="6">
        <v>-16.8</v>
      </c>
      <c r="C408" s="7" t="s">
        <v>504</v>
      </c>
      <c r="D408" s="6" t="s">
        <v>524</v>
      </c>
      <c r="E408" s="7">
        <v>33200</v>
      </c>
      <c r="F408" s="6">
        <v>450</v>
      </c>
      <c r="G408" s="7" t="s">
        <v>456</v>
      </c>
      <c r="H408" s="6" t="s">
        <v>14</v>
      </c>
      <c r="I408" s="9" t="s">
        <v>15</v>
      </c>
      <c r="J408" s="9" t="s">
        <v>16</v>
      </c>
      <c r="K408" s="16">
        <v>76</v>
      </c>
    </row>
    <row r="409" spans="1:11" ht="25" thickBot="1" x14ac:dyDescent="0.25">
      <c r="A409" s="5">
        <v>144.82</v>
      </c>
      <c r="B409" s="6">
        <v>-16.8</v>
      </c>
      <c r="C409" s="7" t="s">
        <v>504</v>
      </c>
      <c r="D409" s="6" t="s">
        <v>525</v>
      </c>
      <c r="E409" s="7">
        <v>33320</v>
      </c>
      <c r="F409" s="6">
        <f>480/-450</f>
        <v>-1.0666666666666667</v>
      </c>
      <c r="G409" s="7" t="s">
        <v>13</v>
      </c>
      <c r="H409" s="6" t="s">
        <v>14</v>
      </c>
      <c r="I409" s="9" t="s">
        <v>61</v>
      </c>
      <c r="J409" s="9" t="s">
        <v>62</v>
      </c>
      <c r="K409" s="16">
        <v>77</v>
      </c>
    </row>
    <row r="410" spans="1:11" ht="25" thickBot="1" x14ac:dyDescent="0.25">
      <c r="A410" s="5">
        <v>144.82</v>
      </c>
      <c r="B410" s="6">
        <v>-16.8</v>
      </c>
      <c r="C410" s="7" t="s">
        <v>504</v>
      </c>
      <c r="D410" s="6" t="s">
        <v>526</v>
      </c>
      <c r="E410" s="7">
        <v>33400</v>
      </c>
      <c r="F410" s="6">
        <v>3750</v>
      </c>
      <c r="G410" s="7" t="s">
        <v>456</v>
      </c>
      <c r="H410" s="6" t="s">
        <v>14</v>
      </c>
      <c r="I410" s="9" t="s">
        <v>15</v>
      </c>
      <c r="J410" s="9" t="s">
        <v>16</v>
      </c>
      <c r="K410" s="16">
        <v>76</v>
      </c>
    </row>
    <row r="411" spans="1:11" ht="25" thickBot="1" x14ac:dyDescent="0.25">
      <c r="A411" s="5">
        <v>144.82</v>
      </c>
      <c r="B411" s="6">
        <v>-16.8</v>
      </c>
      <c r="C411" s="7" t="s">
        <v>504</v>
      </c>
      <c r="D411" s="6" t="s">
        <v>527</v>
      </c>
      <c r="E411" s="7">
        <v>33420</v>
      </c>
      <c r="F411" s="6">
        <f>490/-460</f>
        <v>-1.0652173913043479</v>
      </c>
      <c r="G411" s="7" t="s">
        <v>13</v>
      </c>
      <c r="H411" s="6" t="s">
        <v>14</v>
      </c>
      <c r="I411" s="9" t="s">
        <v>61</v>
      </c>
      <c r="J411" s="9" t="s">
        <v>62</v>
      </c>
      <c r="K411" s="16">
        <v>77</v>
      </c>
    </row>
    <row r="412" spans="1:11" ht="25" thickBot="1" x14ac:dyDescent="0.25">
      <c r="A412" s="5">
        <v>144.82</v>
      </c>
      <c r="B412" s="6">
        <v>-16.8</v>
      </c>
      <c r="C412" s="7" t="s">
        <v>504</v>
      </c>
      <c r="D412" s="6" t="s">
        <v>528</v>
      </c>
      <c r="E412" s="7">
        <v>33470</v>
      </c>
      <c r="F412" s="6">
        <f>580/-540</f>
        <v>-1.0740740740740742</v>
      </c>
      <c r="G412" s="7" t="s">
        <v>13</v>
      </c>
      <c r="H412" s="6" t="s">
        <v>14</v>
      </c>
      <c r="I412" s="9" t="s">
        <v>15</v>
      </c>
      <c r="J412" s="9" t="s">
        <v>16</v>
      </c>
      <c r="K412" s="16">
        <v>77</v>
      </c>
    </row>
    <row r="413" spans="1:11" ht="25" thickBot="1" x14ac:dyDescent="0.25">
      <c r="A413" s="5">
        <v>144.82</v>
      </c>
      <c r="B413" s="6">
        <v>-16.8</v>
      </c>
      <c r="C413" s="7" t="s">
        <v>504</v>
      </c>
      <c r="D413" s="6" t="s">
        <v>529</v>
      </c>
      <c r="E413" s="7">
        <v>33630</v>
      </c>
      <c r="F413" s="6">
        <f>480/-450</f>
        <v>-1.0666666666666667</v>
      </c>
      <c r="G413" s="7" t="s">
        <v>13</v>
      </c>
      <c r="H413" s="6" t="s">
        <v>14</v>
      </c>
      <c r="I413" s="9" t="s">
        <v>34</v>
      </c>
      <c r="J413" s="9" t="s">
        <v>34</v>
      </c>
      <c r="K413" s="16">
        <v>77</v>
      </c>
    </row>
    <row r="414" spans="1:11" ht="25" thickBot="1" x14ac:dyDescent="0.25">
      <c r="A414" s="5">
        <v>144.82</v>
      </c>
      <c r="B414" s="6">
        <v>-16.8</v>
      </c>
      <c r="C414" s="7" t="s">
        <v>504</v>
      </c>
      <c r="D414" s="6" t="s">
        <v>530</v>
      </c>
      <c r="E414" s="7">
        <v>34100</v>
      </c>
      <c r="F414" s="6">
        <v>3100</v>
      </c>
      <c r="G414" s="7" t="s">
        <v>29</v>
      </c>
      <c r="H414" s="6" t="s">
        <v>30</v>
      </c>
      <c r="I414" s="9" t="s">
        <v>15</v>
      </c>
      <c r="J414" s="9" t="s">
        <v>16</v>
      </c>
      <c r="K414" s="16">
        <v>76</v>
      </c>
    </row>
    <row r="415" spans="1:11" ht="25" thickBot="1" x14ac:dyDescent="0.25">
      <c r="A415" s="5">
        <v>144.82</v>
      </c>
      <c r="B415" s="6">
        <v>-16.8</v>
      </c>
      <c r="C415" s="7" t="s">
        <v>504</v>
      </c>
      <c r="D415" s="6" t="s">
        <v>531</v>
      </c>
      <c r="E415" s="7">
        <v>34200</v>
      </c>
      <c r="F415" s="6">
        <v>300</v>
      </c>
      <c r="G415" s="7" t="s">
        <v>456</v>
      </c>
      <c r="H415" s="6" t="s">
        <v>14</v>
      </c>
      <c r="I415" s="9" t="s">
        <v>15</v>
      </c>
      <c r="J415" s="9" t="s">
        <v>16</v>
      </c>
      <c r="K415" s="16">
        <v>76</v>
      </c>
    </row>
    <row r="416" spans="1:11" ht="25" thickBot="1" x14ac:dyDescent="0.25">
      <c r="A416" s="5">
        <v>144.82</v>
      </c>
      <c r="B416" s="6">
        <v>-16.8</v>
      </c>
      <c r="C416" s="7" t="s">
        <v>504</v>
      </c>
      <c r="D416" s="6" t="s">
        <v>532</v>
      </c>
      <c r="E416" s="7">
        <v>34230</v>
      </c>
      <c r="F416" s="6">
        <f>600/-560</f>
        <v>-1.0714285714285714</v>
      </c>
      <c r="G416" s="7" t="s">
        <v>13</v>
      </c>
      <c r="H416" s="6" t="s">
        <v>14</v>
      </c>
      <c r="I416" s="9" t="s">
        <v>15</v>
      </c>
      <c r="J416" s="9" t="s">
        <v>16</v>
      </c>
      <c r="K416" s="16">
        <v>77</v>
      </c>
    </row>
    <row r="417" spans="1:11" ht="25" thickBot="1" x14ac:dyDescent="0.25">
      <c r="A417" s="5">
        <v>144.82</v>
      </c>
      <c r="B417" s="6">
        <v>-16.8</v>
      </c>
      <c r="C417" s="7" t="s">
        <v>504</v>
      </c>
      <c r="D417" s="6" t="s">
        <v>533</v>
      </c>
      <c r="E417" s="7">
        <v>34350</v>
      </c>
      <c r="F417" s="6">
        <f>720/-660</f>
        <v>-1.0909090909090908</v>
      </c>
      <c r="G417" s="7" t="s">
        <v>13</v>
      </c>
      <c r="H417" s="6" t="s">
        <v>14</v>
      </c>
      <c r="I417" s="9" t="s">
        <v>15</v>
      </c>
      <c r="J417" s="9" t="s">
        <v>16</v>
      </c>
      <c r="K417" s="16">
        <v>77</v>
      </c>
    </row>
    <row r="418" spans="1:11" ht="25" thickBot="1" x14ac:dyDescent="0.25">
      <c r="A418" s="5">
        <v>144.82</v>
      </c>
      <c r="B418" s="6">
        <v>-16.8</v>
      </c>
      <c r="C418" s="7" t="s">
        <v>504</v>
      </c>
      <c r="D418" s="6" t="s">
        <v>534</v>
      </c>
      <c r="E418" s="7">
        <v>34580</v>
      </c>
      <c r="F418" s="6">
        <f>580/-540</f>
        <v>-1.0740740740740742</v>
      </c>
      <c r="G418" s="7" t="s">
        <v>13</v>
      </c>
      <c r="H418" s="6" t="s">
        <v>14</v>
      </c>
      <c r="I418" s="9" t="s">
        <v>61</v>
      </c>
      <c r="J418" s="9" t="s">
        <v>62</v>
      </c>
      <c r="K418" s="16">
        <v>77</v>
      </c>
    </row>
    <row r="419" spans="1:11" ht="25" thickBot="1" x14ac:dyDescent="0.25">
      <c r="A419" s="5">
        <v>144.82</v>
      </c>
      <c r="B419" s="6">
        <v>-16.8</v>
      </c>
      <c r="C419" s="7" t="s">
        <v>504</v>
      </c>
      <c r="D419" s="6" t="s">
        <v>535</v>
      </c>
      <c r="E419" s="7">
        <v>34600</v>
      </c>
      <c r="F419" s="6">
        <v>350</v>
      </c>
      <c r="G419" s="7" t="s">
        <v>456</v>
      </c>
      <c r="H419" s="6" t="s">
        <v>14</v>
      </c>
      <c r="I419" s="9" t="s">
        <v>15</v>
      </c>
      <c r="J419" s="9" t="s">
        <v>16</v>
      </c>
      <c r="K419" s="16">
        <v>76</v>
      </c>
    </row>
    <row r="420" spans="1:11" ht="25" thickBot="1" x14ac:dyDescent="0.25">
      <c r="A420" s="5">
        <v>144.82</v>
      </c>
      <c r="B420" s="6">
        <v>-16.8</v>
      </c>
      <c r="C420" s="7" t="s">
        <v>504</v>
      </c>
      <c r="D420" s="6" t="s">
        <v>536</v>
      </c>
      <c r="E420" s="7">
        <v>34900</v>
      </c>
      <c r="F420" s="6">
        <v>2100</v>
      </c>
      <c r="G420" s="7" t="s">
        <v>29</v>
      </c>
      <c r="H420" s="6" t="s">
        <v>30</v>
      </c>
      <c r="I420" s="9" t="s">
        <v>15</v>
      </c>
      <c r="J420" s="9" t="s">
        <v>16</v>
      </c>
      <c r="K420" s="16">
        <v>76</v>
      </c>
    </row>
    <row r="421" spans="1:11" ht="25" thickBot="1" x14ac:dyDescent="0.25">
      <c r="A421" s="5">
        <v>144.82</v>
      </c>
      <c r="B421" s="6">
        <v>-16.8</v>
      </c>
      <c r="C421" s="7" t="s">
        <v>504</v>
      </c>
      <c r="D421" s="6" t="s">
        <v>537</v>
      </c>
      <c r="E421" s="7">
        <v>35200</v>
      </c>
      <c r="F421" s="6">
        <f>630/-580</f>
        <v>-1.0862068965517242</v>
      </c>
      <c r="G421" s="7" t="s">
        <v>13</v>
      </c>
      <c r="H421" s="6" t="s">
        <v>14</v>
      </c>
      <c r="I421" s="9" t="s">
        <v>34</v>
      </c>
      <c r="J421" s="9" t="s">
        <v>34</v>
      </c>
      <c r="K421" s="16">
        <v>77</v>
      </c>
    </row>
    <row r="422" spans="1:11" ht="25" thickBot="1" x14ac:dyDescent="0.25">
      <c r="A422" s="5">
        <v>144.82</v>
      </c>
      <c r="B422" s="6">
        <v>-16.8</v>
      </c>
      <c r="C422" s="7" t="s">
        <v>504</v>
      </c>
      <c r="D422" s="6" t="s">
        <v>538</v>
      </c>
      <c r="E422" s="7">
        <v>35200</v>
      </c>
      <c r="F422" s="6">
        <f>720/-660</f>
        <v>-1.0909090909090908</v>
      </c>
      <c r="G422" s="7" t="s">
        <v>13</v>
      </c>
      <c r="H422" s="6" t="s">
        <v>14</v>
      </c>
      <c r="I422" s="8" t="s">
        <v>61</v>
      </c>
      <c r="J422" s="8" t="s">
        <v>62</v>
      </c>
      <c r="K422" s="16">
        <v>77</v>
      </c>
    </row>
    <row r="423" spans="1:11" ht="25" thickBot="1" x14ac:dyDescent="0.25">
      <c r="A423" s="5">
        <v>144.82</v>
      </c>
      <c r="B423" s="6">
        <v>-16.8</v>
      </c>
      <c r="C423" s="7" t="s">
        <v>504</v>
      </c>
      <c r="D423" s="6" t="s">
        <v>539</v>
      </c>
      <c r="E423" s="7">
        <v>35460</v>
      </c>
      <c r="F423" s="6">
        <f>750/-690</f>
        <v>-1.0869565217391304</v>
      </c>
      <c r="G423" s="7" t="s">
        <v>13</v>
      </c>
      <c r="H423" s="6" t="s">
        <v>14</v>
      </c>
      <c r="I423" s="8" t="s">
        <v>61</v>
      </c>
      <c r="J423" s="8" t="s">
        <v>62</v>
      </c>
      <c r="K423" s="16">
        <v>77</v>
      </c>
    </row>
    <row r="424" spans="1:11" ht="25" thickBot="1" x14ac:dyDescent="0.25">
      <c r="A424" s="5">
        <v>144.82</v>
      </c>
      <c r="B424" s="6">
        <v>-16.8</v>
      </c>
      <c r="C424" s="7" t="s">
        <v>504</v>
      </c>
      <c r="D424" s="6" t="s">
        <v>540</v>
      </c>
      <c r="E424" s="7">
        <v>35500</v>
      </c>
      <c r="F424" s="6">
        <v>600</v>
      </c>
      <c r="G424" s="7" t="s">
        <v>13</v>
      </c>
      <c r="H424" s="6" t="s">
        <v>14</v>
      </c>
      <c r="I424" s="8" t="s">
        <v>61</v>
      </c>
      <c r="J424" s="8" t="s">
        <v>62</v>
      </c>
      <c r="K424" s="16">
        <v>77</v>
      </c>
    </row>
    <row r="425" spans="1:11" ht="25" thickBot="1" x14ac:dyDescent="0.25">
      <c r="A425" s="5">
        <v>144.82</v>
      </c>
      <c r="B425" s="6">
        <v>-16.8</v>
      </c>
      <c r="C425" s="7" t="s">
        <v>504</v>
      </c>
      <c r="D425" s="6" t="s">
        <v>541</v>
      </c>
      <c r="E425" s="7">
        <v>36100</v>
      </c>
      <c r="F425" s="6">
        <v>800</v>
      </c>
      <c r="G425" s="7" t="s">
        <v>506</v>
      </c>
      <c r="H425" s="6" t="s">
        <v>14</v>
      </c>
      <c r="I425" s="8" t="s">
        <v>49</v>
      </c>
      <c r="J425" s="8" t="s">
        <v>49</v>
      </c>
      <c r="K425" s="16">
        <v>78</v>
      </c>
    </row>
    <row r="426" spans="1:11" ht="25" thickBot="1" x14ac:dyDescent="0.25">
      <c r="A426" s="5">
        <v>144.82</v>
      </c>
      <c r="B426" s="6">
        <v>-16.8</v>
      </c>
      <c r="C426" s="7" t="s">
        <v>504</v>
      </c>
      <c r="D426" s="6" t="s">
        <v>542</v>
      </c>
      <c r="E426" s="7" t="s">
        <v>543</v>
      </c>
      <c r="F426" s="10"/>
      <c r="G426" s="7" t="s">
        <v>506</v>
      </c>
      <c r="H426" s="6" t="s">
        <v>14</v>
      </c>
      <c r="I426" s="8" t="s">
        <v>15</v>
      </c>
      <c r="J426" s="8" t="s">
        <v>34</v>
      </c>
      <c r="K426" s="16">
        <v>75</v>
      </c>
    </row>
    <row r="427" spans="1:11" ht="25" thickBot="1" x14ac:dyDescent="0.25">
      <c r="A427" s="5">
        <v>144.82</v>
      </c>
      <c r="B427" s="6">
        <v>-16.809999999999999</v>
      </c>
      <c r="C427" s="7" t="s">
        <v>544</v>
      </c>
      <c r="D427" s="6" t="s">
        <v>545</v>
      </c>
      <c r="E427" s="7">
        <v>31700</v>
      </c>
      <c r="F427" s="6">
        <v>300</v>
      </c>
      <c r="G427" s="7" t="s">
        <v>456</v>
      </c>
      <c r="H427" s="6" t="s">
        <v>14</v>
      </c>
      <c r="I427" s="9" t="s">
        <v>15</v>
      </c>
      <c r="J427" s="9" t="s">
        <v>16</v>
      </c>
      <c r="K427" s="16">
        <v>75</v>
      </c>
    </row>
    <row r="428" spans="1:11" ht="17" thickBot="1" x14ac:dyDescent="0.25">
      <c r="A428" s="5">
        <v>151.33000000000001</v>
      </c>
      <c r="B428" s="6">
        <v>-32.82</v>
      </c>
      <c r="C428" s="7" t="s">
        <v>546</v>
      </c>
      <c r="D428" s="6" t="s">
        <v>547</v>
      </c>
      <c r="E428" s="7">
        <v>32100</v>
      </c>
      <c r="F428" s="6">
        <v>1800</v>
      </c>
      <c r="G428" s="7" t="s">
        <v>29</v>
      </c>
      <c r="H428" s="6" t="s">
        <v>30</v>
      </c>
      <c r="I428" s="9" t="s">
        <v>15</v>
      </c>
      <c r="J428" s="9" t="s">
        <v>49</v>
      </c>
      <c r="K428" s="16">
        <v>79</v>
      </c>
    </row>
    <row r="429" spans="1:11" ht="25" thickBot="1" x14ac:dyDescent="0.25">
      <c r="A429" s="5">
        <v>146.84</v>
      </c>
      <c r="B429" s="6">
        <v>-41.56</v>
      </c>
      <c r="C429" s="7" t="s">
        <v>548</v>
      </c>
      <c r="D429" s="6" t="s">
        <v>549</v>
      </c>
      <c r="E429" s="7">
        <v>30840</v>
      </c>
      <c r="F429" s="6">
        <v>480</v>
      </c>
      <c r="G429" s="7" t="s">
        <v>42</v>
      </c>
      <c r="H429" s="6" t="s">
        <v>14</v>
      </c>
      <c r="I429" s="9" t="s">
        <v>15</v>
      </c>
      <c r="J429" s="9" t="s">
        <v>16</v>
      </c>
      <c r="K429" s="16" t="s">
        <v>849</v>
      </c>
    </row>
    <row r="430" spans="1:11" ht="25" thickBot="1" x14ac:dyDescent="0.25">
      <c r="A430" s="5">
        <v>143.01</v>
      </c>
      <c r="B430" s="6">
        <v>-33.799999999999997</v>
      </c>
      <c r="C430" s="7" t="s">
        <v>550</v>
      </c>
      <c r="D430" s="6" t="s">
        <v>551</v>
      </c>
      <c r="E430" s="7">
        <v>35100</v>
      </c>
      <c r="F430" s="6">
        <v>1800</v>
      </c>
      <c r="G430" s="7" t="s">
        <v>234</v>
      </c>
      <c r="H430" s="6" t="s">
        <v>14</v>
      </c>
      <c r="I430" s="8" t="s">
        <v>49</v>
      </c>
      <c r="J430" s="8" t="s">
        <v>49</v>
      </c>
      <c r="K430" s="16" t="s">
        <v>841</v>
      </c>
    </row>
    <row r="431" spans="1:11" ht="17" thickBot="1" x14ac:dyDescent="0.25">
      <c r="A431" s="5">
        <v>137.69999999999999</v>
      </c>
      <c r="B431" s="6">
        <v>-32.479999999999997</v>
      </c>
      <c r="C431" s="7" t="s">
        <v>552</v>
      </c>
      <c r="D431" s="6" t="s">
        <v>553</v>
      </c>
      <c r="E431" s="7">
        <v>36600</v>
      </c>
      <c r="F431" s="6">
        <v>2600</v>
      </c>
      <c r="G431" s="7" t="s">
        <v>29</v>
      </c>
      <c r="H431" s="6" t="s">
        <v>30</v>
      </c>
      <c r="I431" s="8" t="s">
        <v>34</v>
      </c>
      <c r="J431" s="8" t="s">
        <v>34</v>
      </c>
      <c r="K431" s="16">
        <v>82</v>
      </c>
    </row>
    <row r="432" spans="1:11" ht="17" thickBot="1" x14ac:dyDescent="0.25">
      <c r="A432" s="5">
        <v>137.69999999999999</v>
      </c>
      <c r="B432" s="6">
        <v>-32.479999999999997</v>
      </c>
      <c r="C432" s="7" t="s">
        <v>552</v>
      </c>
      <c r="D432" s="6" t="s">
        <v>554</v>
      </c>
      <c r="E432" s="7">
        <v>38300</v>
      </c>
      <c r="F432" s="6">
        <v>1000</v>
      </c>
      <c r="G432" s="7" t="s">
        <v>555</v>
      </c>
      <c r="H432" s="6" t="s">
        <v>14</v>
      </c>
      <c r="I432" s="8" t="s">
        <v>49</v>
      </c>
      <c r="J432" s="8" t="s">
        <v>49</v>
      </c>
      <c r="K432" s="16">
        <v>82</v>
      </c>
    </row>
    <row r="433" spans="1:11" ht="17" thickBot="1" x14ac:dyDescent="0.25">
      <c r="A433" s="5">
        <v>137.69999999999999</v>
      </c>
      <c r="B433" s="6">
        <v>-32.479999999999997</v>
      </c>
      <c r="C433" s="7" t="s">
        <v>552</v>
      </c>
      <c r="D433" s="6" t="s">
        <v>556</v>
      </c>
      <c r="E433" s="7">
        <v>40496</v>
      </c>
      <c r="F433" s="6">
        <v>949</v>
      </c>
      <c r="G433" s="7" t="s">
        <v>555</v>
      </c>
      <c r="H433" s="6" t="s">
        <v>14</v>
      </c>
      <c r="I433" s="8" t="s">
        <v>15</v>
      </c>
      <c r="J433" s="8" t="s">
        <v>16</v>
      </c>
      <c r="K433" s="16">
        <v>82</v>
      </c>
    </row>
    <row r="434" spans="1:11" ht="17" thickBot="1" x14ac:dyDescent="0.25">
      <c r="A434" s="5">
        <v>137.69999999999999</v>
      </c>
      <c r="B434" s="6">
        <v>-32.479999999999997</v>
      </c>
      <c r="C434" s="7" t="s">
        <v>552</v>
      </c>
      <c r="D434" s="6" t="s">
        <v>557</v>
      </c>
      <c r="E434" s="7">
        <v>44500</v>
      </c>
      <c r="F434" s="6">
        <v>3700</v>
      </c>
      <c r="G434" s="7" t="s">
        <v>29</v>
      </c>
      <c r="H434" s="6" t="s">
        <v>30</v>
      </c>
      <c r="I434" s="8" t="s">
        <v>34</v>
      </c>
      <c r="J434" s="8" t="s">
        <v>34</v>
      </c>
      <c r="K434" s="16">
        <v>82</v>
      </c>
    </row>
    <row r="435" spans="1:11" ht="17" thickBot="1" x14ac:dyDescent="0.25">
      <c r="A435" s="5">
        <v>137.69999999999999</v>
      </c>
      <c r="B435" s="6">
        <v>-32.479999999999997</v>
      </c>
      <c r="C435" s="7" t="s">
        <v>552</v>
      </c>
      <c r="D435" s="6" t="s">
        <v>558</v>
      </c>
      <c r="E435" s="7">
        <v>48100</v>
      </c>
      <c r="F435" s="6">
        <v>3300</v>
      </c>
      <c r="G435" s="7" t="s">
        <v>29</v>
      </c>
      <c r="H435" s="6" t="s">
        <v>30</v>
      </c>
      <c r="I435" s="8" t="s">
        <v>34</v>
      </c>
      <c r="J435" s="8" t="s">
        <v>34</v>
      </c>
      <c r="K435" s="16">
        <v>82</v>
      </c>
    </row>
    <row r="436" spans="1:11" ht="17" thickBot="1" x14ac:dyDescent="0.25">
      <c r="A436" s="5">
        <v>119.66</v>
      </c>
      <c r="B436" s="6">
        <v>-23.39</v>
      </c>
      <c r="C436" s="7" t="s">
        <v>559</v>
      </c>
      <c r="D436" s="6" t="s">
        <v>560</v>
      </c>
      <c r="E436" s="7">
        <v>35450</v>
      </c>
      <c r="F436" s="6">
        <v>300</v>
      </c>
      <c r="G436" s="7" t="s">
        <v>13</v>
      </c>
      <c r="H436" s="6" t="s">
        <v>14</v>
      </c>
      <c r="I436" s="8" t="s">
        <v>15</v>
      </c>
      <c r="J436" s="8" t="s">
        <v>16</v>
      </c>
      <c r="K436" s="16">
        <v>74</v>
      </c>
    </row>
    <row r="437" spans="1:11" ht="25" thickBot="1" x14ac:dyDescent="0.25">
      <c r="A437" s="5">
        <v>146.08000000000001</v>
      </c>
      <c r="B437" s="6">
        <v>-41.7</v>
      </c>
      <c r="C437" s="7" t="s">
        <v>561</v>
      </c>
      <c r="D437" s="6" t="s">
        <v>562</v>
      </c>
      <c r="E437" s="7">
        <v>33260</v>
      </c>
      <c r="F437" s="6">
        <v>420</v>
      </c>
      <c r="G437" s="7" t="s">
        <v>506</v>
      </c>
      <c r="H437" s="6" t="s">
        <v>14</v>
      </c>
      <c r="I437" s="9" t="s">
        <v>15</v>
      </c>
      <c r="J437" s="9" t="s">
        <v>16</v>
      </c>
      <c r="K437" s="16">
        <v>6</v>
      </c>
    </row>
    <row r="438" spans="1:11" ht="25" thickBot="1" x14ac:dyDescent="0.25">
      <c r="A438" s="5">
        <v>146.08000000000001</v>
      </c>
      <c r="B438" s="6">
        <v>-41.7</v>
      </c>
      <c r="C438" s="7" t="s">
        <v>561</v>
      </c>
      <c r="D438" s="6" t="s">
        <v>563</v>
      </c>
      <c r="E438" s="7">
        <v>33850</v>
      </c>
      <c r="F438" s="6">
        <v>450</v>
      </c>
      <c r="G438" s="7" t="s">
        <v>506</v>
      </c>
      <c r="H438" s="6" t="s">
        <v>14</v>
      </c>
      <c r="I438" s="9" t="s">
        <v>15</v>
      </c>
      <c r="J438" s="9" t="s">
        <v>16</v>
      </c>
      <c r="K438" s="16">
        <v>6</v>
      </c>
    </row>
    <row r="439" spans="1:11" ht="25" thickBot="1" x14ac:dyDescent="0.25">
      <c r="A439" s="5">
        <v>146.08000000000001</v>
      </c>
      <c r="B439" s="6">
        <v>-41.7</v>
      </c>
      <c r="C439" s="7" t="s">
        <v>561</v>
      </c>
      <c r="D439" s="6" t="s">
        <v>564</v>
      </c>
      <c r="E439" s="7">
        <v>39970</v>
      </c>
      <c r="F439" s="6">
        <v>950</v>
      </c>
      <c r="G439" s="7" t="s">
        <v>456</v>
      </c>
      <c r="H439" s="6" t="s">
        <v>14</v>
      </c>
      <c r="I439" s="9" t="s">
        <v>49</v>
      </c>
      <c r="J439" s="9" t="s">
        <v>34</v>
      </c>
      <c r="K439" s="16">
        <v>6</v>
      </c>
    </row>
    <row r="440" spans="1:11" ht="17" thickBot="1" x14ac:dyDescent="0.25">
      <c r="A440" s="5">
        <v>127.61</v>
      </c>
      <c r="B440" s="6">
        <v>-20.14</v>
      </c>
      <c r="C440" s="7" t="s">
        <v>565</v>
      </c>
      <c r="D440" s="6" t="s">
        <v>566</v>
      </c>
      <c r="E440" s="7">
        <v>37200</v>
      </c>
      <c r="F440" s="6">
        <v>5800</v>
      </c>
      <c r="G440" s="7" t="s">
        <v>29</v>
      </c>
      <c r="H440" s="6" t="s">
        <v>30</v>
      </c>
      <c r="I440" s="9" t="s">
        <v>15</v>
      </c>
      <c r="J440" s="9" t="s">
        <v>16</v>
      </c>
      <c r="K440" s="16">
        <v>83</v>
      </c>
    </row>
    <row r="441" spans="1:11" ht="17" thickBot="1" x14ac:dyDescent="0.25">
      <c r="A441" s="5">
        <v>127.61</v>
      </c>
      <c r="B441" s="6">
        <v>-20.14</v>
      </c>
      <c r="C441" s="7" t="s">
        <v>565</v>
      </c>
      <c r="D441" s="6" t="s">
        <v>567</v>
      </c>
      <c r="E441" s="7">
        <v>45000</v>
      </c>
      <c r="F441" s="6">
        <v>2900</v>
      </c>
      <c r="G441" s="7" t="s">
        <v>29</v>
      </c>
      <c r="H441" s="6" t="s">
        <v>30</v>
      </c>
      <c r="I441" s="9" t="s">
        <v>15</v>
      </c>
      <c r="J441" s="9" t="s">
        <v>16</v>
      </c>
      <c r="K441" s="16">
        <v>83</v>
      </c>
    </row>
    <row r="442" spans="1:11" ht="17" thickBot="1" x14ac:dyDescent="0.25">
      <c r="A442" s="5">
        <v>127.61</v>
      </c>
      <c r="B442" s="6">
        <v>-20.14</v>
      </c>
      <c r="C442" s="7" t="s">
        <v>565</v>
      </c>
      <c r="D442" s="6" t="s">
        <v>568</v>
      </c>
      <c r="E442" s="7">
        <v>52400</v>
      </c>
      <c r="F442" s="6">
        <v>3000</v>
      </c>
      <c r="G442" s="7" t="s">
        <v>29</v>
      </c>
      <c r="H442" s="6" t="s">
        <v>30</v>
      </c>
      <c r="I442" s="9" t="s">
        <v>15</v>
      </c>
      <c r="J442" s="9" t="s">
        <v>16</v>
      </c>
      <c r="K442" s="16">
        <v>83</v>
      </c>
    </row>
    <row r="443" spans="1:11" ht="25" thickBot="1" x14ac:dyDescent="0.25">
      <c r="A443" s="5">
        <v>115.97</v>
      </c>
      <c r="B443" s="6">
        <v>-31.94</v>
      </c>
      <c r="C443" s="7" t="s">
        <v>569</v>
      </c>
      <c r="D443" s="6" t="s">
        <v>570</v>
      </c>
      <c r="E443" s="7">
        <v>35000</v>
      </c>
      <c r="F443" s="6">
        <v>2800</v>
      </c>
      <c r="G443" s="7" t="s">
        <v>29</v>
      </c>
      <c r="H443" s="6" t="s">
        <v>33</v>
      </c>
      <c r="I443" s="9" t="s">
        <v>15</v>
      </c>
      <c r="J443" s="9" t="s">
        <v>16</v>
      </c>
      <c r="K443" s="16">
        <v>28</v>
      </c>
    </row>
    <row r="444" spans="1:11" ht="17" thickBot="1" x14ac:dyDescent="0.25">
      <c r="A444" s="5">
        <v>120.1</v>
      </c>
      <c r="B444" s="6">
        <v>-23.4</v>
      </c>
      <c r="C444" s="7" t="s">
        <v>571</v>
      </c>
      <c r="D444" s="6" t="s">
        <v>572</v>
      </c>
      <c r="E444" s="7">
        <v>37000</v>
      </c>
      <c r="F444" s="6">
        <v>3600</v>
      </c>
      <c r="G444" s="7" t="s">
        <v>29</v>
      </c>
      <c r="H444" s="6" t="s">
        <v>65</v>
      </c>
      <c r="I444" s="9" t="s">
        <v>15</v>
      </c>
      <c r="J444" s="9" t="s">
        <v>34</v>
      </c>
      <c r="K444" s="16">
        <v>74</v>
      </c>
    </row>
    <row r="445" spans="1:11" ht="17" thickBot="1" x14ac:dyDescent="0.25">
      <c r="A445" s="5">
        <v>120.1</v>
      </c>
      <c r="B445" s="6">
        <v>-23.4</v>
      </c>
      <c r="C445" s="7" t="s">
        <v>571</v>
      </c>
      <c r="D445" s="6" t="s">
        <v>573</v>
      </c>
      <c r="E445" s="7">
        <v>40600</v>
      </c>
      <c r="F445" s="6">
        <v>3500</v>
      </c>
      <c r="G445" s="7" t="s">
        <v>29</v>
      </c>
      <c r="H445" s="6" t="s">
        <v>65</v>
      </c>
      <c r="I445" s="9" t="s">
        <v>15</v>
      </c>
      <c r="J445" s="9" t="s">
        <v>34</v>
      </c>
      <c r="K445" s="16">
        <v>74</v>
      </c>
    </row>
    <row r="446" spans="1:11" ht="17" thickBot="1" x14ac:dyDescent="0.25">
      <c r="A446" s="5">
        <v>120.1</v>
      </c>
      <c r="B446" s="6">
        <v>-23.38</v>
      </c>
      <c r="C446" s="7" t="s">
        <v>574</v>
      </c>
      <c r="D446" s="6" t="s">
        <v>575</v>
      </c>
      <c r="E446" s="7">
        <v>33530</v>
      </c>
      <c r="F446" s="6">
        <v>240</v>
      </c>
      <c r="G446" s="7" t="s">
        <v>13</v>
      </c>
      <c r="H446" s="6" t="s">
        <v>14</v>
      </c>
      <c r="I446" s="9" t="s">
        <v>15</v>
      </c>
      <c r="J446" s="9" t="s">
        <v>16</v>
      </c>
      <c r="K446" s="16">
        <v>74</v>
      </c>
    </row>
    <row r="447" spans="1:11" ht="25" thickBot="1" x14ac:dyDescent="0.25">
      <c r="A447" s="5">
        <v>113.97</v>
      </c>
      <c r="B447" s="6">
        <v>-22.2</v>
      </c>
      <c r="C447" s="7" t="s">
        <v>576</v>
      </c>
      <c r="D447" s="6" t="s">
        <v>577</v>
      </c>
      <c r="E447" s="7">
        <v>31770</v>
      </c>
      <c r="F447" s="6">
        <v>390</v>
      </c>
      <c r="G447" s="7" t="s">
        <v>223</v>
      </c>
      <c r="H447" s="6" t="s">
        <v>14</v>
      </c>
      <c r="I447" s="9" t="s">
        <v>15</v>
      </c>
      <c r="J447" s="9" t="s">
        <v>16</v>
      </c>
      <c r="K447" s="16">
        <v>62</v>
      </c>
    </row>
    <row r="448" spans="1:11" ht="17" thickBot="1" x14ac:dyDescent="0.25">
      <c r="A448" s="5">
        <v>150.86000000000001</v>
      </c>
      <c r="B448" s="6">
        <v>-33.58</v>
      </c>
      <c r="C448" s="7" t="s">
        <v>578</v>
      </c>
      <c r="D448" s="6" t="s">
        <v>579</v>
      </c>
      <c r="E448" s="7">
        <v>36000</v>
      </c>
      <c r="F448" s="6">
        <v>3000</v>
      </c>
      <c r="G448" s="7" t="s">
        <v>29</v>
      </c>
      <c r="H448" s="6" t="s">
        <v>398</v>
      </c>
      <c r="I448" s="9" t="s">
        <v>15</v>
      </c>
      <c r="J448" s="9" t="s">
        <v>16</v>
      </c>
      <c r="K448" s="16">
        <v>84</v>
      </c>
    </row>
    <row r="449" spans="1:11" ht="17" thickBot="1" x14ac:dyDescent="0.25">
      <c r="A449" s="5">
        <v>150.86000000000001</v>
      </c>
      <c r="B449" s="6">
        <v>-33.58</v>
      </c>
      <c r="C449" s="7" t="s">
        <v>578</v>
      </c>
      <c r="D449" s="6" t="s">
        <v>580</v>
      </c>
      <c r="E449" s="7">
        <v>36000</v>
      </c>
      <c r="F449" s="6">
        <v>3000</v>
      </c>
      <c r="G449" s="7" t="s">
        <v>29</v>
      </c>
      <c r="H449" s="6" t="s">
        <v>398</v>
      </c>
      <c r="I449" s="8" t="s">
        <v>15</v>
      </c>
      <c r="J449" s="8" t="s">
        <v>16</v>
      </c>
      <c r="K449" s="16">
        <v>84</v>
      </c>
    </row>
    <row r="450" spans="1:11" ht="17" thickBot="1" x14ac:dyDescent="0.25">
      <c r="A450" s="5">
        <v>150.87</v>
      </c>
      <c r="B450" s="6">
        <v>-33.57</v>
      </c>
      <c r="C450" s="7" t="s">
        <v>581</v>
      </c>
      <c r="D450" s="6" t="s">
        <v>582</v>
      </c>
      <c r="E450" s="7">
        <v>30000</v>
      </c>
      <c r="F450" s="6">
        <v>3000</v>
      </c>
      <c r="G450" s="7" t="s">
        <v>29</v>
      </c>
      <c r="H450" s="6" t="s">
        <v>398</v>
      </c>
      <c r="I450" s="8" t="s">
        <v>15</v>
      </c>
      <c r="J450" s="8" t="s">
        <v>16</v>
      </c>
      <c r="K450" s="16">
        <v>84</v>
      </c>
    </row>
    <row r="451" spans="1:11" ht="17" thickBot="1" x14ac:dyDescent="0.25">
      <c r="A451" s="5">
        <v>150.87</v>
      </c>
      <c r="B451" s="6">
        <v>-33.57</v>
      </c>
      <c r="C451" s="7" t="s">
        <v>581</v>
      </c>
      <c r="D451" s="6" t="s">
        <v>583</v>
      </c>
      <c r="E451" s="7">
        <v>36000</v>
      </c>
      <c r="F451" s="6">
        <v>3000</v>
      </c>
      <c r="G451" s="7" t="s">
        <v>29</v>
      </c>
      <c r="H451" s="6" t="s">
        <v>398</v>
      </c>
      <c r="I451" s="8" t="s">
        <v>15</v>
      </c>
      <c r="J451" s="8" t="s">
        <v>16</v>
      </c>
      <c r="K451" s="16">
        <v>84</v>
      </c>
    </row>
    <row r="452" spans="1:11" ht="17" thickBot="1" x14ac:dyDescent="0.25">
      <c r="A452" s="5">
        <v>130.85</v>
      </c>
      <c r="B452" s="6">
        <v>-23.83</v>
      </c>
      <c r="C452" s="7" t="s">
        <v>584</v>
      </c>
      <c r="D452" s="6" t="s">
        <v>585</v>
      </c>
      <c r="E452" s="7">
        <v>31140</v>
      </c>
      <c r="F452" s="6">
        <v>470</v>
      </c>
      <c r="G452" s="7" t="s">
        <v>13</v>
      </c>
      <c r="H452" s="6" t="s">
        <v>14</v>
      </c>
      <c r="I452" s="9" t="s">
        <v>61</v>
      </c>
      <c r="J452" s="9" t="s">
        <v>62</v>
      </c>
      <c r="K452" s="16">
        <v>85</v>
      </c>
    </row>
    <row r="453" spans="1:11" ht="17" thickBot="1" x14ac:dyDescent="0.25">
      <c r="A453" s="5">
        <v>130.85</v>
      </c>
      <c r="B453" s="6">
        <v>-23.83</v>
      </c>
      <c r="C453" s="7" t="s">
        <v>584</v>
      </c>
      <c r="D453" s="6" t="s">
        <v>586</v>
      </c>
      <c r="E453" s="7">
        <v>32400</v>
      </c>
      <c r="F453" s="6">
        <v>500</v>
      </c>
      <c r="G453" s="7" t="s">
        <v>13</v>
      </c>
      <c r="H453" s="6" t="s">
        <v>14</v>
      </c>
      <c r="I453" s="9" t="s">
        <v>15</v>
      </c>
      <c r="J453" s="9" t="s">
        <v>16</v>
      </c>
      <c r="K453" s="16">
        <v>86</v>
      </c>
    </row>
    <row r="454" spans="1:11" ht="17" thickBot="1" x14ac:dyDescent="0.25">
      <c r="A454" s="5">
        <v>130.85</v>
      </c>
      <c r="B454" s="6">
        <v>-23.83</v>
      </c>
      <c r="C454" s="7" t="s">
        <v>584</v>
      </c>
      <c r="D454" s="6" t="s">
        <v>587</v>
      </c>
      <c r="E454" s="7">
        <v>32400</v>
      </c>
      <c r="F454" s="6">
        <v>2200</v>
      </c>
      <c r="G454" s="7" t="s">
        <v>29</v>
      </c>
      <c r="H454" s="6" t="s">
        <v>33</v>
      </c>
      <c r="I454" s="9" t="s">
        <v>15</v>
      </c>
      <c r="J454" s="9" t="s">
        <v>16</v>
      </c>
      <c r="K454" s="16">
        <v>86</v>
      </c>
    </row>
    <row r="455" spans="1:11" ht="17" thickBot="1" x14ac:dyDescent="0.25">
      <c r="A455" s="5">
        <v>130.85</v>
      </c>
      <c r="B455" s="6">
        <v>-23.83</v>
      </c>
      <c r="C455" s="7" t="s">
        <v>584</v>
      </c>
      <c r="D455" s="6" t="s">
        <v>588</v>
      </c>
      <c r="E455" s="7">
        <v>34600</v>
      </c>
      <c r="F455" s="6">
        <v>1600</v>
      </c>
      <c r="G455" s="7" t="s">
        <v>29</v>
      </c>
      <c r="H455" s="6" t="s">
        <v>33</v>
      </c>
      <c r="I455" s="9" t="s">
        <v>15</v>
      </c>
      <c r="J455" s="9" t="s">
        <v>16</v>
      </c>
      <c r="K455" s="16">
        <v>86</v>
      </c>
    </row>
    <row r="456" spans="1:11" ht="17" thickBot="1" x14ac:dyDescent="0.25">
      <c r="A456" s="5">
        <v>130.85</v>
      </c>
      <c r="B456" s="6">
        <v>-23.83</v>
      </c>
      <c r="C456" s="7" t="s">
        <v>584</v>
      </c>
      <c r="D456" s="6" t="s">
        <v>589</v>
      </c>
      <c r="E456" s="7">
        <v>35100</v>
      </c>
      <c r="F456" s="6">
        <v>950</v>
      </c>
      <c r="G456" s="7" t="s">
        <v>13</v>
      </c>
      <c r="H456" s="6" t="s">
        <v>14</v>
      </c>
      <c r="I456" s="8" t="s">
        <v>49</v>
      </c>
      <c r="J456" s="8" t="s">
        <v>49</v>
      </c>
      <c r="K456" s="16">
        <v>87</v>
      </c>
    </row>
    <row r="457" spans="1:11" ht="17" thickBot="1" x14ac:dyDescent="0.25">
      <c r="A457" s="5">
        <v>130.85</v>
      </c>
      <c r="B457" s="6">
        <v>-23.83</v>
      </c>
      <c r="C457" s="7" t="s">
        <v>584</v>
      </c>
      <c r="D457" s="6" t="s">
        <v>590</v>
      </c>
      <c r="E457" s="7">
        <v>44800</v>
      </c>
      <c r="F457" s="6">
        <v>3600</v>
      </c>
      <c r="G457" s="7" t="s">
        <v>29</v>
      </c>
      <c r="H457" s="6" t="s">
        <v>33</v>
      </c>
      <c r="I457" s="8" t="s">
        <v>34</v>
      </c>
      <c r="J457" s="8" t="s">
        <v>34</v>
      </c>
      <c r="K457" s="16">
        <v>86</v>
      </c>
    </row>
    <row r="458" spans="1:11" ht="17" thickBot="1" x14ac:dyDescent="0.25">
      <c r="A458" s="5">
        <v>130.85</v>
      </c>
      <c r="B458" s="6">
        <v>-23.83</v>
      </c>
      <c r="C458" s="7" t="s">
        <v>584</v>
      </c>
      <c r="D458" s="6" t="s">
        <v>591</v>
      </c>
      <c r="E458" s="7">
        <v>46000</v>
      </c>
      <c r="F458" s="6">
        <v>5000</v>
      </c>
      <c r="G458" s="7" t="s">
        <v>29</v>
      </c>
      <c r="H458" s="6" t="s">
        <v>33</v>
      </c>
      <c r="I458" s="9" t="s">
        <v>34</v>
      </c>
      <c r="J458" s="9" t="s">
        <v>34</v>
      </c>
      <c r="K458" s="16">
        <v>86</v>
      </c>
    </row>
    <row r="459" spans="1:11" ht="17" thickBot="1" x14ac:dyDescent="0.25">
      <c r="A459" s="5">
        <v>130.85</v>
      </c>
      <c r="B459" s="6">
        <v>-23.83</v>
      </c>
      <c r="C459" s="7" t="s">
        <v>584</v>
      </c>
      <c r="D459" s="6" t="s">
        <v>592</v>
      </c>
      <c r="E459" s="7">
        <v>90000</v>
      </c>
      <c r="F459" s="6">
        <v>13000</v>
      </c>
      <c r="G459" s="7" t="s">
        <v>29</v>
      </c>
      <c r="H459" s="6" t="s">
        <v>33</v>
      </c>
      <c r="I459" s="9" t="s">
        <v>34</v>
      </c>
      <c r="J459" s="9" t="s">
        <v>34</v>
      </c>
      <c r="K459" s="16">
        <v>86</v>
      </c>
    </row>
    <row r="460" spans="1:11" ht="17" thickBot="1" x14ac:dyDescent="0.25">
      <c r="A460" s="5">
        <v>130.85</v>
      </c>
      <c r="B460" s="6">
        <v>-23.83</v>
      </c>
      <c r="C460" s="7" t="s">
        <v>584</v>
      </c>
      <c r="D460" s="6" t="s">
        <v>593</v>
      </c>
      <c r="E460" s="7">
        <v>96000</v>
      </c>
      <c r="F460" s="6">
        <v>7000</v>
      </c>
      <c r="G460" s="7" t="s">
        <v>29</v>
      </c>
      <c r="H460" s="6" t="s">
        <v>33</v>
      </c>
      <c r="I460" s="9" t="s">
        <v>34</v>
      </c>
      <c r="J460" s="9" t="s">
        <v>34</v>
      </c>
      <c r="K460" s="16">
        <v>86</v>
      </c>
    </row>
    <row r="461" spans="1:11" ht="17" thickBot="1" x14ac:dyDescent="0.25">
      <c r="A461" s="5">
        <v>130.85</v>
      </c>
      <c r="B461" s="6">
        <v>-23.83</v>
      </c>
      <c r="C461" s="7" t="s">
        <v>584</v>
      </c>
      <c r="D461" s="6" t="s">
        <v>594</v>
      </c>
      <c r="E461" s="7">
        <v>270000</v>
      </c>
      <c r="F461" s="6">
        <v>55000</v>
      </c>
      <c r="G461" s="7" t="s">
        <v>29</v>
      </c>
      <c r="H461" s="6" t="s">
        <v>33</v>
      </c>
      <c r="I461" s="9" t="s">
        <v>34</v>
      </c>
      <c r="J461" s="9" t="s">
        <v>34</v>
      </c>
      <c r="K461" s="16">
        <v>86</v>
      </c>
    </row>
    <row r="462" spans="1:11" ht="17" thickBot="1" x14ac:dyDescent="0.25">
      <c r="A462" s="5">
        <v>119.78</v>
      </c>
      <c r="B462" s="6">
        <v>-23.45</v>
      </c>
      <c r="C462" s="7" t="s">
        <v>595</v>
      </c>
      <c r="D462" s="6" t="s">
        <v>596</v>
      </c>
      <c r="E462" s="7">
        <v>42020</v>
      </c>
      <c r="F462" s="6">
        <v>660</v>
      </c>
      <c r="G462" s="7" t="s">
        <v>13</v>
      </c>
      <c r="H462" s="6" t="s">
        <v>14</v>
      </c>
      <c r="I462" s="8" t="s">
        <v>15</v>
      </c>
      <c r="J462" s="8" t="s">
        <v>16</v>
      </c>
      <c r="K462" s="16">
        <v>74</v>
      </c>
    </row>
    <row r="463" spans="1:11" ht="37" thickBot="1" x14ac:dyDescent="0.25">
      <c r="A463" s="5">
        <v>126.06</v>
      </c>
      <c r="B463" s="6">
        <v>-18.690000000000001</v>
      </c>
      <c r="C463" s="7" t="s">
        <v>597</v>
      </c>
      <c r="D463" s="6" t="s">
        <v>598</v>
      </c>
      <c r="E463" s="7">
        <v>30110</v>
      </c>
      <c r="F463" s="6">
        <v>200</v>
      </c>
      <c r="G463" s="7" t="s">
        <v>599</v>
      </c>
      <c r="H463" s="6" t="s">
        <v>14</v>
      </c>
      <c r="I463" s="9" t="s">
        <v>15</v>
      </c>
      <c r="J463" s="9" t="s">
        <v>16</v>
      </c>
      <c r="K463" s="16">
        <v>88</v>
      </c>
    </row>
    <row r="464" spans="1:11" ht="25" thickBot="1" x14ac:dyDescent="0.25">
      <c r="A464" s="5">
        <v>126.06</v>
      </c>
      <c r="B464" s="6">
        <v>-18.690000000000001</v>
      </c>
      <c r="C464" s="7" t="s">
        <v>597</v>
      </c>
      <c r="D464" s="6" t="s">
        <v>600</v>
      </c>
      <c r="E464" s="7">
        <v>30154</v>
      </c>
      <c r="F464" s="6">
        <v>141</v>
      </c>
      <c r="G464" s="7" t="s">
        <v>42</v>
      </c>
      <c r="H464" s="6" t="s">
        <v>14</v>
      </c>
      <c r="I464" s="9" t="s">
        <v>15</v>
      </c>
      <c r="J464" s="9" t="s">
        <v>16</v>
      </c>
      <c r="K464" s="16">
        <v>88</v>
      </c>
    </row>
    <row r="465" spans="1:11" ht="49" thickBot="1" x14ac:dyDescent="0.25">
      <c r="A465" s="5">
        <v>126.06</v>
      </c>
      <c r="B465" s="6">
        <v>-18.690000000000001</v>
      </c>
      <c r="C465" s="7" t="s">
        <v>597</v>
      </c>
      <c r="D465" s="6" t="s">
        <v>601</v>
      </c>
      <c r="E465" s="7">
        <v>30690</v>
      </c>
      <c r="F465" s="6">
        <v>220</v>
      </c>
      <c r="G465" s="7" t="s">
        <v>602</v>
      </c>
      <c r="H465" s="6" t="s">
        <v>14</v>
      </c>
      <c r="I465" s="9" t="s">
        <v>15</v>
      </c>
      <c r="J465" s="9" t="s">
        <v>16</v>
      </c>
      <c r="K465" s="16">
        <v>88</v>
      </c>
    </row>
    <row r="466" spans="1:11" ht="25" thickBot="1" x14ac:dyDescent="0.25">
      <c r="A466" s="5">
        <v>126.06</v>
      </c>
      <c r="B466" s="6">
        <v>-18.690000000000001</v>
      </c>
      <c r="C466" s="7" t="s">
        <v>597</v>
      </c>
      <c r="D466" s="6" t="s">
        <v>603</v>
      </c>
      <c r="E466" s="7">
        <v>31860</v>
      </c>
      <c r="F466" s="6">
        <v>450</v>
      </c>
      <c r="G466" s="7" t="s">
        <v>42</v>
      </c>
      <c r="H466" s="6" t="s">
        <v>14</v>
      </c>
      <c r="I466" s="9" t="s">
        <v>15</v>
      </c>
      <c r="J466" s="9" t="s">
        <v>16</v>
      </c>
      <c r="K466" s="16">
        <v>89</v>
      </c>
    </row>
    <row r="467" spans="1:11" ht="25" thickBot="1" x14ac:dyDescent="0.25">
      <c r="A467" s="5">
        <v>126.06</v>
      </c>
      <c r="B467" s="6">
        <v>-18.690000000000001</v>
      </c>
      <c r="C467" s="7" t="s">
        <v>597</v>
      </c>
      <c r="D467" s="6" t="s">
        <v>604</v>
      </c>
      <c r="E467" s="7">
        <v>31888</v>
      </c>
      <c r="F467" s="6">
        <v>153</v>
      </c>
      <c r="G467" s="7" t="s">
        <v>42</v>
      </c>
      <c r="H467" s="6" t="s">
        <v>14</v>
      </c>
      <c r="I467" s="9" t="s">
        <v>15</v>
      </c>
      <c r="J467" s="9" t="s">
        <v>16</v>
      </c>
      <c r="K467" s="16">
        <v>88</v>
      </c>
    </row>
    <row r="468" spans="1:11" ht="37" thickBot="1" x14ac:dyDescent="0.25">
      <c r="A468" s="5">
        <v>126.06</v>
      </c>
      <c r="B468" s="6">
        <v>-18.690000000000001</v>
      </c>
      <c r="C468" s="7" t="s">
        <v>597</v>
      </c>
      <c r="D468" s="6" t="s">
        <v>605</v>
      </c>
      <c r="E468" s="7">
        <v>32910</v>
      </c>
      <c r="F468" s="6">
        <v>270</v>
      </c>
      <c r="G468" s="7" t="s">
        <v>606</v>
      </c>
      <c r="H468" s="6" t="s">
        <v>14</v>
      </c>
      <c r="I468" s="9" t="s">
        <v>15</v>
      </c>
      <c r="J468" s="9" t="s">
        <v>16</v>
      </c>
      <c r="K468" s="16">
        <v>88</v>
      </c>
    </row>
    <row r="469" spans="1:11" ht="37" thickBot="1" x14ac:dyDescent="0.25">
      <c r="A469" s="5">
        <v>126.06</v>
      </c>
      <c r="B469" s="6">
        <v>-18.690000000000001</v>
      </c>
      <c r="C469" s="7" t="s">
        <v>597</v>
      </c>
      <c r="D469" s="6" t="s">
        <v>607</v>
      </c>
      <c r="E469" s="7">
        <v>33000</v>
      </c>
      <c r="F469" s="6">
        <v>280</v>
      </c>
      <c r="G469" s="7" t="s">
        <v>606</v>
      </c>
      <c r="H469" s="6" t="s">
        <v>14</v>
      </c>
      <c r="I469" s="9" t="s">
        <v>15</v>
      </c>
      <c r="J469" s="9" t="s">
        <v>16</v>
      </c>
      <c r="K469" s="16">
        <v>88</v>
      </c>
    </row>
    <row r="470" spans="1:11" ht="25" thickBot="1" x14ac:dyDescent="0.25">
      <c r="A470" s="5">
        <v>126.06</v>
      </c>
      <c r="B470" s="6">
        <v>-18.690000000000001</v>
      </c>
      <c r="C470" s="7" t="s">
        <v>597</v>
      </c>
      <c r="D470" s="6" t="s">
        <v>608</v>
      </c>
      <c r="E470" s="7">
        <v>33100</v>
      </c>
      <c r="F470" s="6">
        <v>1500</v>
      </c>
      <c r="G470" s="7" t="s">
        <v>609</v>
      </c>
      <c r="H470" s="6" t="s">
        <v>30</v>
      </c>
      <c r="I470" s="9" t="s">
        <v>15</v>
      </c>
      <c r="J470" s="9" t="s">
        <v>16</v>
      </c>
      <c r="K470" s="16">
        <v>88</v>
      </c>
    </row>
    <row r="471" spans="1:11" ht="37" thickBot="1" x14ac:dyDescent="0.25">
      <c r="A471" s="5">
        <v>126.06</v>
      </c>
      <c r="B471" s="6">
        <v>-18.690000000000001</v>
      </c>
      <c r="C471" s="7" t="s">
        <v>597</v>
      </c>
      <c r="D471" s="6" t="s">
        <v>610</v>
      </c>
      <c r="E471" s="7">
        <v>33270</v>
      </c>
      <c r="F471" s="6">
        <v>280</v>
      </c>
      <c r="G471" s="7" t="s">
        <v>606</v>
      </c>
      <c r="H471" s="6" t="s">
        <v>14</v>
      </c>
      <c r="I471" s="9" t="s">
        <v>15</v>
      </c>
      <c r="J471" s="9" t="s">
        <v>16</v>
      </c>
      <c r="K471" s="16">
        <v>88</v>
      </c>
    </row>
    <row r="472" spans="1:11" ht="37" thickBot="1" x14ac:dyDescent="0.25">
      <c r="A472" s="5">
        <v>126.06</v>
      </c>
      <c r="B472" s="6">
        <v>-18.690000000000001</v>
      </c>
      <c r="C472" s="7" t="s">
        <v>597</v>
      </c>
      <c r="D472" s="6" t="s">
        <v>611</v>
      </c>
      <c r="E472" s="7">
        <v>33340</v>
      </c>
      <c r="F472" s="6">
        <v>280</v>
      </c>
      <c r="G472" s="7" t="s">
        <v>606</v>
      </c>
      <c r="H472" s="6" t="s">
        <v>14</v>
      </c>
      <c r="I472" s="9" t="s">
        <v>15</v>
      </c>
      <c r="J472" s="9" t="s">
        <v>16</v>
      </c>
      <c r="K472" s="16">
        <v>88</v>
      </c>
    </row>
    <row r="473" spans="1:11" ht="49" thickBot="1" x14ac:dyDescent="0.25">
      <c r="A473" s="5">
        <v>126.06</v>
      </c>
      <c r="B473" s="6">
        <v>-18.690000000000001</v>
      </c>
      <c r="C473" s="7" t="s">
        <v>597</v>
      </c>
      <c r="D473" s="6" t="s">
        <v>612</v>
      </c>
      <c r="E473" s="7">
        <v>33560</v>
      </c>
      <c r="F473" s="6">
        <v>300</v>
      </c>
      <c r="G473" s="7" t="s">
        <v>602</v>
      </c>
      <c r="H473" s="6" t="s">
        <v>14</v>
      </c>
      <c r="I473" s="9" t="s">
        <v>15</v>
      </c>
      <c r="J473" s="9" t="s">
        <v>16</v>
      </c>
      <c r="K473" s="16">
        <v>88</v>
      </c>
    </row>
    <row r="474" spans="1:11" ht="61" thickBot="1" x14ac:dyDescent="0.25">
      <c r="A474" s="5">
        <v>126.06</v>
      </c>
      <c r="B474" s="6">
        <v>-18.690000000000001</v>
      </c>
      <c r="C474" s="7" t="s">
        <v>597</v>
      </c>
      <c r="D474" s="6" t="s">
        <v>613</v>
      </c>
      <c r="E474" s="7">
        <v>33850</v>
      </c>
      <c r="F474" s="6">
        <v>300</v>
      </c>
      <c r="G474" s="7" t="s">
        <v>614</v>
      </c>
      <c r="H474" s="6" t="s">
        <v>14</v>
      </c>
      <c r="I474" s="9" t="s">
        <v>15</v>
      </c>
      <c r="J474" s="9" t="s">
        <v>16</v>
      </c>
      <c r="K474" s="16">
        <v>88</v>
      </c>
    </row>
    <row r="475" spans="1:11" ht="25" thickBot="1" x14ac:dyDescent="0.25">
      <c r="A475" s="5">
        <v>126.06</v>
      </c>
      <c r="B475" s="6">
        <v>-18.690000000000001</v>
      </c>
      <c r="C475" s="7" t="s">
        <v>597</v>
      </c>
      <c r="D475" s="6" t="s">
        <v>615</v>
      </c>
      <c r="E475" s="7">
        <v>34000</v>
      </c>
      <c r="F475" s="6">
        <v>310</v>
      </c>
      <c r="G475" s="7" t="s">
        <v>616</v>
      </c>
      <c r="H475" s="6" t="s">
        <v>14</v>
      </c>
      <c r="I475" s="9" t="s">
        <v>15</v>
      </c>
      <c r="J475" s="9" t="s">
        <v>16</v>
      </c>
      <c r="K475" s="16">
        <v>88</v>
      </c>
    </row>
    <row r="476" spans="1:11" ht="37" thickBot="1" x14ac:dyDescent="0.25">
      <c r="A476" s="5">
        <v>126.06</v>
      </c>
      <c r="B476" s="6">
        <v>-18.690000000000001</v>
      </c>
      <c r="C476" s="7" t="s">
        <v>597</v>
      </c>
      <c r="D476" s="6" t="s">
        <v>617</v>
      </c>
      <c r="E476" s="7">
        <v>34450</v>
      </c>
      <c r="F476" s="6">
        <v>340</v>
      </c>
      <c r="G476" s="7" t="s">
        <v>618</v>
      </c>
      <c r="H476" s="6" t="s">
        <v>14</v>
      </c>
      <c r="I476" s="9" t="s">
        <v>15</v>
      </c>
      <c r="J476" s="9" t="s">
        <v>16</v>
      </c>
      <c r="K476" s="16">
        <v>88</v>
      </c>
    </row>
    <row r="477" spans="1:11" ht="17" thickBot="1" x14ac:dyDescent="0.25">
      <c r="A477" s="5">
        <v>126.06</v>
      </c>
      <c r="B477" s="6">
        <v>-18.690000000000001</v>
      </c>
      <c r="C477" s="7" t="s">
        <v>597</v>
      </c>
      <c r="D477" s="6" t="s">
        <v>619</v>
      </c>
      <c r="E477" s="7">
        <v>34600</v>
      </c>
      <c r="F477" s="6">
        <v>1500</v>
      </c>
      <c r="G477" s="7" t="s">
        <v>29</v>
      </c>
      <c r="H477" s="6" t="s">
        <v>30</v>
      </c>
      <c r="I477" s="9" t="s">
        <v>15</v>
      </c>
      <c r="J477" s="9" t="s">
        <v>16</v>
      </c>
      <c r="K477" s="16">
        <v>88</v>
      </c>
    </row>
    <row r="478" spans="1:11" ht="17" thickBot="1" x14ac:dyDescent="0.25">
      <c r="A478" s="5">
        <v>126.06</v>
      </c>
      <c r="B478" s="6">
        <v>-18.690000000000001</v>
      </c>
      <c r="C478" s="7" t="s">
        <v>597</v>
      </c>
      <c r="D478" s="6" t="s">
        <v>620</v>
      </c>
      <c r="E478" s="7">
        <v>35300</v>
      </c>
      <c r="F478" s="6">
        <v>1500</v>
      </c>
      <c r="G478" s="7" t="s">
        <v>29</v>
      </c>
      <c r="H478" s="6" t="s">
        <v>30</v>
      </c>
      <c r="I478" s="9" t="s">
        <v>15</v>
      </c>
      <c r="J478" s="9" t="s">
        <v>16</v>
      </c>
      <c r="K478" s="16">
        <v>88</v>
      </c>
    </row>
    <row r="479" spans="1:11" ht="37" thickBot="1" x14ac:dyDescent="0.25">
      <c r="A479" s="5">
        <v>126.06</v>
      </c>
      <c r="B479" s="6">
        <v>-18.690000000000001</v>
      </c>
      <c r="C479" s="7" t="s">
        <v>597</v>
      </c>
      <c r="D479" s="6" t="s">
        <v>621</v>
      </c>
      <c r="E479" s="7">
        <v>36680</v>
      </c>
      <c r="F479" s="6">
        <v>420</v>
      </c>
      <c r="G479" s="7" t="s">
        <v>622</v>
      </c>
      <c r="H479" s="6" t="s">
        <v>14</v>
      </c>
      <c r="I479" s="9" t="s">
        <v>61</v>
      </c>
      <c r="J479" s="9" t="s">
        <v>16</v>
      </c>
      <c r="K479" s="16">
        <v>88</v>
      </c>
    </row>
    <row r="480" spans="1:11" ht="17" thickBot="1" x14ac:dyDescent="0.25">
      <c r="A480" s="5">
        <v>126.06</v>
      </c>
      <c r="B480" s="6">
        <v>-18.690000000000001</v>
      </c>
      <c r="C480" s="7" t="s">
        <v>597</v>
      </c>
      <c r="D480" s="6" t="s">
        <v>623</v>
      </c>
      <c r="E480" s="7">
        <v>37800</v>
      </c>
      <c r="F480" s="6">
        <v>1600</v>
      </c>
      <c r="G480" s="7" t="s">
        <v>29</v>
      </c>
      <c r="H480" s="6" t="s">
        <v>30</v>
      </c>
      <c r="I480" s="9" t="s">
        <v>15</v>
      </c>
      <c r="J480" s="9" t="s">
        <v>16</v>
      </c>
      <c r="K480" s="16">
        <v>88</v>
      </c>
    </row>
    <row r="481" spans="1:11" ht="17" thickBot="1" x14ac:dyDescent="0.25">
      <c r="A481" s="5">
        <v>126.06</v>
      </c>
      <c r="B481" s="6">
        <v>-18.690000000000001</v>
      </c>
      <c r="C481" s="7" t="s">
        <v>597</v>
      </c>
      <c r="D481" s="6" t="s">
        <v>624</v>
      </c>
      <c r="E481" s="7">
        <v>38000</v>
      </c>
      <c r="F481" s="6">
        <v>1700</v>
      </c>
      <c r="G481" s="7" t="s">
        <v>29</v>
      </c>
      <c r="H481" s="6" t="s">
        <v>30</v>
      </c>
      <c r="I481" s="9" t="s">
        <v>15</v>
      </c>
      <c r="J481" s="9" t="s">
        <v>16</v>
      </c>
      <c r="K481" s="16">
        <v>88</v>
      </c>
    </row>
    <row r="482" spans="1:11" ht="17" thickBot="1" x14ac:dyDescent="0.25">
      <c r="A482" s="5">
        <v>126.06</v>
      </c>
      <c r="B482" s="6">
        <v>-18.690000000000001</v>
      </c>
      <c r="C482" s="7" t="s">
        <v>597</v>
      </c>
      <c r="D482" s="6" t="s">
        <v>625</v>
      </c>
      <c r="E482" s="7">
        <v>38400</v>
      </c>
      <c r="F482" s="6">
        <v>1700</v>
      </c>
      <c r="G482" s="7" t="s">
        <v>29</v>
      </c>
      <c r="H482" s="6" t="s">
        <v>30</v>
      </c>
      <c r="I482" s="9" t="s">
        <v>15</v>
      </c>
      <c r="J482" s="9" t="s">
        <v>16</v>
      </c>
      <c r="K482" s="16">
        <v>88</v>
      </c>
    </row>
    <row r="483" spans="1:11" ht="17" thickBot="1" x14ac:dyDescent="0.25">
      <c r="A483" s="5">
        <v>126.06</v>
      </c>
      <c r="B483" s="6">
        <v>-18.690000000000001</v>
      </c>
      <c r="C483" s="7" t="s">
        <v>597</v>
      </c>
      <c r="D483" s="6" t="s">
        <v>626</v>
      </c>
      <c r="E483" s="7">
        <v>39000</v>
      </c>
      <c r="F483" s="6">
        <v>1700</v>
      </c>
      <c r="G483" s="7" t="s">
        <v>29</v>
      </c>
      <c r="H483" s="6" t="s">
        <v>30</v>
      </c>
      <c r="I483" s="9" t="s">
        <v>15</v>
      </c>
      <c r="J483" s="9" t="s">
        <v>16</v>
      </c>
      <c r="K483" s="16">
        <v>88</v>
      </c>
    </row>
    <row r="484" spans="1:11" ht="17" thickBot="1" x14ac:dyDescent="0.25">
      <c r="A484" s="5">
        <v>126.06</v>
      </c>
      <c r="B484" s="6">
        <v>-18.690000000000001</v>
      </c>
      <c r="C484" s="7" t="s">
        <v>597</v>
      </c>
      <c r="D484" s="6" t="s">
        <v>627</v>
      </c>
      <c r="E484" s="7">
        <v>40000</v>
      </c>
      <c r="F484" s="6">
        <v>1800</v>
      </c>
      <c r="G484" s="7" t="s">
        <v>29</v>
      </c>
      <c r="H484" s="6" t="s">
        <v>30</v>
      </c>
      <c r="I484" s="9" t="s">
        <v>15</v>
      </c>
      <c r="J484" s="9" t="s">
        <v>16</v>
      </c>
      <c r="K484" s="16">
        <v>88</v>
      </c>
    </row>
    <row r="485" spans="1:11" ht="17" thickBot="1" x14ac:dyDescent="0.25">
      <c r="A485" s="5">
        <v>126.06</v>
      </c>
      <c r="B485" s="6">
        <v>-18.690000000000001</v>
      </c>
      <c r="C485" s="7" t="s">
        <v>597</v>
      </c>
      <c r="D485" s="6" t="s">
        <v>628</v>
      </c>
      <c r="E485" s="7">
        <v>40100</v>
      </c>
      <c r="F485" s="6">
        <v>1900</v>
      </c>
      <c r="G485" s="7" t="s">
        <v>29</v>
      </c>
      <c r="H485" s="6" t="s">
        <v>30</v>
      </c>
      <c r="I485" s="9" t="s">
        <v>15</v>
      </c>
      <c r="J485" s="9" t="s">
        <v>16</v>
      </c>
      <c r="K485" s="16">
        <v>88</v>
      </c>
    </row>
    <row r="486" spans="1:11" ht="17" thickBot="1" x14ac:dyDescent="0.25">
      <c r="A486" s="5">
        <v>126.06</v>
      </c>
      <c r="B486" s="6">
        <v>-18.690000000000001</v>
      </c>
      <c r="C486" s="7" t="s">
        <v>597</v>
      </c>
      <c r="D486" s="6" t="s">
        <v>629</v>
      </c>
      <c r="E486" s="7">
        <v>40200</v>
      </c>
      <c r="F486" s="6">
        <v>1800</v>
      </c>
      <c r="G486" s="7" t="s">
        <v>29</v>
      </c>
      <c r="H486" s="6" t="s">
        <v>30</v>
      </c>
      <c r="I486" s="9" t="s">
        <v>15</v>
      </c>
      <c r="J486" s="9" t="s">
        <v>16</v>
      </c>
      <c r="K486" s="16">
        <v>88</v>
      </c>
    </row>
    <row r="487" spans="1:11" ht="17" thickBot="1" x14ac:dyDescent="0.25">
      <c r="A487" s="5">
        <v>126.06</v>
      </c>
      <c r="B487" s="6">
        <v>-18.690000000000001</v>
      </c>
      <c r="C487" s="7" t="s">
        <v>597</v>
      </c>
      <c r="D487" s="6" t="s">
        <v>630</v>
      </c>
      <c r="E487" s="7">
        <v>40200</v>
      </c>
      <c r="F487" s="6">
        <v>1700</v>
      </c>
      <c r="G487" s="7" t="s">
        <v>29</v>
      </c>
      <c r="H487" s="6" t="s">
        <v>30</v>
      </c>
      <c r="I487" s="9" t="s">
        <v>15</v>
      </c>
      <c r="J487" s="9" t="s">
        <v>16</v>
      </c>
      <c r="K487" s="16">
        <v>88</v>
      </c>
    </row>
    <row r="488" spans="1:11" ht="25" thickBot="1" x14ac:dyDescent="0.25">
      <c r="A488" s="5">
        <v>126.06</v>
      </c>
      <c r="B488" s="6">
        <v>-18.690000000000001</v>
      </c>
      <c r="C488" s="7" t="s">
        <v>597</v>
      </c>
      <c r="D488" s="6" t="s">
        <v>631</v>
      </c>
      <c r="E488" s="7">
        <v>40700</v>
      </c>
      <c r="F488" s="6">
        <v>1260</v>
      </c>
      <c r="G488" s="7" t="s">
        <v>456</v>
      </c>
      <c r="H488" s="6" t="s">
        <v>14</v>
      </c>
      <c r="I488" s="8" t="s">
        <v>61</v>
      </c>
      <c r="J488" s="8" t="s">
        <v>16</v>
      </c>
      <c r="K488" s="16">
        <v>89</v>
      </c>
    </row>
    <row r="489" spans="1:11" ht="17" thickBot="1" x14ac:dyDescent="0.25">
      <c r="A489" s="5">
        <v>126.06</v>
      </c>
      <c r="B489" s="6">
        <v>-18.690000000000001</v>
      </c>
      <c r="C489" s="7" t="s">
        <v>597</v>
      </c>
      <c r="D489" s="6" t="s">
        <v>632</v>
      </c>
      <c r="E489" s="7">
        <v>40800</v>
      </c>
      <c r="F489" s="6">
        <v>1800</v>
      </c>
      <c r="G489" s="7" t="s">
        <v>29</v>
      </c>
      <c r="H489" s="6" t="s">
        <v>30</v>
      </c>
      <c r="I489" s="9" t="s">
        <v>15</v>
      </c>
      <c r="J489" s="9" t="s">
        <v>16</v>
      </c>
      <c r="K489" s="16">
        <v>88</v>
      </c>
    </row>
    <row r="490" spans="1:11" ht="17" thickBot="1" x14ac:dyDescent="0.25">
      <c r="A490" s="5">
        <v>126.06</v>
      </c>
      <c r="B490" s="6">
        <v>-18.690000000000001</v>
      </c>
      <c r="C490" s="7" t="s">
        <v>597</v>
      </c>
      <c r="D490" s="6" t="s">
        <v>633</v>
      </c>
      <c r="E490" s="7">
        <v>40900</v>
      </c>
      <c r="F490" s="6">
        <v>1800</v>
      </c>
      <c r="G490" s="7" t="s">
        <v>29</v>
      </c>
      <c r="H490" s="6" t="s">
        <v>30</v>
      </c>
      <c r="I490" s="9" t="s">
        <v>15</v>
      </c>
      <c r="J490" s="9" t="s">
        <v>16</v>
      </c>
      <c r="K490" s="16">
        <v>88</v>
      </c>
    </row>
    <row r="491" spans="1:11" ht="25" thickBot="1" x14ac:dyDescent="0.25">
      <c r="A491" s="5">
        <v>126.06</v>
      </c>
      <c r="B491" s="6">
        <v>-18.690000000000001</v>
      </c>
      <c r="C491" s="7" t="s">
        <v>597</v>
      </c>
      <c r="D491" s="6" t="s">
        <v>634</v>
      </c>
      <c r="E491" s="7">
        <v>41050</v>
      </c>
      <c r="F491" s="6">
        <v>710</v>
      </c>
      <c r="G491" s="7" t="s">
        <v>635</v>
      </c>
      <c r="H491" s="6" t="s">
        <v>14</v>
      </c>
      <c r="I491" s="8" t="s">
        <v>15</v>
      </c>
      <c r="J491" s="8" t="s">
        <v>16</v>
      </c>
      <c r="K491" s="16">
        <v>88</v>
      </c>
    </row>
    <row r="492" spans="1:11" ht="17" thickBot="1" x14ac:dyDescent="0.25">
      <c r="A492" s="5">
        <v>126.06</v>
      </c>
      <c r="B492" s="6">
        <v>-18.690000000000001</v>
      </c>
      <c r="C492" s="7" t="s">
        <v>597</v>
      </c>
      <c r="D492" s="6" t="s">
        <v>636</v>
      </c>
      <c r="E492" s="7">
        <v>41100</v>
      </c>
      <c r="F492" s="6">
        <v>1800</v>
      </c>
      <c r="G492" s="7" t="s">
        <v>29</v>
      </c>
      <c r="H492" s="6" t="s">
        <v>30</v>
      </c>
      <c r="I492" s="9" t="s">
        <v>15</v>
      </c>
      <c r="J492" s="9" t="s">
        <v>16</v>
      </c>
      <c r="K492" s="16">
        <v>88</v>
      </c>
    </row>
    <row r="493" spans="1:11" ht="25" thickBot="1" x14ac:dyDescent="0.25">
      <c r="A493" s="5">
        <v>126.06</v>
      </c>
      <c r="B493" s="6">
        <v>-18.690000000000001</v>
      </c>
      <c r="C493" s="7" t="s">
        <v>597</v>
      </c>
      <c r="D493" s="6" t="s">
        <v>637</v>
      </c>
      <c r="E493" s="7">
        <v>41300</v>
      </c>
      <c r="F493" s="6">
        <v>1020</v>
      </c>
      <c r="G493" s="7" t="s">
        <v>42</v>
      </c>
      <c r="H493" s="6" t="s">
        <v>14</v>
      </c>
      <c r="I493" s="8" t="s">
        <v>61</v>
      </c>
      <c r="J493" s="8" t="s">
        <v>62</v>
      </c>
      <c r="K493" s="16">
        <v>89</v>
      </c>
    </row>
    <row r="494" spans="1:11" ht="37" thickBot="1" x14ac:dyDescent="0.25">
      <c r="A494" s="5">
        <v>126.06</v>
      </c>
      <c r="B494" s="6">
        <v>-18.690000000000001</v>
      </c>
      <c r="C494" s="7" t="s">
        <v>597</v>
      </c>
      <c r="D494" s="6" t="s">
        <v>638</v>
      </c>
      <c r="E494" s="7">
        <v>41520</v>
      </c>
      <c r="F494" s="6">
        <v>750</v>
      </c>
      <c r="G494" s="7" t="s">
        <v>639</v>
      </c>
      <c r="H494" s="6" t="s">
        <v>14</v>
      </c>
      <c r="I494" s="8" t="s">
        <v>61</v>
      </c>
      <c r="J494" s="8" t="s">
        <v>62</v>
      </c>
      <c r="K494" s="16">
        <v>88</v>
      </c>
    </row>
    <row r="495" spans="1:11" ht="37" thickBot="1" x14ac:dyDescent="0.25">
      <c r="A495" s="5">
        <v>126.06</v>
      </c>
      <c r="B495" s="6">
        <v>-18.690000000000001</v>
      </c>
      <c r="C495" s="7" t="s">
        <v>597</v>
      </c>
      <c r="D495" s="6" t="s">
        <v>640</v>
      </c>
      <c r="E495" s="7">
        <v>41590</v>
      </c>
      <c r="F495" s="6">
        <v>760</v>
      </c>
      <c r="G495" s="7" t="s">
        <v>599</v>
      </c>
      <c r="H495" s="6" t="s">
        <v>14</v>
      </c>
      <c r="I495" s="8" t="s">
        <v>61</v>
      </c>
      <c r="J495" s="8" t="s">
        <v>62</v>
      </c>
      <c r="K495" s="16">
        <v>88</v>
      </c>
    </row>
    <row r="496" spans="1:11" ht="37" thickBot="1" x14ac:dyDescent="0.25">
      <c r="A496" s="5">
        <v>126.06</v>
      </c>
      <c r="B496" s="6">
        <v>-18.690000000000001</v>
      </c>
      <c r="C496" s="7" t="s">
        <v>597</v>
      </c>
      <c r="D496" s="6" t="s">
        <v>641</v>
      </c>
      <c r="E496" s="7">
        <v>41690</v>
      </c>
      <c r="F496" s="6">
        <v>760</v>
      </c>
      <c r="G496" s="7" t="s">
        <v>639</v>
      </c>
      <c r="H496" s="6" t="s">
        <v>14</v>
      </c>
      <c r="I496" s="8" t="s">
        <v>61</v>
      </c>
      <c r="J496" s="8" t="s">
        <v>62</v>
      </c>
      <c r="K496" s="16">
        <v>88</v>
      </c>
    </row>
    <row r="497" spans="1:11" ht="17" thickBot="1" x14ac:dyDescent="0.25">
      <c r="A497" s="5">
        <v>126.06</v>
      </c>
      <c r="B497" s="6">
        <v>-18.690000000000001</v>
      </c>
      <c r="C497" s="7" t="s">
        <v>597</v>
      </c>
      <c r="D497" s="6" t="s">
        <v>642</v>
      </c>
      <c r="E497" s="7">
        <v>41900</v>
      </c>
      <c r="F497" s="6">
        <v>1900</v>
      </c>
      <c r="G497" s="7" t="s">
        <v>29</v>
      </c>
      <c r="H497" s="6" t="s">
        <v>30</v>
      </c>
      <c r="I497" s="8" t="s">
        <v>15</v>
      </c>
      <c r="J497" s="8" t="s">
        <v>16</v>
      </c>
      <c r="K497" s="16">
        <v>88</v>
      </c>
    </row>
    <row r="498" spans="1:11" ht="25" thickBot="1" x14ac:dyDescent="0.25">
      <c r="A498" s="5">
        <v>126.06</v>
      </c>
      <c r="B498" s="6">
        <v>-18.690000000000001</v>
      </c>
      <c r="C498" s="7" t="s">
        <v>597</v>
      </c>
      <c r="D498" s="6" t="s">
        <v>643</v>
      </c>
      <c r="E498" s="7">
        <v>42140</v>
      </c>
      <c r="F498" s="6">
        <v>810</v>
      </c>
      <c r="G498" s="7" t="s">
        <v>635</v>
      </c>
      <c r="H498" s="6" t="s">
        <v>14</v>
      </c>
      <c r="I498" s="8" t="s">
        <v>61</v>
      </c>
      <c r="J498" s="8" t="s">
        <v>62</v>
      </c>
      <c r="K498" s="16">
        <v>88</v>
      </c>
    </row>
    <row r="499" spans="1:11" ht="17" thickBot="1" x14ac:dyDescent="0.25">
      <c r="A499" s="5">
        <v>126.06</v>
      </c>
      <c r="B499" s="6">
        <v>-18.690000000000001</v>
      </c>
      <c r="C499" s="7" t="s">
        <v>597</v>
      </c>
      <c r="D499" s="6" t="s">
        <v>644</v>
      </c>
      <c r="E499" s="7">
        <v>42400</v>
      </c>
      <c r="F499" s="6">
        <v>1900</v>
      </c>
      <c r="G499" s="7" t="s">
        <v>29</v>
      </c>
      <c r="H499" s="6" t="s">
        <v>30</v>
      </c>
      <c r="I499" s="9" t="s">
        <v>15</v>
      </c>
      <c r="J499" s="9" t="s">
        <v>16</v>
      </c>
      <c r="K499" s="16">
        <v>88</v>
      </c>
    </row>
    <row r="500" spans="1:11" ht="17" thickBot="1" x14ac:dyDescent="0.25">
      <c r="A500" s="5">
        <v>126.06</v>
      </c>
      <c r="B500" s="6">
        <v>-18.690000000000001</v>
      </c>
      <c r="C500" s="7" t="s">
        <v>597</v>
      </c>
      <c r="D500" s="6" t="s">
        <v>645</v>
      </c>
      <c r="E500" s="7">
        <v>42400</v>
      </c>
      <c r="F500" s="6">
        <v>1900</v>
      </c>
      <c r="G500" s="7" t="s">
        <v>29</v>
      </c>
      <c r="H500" s="6" t="s">
        <v>30</v>
      </c>
      <c r="I500" s="9" t="s">
        <v>15</v>
      </c>
      <c r="J500" s="9" t="s">
        <v>16</v>
      </c>
      <c r="K500" s="16">
        <v>88</v>
      </c>
    </row>
    <row r="501" spans="1:11" ht="17" thickBot="1" x14ac:dyDescent="0.25">
      <c r="A501" s="5">
        <v>126.06</v>
      </c>
      <c r="B501" s="6">
        <v>-18.690000000000001</v>
      </c>
      <c r="C501" s="7" t="s">
        <v>597</v>
      </c>
      <c r="D501" s="6" t="s">
        <v>646</v>
      </c>
      <c r="E501" s="7">
        <v>42900</v>
      </c>
      <c r="F501" s="6">
        <v>1900</v>
      </c>
      <c r="G501" s="7" t="s">
        <v>29</v>
      </c>
      <c r="H501" s="6" t="s">
        <v>30</v>
      </c>
      <c r="I501" s="9" t="s">
        <v>15</v>
      </c>
      <c r="J501" s="9" t="s">
        <v>16</v>
      </c>
      <c r="K501" s="16">
        <v>88</v>
      </c>
    </row>
    <row r="502" spans="1:11" ht="17" thickBot="1" x14ac:dyDescent="0.25">
      <c r="A502" s="5">
        <v>126.06</v>
      </c>
      <c r="B502" s="6">
        <v>-18.690000000000001</v>
      </c>
      <c r="C502" s="7" t="s">
        <v>597</v>
      </c>
      <c r="D502" s="6" t="s">
        <v>647</v>
      </c>
      <c r="E502" s="7">
        <v>43000</v>
      </c>
      <c r="F502" s="6">
        <v>2100</v>
      </c>
      <c r="G502" s="7" t="s">
        <v>29</v>
      </c>
      <c r="H502" s="6" t="s">
        <v>30</v>
      </c>
      <c r="I502" s="9" t="s">
        <v>15</v>
      </c>
      <c r="J502" s="9" t="s">
        <v>16</v>
      </c>
      <c r="K502" s="16">
        <v>88</v>
      </c>
    </row>
    <row r="503" spans="1:11" ht="17" thickBot="1" x14ac:dyDescent="0.25">
      <c r="A503" s="5">
        <v>126.06</v>
      </c>
      <c r="B503" s="6">
        <v>-18.690000000000001</v>
      </c>
      <c r="C503" s="7" t="s">
        <v>597</v>
      </c>
      <c r="D503" s="6" t="s">
        <v>648</v>
      </c>
      <c r="E503" s="7">
        <v>43100</v>
      </c>
      <c r="F503" s="6">
        <v>2000</v>
      </c>
      <c r="G503" s="7" t="s">
        <v>29</v>
      </c>
      <c r="H503" s="6" t="s">
        <v>30</v>
      </c>
      <c r="I503" s="9" t="s">
        <v>15</v>
      </c>
      <c r="J503" s="9" t="s">
        <v>16</v>
      </c>
      <c r="K503" s="16">
        <v>88</v>
      </c>
    </row>
    <row r="504" spans="1:11" ht="17" thickBot="1" x14ac:dyDescent="0.25">
      <c r="A504" s="5">
        <v>126.06</v>
      </c>
      <c r="B504" s="6">
        <v>-18.690000000000001</v>
      </c>
      <c r="C504" s="7" t="s">
        <v>597</v>
      </c>
      <c r="D504" s="6" t="s">
        <v>649</v>
      </c>
      <c r="E504" s="7">
        <v>43300</v>
      </c>
      <c r="F504" s="6">
        <v>2000</v>
      </c>
      <c r="G504" s="7" t="s">
        <v>29</v>
      </c>
      <c r="H504" s="6" t="s">
        <v>30</v>
      </c>
      <c r="I504" s="9" t="s">
        <v>15</v>
      </c>
      <c r="J504" s="9" t="s">
        <v>16</v>
      </c>
      <c r="K504" s="16">
        <v>88</v>
      </c>
    </row>
    <row r="505" spans="1:11" ht="17" thickBot="1" x14ac:dyDescent="0.25">
      <c r="A505" s="5">
        <v>126.06</v>
      </c>
      <c r="B505" s="6">
        <v>-18.690000000000001</v>
      </c>
      <c r="C505" s="7" t="s">
        <v>597</v>
      </c>
      <c r="D505" s="6" t="s">
        <v>650</v>
      </c>
      <c r="E505" s="7">
        <v>43500</v>
      </c>
      <c r="F505" s="6">
        <v>2100</v>
      </c>
      <c r="G505" s="7" t="s">
        <v>29</v>
      </c>
      <c r="H505" s="6" t="s">
        <v>30</v>
      </c>
      <c r="I505" s="9" t="s">
        <v>15</v>
      </c>
      <c r="J505" s="9" t="s">
        <v>16</v>
      </c>
      <c r="K505" s="16">
        <v>88</v>
      </c>
    </row>
    <row r="506" spans="1:11" ht="17" thickBot="1" x14ac:dyDescent="0.25">
      <c r="A506" s="5">
        <v>126.06</v>
      </c>
      <c r="B506" s="6">
        <v>-18.690000000000001</v>
      </c>
      <c r="C506" s="7" t="s">
        <v>597</v>
      </c>
      <c r="D506" s="6" t="s">
        <v>651</v>
      </c>
      <c r="E506" s="7">
        <v>44000</v>
      </c>
      <c r="F506" s="6">
        <v>1900</v>
      </c>
      <c r="G506" s="7" t="s">
        <v>29</v>
      </c>
      <c r="H506" s="6" t="s">
        <v>30</v>
      </c>
      <c r="I506" s="9" t="s">
        <v>15</v>
      </c>
      <c r="J506" s="9" t="s">
        <v>16</v>
      </c>
      <c r="K506" s="16">
        <v>88</v>
      </c>
    </row>
    <row r="507" spans="1:11" ht="17" thickBot="1" x14ac:dyDescent="0.25">
      <c r="A507" s="5">
        <v>126.06</v>
      </c>
      <c r="B507" s="6">
        <v>-18.690000000000001</v>
      </c>
      <c r="C507" s="7" t="s">
        <v>597</v>
      </c>
      <c r="D507" s="6" t="s">
        <v>652</v>
      </c>
      <c r="E507" s="7">
        <v>44300</v>
      </c>
      <c r="F507" s="6">
        <v>2000</v>
      </c>
      <c r="G507" s="7" t="s">
        <v>29</v>
      </c>
      <c r="H507" s="6" t="s">
        <v>30</v>
      </c>
      <c r="I507" s="9" t="s">
        <v>15</v>
      </c>
      <c r="J507" s="9" t="s">
        <v>16</v>
      </c>
      <c r="K507" s="16">
        <v>88</v>
      </c>
    </row>
    <row r="508" spans="1:11" ht="17" thickBot="1" x14ac:dyDescent="0.25">
      <c r="A508" s="5">
        <v>126.06</v>
      </c>
      <c r="B508" s="6">
        <v>-18.690000000000001</v>
      </c>
      <c r="C508" s="7" t="s">
        <v>597</v>
      </c>
      <c r="D508" s="6" t="s">
        <v>653</v>
      </c>
      <c r="E508" s="7">
        <v>45000</v>
      </c>
      <c r="F508" s="6">
        <v>2100</v>
      </c>
      <c r="G508" s="7" t="s">
        <v>29</v>
      </c>
      <c r="H508" s="6" t="s">
        <v>30</v>
      </c>
      <c r="I508" s="9" t="s">
        <v>15</v>
      </c>
      <c r="J508" s="9" t="s">
        <v>16</v>
      </c>
      <c r="K508" s="16">
        <v>88</v>
      </c>
    </row>
    <row r="509" spans="1:11" ht="17" thickBot="1" x14ac:dyDescent="0.25">
      <c r="A509" s="5">
        <v>126.06</v>
      </c>
      <c r="B509" s="6">
        <v>-18.690000000000001</v>
      </c>
      <c r="C509" s="7" t="s">
        <v>597</v>
      </c>
      <c r="D509" s="6" t="s">
        <v>654</v>
      </c>
      <c r="E509" s="7">
        <v>45200</v>
      </c>
      <c r="F509" s="6">
        <v>2000</v>
      </c>
      <c r="G509" s="7" t="s">
        <v>29</v>
      </c>
      <c r="H509" s="6" t="s">
        <v>30</v>
      </c>
      <c r="I509" s="9" t="s">
        <v>15</v>
      </c>
      <c r="J509" s="9" t="s">
        <v>16</v>
      </c>
      <c r="K509" s="16">
        <v>88</v>
      </c>
    </row>
    <row r="510" spans="1:11" ht="17" thickBot="1" x14ac:dyDescent="0.25">
      <c r="A510" s="5">
        <v>126.06</v>
      </c>
      <c r="B510" s="6">
        <v>-18.690000000000001</v>
      </c>
      <c r="C510" s="7" t="s">
        <v>597</v>
      </c>
      <c r="D510" s="6" t="s">
        <v>655</v>
      </c>
      <c r="E510" s="7">
        <v>45300</v>
      </c>
      <c r="F510" s="6">
        <v>2000</v>
      </c>
      <c r="G510" s="7" t="s">
        <v>29</v>
      </c>
      <c r="H510" s="6" t="s">
        <v>30</v>
      </c>
      <c r="I510" s="9" t="s">
        <v>15</v>
      </c>
      <c r="J510" s="9" t="s">
        <v>16</v>
      </c>
      <c r="K510" s="16">
        <v>88</v>
      </c>
    </row>
    <row r="511" spans="1:11" ht="17" thickBot="1" x14ac:dyDescent="0.25">
      <c r="A511" s="5">
        <v>126.06</v>
      </c>
      <c r="B511" s="6">
        <v>-18.690000000000001</v>
      </c>
      <c r="C511" s="7" t="s">
        <v>597</v>
      </c>
      <c r="D511" s="6" t="s">
        <v>656</v>
      </c>
      <c r="E511" s="7">
        <v>46400</v>
      </c>
      <c r="F511" s="6">
        <v>2300</v>
      </c>
      <c r="G511" s="7" t="s">
        <v>29</v>
      </c>
      <c r="H511" s="6" t="s">
        <v>30</v>
      </c>
      <c r="I511" s="9" t="s">
        <v>15</v>
      </c>
      <c r="J511" s="9" t="s">
        <v>16</v>
      </c>
      <c r="K511" s="16">
        <v>88</v>
      </c>
    </row>
    <row r="512" spans="1:11" ht="17" thickBot="1" x14ac:dyDescent="0.25">
      <c r="A512" s="5">
        <v>126.06</v>
      </c>
      <c r="B512" s="6">
        <v>-18.690000000000001</v>
      </c>
      <c r="C512" s="7" t="s">
        <v>597</v>
      </c>
      <c r="D512" s="6" t="s">
        <v>657</v>
      </c>
      <c r="E512" s="7">
        <v>46500</v>
      </c>
      <c r="F512" s="6">
        <v>2200</v>
      </c>
      <c r="G512" s="7" t="s">
        <v>29</v>
      </c>
      <c r="H512" s="6" t="s">
        <v>30</v>
      </c>
      <c r="I512" s="9" t="s">
        <v>15</v>
      </c>
      <c r="J512" s="9" t="s">
        <v>16</v>
      </c>
      <c r="K512" s="16">
        <v>88</v>
      </c>
    </row>
    <row r="513" spans="1:11" ht="17" thickBot="1" x14ac:dyDescent="0.25">
      <c r="A513" s="5">
        <v>126.06</v>
      </c>
      <c r="B513" s="6">
        <v>-18.690000000000001</v>
      </c>
      <c r="C513" s="7" t="s">
        <v>597</v>
      </c>
      <c r="D513" s="6" t="s">
        <v>658</v>
      </c>
      <c r="E513" s="7">
        <v>48400</v>
      </c>
      <c r="F513" s="6">
        <v>2200</v>
      </c>
      <c r="G513" s="7" t="s">
        <v>29</v>
      </c>
      <c r="H513" s="6" t="s">
        <v>30</v>
      </c>
      <c r="I513" s="9" t="s">
        <v>15</v>
      </c>
      <c r="J513" s="9" t="s">
        <v>16</v>
      </c>
      <c r="K513" s="16">
        <v>88</v>
      </c>
    </row>
    <row r="514" spans="1:11" ht="17" thickBot="1" x14ac:dyDescent="0.25">
      <c r="A514" s="5">
        <v>126.06</v>
      </c>
      <c r="B514" s="6">
        <v>-18.690000000000001</v>
      </c>
      <c r="C514" s="7" t="s">
        <v>597</v>
      </c>
      <c r="D514" s="6" t="s">
        <v>659</v>
      </c>
      <c r="E514" s="7">
        <v>48800</v>
      </c>
      <c r="F514" s="6">
        <v>2200</v>
      </c>
      <c r="G514" s="7" t="s">
        <v>29</v>
      </c>
      <c r="H514" s="6" t="s">
        <v>30</v>
      </c>
      <c r="I514" s="9" t="s">
        <v>15</v>
      </c>
      <c r="J514" s="9" t="s">
        <v>16</v>
      </c>
      <c r="K514" s="16">
        <v>88</v>
      </c>
    </row>
    <row r="515" spans="1:11" ht="17" thickBot="1" x14ac:dyDescent="0.25">
      <c r="A515" s="5">
        <v>126.06</v>
      </c>
      <c r="B515" s="6">
        <v>-18.690000000000001</v>
      </c>
      <c r="C515" s="7" t="s">
        <v>597</v>
      </c>
      <c r="D515" s="6" t="s">
        <v>660</v>
      </c>
      <c r="E515" s="7">
        <v>48900</v>
      </c>
      <c r="F515" s="6">
        <v>2400</v>
      </c>
      <c r="G515" s="7" t="s">
        <v>29</v>
      </c>
      <c r="H515" s="6" t="s">
        <v>30</v>
      </c>
      <c r="I515" s="9" t="s">
        <v>15</v>
      </c>
      <c r="J515" s="9" t="s">
        <v>34</v>
      </c>
      <c r="K515" s="16">
        <v>88</v>
      </c>
    </row>
    <row r="516" spans="1:11" ht="17" thickBot="1" x14ac:dyDescent="0.25">
      <c r="A516" s="5">
        <v>126.06</v>
      </c>
      <c r="B516" s="6">
        <v>-18.690000000000001</v>
      </c>
      <c r="C516" s="7" t="s">
        <v>597</v>
      </c>
      <c r="D516" s="6" t="s">
        <v>661</v>
      </c>
      <c r="E516" s="7">
        <v>51300</v>
      </c>
      <c r="F516" s="6">
        <v>2300</v>
      </c>
      <c r="G516" s="7" t="s">
        <v>29</v>
      </c>
      <c r="H516" s="6" t="s">
        <v>30</v>
      </c>
      <c r="I516" s="9" t="s">
        <v>15</v>
      </c>
      <c r="J516" s="9" t="s">
        <v>34</v>
      </c>
      <c r="K516" s="16">
        <v>88</v>
      </c>
    </row>
    <row r="517" spans="1:11" ht="25" thickBot="1" x14ac:dyDescent="0.25">
      <c r="A517" s="5">
        <v>126.06</v>
      </c>
      <c r="B517" s="6">
        <v>-18.690000000000001</v>
      </c>
      <c r="C517" s="7" t="s">
        <v>597</v>
      </c>
      <c r="D517" s="6" t="s">
        <v>662</v>
      </c>
      <c r="E517" s="7" t="s">
        <v>663</v>
      </c>
      <c r="F517" s="10"/>
      <c r="G517" s="7" t="s">
        <v>42</v>
      </c>
      <c r="H517" s="6" t="s">
        <v>14</v>
      </c>
      <c r="I517" s="9" t="s">
        <v>49</v>
      </c>
      <c r="J517" s="9" t="s">
        <v>34</v>
      </c>
      <c r="K517" s="16">
        <v>89</v>
      </c>
    </row>
    <row r="518" spans="1:11" ht="17" thickBot="1" x14ac:dyDescent="0.25">
      <c r="A518" s="5">
        <v>119.66</v>
      </c>
      <c r="B518" s="6">
        <v>-23.39</v>
      </c>
      <c r="C518" s="7" t="s">
        <v>664</v>
      </c>
      <c r="D518" s="6" t="s">
        <v>665</v>
      </c>
      <c r="E518" s="7">
        <v>34370</v>
      </c>
      <c r="F518" s="6">
        <v>270</v>
      </c>
      <c r="G518" s="7" t="s">
        <v>13</v>
      </c>
      <c r="H518" s="6" t="s">
        <v>14</v>
      </c>
      <c r="I518" s="9" t="s">
        <v>15</v>
      </c>
      <c r="J518" s="9" t="s">
        <v>16</v>
      </c>
      <c r="K518" s="16">
        <v>74</v>
      </c>
    </row>
    <row r="519" spans="1:11" ht="25" thickBot="1" x14ac:dyDescent="0.25">
      <c r="A519" s="5">
        <v>151.01</v>
      </c>
      <c r="B519" s="6">
        <v>-33.82</v>
      </c>
      <c r="C519" s="7" t="s">
        <v>666</v>
      </c>
      <c r="D519" s="6" t="s">
        <v>667</v>
      </c>
      <c r="E519" s="7">
        <v>30735</v>
      </c>
      <c r="F519" s="6">
        <v>407</v>
      </c>
      <c r="G519" s="7" t="s">
        <v>13</v>
      </c>
      <c r="H519" s="6" t="s">
        <v>14</v>
      </c>
      <c r="I519" s="9" t="s">
        <v>15</v>
      </c>
      <c r="J519" s="9" t="s">
        <v>16</v>
      </c>
      <c r="K519" s="16">
        <v>90</v>
      </c>
    </row>
    <row r="520" spans="1:11" ht="17" thickBot="1" x14ac:dyDescent="0.25">
      <c r="A520" s="5">
        <v>144.30000000000001</v>
      </c>
      <c r="B520" s="6">
        <v>-15.72</v>
      </c>
      <c r="C520" s="7" t="s">
        <v>668</v>
      </c>
      <c r="D520" s="6" t="s">
        <v>669</v>
      </c>
      <c r="E520" s="7">
        <v>31900</v>
      </c>
      <c r="F520" s="6">
        <f>700/-600</f>
        <v>-1.1666666666666667</v>
      </c>
      <c r="G520" s="7" t="s">
        <v>13</v>
      </c>
      <c r="H520" s="6" t="s">
        <v>14</v>
      </c>
      <c r="I520" s="9" t="s">
        <v>15</v>
      </c>
      <c r="J520" s="9" t="s">
        <v>16</v>
      </c>
      <c r="K520" s="16">
        <v>91</v>
      </c>
    </row>
    <row r="521" spans="1:11" ht="17" thickBot="1" x14ac:dyDescent="0.25">
      <c r="A521" s="5">
        <v>151.05000000000001</v>
      </c>
      <c r="B521" s="6">
        <v>-32.6</v>
      </c>
      <c r="C521" s="7" t="s">
        <v>670</v>
      </c>
      <c r="D521" s="6" t="s">
        <v>671</v>
      </c>
      <c r="E521" s="7">
        <v>52900</v>
      </c>
      <c r="F521" s="6">
        <v>3000</v>
      </c>
      <c r="G521" s="7" t="s">
        <v>29</v>
      </c>
      <c r="H521" s="6" t="s">
        <v>65</v>
      </c>
      <c r="I521" s="9" t="s">
        <v>15</v>
      </c>
      <c r="J521" s="9" t="s">
        <v>49</v>
      </c>
      <c r="K521" s="16">
        <v>92</v>
      </c>
    </row>
    <row r="522" spans="1:11" ht="17" thickBot="1" x14ac:dyDescent="0.25">
      <c r="A522" s="5">
        <v>151.05000000000001</v>
      </c>
      <c r="B522" s="6">
        <v>-32.6</v>
      </c>
      <c r="C522" s="7" t="s">
        <v>670</v>
      </c>
      <c r="D522" s="6" t="s">
        <v>672</v>
      </c>
      <c r="E522" s="7">
        <v>61000</v>
      </c>
      <c r="F522" s="6">
        <v>3000</v>
      </c>
      <c r="G522" s="7" t="s">
        <v>29</v>
      </c>
      <c r="H522" s="6" t="s">
        <v>65</v>
      </c>
      <c r="I522" s="9" t="s">
        <v>15</v>
      </c>
      <c r="J522" s="9" t="s">
        <v>34</v>
      </c>
      <c r="K522" s="16">
        <v>93</v>
      </c>
    </row>
    <row r="523" spans="1:11" ht="25" thickBot="1" x14ac:dyDescent="0.25">
      <c r="A523" s="5">
        <v>151.24</v>
      </c>
      <c r="B523" s="6">
        <v>-32.36</v>
      </c>
      <c r="C523" s="7" t="s">
        <v>673</v>
      </c>
      <c r="D523" s="6" t="s">
        <v>674</v>
      </c>
      <c r="E523" s="7">
        <v>34590</v>
      </c>
      <c r="F523" s="6">
        <v>650</v>
      </c>
      <c r="G523" s="7" t="s">
        <v>13</v>
      </c>
      <c r="H523" s="6" t="s">
        <v>14</v>
      </c>
      <c r="I523" s="9" t="s">
        <v>15</v>
      </c>
      <c r="J523" s="9" t="s">
        <v>16</v>
      </c>
      <c r="K523" s="16">
        <v>94</v>
      </c>
    </row>
    <row r="524" spans="1:11" ht="25" thickBot="1" x14ac:dyDescent="0.25">
      <c r="A524" s="5">
        <v>113.59</v>
      </c>
      <c r="B524" s="6">
        <v>-26.09</v>
      </c>
      <c r="C524" s="7" t="s">
        <v>675</v>
      </c>
      <c r="D524" s="6" t="s">
        <v>676</v>
      </c>
      <c r="E524" s="7">
        <v>30690</v>
      </c>
      <c r="F524" s="6">
        <v>690</v>
      </c>
      <c r="G524" s="7" t="s">
        <v>75</v>
      </c>
      <c r="H524" s="6" t="s">
        <v>14</v>
      </c>
      <c r="I524" s="9" t="s">
        <v>15</v>
      </c>
      <c r="J524" s="9" t="s">
        <v>16</v>
      </c>
      <c r="K524" s="16">
        <v>95</v>
      </c>
    </row>
    <row r="525" spans="1:11" ht="17" thickBot="1" x14ac:dyDescent="0.25">
      <c r="A525" s="5">
        <v>115.96</v>
      </c>
      <c r="B525" s="6">
        <v>-31.89</v>
      </c>
      <c r="C525" s="7" t="s">
        <v>677</v>
      </c>
      <c r="D525" s="6" t="s">
        <v>678</v>
      </c>
      <c r="E525" s="7">
        <v>35100</v>
      </c>
      <c r="F525" s="6">
        <f>1500/-1300</f>
        <v>-1.1538461538461537</v>
      </c>
      <c r="G525" s="7" t="s">
        <v>679</v>
      </c>
      <c r="H525" s="6" t="s">
        <v>14</v>
      </c>
      <c r="I525" s="8" t="s">
        <v>15</v>
      </c>
      <c r="J525" s="8" t="s">
        <v>16</v>
      </c>
      <c r="K525" s="16">
        <v>96</v>
      </c>
    </row>
    <row r="526" spans="1:11" ht="17" thickBot="1" x14ac:dyDescent="0.25">
      <c r="A526" s="5">
        <v>115.96</v>
      </c>
      <c r="B526" s="6">
        <v>-31.89</v>
      </c>
      <c r="C526" s="7" t="s">
        <v>677</v>
      </c>
      <c r="D526" s="6" t="s">
        <v>680</v>
      </c>
      <c r="E526" s="7">
        <v>37100</v>
      </c>
      <c r="F526" s="6">
        <f>1600/-1300</f>
        <v>-1.2307692307692308</v>
      </c>
      <c r="G526" s="7" t="s">
        <v>679</v>
      </c>
      <c r="H526" s="6" t="s">
        <v>14</v>
      </c>
      <c r="I526" s="8" t="s">
        <v>15</v>
      </c>
      <c r="J526" s="8" t="s">
        <v>16</v>
      </c>
      <c r="K526" s="16">
        <v>96</v>
      </c>
    </row>
    <row r="527" spans="1:11" ht="25" thickBot="1" x14ac:dyDescent="0.25">
      <c r="A527" s="5">
        <v>115.96</v>
      </c>
      <c r="B527" s="6">
        <v>-31.89</v>
      </c>
      <c r="C527" s="7" t="s">
        <v>677</v>
      </c>
      <c r="D527" s="6" t="s">
        <v>681</v>
      </c>
      <c r="E527" s="7">
        <v>39500</v>
      </c>
      <c r="F527" s="6">
        <f>2300/-1800</f>
        <v>-1.2777777777777777</v>
      </c>
      <c r="G527" s="7" t="s">
        <v>616</v>
      </c>
      <c r="H527" s="6" t="s">
        <v>14</v>
      </c>
      <c r="I527" s="8" t="s">
        <v>15</v>
      </c>
      <c r="J527" s="8" t="s">
        <v>16</v>
      </c>
      <c r="K527" s="16">
        <v>96</v>
      </c>
    </row>
    <row r="528" spans="1:11" ht="25" thickBot="1" x14ac:dyDescent="0.25">
      <c r="A528" s="5">
        <v>115.96</v>
      </c>
      <c r="B528" s="6">
        <v>-31.89</v>
      </c>
      <c r="C528" s="7" t="s">
        <v>677</v>
      </c>
      <c r="D528" s="6" t="s">
        <v>682</v>
      </c>
      <c r="E528" s="7" t="s">
        <v>683</v>
      </c>
      <c r="F528" s="10"/>
      <c r="G528" s="7" t="s">
        <v>616</v>
      </c>
      <c r="H528" s="6" t="s">
        <v>14</v>
      </c>
      <c r="I528" s="8" t="s">
        <v>15</v>
      </c>
      <c r="J528" s="8" t="s">
        <v>34</v>
      </c>
      <c r="K528" s="16">
        <v>96</v>
      </c>
    </row>
    <row r="529" spans="1:11" ht="25" thickBot="1" x14ac:dyDescent="0.25">
      <c r="A529" s="5">
        <v>151.05000000000001</v>
      </c>
      <c r="B529" s="6">
        <v>-32.6</v>
      </c>
      <c r="C529" s="7" t="s">
        <v>684</v>
      </c>
      <c r="D529" s="6" t="s">
        <v>121</v>
      </c>
      <c r="E529" s="7">
        <v>32000</v>
      </c>
      <c r="F529" s="6">
        <v>3000</v>
      </c>
      <c r="G529" s="7" t="s">
        <v>29</v>
      </c>
      <c r="H529" s="6" t="s">
        <v>30</v>
      </c>
      <c r="I529" s="9" t="s">
        <v>15</v>
      </c>
      <c r="J529" s="9" t="s">
        <v>49</v>
      </c>
      <c r="K529" s="16">
        <v>97</v>
      </c>
    </row>
    <row r="530" spans="1:11" ht="17" thickBot="1" x14ac:dyDescent="0.25">
      <c r="A530" s="5">
        <v>139.06</v>
      </c>
      <c r="B530" s="6">
        <v>-30.69</v>
      </c>
      <c r="C530" s="7" t="s">
        <v>685</v>
      </c>
      <c r="D530" s="6" t="s">
        <v>686</v>
      </c>
      <c r="E530" s="7">
        <v>30300</v>
      </c>
      <c r="F530" s="6">
        <v>1600</v>
      </c>
      <c r="G530" s="7" t="s">
        <v>29</v>
      </c>
      <c r="H530" s="6" t="s">
        <v>65</v>
      </c>
      <c r="I530" s="9" t="s">
        <v>15</v>
      </c>
      <c r="J530" s="9" t="s">
        <v>16</v>
      </c>
      <c r="K530" s="16">
        <v>98</v>
      </c>
    </row>
    <row r="531" spans="1:11" ht="17" thickBot="1" x14ac:dyDescent="0.25">
      <c r="A531" s="5">
        <v>139.06</v>
      </c>
      <c r="B531" s="6">
        <v>-30.69</v>
      </c>
      <c r="C531" s="7" t="s">
        <v>685</v>
      </c>
      <c r="D531" s="6" t="s">
        <v>687</v>
      </c>
      <c r="E531" s="7">
        <v>32340</v>
      </c>
      <c r="F531" s="6">
        <v>350</v>
      </c>
      <c r="G531" s="7" t="s">
        <v>688</v>
      </c>
      <c r="H531" s="6" t="s">
        <v>14</v>
      </c>
      <c r="I531" s="9" t="s">
        <v>61</v>
      </c>
      <c r="J531" s="9" t="s">
        <v>62</v>
      </c>
      <c r="K531" s="16">
        <v>98</v>
      </c>
    </row>
    <row r="532" spans="1:11" ht="17" thickBot="1" x14ac:dyDescent="0.25">
      <c r="A532" s="5">
        <v>139.06</v>
      </c>
      <c r="B532" s="6">
        <v>-30.69</v>
      </c>
      <c r="C532" s="7" t="s">
        <v>685</v>
      </c>
      <c r="D532" s="6" t="s">
        <v>689</v>
      </c>
      <c r="E532" s="7">
        <v>34680</v>
      </c>
      <c r="F532" s="6">
        <v>320</v>
      </c>
      <c r="G532" s="7" t="s">
        <v>688</v>
      </c>
      <c r="H532" s="6" t="s">
        <v>14</v>
      </c>
      <c r="I532" s="9" t="s">
        <v>61</v>
      </c>
      <c r="J532" s="9" t="s">
        <v>62</v>
      </c>
      <c r="K532" s="16">
        <v>98</v>
      </c>
    </row>
    <row r="533" spans="1:11" ht="17" thickBot="1" x14ac:dyDescent="0.25">
      <c r="A533" s="5">
        <v>139.06</v>
      </c>
      <c r="B533" s="6">
        <v>-30.69</v>
      </c>
      <c r="C533" s="7" t="s">
        <v>685</v>
      </c>
      <c r="D533" s="6" t="s">
        <v>690</v>
      </c>
      <c r="E533" s="7">
        <v>34990</v>
      </c>
      <c r="F533" s="6">
        <v>490</v>
      </c>
      <c r="G533" s="7" t="s">
        <v>688</v>
      </c>
      <c r="H533" s="6" t="s">
        <v>14</v>
      </c>
      <c r="I533" s="9" t="s">
        <v>61</v>
      </c>
      <c r="J533" s="9" t="s">
        <v>62</v>
      </c>
      <c r="K533" s="16">
        <v>98</v>
      </c>
    </row>
    <row r="534" spans="1:11" ht="17" thickBot="1" x14ac:dyDescent="0.25">
      <c r="A534" s="5">
        <v>139.06</v>
      </c>
      <c r="B534" s="6">
        <v>-30.69</v>
      </c>
      <c r="C534" s="7" t="s">
        <v>685</v>
      </c>
      <c r="D534" s="6" t="s">
        <v>691</v>
      </c>
      <c r="E534" s="7">
        <v>35260</v>
      </c>
      <c r="F534" s="6">
        <v>500</v>
      </c>
      <c r="G534" s="7" t="s">
        <v>688</v>
      </c>
      <c r="H534" s="6" t="s">
        <v>14</v>
      </c>
      <c r="I534" s="9" t="s">
        <v>61</v>
      </c>
      <c r="J534" s="9" t="s">
        <v>62</v>
      </c>
      <c r="K534" s="16">
        <v>98</v>
      </c>
    </row>
    <row r="535" spans="1:11" ht="17" thickBot="1" x14ac:dyDescent="0.25">
      <c r="A535" s="5">
        <v>139.06</v>
      </c>
      <c r="B535" s="6">
        <v>-30.69</v>
      </c>
      <c r="C535" s="7" t="s">
        <v>685</v>
      </c>
      <c r="D535" s="6" t="s">
        <v>692</v>
      </c>
      <c r="E535" s="7">
        <v>40500</v>
      </c>
      <c r="F535" s="6">
        <v>2200</v>
      </c>
      <c r="G535" s="7" t="s">
        <v>29</v>
      </c>
      <c r="H535" s="6" t="s">
        <v>65</v>
      </c>
      <c r="I535" s="9" t="s">
        <v>15</v>
      </c>
      <c r="J535" s="9" t="s">
        <v>16</v>
      </c>
      <c r="K535" s="16">
        <v>98</v>
      </c>
    </row>
    <row r="536" spans="1:11" ht="17" thickBot="1" x14ac:dyDescent="0.25">
      <c r="A536" s="5">
        <v>139.06</v>
      </c>
      <c r="B536" s="6">
        <v>-30.69</v>
      </c>
      <c r="C536" s="7" t="s">
        <v>685</v>
      </c>
      <c r="D536" s="6" t="s">
        <v>693</v>
      </c>
      <c r="E536" s="7">
        <v>42800</v>
      </c>
      <c r="F536" s="6">
        <v>2400</v>
      </c>
      <c r="G536" s="7" t="s">
        <v>29</v>
      </c>
      <c r="H536" s="6" t="s">
        <v>65</v>
      </c>
      <c r="I536" s="9" t="s">
        <v>15</v>
      </c>
      <c r="J536" s="9" t="s">
        <v>16</v>
      </c>
      <c r="K536" s="16">
        <v>98</v>
      </c>
    </row>
    <row r="537" spans="1:11" ht="17" thickBot="1" x14ac:dyDescent="0.25">
      <c r="A537" s="5">
        <v>139.06</v>
      </c>
      <c r="B537" s="6">
        <v>-30.69</v>
      </c>
      <c r="C537" s="7" t="s">
        <v>685</v>
      </c>
      <c r="D537" s="6" t="s">
        <v>694</v>
      </c>
      <c r="E537" s="7">
        <v>43800</v>
      </c>
      <c r="F537" s="6">
        <v>3400</v>
      </c>
      <c r="G537" s="7" t="s">
        <v>29</v>
      </c>
      <c r="H537" s="6" t="s">
        <v>695</v>
      </c>
      <c r="I537" s="9" t="s">
        <v>15</v>
      </c>
      <c r="J537" s="9" t="s">
        <v>16</v>
      </c>
      <c r="K537" s="16">
        <v>98</v>
      </c>
    </row>
    <row r="538" spans="1:11" ht="37" thickBot="1" x14ac:dyDescent="0.25">
      <c r="A538" s="5">
        <v>139.06</v>
      </c>
      <c r="B538" s="6">
        <v>-30.69</v>
      </c>
      <c r="C538" s="7" t="s">
        <v>685</v>
      </c>
      <c r="D538" s="6" t="s">
        <v>696</v>
      </c>
      <c r="E538" s="7">
        <v>44100</v>
      </c>
      <c r="F538" s="6">
        <v>2200</v>
      </c>
      <c r="G538" s="7" t="s">
        <v>697</v>
      </c>
      <c r="H538" s="6" t="s">
        <v>14</v>
      </c>
      <c r="I538" s="9" t="s">
        <v>15</v>
      </c>
      <c r="J538" s="9" t="s">
        <v>49</v>
      </c>
      <c r="K538" s="16">
        <v>98</v>
      </c>
    </row>
    <row r="539" spans="1:11" ht="17" thickBot="1" x14ac:dyDescent="0.25">
      <c r="A539" s="5">
        <v>139.06</v>
      </c>
      <c r="B539" s="6">
        <v>-30.69</v>
      </c>
      <c r="C539" s="7" t="s">
        <v>685</v>
      </c>
      <c r="D539" s="6" t="s">
        <v>698</v>
      </c>
      <c r="E539" s="7">
        <v>44400</v>
      </c>
      <c r="F539" s="6">
        <v>600</v>
      </c>
      <c r="G539" s="7" t="s">
        <v>688</v>
      </c>
      <c r="H539" s="6" t="s">
        <v>14</v>
      </c>
      <c r="I539" s="9" t="s">
        <v>61</v>
      </c>
      <c r="J539" s="9" t="s">
        <v>62</v>
      </c>
      <c r="K539" s="16">
        <v>98</v>
      </c>
    </row>
    <row r="540" spans="1:11" ht="37" thickBot="1" x14ac:dyDescent="0.25">
      <c r="A540" s="5">
        <v>139.06</v>
      </c>
      <c r="B540" s="6">
        <v>-30.69</v>
      </c>
      <c r="C540" s="7" t="s">
        <v>685</v>
      </c>
      <c r="D540" s="6" t="s">
        <v>699</v>
      </c>
      <c r="E540" s="7">
        <v>46300</v>
      </c>
      <c r="F540" s="6">
        <v>2500</v>
      </c>
      <c r="G540" s="7" t="s">
        <v>697</v>
      </c>
      <c r="H540" s="6" t="s">
        <v>14</v>
      </c>
      <c r="I540" s="9" t="s">
        <v>15</v>
      </c>
      <c r="J540" s="9" t="s">
        <v>49</v>
      </c>
      <c r="K540" s="16">
        <v>98</v>
      </c>
    </row>
    <row r="541" spans="1:11" ht="17" thickBot="1" x14ac:dyDescent="0.25">
      <c r="A541" s="5">
        <v>145.94</v>
      </c>
      <c r="B541" s="6">
        <v>-42.49</v>
      </c>
      <c r="C541" s="7" t="s">
        <v>700</v>
      </c>
      <c r="D541" s="6" t="s">
        <v>701</v>
      </c>
      <c r="E541" s="7">
        <v>30210</v>
      </c>
      <c r="F541" s="6">
        <v>300</v>
      </c>
      <c r="G541" s="7" t="s">
        <v>13</v>
      </c>
      <c r="H541" s="6" t="s">
        <v>14</v>
      </c>
      <c r="I541" s="9" t="s">
        <v>15</v>
      </c>
      <c r="J541" s="9" t="s">
        <v>16</v>
      </c>
      <c r="K541" s="16">
        <v>99</v>
      </c>
    </row>
    <row r="542" spans="1:11" ht="37" thickBot="1" x14ac:dyDescent="0.25">
      <c r="A542" s="5">
        <v>145.94</v>
      </c>
      <c r="B542" s="6">
        <v>-42.49</v>
      </c>
      <c r="C542" s="7" t="s">
        <v>700</v>
      </c>
      <c r="D542" s="6" t="s">
        <v>702</v>
      </c>
      <c r="E542" s="7">
        <v>30610</v>
      </c>
      <c r="F542" s="6">
        <v>350</v>
      </c>
      <c r="G542" s="7" t="s">
        <v>703</v>
      </c>
      <c r="H542" s="6" t="s">
        <v>14</v>
      </c>
      <c r="I542" s="9" t="s">
        <v>15</v>
      </c>
      <c r="J542" s="9" t="s">
        <v>16</v>
      </c>
      <c r="K542" s="16">
        <v>100</v>
      </c>
    </row>
    <row r="543" spans="1:11" ht="17" thickBot="1" x14ac:dyDescent="0.25">
      <c r="A543" s="5">
        <v>145.94</v>
      </c>
      <c r="B543" s="6">
        <v>-42.49</v>
      </c>
      <c r="C543" s="7" t="s">
        <v>700</v>
      </c>
      <c r="D543" s="6" t="s">
        <v>704</v>
      </c>
      <c r="E543" s="7">
        <v>31610</v>
      </c>
      <c r="F543" s="6">
        <v>370</v>
      </c>
      <c r="G543" s="7" t="s">
        <v>13</v>
      </c>
      <c r="H543" s="6" t="s">
        <v>14</v>
      </c>
      <c r="I543" s="9" t="s">
        <v>15</v>
      </c>
      <c r="J543" s="9" t="s">
        <v>16</v>
      </c>
      <c r="K543" s="16">
        <v>99</v>
      </c>
    </row>
    <row r="544" spans="1:11" ht="37" thickBot="1" x14ac:dyDescent="0.25">
      <c r="A544" s="5">
        <v>145.94</v>
      </c>
      <c r="B544" s="6">
        <v>-42.49</v>
      </c>
      <c r="C544" s="7" t="s">
        <v>700</v>
      </c>
      <c r="D544" s="6" t="s">
        <v>705</v>
      </c>
      <c r="E544" s="7">
        <v>31660</v>
      </c>
      <c r="F544" s="6">
        <v>250</v>
      </c>
      <c r="G544" s="7" t="s">
        <v>706</v>
      </c>
      <c r="H544" s="6" t="s">
        <v>14</v>
      </c>
      <c r="I544" s="9" t="s">
        <v>15</v>
      </c>
      <c r="J544" s="9" t="s">
        <v>16</v>
      </c>
      <c r="K544" s="16">
        <v>100</v>
      </c>
    </row>
    <row r="545" spans="1:11" ht="17" thickBot="1" x14ac:dyDescent="0.25">
      <c r="A545" s="5">
        <v>145.94</v>
      </c>
      <c r="B545" s="6">
        <v>-42.49</v>
      </c>
      <c r="C545" s="7" t="s">
        <v>700</v>
      </c>
      <c r="D545" s="6" t="s">
        <v>707</v>
      </c>
      <c r="E545" s="7">
        <v>33170</v>
      </c>
      <c r="F545" s="6">
        <v>670</v>
      </c>
      <c r="G545" s="7" t="s">
        <v>13</v>
      </c>
      <c r="H545" s="6" t="s">
        <v>14</v>
      </c>
      <c r="I545" s="9" t="s">
        <v>15</v>
      </c>
      <c r="J545" s="9" t="s">
        <v>16</v>
      </c>
      <c r="K545" s="16">
        <v>100</v>
      </c>
    </row>
    <row r="546" spans="1:11" ht="17" thickBot="1" x14ac:dyDescent="0.25">
      <c r="A546" s="5">
        <v>145.94</v>
      </c>
      <c r="B546" s="6">
        <v>-42.49</v>
      </c>
      <c r="C546" s="7" t="s">
        <v>700</v>
      </c>
      <c r="D546" s="6" t="s">
        <v>708</v>
      </c>
      <c r="E546" s="7">
        <v>34790</v>
      </c>
      <c r="F546" s="6">
        <v>510</v>
      </c>
      <c r="G546" s="7" t="s">
        <v>13</v>
      </c>
      <c r="H546" s="6" t="s">
        <v>14</v>
      </c>
      <c r="I546" s="8" t="s">
        <v>15</v>
      </c>
      <c r="J546" s="8" t="s">
        <v>16</v>
      </c>
      <c r="K546" s="16">
        <v>99</v>
      </c>
    </row>
    <row r="547" spans="1:11" ht="17" thickBot="1" x14ac:dyDescent="0.25">
      <c r="A547" s="5">
        <v>145.94</v>
      </c>
      <c r="B547" s="6">
        <v>-42.49</v>
      </c>
      <c r="C547" s="7" t="s">
        <v>700</v>
      </c>
      <c r="D547" s="6" t="s">
        <v>709</v>
      </c>
      <c r="E547" s="7" t="s">
        <v>710</v>
      </c>
      <c r="F547" s="10"/>
      <c r="G547" s="7" t="s">
        <v>13</v>
      </c>
      <c r="H547" s="6" t="s">
        <v>14</v>
      </c>
      <c r="I547" s="9" t="s">
        <v>15</v>
      </c>
      <c r="J547" s="9" t="s">
        <v>34</v>
      </c>
      <c r="K547" s="16">
        <v>99</v>
      </c>
    </row>
    <row r="548" spans="1:11" ht="17" thickBot="1" x14ac:dyDescent="0.25">
      <c r="A548" s="5">
        <v>120.15</v>
      </c>
      <c r="B548" s="6">
        <v>-20.53</v>
      </c>
      <c r="C548" s="7" t="s">
        <v>711</v>
      </c>
      <c r="D548" s="6" t="s">
        <v>712</v>
      </c>
      <c r="E548" s="7">
        <v>37414</v>
      </c>
      <c r="F548" s="6">
        <v>607</v>
      </c>
      <c r="G548" s="7" t="s">
        <v>13</v>
      </c>
      <c r="H548" s="6" t="s">
        <v>14</v>
      </c>
      <c r="I548" s="8" t="s">
        <v>49</v>
      </c>
      <c r="J548" s="8" t="s">
        <v>49</v>
      </c>
      <c r="K548" s="16">
        <v>101</v>
      </c>
    </row>
    <row r="549" spans="1:11" ht="25" thickBot="1" x14ac:dyDescent="0.25">
      <c r="A549" s="5">
        <v>120.15</v>
      </c>
      <c r="B549" s="6">
        <v>-20.53</v>
      </c>
      <c r="C549" s="7" t="s">
        <v>711</v>
      </c>
      <c r="D549" s="6" t="s">
        <v>713</v>
      </c>
      <c r="E549" s="7">
        <v>38772</v>
      </c>
      <c r="F549" s="6">
        <v>614</v>
      </c>
      <c r="G549" s="7" t="s">
        <v>42</v>
      </c>
      <c r="H549" s="6" t="s">
        <v>14</v>
      </c>
      <c r="I549" s="8" t="s">
        <v>15</v>
      </c>
      <c r="J549" s="8" t="s">
        <v>16</v>
      </c>
      <c r="K549" s="16">
        <v>101</v>
      </c>
    </row>
    <row r="550" spans="1:11" ht="17" thickBot="1" x14ac:dyDescent="0.25">
      <c r="A550" s="5">
        <v>120.15</v>
      </c>
      <c r="B550" s="6">
        <v>-20.53</v>
      </c>
      <c r="C550" s="7" t="s">
        <v>711</v>
      </c>
      <c r="D550" s="6" t="s">
        <v>714</v>
      </c>
      <c r="E550" s="7">
        <v>39204</v>
      </c>
      <c r="F550" s="6">
        <v>653</v>
      </c>
      <c r="G550" s="7" t="s">
        <v>13</v>
      </c>
      <c r="H550" s="6" t="s">
        <v>14</v>
      </c>
      <c r="I550" s="8" t="s">
        <v>15</v>
      </c>
      <c r="J550" s="8" t="s">
        <v>16</v>
      </c>
      <c r="K550" s="16">
        <v>101</v>
      </c>
    </row>
    <row r="551" spans="1:11" ht="25" thickBot="1" x14ac:dyDescent="0.25">
      <c r="A551" s="5">
        <v>120.15</v>
      </c>
      <c r="B551" s="6">
        <v>-20.53</v>
      </c>
      <c r="C551" s="7" t="s">
        <v>711</v>
      </c>
      <c r="D551" s="6" t="s">
        <v>715</v>
      </c>
      <c r="E551" s="7">
        <v>39677</v>
      </c>
      <c r="F551" s="6">
        <v>686</v>
      </c>
      <c r="G551" s="7" t="s">
        <v>42</v>
      </c>
      <c r="H551" s="6" t="s">
        <v>14</v>
      </c>
      <c r="I551" s="8" t="s">
        <v>15</v>
      </c>
      <c r="J551" s="8" t="s">
        <v>16</v>
      </c>
      <c r="K551" s="16">
        <v>101</v>
      </c>
    </row>
    <row r="552" spans="1:11" ht="17" thickBot="1" x14ac:dyDescent="0.25">
      <c r="A552" s="5">
        <v>120.15</v>
      </c>
      <c r="B552" s="6">
        <v>-20.53</v>
      </c>
      <c r="C552" s="7" t="s">
        <v>711</v>
      </c>
      <c r="D552" s="6" t="s">
        <v>716</v>
      </c>
      <c r="E552" s="7">
        <v>49400</v>
      </c>
      <c r="F552" s="6">
        <v>3900</v>
      </c>
      <c r="G552" s="7" t="s">
        <v>29</v>
      </c>
      <c r="H552" s="6" t="s">
        <v>30</v>
      </c>
      <c r="I552" s="9" t="s">
        <v>34</v>
      </c>
      <c r="J552" s="9" t="s">
        <v>34</v>
      </c>
      <c r="K552" s="16">
        <v>101</v>
      </c>
    </row>
    <row r="553" spans="1:11" ht="17" thickBot="1" x14ac:dyDescent="0.25">
      <c r="A553" s="5">
        <v>120.15</v>
      </c>
      <c r="B553" s="6">
        <v>-20.53</v>
      </c>
      <c r="C553" s="7" t="s">
        <v>711</v>
      </c>
      <c r="D553" s="6" t="s">
        <v>717</v>
      </c>
      <c r="E553" s="7">
        <v>60600</v>
      </c>
      <c r="F553" s="6">
        <v>2400</v>
      </c>
      <c r="G553" s="7" t="s">
        <v>29</v>
      </c>
      <c r="H553" s="6" t="s">
        <v>30</v>
      </c>
      <c r="I553" s="9" t="s">
        <v>34</v>
      </c>
      <c r="J553" s="9" t="s">
        <v>34</v>
      </c>
      <c r="K553" s="16">
        <v>101</v>
      </c>
    </row>
    <row r="554" spans="1:11" ht="17" thickBot="1" x14ac:dyDescent="0.25">
      <c r="A554" s="5">
        <v>120.15</v>
      </c>
      <c r="B554" s="6">
        <v>-20.53</v>
      </c>
      <c r="C554" s="7" t="s">
        <v>711</v>
      </c>
      <c r="D554" s="6" t="s">
        <v>718</v>
      </c>
      <c r="E554" s="7">
        <v>68100</v>
      </c>
      <c r="F554" s="6">
        <v>4600</v>
      </c>
      <c r="G554" s="7" t="s">
        <v>29</v>
      </c>
      <c r="H554" s="6" t="s">
        <v>30</v>
      </c>
      <c r="I554" s="9" t="s">
        <v>34</v>
      </c>
      <c r="J554" s="9" t="s">
        <v>34</v>
      </c>
      <c r="K554" s="16">
        <v>101</v>
      </c>
    </row>
    <row r="555" spans="1:11" ht="17" thickBot="1" x14ac:dyDescent="0.25">
      <c r="A555" s="5">
        <v>145.5</v>
      </c>
      <c r="B555" s="6">
        <v>-33.200000000000003</v>
      </c>
      <c r="C555" s="7" t="s">
        <v>719</v>
      </c>
      <c r="D555" s="6" t="s">
        <v>720</v>
      </c>
      <c r="E555" s="7">
        <v>33090</v>
      </c>
      <c r="F555" s="6">
        <v>270</v>
      </c>
      <c r="G555" s="7" t="s">
        <v>364</v>
      </c>
      <c r="H555" s="6" t="s">
        <v>14</v>
      </c>
      <c r="I555" s="9" t="s">
        <v>15</v>
      </c>
      <c r="J555" s="9" t="s">
        <v>16</v>
      </c>
      <c r="K555" s="16">
        <v>47</v>
      </c>
    </row>
    <row r="556" spans="1:11" ht="17" thickBot="1" x14ac:dyDescent="0.25">
      <c r="A556" s="5">
        <v>145.5</v>
      </c>
      <c r="B556" s="6">
        <v>-33.200000000000003</v>
      </c>
      <c r="C556" s="7" t="s">
        <v>719</v>
      </c>
      <c r="D556" s="6" t="s">
        <v>721</v>
      </c>
      <c r="E556" s="7">
        <v>33200</v>
      </c>
      <c r="F556" s="6">
        <v>950</v>
      </c>
      <c r="G556" s="7" t="s">
        <v>364</v>
      </c>
      <c r="H556" s="6" t="s">
        <v>14</v>
      </c>
      <c r="I556" s="9" t="s">
        <v>15</v>
      </c>
      <c r="J556" s="9" t="s">
        <v>16</v>
      </c>
      <c r="K556" s="16">
        <v>47</v>
      </c>
    </row>
    <row r="557" spans="1:11" ht="25" thickBot="1" x14ac:dyDescent="0.25">
      <c r="A557" s="5">
        <v>119.08</v>
      </c>
      <c r="B557" s="6">
        <v>-21.16</v>
      </c>
      <c r="C557" s="7" t="s">
        <v>722</v>
      </c>
      <c r="D557" s="6" t="s">
        <v>723</v>
      </c>
      <c r="E557" s="7">
        <v>32733</v>
      </c>
      <c r="F557" s="6">
        <v>345</v>
      </c>
      <c r="G557" s="7" t="s">
        <v>616</v>
      </c>
      <c r="H557" s="6" t="s">
        <v>14</v>
      </c>
      <c r="I557" s="9" t="s">
        <v>15</v>
      </c>
      <c r="J557" s="9" t="s">
        <v>16</v>
      </c>
      <c r="K557" s="16">
        <v>37</v>
      </c>
    </row>
    <row r="558" spans="1:11" ht="25" thickBot="1" x14ac:dyDescent="0.25">
      <c r="A558" s="5">
        <v>119.08</v>
      </c>
      <c r="B558" s="6">
        <v>-21.16</v>
      </c>
      <c r="C558" s="7" t="s">
        <v>722</v>
      </c>
      <c r="D558" s="6" t="s">
        <v>724</v>
      </c>
      <c r="E558" s="7">
        <v>39819</v>
      </c>
      <c r="F558" s="6">
        <v>711</v>
      </c>
      <c r="G558" s="7" t="s">
        <v>616</v>
      </c>
      <c r="H558" s="6" t="s">
        <v>14</v>
      </c>
      <c r="I558" s="8" t="s">
        <v>15</v>
      </c>
      <c r="J558" s="8" t="s">
        <v>16</v>
      </c>
      <c r="K558" s="16">
        <v>102</v>
      </c>
    </row>
    <row r="559" spans="1:11" ht="25" thickBot="1" x14ac:dyDescent="0.25">
      <c r="A559" s="5">
        <v>119.08</v>
      </c>
      <c r="B559" s="6">
        <v>-21.16</v>
      </c>
      <c r="C559" s="7" t="s">
        <v>722</v>
      </c>
      <c r="D559" s="6" t="s">
        <v>725</v>
      </c>
      <c r="E559" s="7">
        <v>40346</v>
      </c>
      <c r="F559" s="6">
        <v>920</v>
      </c>
      <c r="G559" s="7" t="s">
        <v>616</v>
      </c>
      <c r="H559" s="6" t="s">
        <v>14</v>
      </c>
      <c r="I559" s="8" t="s">
        <v>15</v>
      </c>
      <c r="J559" s="8" t="s">
        <v>16</v>
      </c>
      <c r="K559" s="16">
        <v>37</v>
      </c>
    </row>
    <row r="560" spans="1:11" ht="25" thickBot="1" x14ac:dyDescent="0.25">
      <c r="A560" s="5">
        <v>119.08</v>
      </c>
      <c r="B560" s="6">
        <v>-21.16</v>
      </c>
      <c r="C560" s="7" t="s">
        <v>722</v>
      </c>
      <c r="D560" s="6" t="s">
        <v>726</v>
      </c>
      <c r="E560" s="7">
        <v>40442</v>
      </c>
      <c r="F560" s="6">
        <v>906</v>
      </c>
      <c r="G560" s="7" t="s">
        <v>42</v>
      </c>
      <c r="H560" s="6" t="s">
        <v>14</v>
      </c>
      <c r="I560" s="8" t="s">
        <v>15</v>
      </c>
      <c r="J560" s="8" t="s">
        <v>62</v>
      </c>
      <c r="K560" s="16">
        <v>102</v>
      </c>
    </row>
    <row r="561" spans="1:11" ht="25" thickBot="1" x14ac:dyDescent="0.25">
      <c r="A561" s="5">
        <v>119.08</v>
      </c>
      <c r="B561" s="6">
        <v>-21.16</v>
      </c>
      <c r="C561" s="7" t="s">
        <v>722</v>
      </c>
      <c r="D561" s="6" t="s">
        <v>727</v>
      </c>
      <c r="E561" s="7">
        <v>40752</v>
      </c>
      <c r="F561" s="6">
        <v>957</v>
      </c>
      <c r="G561" s="7" t="s">
        <v>42</v>
      </c>
      <c r="H561" s="6" t="s">
        <v>14</v>
      </c>
      <c r="I561" s="8" t="s">
        <v>15</v>
      </c>
      <c r="J561" s="8" t="s">
        <v>62</v>
      </c>
      <c r="K561" s="16">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2817C-886B-0641-A44A-0559752E377F}">
  <dimension ref="A1:B103"/>
  <sheetViews>
    <sheetView tabSelected="1" workbookViewId="0"/>
  </sheetViews>
  <sheetFormatPr baseColWidth="10" defaultRowHeight="16" x14ac:dyDescent="0.2"/>
  <cols>
    <col min="1" max="1" width="11" customWidth="1"/>
    <col min="2" max="2" width="255.83203125" bestFit="1" customWidth="1"/>
  </cols>
  <sheetData>
    <row r="1" spans="1:2" x14ac:dyDescent="0.2">
      <c r="A1" s="14" t="s">
        <v>829</v>
      </c>
      <c r="B1" s="14" t="s">
        <v>830</v>
      </c>
    </row>
    <row r="2" spans="1:2" x14ac:dyDescent="0.2">
      <c r="A2" s="13">
        <v>1</v>
      </c>
      <c r="B2" s="13" t="s">
        <v>728</v>
      </c>
    </row>
    <row r="3" spans="1:2" x14ac:dyDescent="0.2">
      <c r="A3" s="13">
        <v>2</v>
      </c>
      <c r="B3" s="13" t="s">
        <v>729</v>
      </c>
    </row>
    <row r="4" spans="1:2" x14ac:dyDescent="0.2">
      <c r="A4" s="13">
        <v>3</v>
      </c>
      <c r="B4" s="13" t="s">
        <v>730</v>
      </c>
    </row>
    <row r="5" spans="1:2" x14ac:dyDescent="0.2">
      <c r="A5" s="13">
        <v>4</v>
      </c>
      <c r="B5" s="13" t="s">
        <v>731</v>
      </c>
    </row>
    <row r="6" spans="1:2" x14ac:dyDescent="0.2">
      <c r="A6" s="13">
        <v>5</v>
      </c>
      <c r="B6" s="13" t="s">
        <v>732</v>
      </c>
    </row>
    <row r="7" spans="1:2" x14ac:dyDescent="0.2">
      <c r="A7" s="13">
        <v>6</v>
      </c>
      <c r="B7" s="13" t="s">
        <v>733</v>
      </c>
    </row>
    <row r="8" spans="1:2" x14ac:dyDescent="0.2">
      <c r="A8" s="13">
        <v>7</v>
      </c>
      <c r="B8" s="13" t="s">
        <v>734</v>
      </c>
    </row>
    <row r="9" spans="1:2" x14ac:dyDescent="0.2">
      <c r="A9" s="13">
        <v>8</v>
      </c>
      <c r="B9" s="13" t="s">
        <v>735</v>
      </c>
    </row>
    <row r="10" spans="1:2" x14ac:dyDescent="0.2">
      <c r="A10" s="13">
        <v>9</v>
      </c>
      <c r="B10" s="13" t="s">
        <v>736</v>
      </c>
    </row>
    <row r="11" spans="1:2" x14ac:dyDescent="0.2">
      <c r="A11" s="13">
        <v>10</v>
      </c>
      <c r="B11" s="13" t="s">
        <v>737</v>
      </c>
    </row>
    <row r="12" spans="1:2" x14ac:dyDescent="0.2">
      <c r="A12" s="13">
        <v>11</v>
      </c>
      <c r="B12" s="13" t="s">
        <v>738</v>
      </c>
    </row>
    <row r="13" spans="1:2" x14ac:dyDescent="0.2">
      <c r="A13" s="13">
        <v>12</v>
      </c>
      <c r="B13" s="13" t="s">
        <v>739</v>
      </c>
    </row>
    <row r="14" spans="1:2" x14ac:dyDescent="0.2">
      <c r="A14" s="13">
        <v>13</v>
      </c>
      <c r="B14" s="13" t="s">
        <v>740</v>
      </c>
    </row>
    <row r="15" spans="1:2" x14ac:dyDescent="0.2">
      <c r="A15" s="13">
        <v>14</v>
      </c>
      <c r="B15" s="13" t="s">
        <v>741</v>
      </c>
    </row>
    <row r="16" spans="1:2" x14ac:dyDescent="0.2">
      <c r="A16" s="13">
        <v>15</v>
      </c>
      <c r="B16" s="13" t="s">
        <v>742</v>
      </c>
    </row>
    <row r="17" spans="1:2" x14ac:dyDescent="0.2">
      <c r="A17" s="13">
        <v>16</v>
      </c>
      <c r="B17" s="13" t="s">
        <v>743</v>
      </c>
    </row>
    <row r="18" spans="1:2" x14ac:dyDescent="0.2">
      <c r="A18" s="13">
        <v>17</v>
      </c>
      <c r="B18" s="13" t="s">
        <v>744</v>
      </c>
    </row>
    <row r="19" spans="1:2" x14ac:dyDescent="0.2">
      <c r="A19" s="13">
        <v>18</v>
      </c>
      <c r="B19" s="13" t="s">
        <v>745</v>
      </c>
    </row>
    <row r="20" spans="1:2" x14ac:dyDescent="0.2">
      <c r="A20" s="13">
        <v>19</v>
      </c>
      <c r="B20" s="13" t="s">
        <v>746</v>
      </c>
    </row>
    <row r="21" spans="1:2" x14ac:dyDescent="0.2">
      <c r="A21" s="13">
        <v>20</v>
      </c>
      <c r="B21" s="13" t="s">
        <v>747</v>
      </c>
    </row>
    <row r="22" spans="1:2" x14ac:dyDescent="0.2">
      <c r="A22" s="13">
        <v>21</v>
      </c>
      <c r="B22" s="13" t="s">
        <v>748</v>
      </c>
    </row>
    <row r="23" spans="1:2" x14ac:dyDescent="0.2">
      <c r="A23" s="13">
        <v>22</v>
      </c>
      <c r="B23" s="13" t="s">
        <v>749</v>
      </c>
    </row>
    <row r="24" spans="1:2" x14ac:dyDescent="0.2">
      <c r="A24" s="13">
        <v>23</v>
      </c>
      <c r="B24" s="13" t="s">
        <v>750</v>
      </c>
    </row>
    <row r="25" spans="1:2" x14ac:dyDescent="0.2">
      <c r="A25" s="13">
        <v>24</v>
      </c>
      <c r="B25" s="13" t="s">
        <v>751</v>
      </c>
    </row>
    <row r="26" spans="1:2" x14ac:dyDescent="0.2">
      <c r="A26" s="13">
        <v>25</v>
      </c>
      <c r="B26" s="13" t="s">
        <v>752</v>
      </c>
    </row>
    <row r="27" spans="1:2" x14ac:dyDescent="0.2">
      <c r="A27" s="13">
        <v>26</v>
      </c>
      <c r="B27" s="13" t="s">
        <v>753</v>
      </c>
    </row>
    <row r="28" spans="1:2" x14ac:dyDescent="0.2">
      <c r="A28" s="13">
        <v>27</v>
      </c>
      <c r="B28" s="13" t="s">
        <v>754</v>
      </c>
    </row>
    <row r="29" spans="1:2" x14ac:dyDescent="0.2">
      <c r="A29" s="13">
        <v>28</v>
      </c>
      <c r="B29" s="13" t="s">
        <v>755</v>
      </c>
    </row>
    <row r="30" spans="1:2" x14ac:dyDescent="0.2">
      <c r="A30" s="13">
        <v>29</v>
      </c>
      <c r="B30" s="13" t="s">
        <v>756</v>
      </c>
    </row>
    <row r="31" spans="1:2" x14ac:dyDescent="0.2">
      <c r="A31" s="13">
        <v>30</v>
      </c>
      <c r="B31" s="13" t="s">
        <v>757</v>
      </c>
    </row>
    <row r="32" spans="1:2" x14ac:dyDescent="0.2">
      <c r="A32" s="13">
        <v>31</v>
      </c>
      <c r="B32" s="13" t="s">
        <v>758</v>
      </c>
    </row>
    <row r="33" spans="1:2" x14ac:dyDescent="0.2">
      <c r="A33" s="13">
        <v>32</v>
      </c>
      <c r="B33" s="13" t="s">
        <v>759</v>
      </c>
    </row>
    <row r="34" spans="1:2" x14ac:dyDescent="0.2">
      <c r="A34" s="13">
        <v>33</v>
      </c>
      <c r="B34" s="13" t="s">
        <v>760</v>
      </c>
    </row>
    <row r="35" spans="1:2" x14ac:dyDescent="0.2">
      <c r="A35" s="13">
        <v>34</v>
      </c>
      <c r="B35" s="13" t="s">
        <v>761</v>
      </c>
    </row>
    <row r="36" spans="1:2" x14ac:dyDescent="0.2">
      <c r="A36" s="13">
        <v>35</v>
      </c>
      <c r="B36" s="13" t="s">
        <v>762</v>
      </c>
    </row>
    <row r="37" spans="1:2" x14ac:dyDescent="0.2">
      <c r="A37" s="13">
        <v>36</v>
      </c>
      <c r="B37" s="13" t="s">
        <v>763</v>
      </c>
    </row>
    <row r="38" spans="1:2" x14ac:dyDescent="0.2">
      <c r="A38" s="13">
        <v>37</v>
      </c>
      <c r="B38" s="13" t="s">
        <v>764</v>
      </c>
    </row>
    <row r="39" spans="1:2" x14ac:dyDescent="0.2">
      <c r="A39" s="13">
        <v>38</v>
      </c>
      <c r="B39" s="13" t="s">
        <v>765</v>
      </c>
    </row>
    <row r="40" spans="1:2" x14ac:dyDescent="0.2">
      <c r="A40" s="13">
        <v>39</v>
      </c>
      <c r="B40" s="13" t="s">
        <v>766</v>
      </c>
    </row>
    <row r="41" spans="1:2" x14ac:dyDescent="0.2">
      <c r="A41" s="13">
        <v>40</v>
      </c>
      <c r="B41" s="13" t="s">
        <v>767</v>
      </c>
    </row>
    <row r="42" spans="1:2" x14ac:dyDescent="0.2">
      <c r="A42" s="13">
        <v>41</v>
      </c>
      <c r="B42" s="13" t="s">
        <v>768</v>
      </c>
    </row>
    <row r="43" spans="1:2" x14ac:dyDescent="0.2">
      <c r="A43" s="13">
        <v>42</v>
      </c>
      <c r="B43" s="13" t="s">
        <v>769</v>
      </c>
    </row>
    <row r="44" spans="1:2" x14ac:dyDescent="0.2">
      <c r="A44" s="13">
        <v>43</v>
      </c>
      <c r="B44" s="13" t="s">
        <v>770</v>
      </c>
    </row>
    <row r="45" spans="1:2" x14ac:dyDescent="0.2">
      <c r="A45" s="13">
        <v>44</v>
      </c>
      <c r="B45" s="13" t="s">
        <v>771</v>
      </c>
    </row>
    <row r="46" spans="1:2" x14ac:dyDescent="0.2">
      <c r="A46" s="13">
        <v>45</v>
      </c>
      <c r="B46" s="13" t="s">
        <v>772</v>
      </c>
    </row>
    <row r="47" spans="1:2" x14ac:dyDescent="0.2">
      <c r="A47" s="13">
        <v>46</v>
      </c>
      <c r="B47" s="13" t="s">
        <v>773</v>
      </c>
    </row>
    <row r="48" spans="1:2" x14ac:dyDescent="0.2">
      <c r="A48" s="13">
        <v>47</v>
      </c>
      <c r="B48" s="13" t="s">
        <v>774</v>
      </c>
    </row>
    <row r="49" spans="1:2" x14ac:dyDescent="0.2">
      <c r="A49" s="13">
        <v>48</v>
      </c>
      <c r="B49" s="13" t="s">
        <v>775</v>
      </c>
    </row>
    <row r="50" spans="1:2" x14ac:dyDescent="0.2">
      <c r="A50" s="13">
        <v>49</v>
      </c>
      <c r="B50" s="13" t="s">
        <v>776</v>
      </c>
    </row>
    <row r="51" spans="1:2" x14ac:dyDescent="0.2">
      <c r="A51" s="13">
        <v>50</v>
      </c>
      <c r="B51" s="13" t="s">
        <v>777</v>
      </c>
    </row>
    <row r="52" spans="1:2" x14ac:dyDescent="0.2">
      <c r="A52" s="13">
        <v>51</v>
      </c>
      <c r="B52" s="13" t="s">
        <v>778</v>
      </c>
    </row>
    <row r="53" spans="1:2" x14ac:dyDescent="0.2">
      <c r="A53" s="13">
        <v>52</v>
      </c>
      <c r="B53" s="13" t="s">
        <v>779</v>
      </c>
    </row>
    <row r="54" spans="1:2" x14ac:dyDescent="0.2">
      <c r="A54" s="13">
        <v>53</v>
      </c>
      <c r="B54" s="13" t="s">
        <v>780</v>
      </c>
    </row>
    <row r="55" spans="1:2" x14ac:dyDescent="0.2">
      <c r="A55" s="13">
        <v>54</v>
      </c>
      <c r="B55" s="13" t="s">
        <v>781</v>
      </c>
    </row>
    <row r="56" spans="1:2" x14ac:dyDescent="0.2">
      <c r="A56" s="13">
        <v>55</v>
      </c>
      <c r="B56" s="13" t="s">
        <v>782</v>
      </c>
    </row>
    <row r="57" spans="1:2" x14ac:dyDescent="0.2">
      <c r="A57" s="13">
        <v>56</v>
      </c>
      <c r="B57" s="13" t="s">
        <v>783</v>
      </c>
    </row>
    <row r="58" spans="1:2" x14ac:dyDescent="0.2">
      <c r="A58" s="13">
        <v>57</v>
      </c>
      <c r="B58" s="13" t="s">
        <v>784</v>
      </c>
    </row>
    <row r="59" spans="1:2" x14ac:dyDescent="0.2">
      <c r="A59" s="13">
        <v>58</v>
      </c>
      <c r="B59" s="13" t="s">
        <v>785</v>
      </c>
    </row>
    <row r="60" spans="1:2" x14ac:dyDescent="0.2">
      <c r="A60" s="13">
        <v>59</v>
      </c>
      <c r="B60" s="13" t="s">
        <v>786</v>
      </c>
    </row>
    <row r="61" spans="1:2" x14ac:dyDescent="0.2">
      <c r="A61" s="13">
        <v>60</v>
      </c>
      <c r="B61" s="13" t="s">
        <v>787</v>
      </c>
    </row>
    <row r="62" spans="1:2" x14ac:dyDescent="0.2">
      <c r="A62" s="13">
        <v>61</v>
      </c>
      <c r="B62" s="13" t="s">
        <v>788</v>
      </c>
    </row>
    <row r="63" spans="1:2" x14ac:dyDescent="0.2">
      <c r="A63" s="13">
        <v>62</v>
      </c>
      <c r="B63" s="13" t="s">
        <v>789</v>
      </c>
    </row>
    <row r="64" spans="1:2" x14ac:dyDescent="0.2">
      <c r="A64" s="13">
        <v>63</v>
      </c>
      <c r="B64" s="13" t="s">
        <v>790</v>
      </c>
    </row>
    <row r="65" spans="1:2" x14ac:dyDescent="0.2">
      <c r="A65" s="13">
        <v>64</v>
      </c>
      <c r="B65" s="13" t="s">
        <v>791</v>
      </c>
    </row>
    <row r="66" spans="1:2" x14ac:dyDescent="0.2">
      <c r="A66" s="13">
        <v>65</v>
      </c>
      <c r="B66" s="13" t="s">
        <v>792</v>
      </c>
    </row>
    <row r="67" spans="1:2" x14ac:dyDescent="0.2">
      <c r="A67" s="13">
        <v>66</v>
      </c>
      <c r="B67" s="13" t="s">
        <v>793</v>
      </c>
    </row>
    <row r="68" spans="1:2" x14ac:dyDescent="0.2">
      <c r="A68" s="13">
        <v>67</v>
      </c>
      <c r="B68" s="13" t="s">
        <v>794</v>
      </c>
    </row>
    <row r="69" spans="1:2" x14ac:dyDescent="0.2">
      <c r="A69" s="13">
        <v>68</v>
      </c>
      <c r="B69" s="13" t="s">
        <v>795</v>
      </c>
    </row>
    <row r="70" spans="1:2" x14ac:dyDescent="0.2">
      <c r="A70" s="13">
        <v>69</v>
      </c>
      <c r="B70" s="13" t="s">
        <v>796</v>
      </c>
    </row>
    <row r="71" spans="1:2" x14ac:dyDescent="0.2">
      <c r="A71" s="13">
        <v>70</v>
      </c>
      <c r="B71" s="13" t="s">
        <v>797</v>
      </c>
    </row>
    <row r="72" spans="1:2" x14ac:dyDescent="0.2">
      <c r="A72" s="13">
        <v>71</v>
      </c>
      <c r="B72" s="13" t="s">
        <v>798</v>
      </c>
    </row>
    <row r="73" spans="1:2" x14ac:dyDescent="0.2">
      <c r="A73" s="13">
        <v>72</v>
      </c>
      <c r="B73" s="13" t="s">
        <v>799</v>
      </c>
    </row>
    <row r="74" spans="1:2" x14ac:dyDescent="0.2">
      <c r="A74" s="13">
        <v>73</v>
      </c>
      <c r="B74" s="13" t="s">
        <v>800</v>
      </c>
    </row>
    <row r="75" spans="1:2" x14ac:dyDescent="0.2">
      <c r="A75" s="13">
        <v>74</v>
      </c>
      <c r="B75" s="13" t="s">
        <v>801</v>
      </c>
    </row>
    <row r="76" spans="1:2" x14ac:dyDescent="0.2">
      <c r="A76" s="13">
        <v>75</v>
      </c>
      <c r="B76" s="13" t="s">
        <v>802</v>
      </c>
    </row>
    <row r="77" spans="1:2" x14ac:dyDescent="0.2">
      <c r="A77" s="13">
        <v>76</v>
      </c>
      <c r="B77" s="13" t="s">
        <v>803</v>
      </c>
    </row>
    <row r="78" spans="1:2" x14ac:dyDescent="0.2">
      <c r="A78" s="13">
        <v>77</v>
      </c>
      <c r="B78" s="13" t="s">
        <v>804</v>
      </c>
    </row>
    <row r="79" spans="1:2" x14ac:dyDescent="0.2">
      <c r="A79" s="13">
        <v>78</v>
      </c>
      <c r="B79" s="13" t="s">
        <v>805</v>
      </c>
    </row>
    <row r="80" spans="1:2" x14ac:dyDescent="0.2">
      <c r="A80" s="13">
        <v>79</v>
      </c>
      <c r="B80" s="13" t="s">
        <v>850</v>
      </c>
    </row>
    <row r="81" spans="1:2" x14ac:dyDescent="0.2">
      <c r="A81" s="13">
        <v>80</v>
      </c>
      <c r="B81" s="13" t="s">
        <v>806</v>
      </c>
    </row>
    <row r="82" spans="1:2" x14ac:dyDescent="0.2">
      <c r="A82" s="13">
        <v>81</v>
      </c>
      <c r="B82" s="13" t="s">
        <v>807</v>
      </c>
    </row>
    <row r="83" spans="1:2" x14ac:dyDescent="0.2">
      <c r="A83" s="13">
        <v>82</v>
      </c>
      <c r="B83" s="13" t="s">
        <v>808</v>
      </c>
    </row>
    <row r="84" spans="1:2" x14ac:dyDescent="0.2">
      <c r="A84" s="13">
        <v>83</v>
      </c>
      <c r="B84" s="13" t="s">
        <v>809</v>
      </c>
    </row>
    <row r="85" spans="1:2" x14ac:dyDescent="0.2">
      <c r="A85" s="13">
        <v>84</v>
      </c>
      <c r="B85" s="13" t="s">
        <v>810</v>
      </c>
    </row>
    <row r="86" spans="1:2" ht="18" x14ac:dyDescent="0.2">
      <c r="A86" s="13">
        <v>85</v>
      </c>
      <c r="B86" s="13" t="s">
        <v>811</v>
      </c>
    </row>
    <row r="87" spans="1:2" ht="18" x14ac:dyDescent="0.2">
      <c r="A87" s="13">
        <v>86</v>
      </c>
      <c r="B87" s="13" t="s">
        <v>812</v>
      </c>
    </row>
    <row r="88" spans="1:2" x14ac:dyDescent="0.2">
      <c r="A88" s="13">
        <v>87</v>
      </c>
      <c r="B88" s="13" t="s">
        <v>813</v>
      </c>
    </row>
    <row r="89" spans="1:2" x14ac:dyDescent="0.2">
      <c r="A89" s="13">
        <v>88</v>
      </c>
      <c r="B89" s="13" t="s">
        <v>814</v>
      </c>
    </row>
    <row r="90" spans="1:2" x14ac:dyDescent="0.2">
      <c r="A90" s="13">
        <v>89</v>
      </c>
      <c r="B90" s="13" t="s">
        <v>815</v>
      </c>
    </row>
    <row r="91" spans="1:2" x14ac:dyDescent="0.2">
      <c r="A91" s="13">
        <v>90</v>
      </c>
      <c r="B91" s="13" t="s">
        <v>816</v>
      </c>
    </row>
    <row r="92" spans="1:2" x14ac:dyDescent="0.2">
      <c r="A92" s="13">
        <v>91</v>
      </c>
      <c r="B92" s="13" t="s">
        <v>817</v>
      </c>
    </row>
    <row r="93" spans="1:2" x14ac:dyDescent="0.2">
      <c r="A93" s="13">
        <v>92</v>
      </c>
      <c r="B93" s="13" t="s">
        <v>818</v>
      </c>
    </row>
    <row r="94" spans="1:2" x14ac:dyDescent="0.2">
      <c r="A94" s="13">
        <v>93</v>
      </c>
      <c r="B94" s="13" t="s">
        <v>819</v>
      </c>
    </row>
    <row r="95" spans="1:2" x14ac:dyDescent="0.2">
      <c r="A95" s="13">
        <v>94</v>
      </c>
      <c r="B95" s="13" t="s">
        <v>820</v>
      </c>
    </row>
    <row r="96" spans="1:2" x14ac:dyDescent="0.2">
      <c r="A96" s="13">
        <v>95</v>
      </c>
      <c r="B96" s="13" t="s">
        <v>821</v>
      </c>
    </row>
    <row r="97" spans="1:2" x14ac:dyDescent="0.2">
      <c r="A97" s="13">
        <v>96</v>
      </c>
      <c r="B97" s="13" t="s">
        <v>822</v>
      </c>
    </row>
    <row r="98" spans="1:2" x14ac:dyDescent="0.2">
      <c r="A98" s="13">
        <v>97</v>
      </c>
      <c r="B98" s="13" t="s">
        <v>823</v>
      </c>
    </row>
    <row r="99" spans="1:2" x14ac:dyDescent="0.2">
      <c r="A99" s="13">
        <v>98</v>
      </c>
      <c r="B99" s="13" t="s">
        <v>824</v>
      </c>
    </row>
    <row r="100" spans="1:2" x14ac:dyDescent="0.2">
      <c r="A100" s="13">
        <v>99</v>
      </c>
      <c r="B100" s="13" t="s">
        <v>825</v>
      </c>
    </row>
    <row r="101" spans="1:2" x14ac:dyDescent="0.2">
      <c r="A101" s="13">
        <v>100</v>
      </c>
      <c r="B101" s="13" t="s">
        <v>826</v>
      </c>
    </row>
    <row r="102" spans="1:2" x14ac:dyDescent="0.2">
      <c r="A102" s="13">
        <v>101</v>
      </c>
      <c r="B102" s="13" t="s">
        <v>827</v>
      </c>
    </row>
    <row r="103" spans="1:2" x14ac:dyDescent="0.2">
      <c r="A103" s="13">
        <v>102</v>
      </c>
      <c r="B103" s="13" t="s">
        <v>828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 Data 1 (table)</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Corey Bradshaw</dc:creator>
  <cp:lastModifiedBy>Corey Bradshaw</cp:lastModifiedBy>
  <dcterms:created xsi:type="dcterms:W3CDTF">2021-01-21T02:12:22Z</dcterms:created>
  <dcterms:modified xsi:type="dcterms:W3CDTF">2021-02-02T09:42:42Z</dcterms:modified>
</cp:coreProperties>
</file>