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SSAY-DEV\_SHARED\_MOVED\_FROM-S\Product Development\COVID-19\Assays\Joe Analysis &amp; Figures\Antigen Paper\NatComm Revision\Final Submission\Final Corrections 1\"/>
    </mc:Choice>
  </mc:AlternateContent>
  <xr:revisionPtr revIDLastSave="0" documentId="8_{EA5BCDCB-0CDF-4E76-A82B-2207F70D99EA}" xr6:coauthVersionLast="46" xr6:coauthVersionMax="46" xr10:uidLastSave="{00000000-0000-0000-0000-000000000000}"/>
  <bookViews>
    <workbookView xWindow="-28920" yWindow="-120" windowWidth="29040" windowHeight="16440" tabRatio="673" firstSheet="4" activeTab="14" xr2:uid="{2AAF72C6-B71D-439C-B95E-44CC6D59B05F}"/>
  </bookViews>
  <sheets>
    <sheet name="Figure 1A" sheetId="1" r:id="rId1"/>
    <sheet name="Figure 1B" sheetId="14" r:id="rId2"/>
    <sheet name="Figure 1C" sheetId="15" r:id="rId3"/>
    <sheet name="Figure 2" sheetId="32" r:id="rId4"/>
    <sheet name="Figure 3" sheetId="30" r:id="rId5"/>
    <sheet name="Figure 4" sheetId="21" r:id="rId6"/>
    <sheet name="SI Fig 1A" sheetId="17" r:id="rId7"/>
    <sheet name="SI Fig 1B" sheetId="19" r:id="rId8"/>
    <sheet name="SI Fig 1C" sheetId="22" r:id="rId9"/>
    <sheet name="SI Fig 2" sheetId="16" r:id="rId10"/>
    <sheet name="SI Fig 3" sheetId="28" r:id="rId11"/>
    <sheet name="SI Fig 4" sheetId="27" r:id="rId12"/>
    <sheet name="SI Fig 5" sheetId="29" r:id="rId13"/>
    <sheet name="SuppFig 6" sheetId="23" r:id="rId14"/>
    <sheet name="CTCH Characteristics" sheetId="25" r:id="rId15"/>
  </sheets>
  <definedNames>
    <definedName name="_xlnm._FilterDatabase" localSheetId="4" hidden="1">'Figure 3'!$M$2:$N$64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0" i="21" l="1"/>
  <c r="J160" i="21"/>
  <c r="N116" i="1"/>
  <c r="O115" i="1"/>
  <c r="N115" i="1"/>
  <c r="N110" i="1"/>
  <c r="H118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13" i="22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04" i="19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06" i="17"/>
  <c r="K160" i="21" l="1"/>
  <c r="I113" i="22" l="1"/>
  <c r="I104" i="19"/>
  <c r="H106" i="17"/>
  <c r="I106" i="17"/>
  <c r="H106" i="19"/>
  <c r="K58" i="23" l="1"/>
  <c r="K57" i="23"/>
  <c r="K56" i="23"/>
  <c r="K55" i="23"/>
  <c r="K54" i="23"/>
  <c r="G33" i="23"/>
  <c r="C24" i="23"/>
  <c r="G37" i="23"/>
  <c r="C28" i="23"/>
  <c r="G36" i="23"/>
  <c r="G35" i="23"/>
  <c r="G34" i="23"/>
  <c r="C27" i="23"/>
  <c r="C26" i="23"/>
  <c r="C25" i="23"/>
  <c r="P3" i="21" l="1"/>
  <c r="P2" i="21"/>
  <c r="O2" i="21"/>
  <c r="O3" i="21"/>
  <c r="P4" i="21" l="1"/>
  <c r="O4" i="21"/>
</calcChain>
</file>

<file path=xl/sharedStrings.xml><?xml version="1.0" encoding="utf-8"?>
<sst xmlns="http://schemas.openxmlformats.org/spreadsheetml/2006/main" count="2503" uniqueCount="992">
  <si>
    <t>Sample ID</t>
  </si>
  <si>
    <t>HMN396837</t>
  </si>
  <si>
    <t>Undetectable</t>
  </si>
  <si>
    <t>HMN396838</t>
  </si>
  <si>
    <t>HMN396839</t>
  </si>
  <si>
    <t>HMN396840</t>
  </si>
  <si>
    <t>HMN396841</t>
  </si>
  <si>
    <t>HMN396842</t>
  </si>
  <si>
    <t>HMN396843</t>
  </si>
  <si>
    <t>HMN396844</t>
  </si>
  <si>
    <t>HMN396845</t>
  </si>
  <si>
    <t>HMN396846</t>
  </si>
  <si>
    <t>HMN396847</t>
  </si>
  <si>
    <t>HMN396848</t>
  </si>
  <si>
    <t>HMN396849</t>
  </si>
  <si>
    <t>HMN396850</t>
  </si>
  <si>
    <t>HMN396851</t>
  </si>
  <si>
    <t>HMN396852</t>
  </si>
  <si>
    <t>HMN396853</t>
  </si>
  <si>
    <t>HMN396854</t>
  </si>
  <si>
    <t>HMN396855</t>
  </si>
  <si>
    <t>HMN396856</t>
  </si>
  <si>
    <t>HMN396857</t>
  </si>
  <si>
    <t>HMN396858</t>
  </si>
  <si>
    <t>HMN396859</t>
  </si>
  <si>
    <t>HMN396860</t>
  </si>
  <si>
    <t>HMN396861</t>
  </si>
  <si>
    <t>HMN396862</t>
  </si>
  <si>
    <t>HMN396863</t>
  </si>
  <si>
    <t>HMN396864</t>
  </si>
  <si>
    <t>HMN396865</t>
  </si>
  <si>
    <t>HMN396866</t>
  </si>
  <si>
    <t>HMN397057</t>
  </si>
  <si>
    <t>HMN397058</t>
  </si>
  <si>
    <t>HMN397059</t>
  </si>
  <si>
    <t>HMN397060</t>
  </si>
  <si>
    <t>HMN397061</t>
  </si>
  <si>
    <t>HMN397062</t>
  </si>
  <si>
    <t>HMN397063</t>
  </si>
  <si>
    <t>HMN397064</t>
  </si>
  <si>
    <t>HMN397065</t>
  </si>
  <si>
    <t>HMN397066</t>
  </si>
  <si>
    <t>HMN397067</t>
  </si>
  <si>
    <t>HMN397068</t>
  </si>
  <si>
    <t>HMN397069</t>
  </si>
  <si>
    <t>HMN397070</t>
  </si>
  <si>
    <t>HMN397071</t>
  </si>
  <si>
    <t>HMN397072</t>
  </si>
  <si>
    <t>HMN397073</t>
  </si>
  <si>
    <t>HMN397074</t>
  </si>
  <si>
    <t>HMN397075</t>
  </si>
  <si>
    <t>HMN397076</t>
  </si>
  <si>
    <t>HMN397077</t>
  </si>
  <si>
    <t>HMN397078</t>
  </si>
  <si>
    <t>HMN397079</t>
  </si>
  <si>
    <t>HMN397080</t>
  </si>
  <si>
    <t>HMN397081</t>
  </si>
  <si>
    <t>HMN397082</t>
  </si>
  <si>
    <t>HMN397083</t>
  </si>
  <si>
    <t>HMN397084</t>
  </si>
  <si>
    <t>HMN397085</t>
  </si>
  <si>
    <t>HMN397086</t>
  </si>
  <si>
    <t>HMN397037</t>
  </si>
  <si>
    <t>HMN397038</t>
  </si>
  <si>
    <t>HMN397039</t>
  </si>
  <si>
    <t>HMN397040</t>
  </si>
  <si>
    <t>HMN397041</t>
  </si>
  <si>
    <t>HMN397042</t>
  </si>
  <si>
    <t>HMN397043</t>
  </si>
  <si>
    <t>HMN397044</t>
  </si>
  <si>
    <t>HMN397045</t>
  </si>
  <si>
    <t>HMN397046</t>
  </si>
  <si>
    <t>HMN397047</t>
  </si>
  <si>
    <t>HMN397048</t>
  </si>
  <si>
    <t>HMN397049</t>
  </si>
  <si>
    <t>HMN397050</t>
  </si>
  <si>
    <t>HMN397051</t>
  </si>
  <si>
    <t>HMN397052</t>
  </si>
  <si>
    <t>HMN397053</t>
  </si>
  <si>
    <t>HMN397054</t>
  </si>
  <si>
    <t>HMN397055</t>
  </si>
  <si>
    <t>HMN397056</t>
  </si>
  <si>
    <t>HMN396867</t>
  </si>
  <si>
    <t>HMN396868</t>
  </si>
  <si>
    <t>HMN396869</t>
  </si>
  <si>
    <t>HMN396870</t>
  </si>
  <si>
    <t>HMN396871</t>
  </si>
  <si>
    <t>HMN396872</t>
  </si>
  <si>
    <t>HMN396873</t>
  </si>
  <si>
    <t>HMN396874</t>
  </si>
  <si>
    <t>HMN396875</t>
  </si>
  <si>
    <t>HMN396876</t>
  </si>
  <si>
    <t>HMN396877</t>
  </si>
  <si>
    <t>HMN396878</t>
  </si>
  <si>
    <t>HMN396879</t>
  </si>
  <si>
    <t>HMN396880</t>
  </si>
  <si>
    <t>HMN396881</t>
  </si>
  <si>
    <t>HMN396882</t>
  </si>
  <si>
    <t>HMN396883</t>
  </si>
  <si>
    <t>HMN396884</t>
  </si>
  <si>
    <t>HMN396885</t>
  </si>
  <si>
    <t>HMN396886</t>
  </si>
  <si>
    <t>D000072219</t>
  </si>
  <si>
    <t>D000072220</t>
  </si>
  <si>
    <t>D000072227</t>
  </si>
  <si>
    <t>D000072229</t>
  </si>
  <si>
    <t>D000072232</t>
  </si>
  <si>
    <t>D000072233</t>
  </si>
  <si>
    <t>D000072234</t>
  </si>
  <si>
    <t>D000072235</t>
  </si>
  <si>
    <t>D000072236</t>
  </si>
  <si>
    <t>D000072237</t>
  </si>
  <si>
    <t>D000072238</t>
  </si>
  <si>
    <t>D000072239</t>
  </si>
  <si>
    <t>D000072240</t>
  </si>
  <si>
    <t>D000072241</t>
  </si>
  <si>
    <t>D000072242</t>
  </si>
  <si>
    <t>D000072243</t>
  </si>
  <si>
    <t>D000072246</t>
  </si>
  <si>
    <t>D000072247</t>
  </si>
  <si>
    <t>D000072248</t>
  </si>
  <si>
    <t>D000072249</t>
  </si>
  <si>
    <t>IgG ug/ml</t>
  </si>
  <si>
    <t>JN740</t>
  </si>
  <si>
    <t>JN741</t>
  </si>
  <si>
    <t>JN742</t>
  </si>
  <si>
    <t>JN748</t>
  </si>
  <si>
    <t>JN761</t>
  </si>
  <si>
    <t>JN764</t>
  </si>
  <si>
    <t>JN774</t>
  </si>
  <si>
    <t>JN777</t>
  </si>
  <si>
    <t>JN781</t>
  </si>
  <si>
    <t>JN782</t>
  </si>
  <si>
    <t>JN783</t>
  </si>
  <si>
    <t>JN785</t>
  </si>
  <si>
    <t>JN759</t>
  </si>
  <si>
    <t>JN763</t>
  </si>
  <si>
    <t>JN765</t>
  </si>
  <si>
    <t>Date sample collected</t>
  </si>
  <si>
    <t>NP pg/ml</t>
  </si>
  <si>
    <t>Prepandemic Samples</t>
  </si>
  <si>
    <t>N Protein (pg/mL)</t>
  </si>
  <si>
    <t>Day</t>
  </si>
  <si>
    <t>Ave IgG</t>
  </si>
  <si>
    <t>Ave NP</t>
  </si>
  <si>
    <t>IgG normalized to maximum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</si>
  <si>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</si>
  <si>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</si>
  <si>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</si>
  <si>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</si>
  <si>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</si>
  <si>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</si>
  <si>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</si>
  <si>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</si>
  <si>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</si>
  <si>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</si>
  <si>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11</t>
  </si>
  <si>
    <t>Patient 12</t>
  </si>
  <si>
    <t>Patient 13</t>
  </si>
  <si>
    <t>Patient 14</t>
  </si>
  <si>
    <t>Patient 15</t>
  </si>
  <si>
    <t>Patient 16</t>
  </si>
  <si>
    <t>NP normalized to maximum</t>
  </si>
  <si>
    <t/>
  </si>
  <si>
    <t>Days</t>
  </si>
  <si>
    <t>IgG normalized to Max</t>
  </si>
  <si>
    <t>NP normalized to Max</t>
  </si>
  <si>
    <t>NaN</t>
  </si>
  <si>
    <t>Day in series</t>
  </si>
  <si>
    <t>Day 1-7 (1st timepoint)</t>
  </si>
  <si>
    <t>Day 1-7 (subsequent timepoints)</t>
  </si>
  <si>
    <t>JN740 d1</t>
  </si>
  <si>
    <t>JN741 d1</t>
  </si>
  <si>
    <t>JN742 d7</t>
  </si>
  <si>
    <t>JN746 d2</t>
  </si>
  <si>
    <t>JN748 d1</t>
  </si>
  <si>
    <t>JN749 d2</t>
  </si>
  <si>
    <t>JN758 d1</t>
  </si>
  <si>
    <t>JN759 d1</t>
  </si>
  <si>
    <t>JN761 d1</t>
  </si>
  <si>
    <t>JN763 d5</t>
  </si>
  <si>
    <t>JN764 d1</t>
  </si>
  <si>
    <t>JN765 d3</t>
  </si>
  <si>
    <t>JN771 d2</t>
  </si>
  <si>
    <t>JN774 d1</t>
  </si>
  <si>
    <t>JN777 d1</t>
  </si>
  <si>
    <t>JN781 d1</t>
  </si>
  <si>
    <t>JN782 d4</t>
  </si>
  <si>
    <t>JN783 d1</t>
  </si>
  <si>
    <t>JN785 d1</t>
  </si>
  <si>
    <t>JN791 d1</t>
  </si>
  <si>
    <t>JN741 d4</t>
  </si>
  <si>
    <t>JN741 d7</t>
  </si>
  <si>
    <t>JN748 d2</t>
  </si>
  <si>
    <t>JN748 d6</t>
  </si>
  <si>
    <t>JN748 d7</t>
  </si>
  <si>
    <t>JN759 d2</t>
  </si>
  <si>
    <t>JN761 d3</t>
  </si>
  <si>
    <t>JN771 d4</t>
  </si>
  <si>
    <t>JN774 d2</t>
  </si>
  <si>
    <t>JN774 d3</t>
  </si>
  <si>
    <t>JN777 d2</t>
  </si>
  <si>
    <t>JN777 d6</t>
  </si>
  <si>
    <t>JN777 d7</t>
  </si>
  <si>
    <t>JN781 d7</t>
  </si>
  <si>
    <t>JN783 d2</t>
  </si>
  <si>
    <t>JN783 d3</t>
  </si>
  <si>
    <t>JN783 d4</t>
  </si>
  <si>
    <t>JN783 d7</t>
  </si>
  <si>
    <t>JN785 d2</t>
  </si>
  <si>
    <t>JN785 d4</t>
  </si>
  <si>
    <t>JN785 d5</t>
  </si>
  <si>
    <t>JN785 d6</t>
  </si>
  <si>
    <t>JN785 d7</t>
  </si>
  <si>
    <t>JN791 d2</t>
  </si>
  <si>
    <t>JN791 d4</t>
  </si>
  <si>
    <t>Day 8-14 (1st timepoint)</t>
  </si>
  <si>
    <t>Day&gt;14 (1st timepoint)</t>
  </si>
  <si>
    <t>Day 8-14 (subsequent timepoints)</t>
  </si>
  <si>
    <t>Day&gt;14 (subsequent timepoints)</t>
  </si>
  <si>
    <t>Sensitivity%</t>
  </si>
  <si>
    <t>95% CI</t>
  </si>
  <si>
    <t>Specificity%</t>
  </si>
  <si>
    <t>Likelihood ratio</t>
  </si>
  <si>
    <t>87.12% to 99.87%</t>
  </si>
  <si>
    <t>96.30% to 100.0%</t>
  </si>
  <si>
    <t>83.50% to 99.11%</t>
  </si>
  <si>
    <t>80.14% to 97.42%</t>
  </si>
  <si>
    <t>76.95% to 96.04%</t>
  </si>
  <si>
    <t>73.89% to 94.54%</t>
  </si>
  <si>
    <t>70.93% to 92.94%</t>
  </si>
  <si>
    <t>68.05% to 91.25%</t>
  </si>
  <si>
    <t>&gt; 17.22</t>
  </si>
  <si>
    <t>65.24% to 89.50%</t>
  </si>
  <si>
    <t>62.50% to 87.68%</t>
  </si>
  <si>
    <t>&gt; 24.65</t>
  </si>
  <si>
    <t>59.81% to 85.81%</t>
  </si>
  <si>
    <t>&gt; 32.02</t>
  </si>
  <si>
    <t>57.17% to 83.89%</t>
  </si>
  <si>
    <t>54.57% to 81.93%</t>
  </si>
  <si>
    <t>52.02% to 79.92%</t>
  </si>
  <si>
    <t>&gt; 72.90</t>
  </si>
  <si>
    <t>49.51% to 77.87%</t>
  </si>
  <si>
    <t>&gt; 77.00</t>
  </si>
  <si>
    <t>47.03% to 75.78%</t>
  </si>
  <si>
    <t>&gt; 80.78</t>
  </si>
  <si>
    <t>44.60% to 73.65%</t>
  </si>
  <si>
    <t>&gt; 97.53</t>
  </si>
  <si>
    <t>42.20% to 71.49%</t>
  </si>
  <si>
    <t>&gt; 139.7</t>
  </si>
  <si>
    <t>39.83% to 69.29%</t>
  </si>
  <si>
    <t>&gt; 170.2</t>
  </si>
  <si>
    <t>37.50% to 67.06%</t>
  </si>
  <si>
    <t>&gt; 174.7</t>
  </si>
  <si>
    <t>35.20% to 64.80%</t>
  </si>
  <si>
    <t>&gt; 199.1</t>
  </si>
  <si>
    <t>32.94% to 62.50%</t>
  </si>
  <si>
    <t>&gt; 226.7</t>
  </si>
  <si>
    <t>30.71% to 60.17%</t>
  </si>
  <si>
    <t>&gt; 234.1</t>
  </si>
  <si>
    <t>28.51% to 57.80%</t>
  </si>
  <si>
    <t>&gt; 244.6</t>
  </si>
  <si>
    <t>26.35% to 55.40%</t>
  </si>
  <si>
    <t>24.22% to 52.97%</t>
  </si>
  <si>
    <t>&gt; 280.9</t>
  </si>
  <si>
    <t>22.13% to 50.49%</t>
  </si>
  <si>
    <t>&gt; 361.2</t>
  </si>
  <si>
    <t>20.08% to 47.98%</t>
  </si>
  <si>
    <t>18.07% to 45.43%</t>
  </si>
  <si>
    <t>16.11% to 42.83%</t>
  </si>
  <si>
    <t>&gt; 765.2</t>
  </si>
  <si>
    <t>14.19% to 40.19%</t>
  </si>
  <si>
    <t>&gt; 2994</t>
  </si>
  <si>
    <t>12.32% to 37.50%</t>
  </si>
  <si>
    <t>10.50% to 34.76%</t>
  </si>
  <si>
    <t>8.745% to 31.95%</t>
  </si>
  <si>
    <t>&gt; 6928</t>
  </si>
  <si>
    <t>7.061% to 29.07%</t>
  </si>
  <si>
    <t>&gt; 7713</t>
  </si>
  <si>
    <t>5.460% to 26.11%</t>
  </si>
  <si>
    <t>&gt; 8307</t>
  </si>
  <si>
    <t>3.958% to 23.05%</t>
  </si>
  <si>
    <t>&gt; 10279</t>
  </si>
  <si>
    <t>2.584% to 19.86%</t>
  </si>
  <si>
    <t>&gt; 23854</t>
  </si>
  <si>
    <t>0.8884% to 16.50%</t>
  </si>
  <si>
    <t>&gt; 46846</t>
  </si>
  <si>
    <t>0.1282% to 12.88%</t>
  </si>
  <si>
    <t>Covid Negative Samples</t>
  </si>
  <si>
    <t>JN cohort - Covid positive - 1st timepoint only (1 timepoint per donor)</t>
  </si>
  <si>
    <t>JN cohort - Covid positive - Subsequent timepoints (multiple timepoints per donor)</t>
  </si>
  <si>
    <t>N-Protein pg/ml</t>
  </si>
  <si>
    <t>Covid Positive Samples</t>
  </si>
  <si>
    <t>ROC Analysis from Graphpad Prism (version 8.4.0 (671))</t>
  </si>
  <si>
    <t>1st collection
(n=20)</t>
  </si>
  <si>
    <t>2nd collection
(n=22)</t>
  </si>
  <si>
    <t>3rd collection
(n=20)</t>
  </si>
  <si>
    <t>Donor ID</t>
  </si>
  <si>
    <t>Pharos 1006170</t>
  </si>
  <si>
    <t>Pharos 1006171</t>
  </si>
  <si>
    <t>Pharos 1006172</t>
  </si>
  <si>
    <t>Pharos 1006173</t>
  </si>
  <si>
    <t>Pharos 1006174</t>
  </si>
  <si>
    <t>Pharos 1006175</t>
  </si>
  <si>
    <t>Pharos 1006176</t>
  </si>
  <si>
    <t>Pharos 1006177</t>
  </si>
  <si>
    <t>Pharos 1006178</t>
  </si>
  <si>
    <t>Pharos 1006179</t>
  </si>
  <si>
    <t>Pharos 1006180</t>
  </si>
  <si>
    <t>Pharos 1006181</t>
  </si>
  <si>
    <t>Pharos 1006182</t>
  </si>
  <si>
    <t>Pharos 1006183</t>
  </si>
  <si>
    <t>Pharos 1006184</t>
  </si>
  <si>
    <t>Pharos 1006185</t>
  </si>
  <si>
    <t>Pharos 1006186</t>
  </si>
  <si>
    <t>Pharos 1006187</t>
  </si>
  <si>
    <t>Pharos 1006188</t>
  </si>
  <si>
    <t>Pharos 1006189</t>
  </si>
  <si>
    <t>Pharos 1006190</t>
  </si>
  <si>
    <t>Pharos 1006191</t>
  </si>
  <si>
    <t>Pharos 1006193</t>
  </si>
  <si>
    <t>Pharos 1006194</t>
  </si>
  <si>
    <t>Pharos 1006195</t>
  </si>
  <si>
    <t>Pharos 1006196</t>
  </si>
  <si>
    <t>Pharos 1006197</t>
  </si>
  <si>
    <t>Pharos 1006198</t>
  </si>
  <si>
    <t>Pharos 1006199</t>
  </si>
  <si>
    <t>Pharos 1006200</t>
  </si>
  <si>
    <t>Pharos 1006224</t>
  </si>
  <si>
    <t>Pharos 1006225</t>
  </si>
  <si>
    <t>Pharos 1006226</t>
  </si>
  <si>
    <t>Pharos 1006227</t>
  </si>
  <si>
    <t>Pharos 1006228</t>
  </si>
  <si>
    <t>Pharos 1006229</t>
  </si>
  <si>
    <t>Pharos 1006230</t>
  </si>
  <si>
    <t>Pharos 1006231</t>
  </si>
  <si>
    <t>Pharos 1006232</t>
  </si>
  <si>
    <t>Pharos 1006201</t>
  </si>
  <si>
    <t>Pharos 1006202</t>
  </si>
  <si>
    <t>Pharos 1006203</t>
  </si>
  <si>
    <t>Pharos 1006204</t>
  </si>
  <si>
    <t>Pharos 1006205</t>
  </si>
  <si>
    <t>Pharos 1006223</t>
  </si>
  <si>
    <t>Pharos 1006245</t>
  </si>
  <si>
    <t>Pharos 1006206</t>
  </si>
  <si>
    <t>Pharos 0002724</t>
  </si>
  <si>
    <t>Pharos 0002726</t>
  </si>
  <si>
    <t>Pharos 0002727</t>
  </si>
  <si>
    <t>Pharos 0002729</t>
  </si>
  <si>
    <t>Pharos 0002731</t>
  </si>
  <si>
    <t>Pharos 0002733</t>
  </si>
  <si>
    <t>Pharos 0002734</t>
  </si>
  <si>
    <t>Pharos 0002740</t>
  </si>
  <si>
    <t>Pharos 0002772</t>
  </si>
  <si>
    <t>Pharos 0002774</t>
  </si>
  <si>
    <t>Pharos 0002780</t>
  </si>
  <si>
    <t>Pharos 0002781</t>
  </si>
  <si>
    <t>Pharos 0002782</t>
  </si>
  <si>
    <t>Pharos 0002783</t>
  </si>
  <si>
    <t>Pharos 0002784</t>
  </si>
  <si>
    <t>Pharos 0002785</t>
  </si>
  <si>
    <t>Pharos 0002786</t>
  </si>
  <si>
    <t>Pharos 0002787</t>
  </si>
  <si>
    <t>Pharos 0002788</t>
  </si>
  <si>
    <t>Pharos 0002789</t>
  </si>
  <si>
    <t>Pharos 0002790</t>
  </si>
  <si>
    <t>Pharos 0002792</t>
  </si>
  <si>
    <t>01 Coll 1</t>
  </si>
  <si>
    <t>02 Coll 1</t>
  </si>
  <si>
    <t>03 Coll 1</t>
  </si>
  <si>
    <t>04 Coll 1</t>
  </si>
  <si>
    <t>05 Coll 1</t>
  </si>
  <si>
    <t>06 Coll 1</t>
  </si>
  <si>
    <t>07 Coll 1</t>
  </si>
  <si>
    <t>08 Coll 1</t>
  </si>
  <si>
    <t>09 Coll 1</t>
  </si>
  <si>
    <t>11 Coll 1</t>
  </si>
  <si>
    <t>12 Coll 1</t>
  </si>
  <si>
    <t>13 Coll 1</t>
  </si>
  <si>
    <t>14 Coll 1</t>
  </si>
  <si>
    <t>15 Coll 1</t>
  </si>
  <si>
    <t>16 Coll 1</t>
  </si>
  <si>
    <t>17 Coll 1</t>
  </si>
  <si>
    <t>18 Coll 1</t>
  </si>
  <si>
    <t>19 Coll 1</t>
  </si>
  <si>
    <t>20 Coll 1</t>
  </si>
  <si>
    <t>21 Coll 1</t>
  </si>
  <si>
    <t>01 Coll 2</t>
  </si>
  <si>
    <t>03 Coll 2</t>
  </si>
  <si>
    <t>05 Coll 2</t>
  </si>
  <si>
    <t>07 Coll 2</t>
  </si>
  <si>
    <t>09 Coll 2</t>
  </si>
  <si>
    <t>12 Coll 2</t>
  </si>
  <si>
    <t>13 Coll 2</t>
  </si>
  <si>
    <t>14 Coll 2</t>
  </si>
  <si>
    <t>15 Coll 2</t>
  </si>
  <si>
    <t>16 Coll 2</t>
  </si>
  <si>
    <t>17 Coll 2</t>
  </si>
  <si>
    <t>18 Coll 2</t>
  </si>
  <si>
    <t>19 Coll 2</t>
  </si>
  <si>
    <t>20 Coll 2</t>
  </si>
  <si>
    <t>21 Coll 2</t>
  </si>
  <si>
    <t>22 Coll 2</t>
  </si>
  <si>
    <t>24 Coll 2</t>
  </si>
  <si>
    <t>25 Coll 2</t>
  </si>
  <si>
    <t>26 Coll 2</t>
  </si>
  <si>
    <t>27 Coll 2</t>
  </si>
  <si>
    <t>28 Coll 2</t>
  </si>
  <si>
    <t>16 Coll 3</t>
  </si>
  <si>
    <t>19 Coll 3</t>
  </si>
  <si>
    <t>25 Coll 3</t>
  </si>
  <si>
    <t>28 Coll 3</t>
  </si>
  <si>
    <t>33 Coll 3</t>
  </si>
  <si>
    <t>34 Coll 3</t>
  </si>
  <si>
    <t>37 Coll 3</t>
  </si>
  <si>
    <t>38 Coll 3</t>
  </si>
  <si>
    <t>PCR- (n=97)</t>
  </si>
  <si>
    <t>BocaBio Samples - Covid positve - 1st timepoint only (one timepoint per donor)</t>
  </si>
  <si>
    <t>92.79% to 99.63%</t>
  </si>
  <si>
    <t>&gt; 1.403</t>
  </si>
  <si>
    <t>94.39% to 99.95%</t>
  </si>
  <si>
    <t>&gt; 3.051</t>
  </si>
  <si>
    <t>96.19% to 100.0%</t>
  </si>
  <si>
    <t>&gt; 5.438</t>
  </si>
  <si>
    <t>&gt; 6.833</t>
  </si>
  <si>
    <t>&gt; 58.31</t>
  </si>
  <si>
    <t>&gt; 113.3</t>
  </si>
  <si>
    <t>&gt; 160.5</t>
  </si>
  <si>
    <t>&gt; 176.4</t>
  </si>
  <si>
    <t>&gt; 247.2</t>
  </si>
  <si>
    <t>&gt; 492.8</t>
  </si>
  <si>
    <t>&gt; 801.4</t>
  </si>
  <si>
    <t>&gt; 988.1</t>
  </si>
  <si>
    <t>&gt; 1931</t>
  </si>
  <si>
    <t>&gt; 3080</t>
  </si>
  <si>
    <t>&gt; 3623</t>
  </si>
  <si>
    <t>&gt; 3915</t>
  </si>
  <si>
    <t>&gt; 4080</t>
  </si>
  <si>
    <t>&gt; 5442</t>
  </si>
  <si>
    <t>&gt; 8947</t>
  </si>
  <si>
    <t>CTCH 01 Coll 1</t>
  </si>
  <si>
    <t>CTCH 02 Coll 1</t>
  </si>
  <si>
    <t>CTCH 03 Coll 1</t>
  </si>
  <si>
    <t>CTCH 04 Coll 1</t>
  </si>
  <si>
    <t>CTCH 05 Coll 1</t>
  </si>
  <si>
    <t>CTCH 06 Coll 1</t>
  </si>
  <si>
    <t>CTCH 07 Coll 1</t>
  </si>
  <si>
    <t>CTCH 08 Coll 1</t>
  </si>
  <si>
    <t>CTCH 09 Coll 1</t>
  </si>
  <si>
    <t>CTCH 11 Coll 1</t>
  </si>
  <si>
    <t>CTCH 12 Coll 1</t>
  </si>
  <si>
    <t>CTCH 13 Coll 1</t>
  </si>
  <si>
    <t>CTCH 14 Coll 1</t>
  </si>
  <si>
    <t>CTCH 15 Coll 1</t>
  </si>
  <si>
    <t>CTCH 16 Coll 1</t>
  </si>
  <si>
    <t>CTCH 17 Coll 1</t>
  </si>
  <si>
    <t>CTCH 18 Coll 1</t>
  </si>
  <si>
    <t>CTCH 19 Coll 1</t>
  </si>
  <si>
    <t>CTCH 20 Coll 1</t>
  </si>
  <si>
    <t>CTCH 21 Coll 1</t>
  </si>
  <si>
    <t>CTCH 01 Coll 2</t>
  </si>
  <si>
    <t>CTCH 03 Coll 2</t>
  </si>
  <si>
    <t>CTCH 05 Coll 2</t>
  </si>
  <si>
    <t>CTCH 07 Coll 2</t>
  </si>
  <si>
    <t>CTCH 09 Coll 2</t>
  </si>
  <si>
    <t>CTCH 12 Coll 2</t>
  </si>
  <si>
    <t>CTCH 13 Coll 2</t>
  </si>
  <si>
    <t>CTCH 14 Coll 2</t>
  </si>
  <si>
    <t>CTCH 15 Coll 2</t>
  </si>
  <si>
    <t>CTCH 16 Coll 2</t>
  </si>
  <si>
    <t>CTCH 17 Coll 2</t>
  </si>
  <si>
    <t>CTCH 18 Coll 2</t>
  </si>
  <si>
    <t>CTCH 19 Coll 2</t>
  </si>
  <si>
    <t>CTCH 20 Coll 2</t>
  </si>
  <si>
    <t>CTCH 21 Coll 2</t>
  </si>
  <si>
    <t>CTCH 22 Coll 2</t>
  </si>
  <si>
    <t>CTCH 23 Coll 2</t>
  </si>
  <si>
    <t>CTCH 24 Coll 2</t>
  </si>
  <si>
    <t>CTCH 25 Coll 2</t>
  </si>
  <si>
    <t>CTCH 26 Coll 2</t>
  </si>
  <si>
    <t>CTCH 27 Coll 2</t>
  </si>
  <si>
    <t>CTCH 28 Coll 2</t>
  </si>
  <si>
    <t>CTCH 01 Coll 3</t>
  </si>
  <si>
    <t>CTCH 03 Coll 3</t>
  </si>
  <si>
    <t>CTCH 05 Coll 3</t>
  </si>
  <si>
    <t>CTCH 07 Coll 3</t>
  </si>
  <si>
    <t>CTCH 12 Coll 3</t>
  </si>
  <si>
    <t>CTCH 16 Coll 3</t>
  </si>
  <si>
    <t>CTCH 19 Coll 3</t>
  </si>
  <si>
    <t>CTCH 23 Coll 3</t>
  </si>
  <si>
    <t>CTCH 25 Coll 3</t>
  </si>
  <si>
    <t>CTCH 28 Coll 3</t>
  </si>
  <si>
    <t>CTCH 29 Coll 3</t>
  </si>
  <si>
    <t>CTCH 30 Coll 3</t>
  </si>
  <si>
    <t>CTCH 31 Coll 3</t>
  </si>
  <si>
    <t>CTCH 32 Coll 3</t>
  </si>
  <si>
    <t>CTCH 33 Coll 3</t>
  </si>
  <si>
    <t>CTCH 34 Coll 3</t>
  </si>
  <si>
    <t>CTCH 35 Coll 3</t>
  </si>
  <si>
    <t>CTCH 36 Coll 3</t>
  </si>
  <si>
    <t>CTCH 37 Coll 3</t>
  </si>
  <si>
    <t>CTCH 38 Coll 3</t>
  </si>
  <si>
    <t>CTCH  01</t>
  </si>
  <si>
    <t>CTCH  02</t>
  </si>
  <si>
    <t>CTCH  03</t>
  </si>
  <si>
    <t>CTCH  04</t>
  </si>
  <si>
    <t>CTCH  05</t>
  </si>
  <si>
    <t>CTCH  06</t>
  </si>
  <si>
    <t>CTCH  07</t>
  </si>
  <si>
    <t>CTCH  08</t>
  </si>
  <si>
    <t>CTCH  09</t>
  </si>
  <si>
    <t>CTCH  11</t>
  </si>
  <si>
    <t>CTCH  12</t>
  </si>
  <si>
    <t>CTCH  13</t>
  </si>
  <si>
    <t>CTCH  14</t>
  </si>
  <si>
    <t>CTCH  15</t>
  </si>
  <si>
    <t>CTCH  16</t>
  </si>
  <si>
    <t>CTCH  17</t>
  </si>
  <si>
    <t>CTCH  18</t>
  </si>
  <si>
    <t>CTCH  19</t>
  </si>
  <si>
    <t>CTCH  20</t>
  </si>
  <si>
    <t>CTCH  21</t>
  </si>
  <si>
    <t>CTCH  22</t>
  </si>
  <si>
    <t>CTCH  23</t>
  </si>
  <si>
    <t>CTCH  24</t>
  </si>
  <si>
    <t>CTCH  25</t>
  </si>
  <si>
    <t>CTCH  26</t>
  </si>
  <si>
    <t>CTCH  27</t>
  </si>
  <si>
    <t>CTCH  28</t>
  </si>
  <si>
    <t>CTCH  29</t>
  </si>
  <si>
    <t>CTCH  30</t>
  </si>
  <si>
    <t>CTCH  31</t>
  </si>
  <si>
    <t>CTCH  32</t>
  </si>
  <si>
    <t>CTCH  33</t>
  </si>
  <si>
    <t>CTCH  34</t>
  </si>
  <si>
    <t>CTCH  35</t>
  </si>
  <si>
    <t>CTCH  36</t>
  </si>
  <si>
    <t>CTCH  37</t>
  </si>
  <si>
    <t>CTCH  38</t>
  </si>
  <si>
    <t>PCR- (28)</t>
  </si>
  <si>
    <t>CTCH 07</t>
  </si>
  <si>
    <t>CTCH 03</t>
  </si>
  <si>
    <t>CTCH 12</t>
  </si>
  <si>
    <t>CTCH 05</t>
  </si>
  <si>
    <t>CTCH 02</t>
  </si>
  <si>
    <t>CTCH 08</t>
  </si>
  <si>
    <t>CTCH 09</t>
  </si>
  <si>
    <t>CTCH 04</t>
  </si>
  <si>
    <t>CTCH 01</t>
  </si>
  <si>
    <t>CTCH 11</t>
  </si>
  <si>
    <t>CTCH 06</t>
  </si>
  <si>
    <t>Negative
(n=104)</t>
  </si>
  <si>
    <t>Day 1-7
(n=27)</t>
  </si>
  <si>
    <t>Day &gt;7 
(n=3)</t>
  </si>
  <si>
    <t>LeeBio T4646</t>
  </si>
  <si>
    <t>LeeBio T6238</t>
  </si>
  <si>
    <t>LeeBio T6239</t>
  </si>
  <si>
    <t>LeeBio T5706</t>
  </si>
  <si>
    <t>LeeBio T5129</t>
  </si>
  <si>
    <t>LeeBio T5544</t>
  </si>
  <si>
    <t>LeeBio T5632</t>
  </si>
  <si>
    <t>LeeBio T5631</t>
  </si>
  <si>
    <t>LeeBio T5780</t>
  </si>
  <si>
    <t>LeeBio T5717</t>
  </si>
  <si>
    <t>LeeBio T5729</t>
  </si>
  <si>
    <t>LeeBio T6171</t>
  </si>
  <si>
    <t>LeeBio T2407</t>
  </si>
  <si>
    <t>LeeBio T6269</t>
  </si>
  <si>
    <t>LeeBio T6066</t>
  </si>
  <si>
    <t>LeeBio T3806</t>
  </si>
  <si>
    <t>LeeBio T4970</t>
  </si>
  <si>
    <t>LeeBio T1995</t>
  </si>
  <si>
    <t>LeeBio T1866</t>
  </si>
  <si>
    <t>LeeBio T6291</t>
  </si>
  <si>
    <t>LeeBio T6292</t>
  </si>
  <si>
    <t>LeeBio T6510</t>
  </si>
  <si>
    <t>LeeBio T6554</t>
  </si>
  <si>
    <t>LeeBio T6551</t>
  </si>
  <si>
    <t>LeeBio T6014</t>
  </si>
  <si>
    <t>LeeBio FT-A-069</t>
  </si>
  <si>
    <t>LeeBio FT-A-074</t>
  </si>
  <si>
    <t>LeeBio FT-A-076</t>
  </si>
  <si>
    <t>LeeBio FT-A-086</t>
  </si>
  <si>
    <t>LeeBio FT-A-117</t>
  </si>
  <si>
    <t>LeeBio FT-A-122</t>
  </si>
  <si>
    <t>LeeBio FT-A-087</t>
  </si>
  <si>
    <t>LeeBio FT-A-123</t>
  </si>
  <si>
    <t>LeeBio FT-A-124</t>
  </si>
  <si>
    <t>LeeBio FT-A-151</t>
  </si>
  <si>
    <t>LeeBio FT-A-155</t>
  </si>
  <si>
    <t>LeeBio FT-A-152</t>
  </si>
  <si>
    <t>LeeBio FT-A-132</t>
  </si>
  <si>
    <t>LeeBio FT-A-130</t>
  </si>
  <si>
    <t>LeeBio FT-A-158</t>
  </si>
  <si>
    <t>LeeBio ST-119</t>
  </si>
  <si>
    <t>LeeBio ST-167</t>
  </si>
  <si>
    <t>LeeBio ST-169</t>
  </si>
  <si>
    <t>LeeBio ST-188</t>
  </si>
  <si>
    <t>LeeBio ST-282</t>
  </si>
  <si>
    <t>LeeBio ST-180</t>
  </si>
  <si>
    <t>LeeBio ST-182</t>
  </si>
  <si>
    <t>LeeBio ST-184</t>
  </si>
  <si>
    <t>LeeBio ST-297</t>
  </si>
  <si>
    <t>LeeBio ST-302</t>
  </si>
  <si>
    <t>LeeBio ST-339</t>
  </si>
  <si>
    <t>LeeBio ST-181</t>
  </si>
  <si>
    <t>LeeBio ST-185</t>
  </si>
  <si>
    <t>LeeBio ST-250</t>
  </si>
  <si>
    <t>Pharos 2724</t>
  </si>
  <si>
    <t>Pharos 2726</t>
  </si>
  <si>
    <t>Pharos 2727</t>
  </si>
  <si>
    <t>Pharos 2731</t>
  </si>
  <si>
    <t>Pharos 2734</t>
  </si>
  <si>
    <t>Pharos 2740</t>
  </si>
  <si>
    <t>Pharos 2774</t>
  </si>
  <si>
    <t>Pharos 2781</t>
  </si>
  <si>
    <t>Pharos 2785</t>
  </si>
  <si>
    <t>Pharos 2789</t>
  </si>
  <si>
    <t>Pharos 2790</t>
  </si>
  <si>
    <t>Pharos 2792</t>
  </si>
  <si>
    <t>LeeBio ST134</t>
  </si>
  <si>
    <t>LeeBio ST143</t>
  </si>
  <si>
    <t>LeeBio ST124</t>
  </si>
  <si>
    <t>LeeBio ST126</t>
  </si>
  <si>
    <t>LeeBio ST98</t>
  </si>
  <si>
    <t>LeeBio ST127</t>
  </si>
  <si>
    <t>LeeBio ST129</t>
  </si>
  <si>
    <t>LeeBio ST141</t>
  </si>
  <si>
    <t>LeeBio ST142</t>
  </si>
  <si>
    <t>LeeBio ST20</t>
  </si>
  <si>
    <t>LeeBio ST6</t>
  </si>
  <si>
    <t>LeeBio ST140</t>
  </si>
  <si>
    <t>LeeBio ST138</t>
  </si>
  <si>
    <t>LeeBio ST139</t>
  </si>
  <si>
    <t>LeeBio ST137</t>
  </si>
  <si>
    <t>LeeBio ST9</t>
  </si>
  <si>
    <t>LeeBio ST4</t>
  </si>
  <si>
    <t>LeeBio ST2</t>
  </si>
  <si>
    <t>LeeBio ST22</t>
  </si>
  <si>
    <t>LeeBio ST5</t>
  </si>
  <si>
    <t>LeeBio ST23</t>
  </si>
  <si>
    <t>LeeBio ST95</t>
  </si>
  <si>
    <t>LeeBio ST115</t>
  </si>
  <si>
    <t>LeeBio ST122</t>
  </si>
  <si>
    <t>LeeBio ST8</t>
  </si>
  <si>
    <t>LeeBio ST10</t>
  </si>
  <si>
    <t>LeeBio ST96</t>
  </si>
  <si>
    <t>LeeBio ST136</t>
  </si>
  <si>
    <t>LeeBio ST145</t>
  </si>
  <si>
    <t>Figure 4A - N-protein pg/ml</t>
  </si>
  <si>
    <t>&gt; 1.079</t>
  </si>
  <si>
    <t>&gt; 2.569</t>
  </si>
  <si>
    <t>&gt; 6.745</t>
  </si>
  <si>
    <t>&gt; 7.586</t>
  </si>
  <si>
    <t>&gt; 8.848</t>
  </si>
  <si>
    <t>&gt; 10.63</t>
  </si>
  <si>
    <t>&gt; 26.43</t>
  </si>
  <si>
    <t>&gt; 37.52</t>
  </si>
  <si>
    <t>&gt; 56.12</t>
  </si>
  <si>
    <t>&gt; 77.44</t>
  </si>
  <si>
    <t>&gt; 364.2</t>
  </si>
  <si>
    <t>&gt; 647.2</t>
  </si>
  <si>
    <t>&gt; 768.3</t>
  </si>
  <si>
    <t>&gt; 1011</t>
  </si>
  <si>
    <t>&gt; 2057</t>
  </si>
  <si>
    <t>&gt; 3029</t>
  </si>
  <si>
    <t>&gt; 3253</t>
  </si>
  <si>
    <t>&gt; 3399</t>
  </si>
  <si>
    <t>&gt; 5594</t>
  </si>
  <si>
    <t>&gt; 10239</t>
  </si>
  <si>
    <t>&gt; 16559</t>
  </si>
  <si>
    <t>Saliva Index
N-Protein pg/ml</t>
  </si>
  <si>
    <t>DBS Index
N-Protein pg/ml</t>
  </si>
  <si>
    <t>DBS Index
[IgG] μg/ml</t>
  </si>
  <si>
    <t>Figure 4B</t>
  </si>
  <si>
    <t>Figure 4C</t>
  </si>
  <si>
    <t>HM 201111</t>
  </si>
  <si>
    <t>HM 201112</t>
  </si>
  <si>
    <t>HM 201113</t>
  </si>
  <si>
    <t>HM 201114</t>
  </si>
  <si>
    <t>HM 201115</t>
  </si>
  <si>
    <t>HM 201116</t>
  </si>
  <si>
    <t>HM 201117</t>
  </si>
  <si>
    <t>HM 201118</t>
  </si>
  <si>
    <t>HM 201119</t>
  </si>
  <si>
    <t>HM 201120</t>
  </si>
  <si>
    <t>HM 201122</t>
  </si>
  <si>
    <t>Figure 4D</t>
  </si>
  <si>
    <t>Saliva
N-Protein pg/ml</t>
  </si>
  <si>
    <t>Saliva
PCR CT (N)</t>
  </si>
  <si>
    <t>nd</t>
  </si>
  <si>
    <t>Symptoms</t>
  </si>
  <si>
    <t>yes</t>
  </si>
  <si>
    <t>no</t>
  </si>
  <si>
    <t>&gt; 0.8900</t>
  </si>
  <si>
    <t>&gt; 2.180</t>
  </si>
  <si>
    <t>&gt; 5.025</t>
  </si>
  <si>
    <t>&gt; 7.700</t>
  </si>
  <si>
    <t>&gt; 9.060</t>
  </si>
  <si>
    <t>&gt; 11.76</t>
  </si>
  <si>
    <t>&gt; 22.66</t>
  </si>
  <si>
    <t>&gt; 54.24</t>
  </si>
  <si>
    <t>&gt; 69.23</t>
  </si>
  <si>
    <t>&gt; 260.9</t>
  </si>
  <si>
    <t>&gt; 272.3</t>
  </si>
  <si>
    <t>&gt; 459.6</t>
  </si>
  <si>
    <t>&gt; 585.8</t>
  </si>
  <si>
    <t>&gt; 706.8</t>
  </si>
  <si>
    <t>&gt; 5907</t>
  </si>
  <si>
    <t>Collection 1</t>
  </si>
  <si>
    <t>Collection 2</t>
  </si>
  <si>
    <t>Collection 3</t>
  </si>
  <si>
    <t>deceased</t>
  </si>
  <si>
    <t>Symp code</t>
  </si>
  <si>
    <t>CTCH 07 c1</t>
  </si>
  <si>
    <t>CTCH 03 c1</t>
  </si>
  <si>
    <t>CTCH 12 c1</t>
  </si>
  <si>
    <t>CTCH 05 c1</t>
  </si>
  <si>
    <t>CTCH 02 c1</t>
  </si>
  <si>
    <t>CTCH 08 c1</t>
  </si>
  <si>
    <t>CTCH 09 c1</t>
  </si>
  <si>
    <t>CTCH 04 c1</t>
  </si>
  <si>
    <t>CTCH 01 c1</t>
  </si>
  <si>
    <t>CTCH 11 c1</t>
  </si>
  <si>
    <t>CTCH 06 c1</t>
  </si>
  <si>
    <t>Mean</t>
  </si>
  <si>
    <t>Donor &amp; collection</t>
  </si>
  <si>
    <t>AD 20NOV</t>
  </si>
  <si>
    <t>85.81% to 96.13%</t>
  </si>
  <si>
    <t>&gt; 0.4545</t>
  </si>
  <si>
    <t>86.99% to 96.76%</t>
  </si>
  <si>
    <t>&gt; 0.4940</t>
  </si>
  <si>
    <t>88.20% to 97.38%</t>
  </si>
  <si>
    <t>&gt; 0.5750</t>
  </si>
  <si>
    <t>89.43% to 97.97%</t>
  </si>
  <si>
    <t>&gt; 0.6645</t>
  </si>
  <si>
    <t>90.70% to 98.52%</t>
  </si>
  <si>
    <t>92.01% to 99.23%</t>
  </si>
  <si>
    <t>&gt; 1.414</t>
  </si>
  <si>
    <t>93.38% to 99.66%</t>
  </si>
  <si>
    <t>&gt; 3.729</t>
  </si>
  <si>
    <t>&gt; 4.288</t>
  </si>
  <si>
    <t>94.85% to 99.95%</t>
  </si>
  <si>
    <t>&gt; 5.417</t>
  </si>
  <si>
    <t>96.50% to 100.0%</t>
  </si>
  <si>
    <t>Saliva Housemate 
[N-Protein] pg/ml</t>
  </si>
  <si>
    <t>DBS Housemate
[N-Protein] pg/ml</t>
  </si>
  <si>
    <t>DBS Housemate
[IgG] μg/ml</t>
  </si>
  <si>
    <t>IDX 201111</t>
  </si>
  <si>
    <t>BocaBio plasma - Covid positve</t>
  </si>
  <si>
    <t>LeeBio saliva - Covid positve</t>
  </si>
  <si>
    <t>Median</t>
  </si>
  <si>
    <t>Stdev</t>
  </si>
  <si>
    <t>max</t>
  </si>
  <si>
    <t>B01474892</t>
  </si>
  <si>
    <t>B01475213</t>
  </si>
  <si>
    <t>B01475803</t>
  </si>
  <si>
    <t>B01475890</t>
  </si>
  <si>
    <t>B01477154</t>
  </si>
  <si>
    <t>B01479632</t>
  </si>
  <si>
    <t>B01479725</t>
  </si>
  <si>
    <t>B01480265</t>
  </si>
  <si>
    <t>B01481365</t>
  </si>
  <si>
    <t>B01481779</t>
  </si>
  <si>
    <t>B01483613</t>
  </si>
  <si>
    <t>B01484867</t>
  </si>
  <si>
    <t>B01484962</t>
  </si>
  <si>
    <t>B01485427</t>
  </si>
  <si>
    <t>B01485935</t>
  </si>
  <si>
    <t>B01486176</t>
  </si>
  <si>
    <t>B01490479</t>
  </si>
  <si>
    <t>B01491009</t>
  </si>
  <si>
    <t>B01491030</t>
  </si>
  <si>
    <t>B01491076</t>
  </si>
  <si>
    <t>B01491098</t>
  </si>
  <si>
    <t>B01492663</t>
  </si>
  <si>
    <t>B01492698</t>
  </si>
  <si>
    <t>B01492972</t>
  </si>
  <si>
    <t>B01493788</t>
  </si>
  <si>
    <t>B01349759</t>
  </si>
  <si>
    <t>B01340467</t>
  </si>
  <si>
    <t>B01350824</t>
  </si>
  <si>
    <t>B01344834</t>
  </si>
  <si>
    <t>B01345265</t>
  </si>
  <si>
    <t>B01343911</t>
  </si>
  <si>
    <t>B01340798</t>
  </si>
  <si>
    <t>B01345104</t>
  </si>
  <si>
    <t>B01345116</t>
  </si>
  <si>
    <t>B01341162</t>
  </si>
  <si>
    <t>B01349776</t>
  </si>
  <si>
    <t>B01342319</t>
  </si>
  <si>
    <t>B01347112</t>
  </si>
  <si>
    <t>B01344868</t>
  </si>
  <si>
    <t>B01349120</t>
  </si>
  <si>
    <t>B01329773</t>
  </si>
  <si>
    <t>B01347214</t>
  </si>
  <si>
    <t>B01343835</t>
  </si>
  <si>
    <t>B01343848</t>
  </si>
  <si>
    <t>B01349845</t>
  </si>
  <si>
    <t>B01343968</t>
  </si>
  <si>
    <t>B01346841</t>
  </si>
  <si>
    <t>B01309992</t>
  </si>
  <si>
    <t>B01343524</t>
  </si>
  <si>
    <t>B01340718</t>
  </si>
  <si>
    <t>LeeBio NP swab - Covid positve</t>
  </si>
  <si>
    <t>n</t>
  </si>
  <si>
    <t>Day post PCR</t>
  </si>
  <si>
    <t>Day post symptom</t>
  </si>
  <si>
    <t>Cutoff</t>
  </si>
  <si>
    <t>Max</t>
  </si>
  <si>
    <t>&gt; 1.278</t>
  </si>
  <si>
    <t>QIDX111120</t>
  </si>
  <si>
    <t>HM111320</t>
  </si>
  <si>
    <t>42.20% to 72.86%</t>
  </si>
  <si>
    <t>39.58% to 70.46%</t>
  </si>
  <si>
    <t>37.01% to 68.01%</t>
  </si>
  <si>
    <t>&gt; 8.953</t>
  </si>
  <si>
    <t>34.47% to 65.53%</t>
  </si>
  <si>
    <t>&gt; 24.40</t>
  </si>
  <si>
    <t>31.99% to 62.99%</t>
  </si>
  <si>
    <t>&gt; 41.36</t>
  </si>
  <si>
    <t>29.54% to 60.42%</t>
  </si>
  <si>
    <t>27.14% to 57.80%</t>
  </si>
  <si>
    <t>24.78% to 55.14%</t>
  </si>
  <si>
    <t>22.48% to 52.42%</t>
  </si>
  <si>
    <t>20.21% to 49.67%</t>
  </si>
  <si>
    <t>18.00% to 46.86%</t>
  </si>
  <si>
    <t>15.85% to 43.99%</t>
  </si>
  <si>
    <t>13.75% to 41.07%</t>
  </si>
  <si>
    <t>11.72% to 38.08%</t>
  </si>
  <si>
    <t>9.753% to 35.03%</t>
  </si>
  <si>
    <t>7.870% to 31.89%</t>
  </si>
  <si>
    <t>6.082% to 28.66%</t>
  </si>
  <si>
    <t>4.407% to 25.31%</t>
  </si>
  <si>
    <t>2.875% to 21.83%</t>
  </si>
  <si>
    <t>0.9871% to 18.14%</t>
  </si>
  <si>
    <t>0.1425% to 14.17%</t>
  </si>
  <si>
    <t>79.28% to 98.85%</t>
  </si>
  <si>
    <t>75.10% to 96.65%</t>
  </si>
  <si>
    <t>71.15% to 94.87%</t>
  </si>
  <si>
    <t>67.37% to 92.91%</t>
  </si>
  <si>
    <t>63.72% to 90.81%</t>
  </si>
  <si>
    <t>60.19% to 88.60%</t>
  </si>
  <si>
    <t>56.75% to 86.30%</t>
  </si>
  <si>
    <t>53.41% to 83.90%</t>
  </si>
  <si>
    <t>50.14% to 81.43%</t>
  </si>
  <si>
    <t>46.95% to 78.88%</t>
  </si>
  <si>
    <t>43.82% to 76.27%</t>
  </si>
  <si>
    <t>40.77% to 73.58%</t>
  </si>
  <si>
    <t>37.77% to 70.84%</t>
  </si>
  <si>
    <t>34.84% to 68.03%</t>
  </si>
  <si>
    <t>&gt; 104.3</t>
  </si>
  <si>
    <t>31.97% to 65.16%</t>
  </si>
  <si>
    <t>&gt; 139.8</t>
  </si>
  <si>
    <t>29.16% to 62.23%</t>
  </si>
  <si>
    <t>26.42% to 59.23%</t>
  </si>
  <si>
    <t>23.73% to 56.18%</t>
  </si>
  <si>
    <t>21.12% to 53.05%</t>
  </si>
  <si>
    <t>18.57% to 49.86%</t>
  </si>
  <si>
    <t>16.10% to 46.59%</t>
  </si>
  <si>
    <t>13.70% to 43.25%</t>
  </si>
  <si>
    <t>11.40% to 39.81%</t>
  </si>
  <si>
    <t>9.187% to 36.28%</t>
  </si>
  <si>
    <t>7.093% to 32.63%</t>
  </si>
  <si>
    <t>5.134% to 28.85%</t>
  </si>
  <si>
    <t>&gt; 13442</t>
  </si>
  <si>
    <t>3.346% to 24.90%</t>
  </si>
  <si>
    <t>&gt; 15350</t>
  </si>
  <si>
    <t>1.146% to 20.72%</t>
  </si>
  <si>
    <t>0.1655% to 16.19%</t>
  </si>
  <si>
    <t>&gt; 0.4195</t>
  </si>
  <si>
    <t>&gt; 0.8840</t>
  </si>
  <si>
    <t>&gt; 9.919</t>
  </si>
  <si>
    <t>&gt; 16.70</t>
  </si>
  <si>
    <t>s</t>
  </si>
  <si>
    <t>ns</t>
  </si>
  <si>
    <t>r</t>
  </si>
  <si>
    <t>s-d</t>
  </si>
  <si>
    <t>ns-d</t>
  </si>
  <si>
    <t>d</t>
  </si>
  <si>
    <t>ns - d</t>
  </si>
  <si>
    <t>neg</t>
  </si>
  <si>
    <t>Saliva N-Protein pg/ml</t>
  </si>
  <si>
    <t>DBS N-Protein pg/ml</t>
  </si>
  <si>
    <t xml:space="preserve"> Housemate
Symptoms</t>
  </si>
  <si>
    <t>Correlation Saliva-DBS</t>
  </si>
  <si>
    <t>Youden Index</t>
  </si>
  <si>
    <t>J Statistic</t>
  </si>
  <si>
    <t>s=symptom; ns=no symptom; d=deceased; neg=negative; r=recovered</t>
  </si>
  <si>
    <t>negative</t>
  </si>
  <si>
    <t>positive</t>
  </si>
  <si>
    <t>Uncooperative</t>
  </si>
  <si>
    <t>died</t>
  </si>
  <si>
    <t>occassional cough, low grade temp</t>
  </si>
  <si>
    <t>intubated</t>
  </si>
  <si>
    <t>Spk IgG</t>
  </si>
  <si>
    <t>days from PCR</t>
  </si>
  <si>
    <t>days from symptom</t>
  </si>
  <si>
    <t>PCR+</t>
  </si>
  <si>
    <t>Collection 3 (Day 29)</t>
  </si>
  <si>
    <t>Collection 2 (Day 12)</t>
  </si>
  <si>
    <t>Collection 1 (Day 5)</t>
  </si>
  <si>
    <t>Neoteryx (pg/ml)</t>
  </si>
  <si>
    <t>Plasma (pg/ml)</t>
  </si>
  <si>
    <t>1AH</t>
  </si>
  <si>
    <t>1BH</t>
  </si>
  <si>
    <t>1CH</t>
  </si>
  <si>
    <t>1AL</t>
  </si>
  <si>
    <t>1BL</t>
  </si>
  <si>
    <t>1CL</t>
  </si>
  <si>
    <t>1NoSpike</t>
  </si>
  <si>
    <t>2AH</t>
  </si>
  <si>
    <t>2BH</t>
  </si>
  <si>
    <t>2CH</t>
  </si>
  <si>
    <t>2AL</t>
  </si>
  <si>
    <t>2BL</t>
  </si>
  <si>
    <t>2CL</t>
  </si>
  <si>
    <t>2NoSpike</t>
  </si>
  <si>
    <t>3AH</t>
  </si>
  <si>
    <t>3BH</t>
  </si>
  <si>
    <t>3CH</t>
  </si>
  <si>
    <t>3AL</t>
  </si>
  <si>
    <t>3BL</t>
  </si>
  <si>
    <t>3CL</t>
  </si>
  <si>
    <t>3NoSpike</t>
  </si>
  <si>
    <t>Serum (pg/ml)</t>
  </si>
  <si>
    <t>Nucleocapsid</t>
  </si>
  <si>
    <t>NP+DTT</t>
  </si>
  <si>
    <t>Spike</t>
  </si>
  <si>
    <t>Spk+DTT</t>
  </si>
  <si>
    <t>1-Apr-2020</t>
  </si>
  <si>
    <t>2-Apr-2020</t>
  </si>
  <si>
    <t>6-Apr-2020</t>
  </si>
  <si>
    <t>7-Apr-2020</t>
  </si>
  <si>
    <t>8-Apr-2020</t>
  </si>
  <si>
    <t>9-Apr-2020</t>
  </si>
  <si>
    <t>14-Apr-2020</t>
  </si>
  <si>
    <t>16-Apr-2020</t>
  </si>
  <si>
    <t>17-Apr-2020</t>
  </si>
  <si>
    <t>Panel B</t>
  </si>
  <si>
    <t>Spiked Normal Serum (BRH1441336)</t>
  </si>
  <si>
    <t>Ag</t>
  </si>
  <si>
    <t>Ag+Ab</t>
  </si>
  <si>
    <t>Ag+Ab DTT treatment</t>
  </si>
  <si>
    <t>IgG+ Serum1 (HMN368371)</t>
  </si>
  <si>
    <t>No Treatment</t>
  </si>
  <si>
    <t>DTT Treatment</t>
  </si>
  <si>
    <t>IgG+ Serum2 (HMN368396)</t>
  </si>
  <si>
    <t>N-protein (pg/ml)</t>
  </si>
  <si>
    <t>Sample</t>
  </si>
  <si>
    <t>Treatment</t>
  </si>
  <si>
    <t>Panel A</t>
  </si>
  <si>
    <t>Collection Date</t>
  </si>
  <si>
    <t>Replace Undetectable with LoD</t>
  </si>
  <si>
    <t xml:space="preserve">Asymptomatic closed symbols n=3 </t>
  </si>
  <si>
    <t xml:space="preserve">Asymptomatic open symbols n=2 </t>
  </si>
  <si>
    <t>Pre-Symptomatic closed symbols n=5</t>
  </si>
  <si>
    <t>Symptomatic closed symbols n=5</t>
  </si>
  <si>
    <t>Symptomatic open symbols n=3</t>
  </si>
  <si>
    <t>Recovered closed symbol n=9</t>
  </si>
  <si>
    <t>Recovered open symbol n=7</t>
  </si>
  <si>
    <t>no symptoms</t>
  </si>
  <si>
    <t>symptoms</t>
  </si>
  <si>
    <t>no symptom group</t>
  </si>
  <si>
    <t>symptom group</t>
  </si>
  <si>
    <t>Ct (Saliva)</t>
  </si>
  <si>
    <t>Data for Wilcoxon test - first collection only</t>
  </si>
  <si>
    <t>Days from PCR+</t>
  </si>
  <si>
    <t>old</t>
  </si>
  <si>
    <t>new</t>
  </si>
  <si>
    <t>1st draw</t>
  </si>
  <si>
    <t>all draws</t>
  </si>
  <si>
    <t>Donor Code</t>
  </si>
  <si>
    <t>PCR- n=85(97)</t>
  </si>
  <si>
    <t>Day 1-7 n=13(14)</t>
  </si>
  <si>
    <t>Day 8-14 n=2(7)</t>
  </si>
  <si>
    <t>Day &gt;14 n=6(13)</t>
  </si>
  <si>
    <t>PCR- n=16(28)</t>
  </si>
  <si>
    <r>
      <t>Log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Transform Saliva N-Protein</t>
    </r>
  </si>
  <si>
    <t>Log2 Transform DBS N-Protein</t>
  </si>
  <si>
    <r>
      <t>Correlation Ct-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(Saliva)</t>
    </r>
  </si>
  <si>
    <t>Correlation Ct-Log2(DBS)</t>
  </si>
  <si>
    <t>Figure 2A - N-protein pg/ml</t>
  </si>
  <si>
    <t>Figure 2B - IgG ug/ml</t>
  </si>
  <si>
    <t>Figure 2C - N-protein pg/ml</t>
  </si>
  <si>
    <t>Figure 2C - Symptoms (s=symptom; ns=no symptom; d=deceased; neg=negative; r=recovered)</t>
  </si>
  <si>
    <t>Figure 2D - IgG ug/ml</t>
  </si>
  <si>
    <t>Figure 3A - N-protein pg/ml</t>
  </si>
  <si>
    <t>Figure 3B - IgG ug/ml</t>
  </si>
  <si>
    <t>Figure 3C - N-protein pg/ml</t>
  </si>
  <si>
    <t>Figure 3D - IgG ug/ml</t>
  </si>
  <si>
    <t>Figure 3C  - 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</si>
</sst>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409]d\-mmm;@"/>
    <numFmt numFmtId="166" formatCode="0.0"/>
    <numFmt numFmtId="167" formatCode="0.0%"/>
    <numFmt numFmtId="168" formatCode="0.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9" fillId="8" borderId="14" applyNumberFormat="0" applyFont="0" applyAlignment="0" applyProtection="0"/>
    <xf numFmtId="0" fontId="23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</cellStyleXfs>
  <cellXfs count="10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0" xfId="1" applyNumberFormat="1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Fill="1"/>
    <xf numFmtId="168" fontId="8" fillId="0" borderId="1" xfId="0" applyNumberFormat="1" applyFont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25" fillId="0" borderId="1" xfId="0" applyFont="1" applyBorder="1" applyAlignment="1">
      <alignment horizontal="center"/>
    </xf>
    <xf numFmtId="0" fontId="25" fillId="0" borderId="0" xfId="0" applyFont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167" fontId="25" fillId="0" borderId="0" xfId="1" applyNumberFormat="1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25" fillId="0" borderId="1" xfId="0" applyFont="1" applyBorder="1" applyAlignment="1">
      <alignment horizontal="center" wrapText="1"/>
    </xf>
    <xf numFmtId="1" fontId="25" fillId="0" borderId="1" xfId="0" applyNumberFormat="1" applyFont="1" applyBorder="1" applyAlignment="1">
      <alignment horizontal="center"/>
    </xf>
    <xf numFmtId="166" fontId="25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center" wrapText="1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26" fillId="0" borderId="1" xfId="0" applyFont="1" applyBorder="1" applyAlignment="1">
      <alignment horizontal="center"/>
    </xf>
    <xf numFmtId="0" fontId="0" fillId="0" borderId="0" xfId="0" quotePrefix="1"/>
    <xf numFmtId="0" fontId="22" fillId="0" borderId="0" xfId="0" applyFont="1"/>
    <xf numFmtId="0" fontId="2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8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2" fontId="0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ECACA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ECAC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CA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A383-01A5-41C2-98F4-F0AD015D0F8C}">
  <dimension ref="A1:BC204"/>
  <sheetViews>
    <sheetView topLeftCell="A99" workbookViewId="0">
      <selection activeCell="N117" sqref="N117"/>
    </sheetView>
  </sheetViews>
  <sheetFormatPr defaultRowHeight="15" x14ac:dyDescent="0.25"/>
  <cols>
    <col min="1" max="1" width="16.42578125" customWidth="1"/>
    <col min="2" max="2" width="16.42578125" style="3" customWidth="1"/>
    <col min="3" max="3" width="29.140625" style="3" bestFit="1" customWidth="1"/>
    <col min="4" max="4" width="16.42578125" style="3" customWidth="1"/>
    <col min="5" max="7" width="16.42578125" customWidth="1"/>
    <col min="8" max="11" width="16.42578125" style="3" customWidth="1"/>
    <col min="12" max="50" width="10.140625" style="3" customWidth="1"/>
    <col min="51" max="51" width="7.5703125" style="3" customWidth="1"/>
    <col min="52" max="52" width="13.140625" style="3" customWidth="1"/>
    <col min="53" max="55" width="7.5703125" style="3" customWidth="1"/>
    <col min="56" max="84" width="7.5703125" customWidth="1"/>
    <col min="85" max="85" width="6.140625" customWidth="1"/>
  </cols>
  <sheetData>
    <row r="1" spans="1:4" x14ac:dyDescent="0.25">
      <c r="A1" s="92" t="s">
        <v>140</v>
      </c>
      <c r="B1" s="93"/>
      <c r="C1" s="93"/>
    </row>
    <row r="2" spans="1:4" x14ac:dyDescent="0.25">
      <c r="A2" s="1" t="s">
        <v>0</v>
      </c>
      <c r="B2" s="5" t="s">
        <v>141</v>
      </c>
      <c r="C2" s="5" t="s">
        <v>953</v>
      </c>
    </row>
    <row r="3" spans="1:4" x14ac:dyDescent="0.25">
      <c r="A3" s="1" t="s">
        <v>1</v>
      </c>
      <c r="B3" s="5" t="s">
        <v>2</v>
      </c>
      <c r="C3" s="15">
        <v>0.39600000000000002</v>
      </c>
      <c r="D3" s="28"/>
    </row>
    <row r="4" spans="1:4" x14ac:dyDescent="0.25">
      <c r="A4" s="1" t="s">
        <v>3</v>
      </c>
      <c r="B4" s="5" t="s">
        <v>2</v>
      </c>
      <c r="C4" s="15">
        <v>0.39600000000000002</v>
      </c>
    </row>
    <row r="5" spans="1:4" x14ac:dyDescent="0.25">
      <c r="A5" s="1" t="s">
        <v>4</v>
      </c>
      <c r="B5" s="5" t="s">
        <v>2</v>
      </c>
      <c r="C5" s="15">
        <v>0.39600000000000002</v>
      </c>
    </row>
    <row r="6" spans="1:4" x14ac:dyDescent="0.25">
      <c r="A6" s="1" t="s">
        <v>5</v>
      </c>
      <c r="B6" s="5" t="s">
        <v>2</v>
      </c>
      <c r="C6" s="15">
        <v>0.39600000000000002</v>
      </c>
    </row>
    <row r="7" spans="1:4" x14ac:dyDescent="0.25">
      <c r="A7" s="1" t="s">
        <v>6</v>
      </c>
      <c r="B7" s="5" t="s">
        <v>2</v>
      </c>
      <c r="C7" s="15">
        <v>0.39600000000000002</v>
      </c>
    </row>
    <row r="8" spans="1:4" x14ac:dyDescent="0.25">
      <c r="A8" s="1" t="s">
        <v>7</v>
      </c>
      <c r="B8" s="5" t="s">
        <v>2</v>
      </c>
      <c r="C8" s="15">
        <v>0.39600000000000002</v>
      </c>
    </row>
    <row r="9" spans="1:4" x14ac:dyDescent="0.25">
      <c r="A9" s="1" t="s">
        <v>8</v>
      </c>
      <c r="B9" s="5" t="s">
        <v>2</v>
      </c>
      <c r="C9" s="15">
        <v>0.39600000000000002</v>
      </c>
    </row>
    <row r="10" spans="1:4" x14ac:dyDescent="0.25">
      <c r="A10" s="1" t="s">
        <v>9</v>
      </c>
      <c r="B10" s="5" t="s">
        <v>2</v>
      </c>
      <c r="C10" s="15">
        <v>0.39600000000000002</v>
      </c>
    </row>
    <row r="11" spans="1:4" x14ac:dyDescent="0.25">
      <c r="A11" s="1" t="s">
        <v>10</v>
      </c>
      <c r="B11" s="5" t="s">
        <v>2</v>
      </c>
      <c r="C11" s="15">
        <v>0.39600000000000002</v>
      </c>
    </row>
    <row r="12" spans="1:4" x14ac:dyDescent="0.25">
      <c r="A12" s="1" t="s">
        <v>11</v>
      </c>
      <c r="B12" s="5" t="s">
        <v>2</v>
      </c>
      <c r="C12" s="15">
        <v>0.39600000000000002</v>
      </c>
    </row>
    <row r="13" spans="1:4" x14ac:dyDescent="0.25">
      <c r="A13" s="1" t="s">
        <v>12</v>
      </c>
      <c r="B13" s="5" t="s">
        <v>2</v>
      </c>
      <c r="C13" s="15">
        <v>0.39600000000000002</v>
      </c>
    </row>
    <row r="14" spans="1:4" x14ac:dyDescent="0.25">
      <c r="A14" s="1" t="s">
        <v>13</v>
      </c>
      <c r="B14" s="5" t="s">
        <v>2</v>
      </c>
      <c r="C14" s="15">
        <v>0.39600000000000002</v>
      </c>
    </row>
    <row r="15" spans="1:4" x14ac:dyDescent="0.25">
      <c r="A15" s="1" t="s">
        <v>14</v>
      </c>
      <c r="B15" s="5" t="s">
        <v>2</v>
      </c>
      <c r="C15" s="15">
        <v>0.39600000000000002</v>
      </c>
    </row>
    <row r="16" spans="1:4" x14ac:dyDescent="0.25">
      <c r="A16" s="1" t="s">
        <v>15</v>
      </c>
      <c r="B16" s="5" t="s">
        <v>2</v>
      </c>
      <c r="C16" s="15">
        <v>0.39600000000000002</v>
      </c>
    </row>
    <row r="17" spans="1:8" x14ac:dyDescent="0.25">
      <c r="A17" s="1" t="s">
        <v>16</v>
      </c>
      <c r="B17" s="5" t="s">
        <v>2</v>
      </c>
      <c r="C17" s="15">
        <v>0.39600000000000002</v>
      </c>
    </row>
    <row r="18" spans="1:8" x14ac:dyDescent="0.25">
      <c r="A18" s="1" t="s">
        <v>17</v>
      </c>
      <c r="B18" s="5" t="s">
        <v>2</v>
      </c>
      <c r="C18" s="15">
        <v>0.39600000000000002</v>
      </c>
      <c r="H18" s="9"/>
    </row>
    <row r="19" spans="1:8" x14ac:dyDescent="0.25">
      <c r="A19" s="1" t="s">
        <v>18</v>
      </c>
      <c r="B19" s="5" t="s">
        <v>2</v>
      </c>
      <c r="C19" s="15">
        <v>0.39600000000000002</v>
      </c>
      <c r="H19" s="9"/>
    </row>
    <row r="20" spans="1:8" x14ac:dyDescent="0.25">
      <c r="A20" s="1" t="s">
        <v>19</v>
      </c>
      <c r="B20" s="2">
        <v>4.9045404583886398E-2</v>
      </c>
      <c r="C20" s="15">
        <v>0.39600000000000002</v>
      </c>
      <c r="H20" s="9"/>
    </row>
    <row r="21" spans="1:8" x14ac:dyDescent="0.25">
      <c r="A21" s="1" t="s">
        <v>20</v>
      </c>
      <c r="B21" s="5" t="s">
        <v>2</v>
      </c>
      <c r="C21" s="15">
        <v>0.39600000000000002</v>
      </c>
      <c r="H21" s="9"/>
    </row>
    <row r="22" spans="1:8" x14ac:dyDescent="0.25">
      <c r="A22" s="1" t="s">
        <v>21</v>
      </c>
      <c r="B22" s="2">
        <v>8.6717772837680202E-2</v>
      </c>
      <c r="C22" s="15">
        <v>0.39600000000000002</v>
      </c>
      <c r="H22" s="9"/>
    </row>
    <row r="23" spans="1:8" x14ac:dyDescent="0.25">
      <c r="A23" s="1" t="s">
        <v>22</v>
      </c>
      <c r="B23" s="5" t="s">
        <v>2</v>
      </c>
      <c r="C23" s="15">
        <v>0.39600000000000002</v>
      </c>
    </row>
    <row r="24" spans="1:8" x14ac:dyDescent="0.25">
      <c r="A24" s="1" t="s">
        <v>23</v>
      </c>
      <c r="B24" s="5" t="s">
        <v>2</v>
      </c>
      <c r="C24" s="15">
        <v>0.39600000000000002</v>
      </c>
    </row>
    <row r="25" spans="1:8" x14ac:dyDescent="0.25">
      <c r="A25" s="1" t="s">
        <v>24</v>
      </c>
      <c r="B25" s="5" t="s">
        <v>2</v>
      </c>
      <c r="C25" s="15">
        <v>0.39600000000000002</v>
      </c>
    </row>
    <row r="26" spans="1:8" x14ac:dyDescent="0.25">
      <c r="A26" s="1" t="s">
        <v>25</v>
      </c>
      <c r="B26" s="5" t="s">
        <v>2</v>
      </c>
      <c r="C26" s="15">
        <v>0.39600000000000002</v>
      </c>
    </row>
    <row r="27" spans="1:8" x14ac:dyDescent="0.25">
      <c r="A27" s="1" t="s">
        <v>26</v>
      </c>
      <c r="B27" s="5" t="s">
        <v>2</v>
      </c>
      <c r="C27" s="15">
        <v>0.39600000000000002</v>
      </c>
    </row>
    <row r="28" spans="1:8" x14ac:dyDescent="0.25">
      <c r="A28" s="1" t="s">
        <v>27</v>
      </c>
      <c r="B28" s="5" t="s">
        <v>2</v>
      </c>
      <c r="C28" s="15">
        <v>0.39600000000000002</v>
      </c>
    </row>
    <row r="29" spans="1:8" x14ac:dyDescent="0.25">
      <c r="A29" s="1" t="s">
        <v>28</v>
      </c>
      <c r="B29" s="5" t="s">
        <v>2</v>
      </c>
      <c r="C29" s="15">
        <v>0.39600000000000002</v>
      </c>
    </row>
    <row r="30" spans="1:8" x14ac:dyDescent="0.25">
      <c r="A30" s="1" t="s">
        <v>29</v>
      </c>
      <c r="B30" s="5" t="s">
        <v>2</v>
      </c>
      <c r="C30" s="15">
        <v>0.39600000000000002</v>
      </c>
    </row>
    <row r="31" spans="1:8" x14ac:dyDescent="0.25">
      <c r="A31" s="1" t="s">
        <v>30</v>
      </c>
      <c r="B31" s="5" t="s">
        <v>2</v>
      </c>
      <c r="C31" s="15">
        <v>0.39600000000000002</v>
      </c>
    </row>
    <row r="32" spans="1:8" x14ac:dyDescent="0.25">
      <c r="A32" s="1" t="s">
        <v>31</v>
      </c>
      <c r="B32" s="5" t="s">
        <v>2</v>
      </c>
      <c r="C32" s="15">
        <v>0.39600000000000002</v>
      </c>
    </row>
    <row r="33" spans="1:3" x14ac:dyDescent="0.25">
      <c r="A33" s="1" t="s">
        <v>32</v>
      </c>
      <c r="B33" s="2">
        <v>0.40417945278614398</v>
      </c>
      <c r="C33" s="15">
        <v>0.40417945278614398</v>
      </c>
    </row>
    <row r="34" spans="1:3" x14ac:dyDescent="0.25">
      <c r="A34" s="1" t="s">
        <v>33</v>
      </c>
      <c r="B34" s="5" t="s">
        <v>2</v>
      </c>
      <c r="C34" s="15">
        <v>0.39600000000000002</v>
      </c>
    </row>
    <row r="35" spans="1:3" x14ac:dyDescent="0.25">
      <c r="A35" s="1" t="s">
        <v>34</v>
      </c>
      <c r="B35" s="5" t="s">
        <v>2</v>
      </c>
      <c r="C35" s="15">
        <v>0.39600000000000002</v>
      </c>
    </row>
    <row r="36" spans="1:3" x14ac:dyDescent="0.25">
      <c r="A36" s="1" t="s">
        <v>35</v>
      </c>
      <c r="B36" s="5" t="s">
        <v>2</v>
      </c>
      <c r="C36" s="15">
        <v>0.39600000000000002</v>
      </c>
    </row>
    <row r="37" spans="1:3" x14ac:dyDescent="0.25">
      <c r="A37" s="1" t="s">
        <v>36</v>
      </c>
      <c r="B37" s="5" t="s">
        <v>2</v>
      </c>
      <c r="C37" s="15">
        <v>0.39600000000000002</v>
      </c>
    </row>
    <row r="38" spans="1:3" x14ac:dyDescent="0.25">
      <c r="A38" s="1" t="s">
        <v>37</v>
      </c>
      <c r="B38" s="5" t="s">
        <v>2</v>
      </c>
      <c r="C38" s="15">
        <v>0.39600000000000002</v>
      </c>
    </row>
    <row r="39" spans="1:3" x14ac:dyDescent="0.25">
      <c r="A39" s="1" t="s">
        <v>38</v>
      </c>
      <c r="B39" s="5" t="s">
        <v>2</v>
      </c>
      <c r="C39" s="15">
        <v>0.39600000000000002</v>
      </c>
    </row>
    <row r="40" spans="1:3" x14ac:dyDescent="0.25">
      <c r="A40" s="1" t="s">
        <v>39</v>
      </c>
      <c r="B40" s="5" t="s">
        <v>2</v>
      </c>
      <c r="C40" s="15">
        <v>0.39600000000000002</v>
      </c>
    </row>
    <row r="41" spans="1:3" x14ac:dyDescent="0.25">
      <c r="A41" s="1" t="s">
        <v>40</v>
      </c>
      <c r="B41" s="5" t="s">
        <v>2</v>
      </c>
      <c r="C41" s="15">
        <v>0.39600000000000002</v>
      </c>
    </row>
    <row r="42" spans="1:3" x14ac:dyDescent="0.25">
      <c r="A42" s="1" t="s">
        <v>41</v>
      </c>
      <c r="B42" s="5" t="s">
        <v>2</v>
      </c>
      <c r="C42" s="15">
        <v>0.39600000000000002</v>
      </c>
    </row>
    <row r="43" spans="1:3" x14ac:dyDescent="0.25">
      <c r="A43" s="1" t="s">
        <v>42</v>
      </c>
      <c r="B43" s="5" t="s">
        <v>2</v>
      </c>
      <c r="C43" s="15">
        <v>0.39600000000000002</v>
      </c>
    </row>
    <row r="44" spans="1:3" x14ac:dyDescent="0.25">
      <c r="A44" s="1" t="s">
        <v>43</v>
      </c>
      <c r="B44" s="5" t="s">
        <v>2</v>
      </c>
      <c r="C44" s="15">
        <v>0.39600000000000002</v>
      </c>
    </row>
    <row r="45" spans="1:3" x14ac:dyDescent="0.25">
      <c r="A45" s="1" t="s">
        <v>44</v>
      </c>
      <c r="B45" s="5" t="s">
        <v>2</v>
      </c>
      <c r="C45" s="15">
        <v>0.39600000000000002</v>
      </c>
    </row>
    <row r="46" spans="1:3" x14ac:dyDescent="0.25">
      <c r="A46" s="1" t="s">
        <v>45</v>
      </c>
      <c r="B46" s="5" t="s">
        <v>2</v>
      </c>
      <c r="C46" s="15">
        <v>0.39600000000000002</v>
      </c>
    </row>
    <row r="47" spans="1:3" x14ac:dyDescent="0.25">
      <c r="A47" s="1" t="s">
        <v>46</v>
      </c>
      <c r="B47" s="5" t="s">
        <v>2</v>
      </c>
      <c r="C47" s="15">
        <v>0.39600000000000002</v>
      </c>
    </row>
    <row r="48" spans="1:3" x14ac:dyDescent="0.25">
      <c r="A48" s="1" t="s">
        <v>47</v>
      </c>
      <c r="B48" s="5" t="s">
        <v>2</v>
      </c>
      <c r="C48" s="15">
        <v>0.39600000000000002</v>
      </c>
    </row>
    <row r="49" spans="1:3" x14ac:dyDescent="0.25">
      <c r="A49" s="1" t="s">
        <v>48</v>
      </c>
      <c r="B49" s="2">
        <v>0.4482031450134642</v>
      </c>
      <c r="C49" s="15">
        <v>0.4482031450134642</v>
      </c>
    </row>
    <row r="50" spans="1:3" x14ac:dyDescent="0.25">
      <c r="A50" s="1" t="s">
        <v>49</v>
      </c>
      <c r="B50" s="5" t="s">
        <v>2</v>
      </c>
      <c r="C50" s="15">
        <v>0.39600000000000002</v>
      </c>
    </row>
    <row r="51" spans="1:3" x14ac:dyDescent="0.25">
      <c r="A51" s="1" t="s">
        <v>50</v>
      </c>
      <c r="B51" s="5" t="s">
        <v>2</v>
      </c>
      <c r="C51" s="15">
        <v>0.39600000000000002</v>
      </c>
    </row>
    <row r="52" spans="1:3" x14ac:dyDescent="0.25">
      <c r="A52" s="1" t="s">
        <v>51</v>
      </c>
      <c r="B52" s="5" t="s">
        <v>2</v>
      </c>
      <c r="C52" s="15">
        <v>0.39600000000000002</v>
      </c>
    </row>
    <row r="53" spans="1:3" x14ac:dyDescent="0.25">
      <c r="A53" s="1" t="s">
        <v>52</v>
      </c>
      <c r="B53" s="5" t="s">
        <v>2</v>
      </c>
      <c r="C53" s="15">
        <v>0.39600000000000002</v>
      </c>
    </row>
    <row r="54" spans="1:3" x14ac:dyDescent="0.25">
      <c r="A54" s="1" t="s">
        <v>53</v>
      </c>
      <c r="B54" s="5" t="s">
        <v>2</v>
      </c>
      <c r="C54" s="15">
        <v>0.39600000000000002</v>
      </c>
    </row>
    <row r="55" spans="1:3" x14ac:dyDescent="0.25">
      <c r="A55" s="1" t="s">
        <v>54</v>
      </c>
      <c r="B55" s="5" t="s">
        <v>2</v>
      </c>
      <c r="C55" s="15">
        <v>0.39600000000000002</v>
      </c>
    </row>
    <row r="56" spans="1:3" x14ac:dyDescent="0.25">
      <c r="A56" s="1" t="s">
        <v>55</v>
      </c>
      <c r="B56" s="5" t="s">
        <v>2</v>
      </c>
      <c r="C56" s="15">
        <v>0.39600000000000002</v>
      </c>
    </row>
    <row r="57" spans="1:3" x14ac:dyDescent="0.25">
      <c r="A57" s="1" t="s">
        <v>56</v>
      </c>
      <c r="B57" s="5" t="s">
        <v>2</v>
      </c>
      <c r="C57" s="15">
        <v>0.39600000000000002</v>
      </c>
    </row>
    <row r="58" spans="1:3" x14ac:dyDescent="0.25">
      <c r="A58" s="1" t="s">
        <v>57</v>
      </c>
      <c r="B58" s="5" t="s">
        <v>2</v>
      </c>
      <c r="C58" s="15">
        <v>0.39600000000000002</v>
      </c>
    </row>
    <row r="59" spans="1:3" x14ac:dyDescent="0.25">
      <c r="A59" s="1" t="s">
        <v>58</v>
      </c>
      <c r="B59" s="5" t="s">
        <v>2</v>
      </c>
      <c r="C59" s="15">
        <v>0.39600000000000002</v>
      </c>
    </row>
    <row r="60" spans="1:3" x14ac:dyDescent="0.25">
      <c r="A60" s="1" t="s">
        <v>59</v>
      </c>
      <c r="B60" s="5" t="s">
        <v>2</v>
      </c>
      <c r="C60" s="15">
        <v>0.39600000000000002</v>
      </c>
    </row>
    <row r="61" spans="1:3" x14ac:dyDescent="0.25">
      <c r="A61" s="1" t="s">
        <v>60</v>
      </c>
      <c r="B61" s="5" t="s">
        <v>2</v>
      </c>
      <c r="C61" s="15">
        <v>0.39600000000000002</v>
      </c>
    </row>
    <row r="62" spans="1:3" x14ac:dyDescent="0.25">
      <c r="A62" s="1" t="s">
        <v>61</v>
      </c>
      <c r="B62" s="2">
        <v>0.31258901004290562</v>
      </c>
      <c r="C62" s="15">
        <v>0.39600000000000002</v>
      </c>
    </row>
    <row r="63" spans="1:3" x14ac:dyDescent="0.25">
      <c r="A63" s="1" t="s">
        <v>62</v>
      </c>
      <c r="B63" s="2">
        <v>0.31768107232288756</v>
      </c>
      <c r="C63" s="15">
        <v>0.39600000000000002</v>
      </c>
    </row>
    <row r="64" spans="1:3" x14ac:dyDescent="0.25">
      <c r="A64" s="1" t="s">
        <v>63</v>
      </c>
      <c r="B64" s="5" t="s">
        <v>2</v>
      </c>
      <c r="C64" s="15">
        <v>0.39600000000000002</v>
      </c>
    </row>
    <row r="65" spans="1:3" x14ac:dyDescent="0.25">
      <c r="A65" s="1" t="s">
        <v>64</v>
      </c>
      <c r="B65" s="5" t="s">
        <v>2</v>
      </c>
      <c r="C65" s="15">
        <v>0.39600000000000002</v>
      </c>
    </row>
    <row r="66" spans="1:3" x14ac:dyDescent="0.25">
      <c r="A66" s="1" t="s">
        <v>65</v>
      </c>
      <c r="B66" s="5" t="s">
        <v>2</v>
      </c>
      <c r="C66" s="15">
        <v>0.39600000000000002</v>
      </c>
    </row>
    <row r="67" spans="1:3" x14ac:dyDescent="0.25">
      <c r="A67" s="1" t="s">
        <v>66</v>
      </c>
      <c r="B67" s="5" t="s">
        <v>2</v>
      </c>
      <c r="C67" s="15">
        <v>0.39600000000000002</v>
      </c>
    </row>
    <row r="68" spans="1:3" x14ac:dyDescent="0.25">
      <c r="A68" s="1" t="s">
        <v>67</v>
      </c>
      <c r="B68" s="5" t="s">
        <v>2</v>
      </c>
      <c r="C68" s="15">
        <v>0.39600000000000002</v>
      </c>
    </row>
    <row r="69" spans="1:3" x14ac:dyDescent="0.25">
      <c r="A69" s="1" t="s">
        <v>68</v>
      </c>
      <c r="B69" s="5" t="s">
        <v>2</v>
      </c>
      <c r="C69" s="15">
        <v>0.39600000000000002</v>
      </c>
    </row>
    <row r="70" spans="1:3" x14ac:dyDescent="0.25">
      <c r="A70" s="1" t="s">
        <v>69</v>
      </c>
      <c r="B70" s="2">
        <v>0.1096427613417524</v>
      </c>
      <c r="C70" s="15">
        <v>0.39600000000000002</v>
      </c>
    </row>
    <row r="71" spans="1:3" x14ac:dyDescent="0.25">
      <c r="A71" s="1" t="s">
        <v>70</v>
      </c>
      <c r="B71" s="5" t="s">
        <v>2</v>
      </c>
      <c r="C71" s="15">
        <v>0.39600000000000002</v>
      </c>
    </row>
    <row r="72" spans="1:3" x14ac:dyDescent="0.25">
      <c r="A72" s="1" t="s">
        <v>71</v>
      </c>
      <c r="B72" s="5" t="s">
        <v>2</v>
      </c>
      <c r="C72" s="15">
        <v>0.39600000000000002</v>
      </c>
    </row>
    <row r="73" spans="1:3" x14ac:dyDescent="0.25">
      <c r="A73" s="1" t="s">
        <v>72</v>
      </c>
      <c r="B73" s="5" t="s">
        <v>2</v>
      </c>
      <c r="C73" s="15">
        <v>0.39600000000000002</v>
      </c>
    </row>
    <row r="74" spans="1:3" x14ac:dyDescent="0.25">
      <c r="A74" s="1" t="s">
        <v>73</v>
      </c>
      <c r="B74" s="5" t="s">
        <v>2</v>
      </c>
      <c r="C74" s="15">
        <v>0.39600000000000002</v>
      </c>
    </row>
    <row r="75" spans="1:3" x14ac:dyDescent="0.25">
      <c r="A75" s="1" t="s">
        <v>74</v>
      </c>
      <c r="B75" s="5" t="s">
        <v>2</v>
      </c>
      <c r="C75" s="15">
        <v>0.39600000000000002</v>
      </c>
    </row>
    <row r="76" spans="1:3" x14ac:dyDescent="0.25">
      <c r="A76" s="1" t="s">
        <v>75</v>
      </c>
      <c r="B76" s="5" t="s">
        <v>2</v>
      </c>
      <c r="C76" s="15">
        <v>0.39600000000000002</v>
      </c>
    </row>
    <row r="77" spans="1:3" x14ac:dyDescent="0.25">
      <c r="A77" s="1" t="s">
        <v>76</v>
      </c>
      <c r="B77" s="5" t="s">
        <v>2</v>
      </c>
      <c r="C77" s="15">
        <v>0.39600000000000002</v>
      </c>
    </row>
    <row r="78" spans="1:3" x14ac:dyDescent="0.25">
      <c r="A78" s="1" t="s">
        <v>77</v>
      </c>
      <c r="B78" s="5" t="s">
        <v>2</v>
      </c>
      <c r="C78" s="15">
        <v>0.39600000000000002</v>
      </c>
    </row>
    <row r="79" spans="1:3" x14ac:dyDescent="0.25">
      <c r="A79" s="1" t="s">
        <v>78</v>
      </c>
      <c r="B79" s="5" t="s">
        <v>2</v>
      </c>
      <c r="C79" s="15">
        <v>0.39600000000000002</v>
      </c>
    </row>
    <row r="80" spans="1:3" x14ac:dyDescent="0.25">
      <c r="A80" s="1" t="s">
        <v>79</v>
      </c>
      <c r="B80" s="5" t="s">
        <v>2</v>
      </c>
      <c r="C80" s="15">
        <v>0.39600000000000002</v>
      </c>
    </row>
    <row r="81" spans="1:3" x14ac:dyDescent="0.25">
      <c r="A81" s="1" t="s">
        <v>80</v>
      </c>
      <c r="B81" s="5" t="s">
        <v>2</v>
      </c>
      <c r="C81" s="15">
        <v>0.39600000000000002</v>
      </c>
    </row>
    <row r="82" spans="1:3" x14ac:dyDescent="0.25">
      <c r="A82" s="1" t="s">
        <v>81</v>
      </c>
      <c r="B82" s="5" t="s">
        <v>2</v>
      </c>
      <c r="C82" s="15">
        <v>0.39600000000000002</v>
      </c>
    </row>
    <row r="83" spans="1:3" x14ac:dyDescent="0.25">
      <c r="A83" s="1" t="s">
        <v>82</v>
      </c>
      <c r="B83" s="2">
        <v>0.16819224053363879</v>
      </c>
      <c r="C83" s="15">
        <v>0.39600000000000002</v>
      </c>
    </row>
    <row r="84" spans="1:3" x14ac:dyDescent="0.25">
      <c r="A84" s="1" t="s">
        <v>83</v>
      </c>
      <c r="B84" s="2">
        <v>0.16819224053363879</v>
      </c>
      <c r="C84" s="15">
        <v>0.39600000000000002</v>
      </c>
    </row>
    <row r="85" spans="1:3" x14ac:dyDescent="0.25">
      <c r="A85" s="1" t="s">
        <v>84</v>
      </c>
      <c r="B85" s="5" t="s">
        <v>2</v>
      </c>
      <c r="C85" s="15">
        <v>0.39600000000000002</v>
      </c>
    </row>
    <row r="86" spans="1:3" x14ac:dyDescent="0.25">
      <c r="A86" s="1" t="s">
        <v>85</v>
      </c>
      <c r="B86" s="5" t="s">
        <v>2</v>
      </c>
      <c r="C86" s="15">
        <v>0.39600000000000002</v>
      </c>
    </row>
    <row r="87" spans="1:3" x14ac:dyDescent="0.25">
      <c r="A87" s="1" t="s">
        <v>86</v>
      </c>
      <c r="B87" s="5" t="s">
        <v>2</v>
      </c>
      <c r="C87" s="15">
        <v>0.39600000000000002</v>
      </c>
    </row>
    <row r="88" spans="1:3" x14ac:dyDescent="0.25">
      <c r="A88" s="1" t="s">
        <v>87</v>
      </c>
      <c r="B88" s="5" t="s">
        <v>2</v>
      </c>
      <c r="C88" s="15">
        <v>0.39600000000000002</v>
      </c>
    </row>
    <row r="89" spans="1:3" x14ac:dyDescent="0.25">
      <c r="A89" s="1" t="s">
        <v>88</v>
      </c>
      <c r="B89" s="5" t="s">
        <v>2</v>
      </c>
      <c r="C89" s="15">
        <v>0.39600000000000002</v>
      </c>
    </row>
    <row r="90" spans="1:3" x14ac:dyDescent="0.25">
      <c r="A90" s="1" t="s">
        <v>89</v>
      </c>
      <c r="B90" s="5" t="s">
        <v>2</v>
      </c>
      <c r="C90" s="15">
        <v>0.39600000000000002</v>
      </c>
    </row>
    <row r="91" spans="1:3" x14ac:dyDescent="0.25">
      <c r="A91" s="1" t="s">
        <v>90</v>
      </c>
      <c r="B91" s="5" t="s">
        <v>2</v>
      </c>
      <c r="C91" s="15">
        <v>0.39600000000000002</v>
      </c>
    </row>
    <row r="92" spans="1:3" x14ac:dyDescent="0.25">
      <c r="A92" s="1" t="s">
        <v>91</v>
      </c>
      <c r="B92" s="5" t="s">
        <v>2</v>
      </c>
      <c r="C92" s="15">
        <v>0.39600000000000002</v>
      </c>
    </row>
    <row r="93" spans="1:3" x14ac:dyDescent="0.25">
      <c r="A93" s="1" t="s">
        <v>92</v>
      </c>
      <c r="B93" s="5" t="s">
        <v>2</v>
      </c>
      <c r="C93" s="15">
        <v>0.39600000000000002</v>
      </c>
    </row>
    <row r="94" spans="1:3" x14ac:dyDescent="0.25">
      <c r="A94" s="1" t="s">
        <v>93</v>
      </c>
      <c r="B94" s="5" t="s">
        <v>2</v>
      </c>
      <c r="C94" s="15">
        <v>0.39600000000000002</v>
      </c>
    </row>
    <row r="95" spans="1:3" x14ac:dyDescent="0.25">
      <c r="A95" s="1" t="s">
        <v>94</v>
      </c>
      <c r="B95" s="5" t="s">
        <v>2</v>
      </c>
      <c r="C95" s="15">
        <v>0.39600000000000002</v>
      </c>
    </row>
    <row r="96" spans="1:3" x14ac:dyDescent="0.25">
      <c r="A96" s="1" t="s">
        <v>95</v>
      </c>
      <c r="B96" s="5" t="s">
        <v>2</v>
      </c>
      <c r="C96" s="15">
        <v>0.39600000000000002</v>
      </c>
    </row>
    <row r="97" spans="1:55" x14ac:dyDescent="0.25">
      <c r="A97" s="1" t="s">
        <v>96</v>
      </c>
      <c r="B97" s="5" t="s">
        <v>2</v>
      </c>
      <c r="C97" s="15">
        <v>0.39600000000000002</v>
      </c>
    </row>
    <row r="98" spans="1:55" x14ac:dyDescent="0.25">
      <c r="A98" s="1" t="s">
        <v>97</v>
      </c>
      <c r="B98" s="5" t="s">
        <v>2</v>
      </c>
      <c r="C98" s="15">
        <v>0.39600000000000002</v>
      </c>
    </row>
    <row r="99" spans="1:55" x14ac:dyDescent="0.25">
      <c r="A99" s="1" t="s">
        <v>98</v>
      </c>
      <c r="B99" s="5" t="s">
        <v>2</v>
      </c>
      <c r="C99" s="15">
        <v>0.39600000000000002</v>
      </c>
      <c r="D99"/>
    </row>
    <row r="100" spans="1:55" x14ac:dyDescent="0.25">
      <c r="A100" s="1" t="s">
        <v>99</v>
      </c>
      <c r="B100" s="5" t="s">
        <v>2</v>
      </c>
      <c r="C100" s="15">
        <v>0.39600000000000002</v>
      </c>
      <c r="D100"/>
    </row>
    <row r="101" spans="1:55" x14ac:dyDescent="0.25">
      <c r="A101" s="1" t="s">
        <v>100</v>
      </c>
      <c r="B101" s="5" t="s">
        <v>2</v>
      </c>
      <c r="C101" s="15">
        <v>0.39600000000000002</v>
      </c>
      <c r="D101"/>
    </row>
    <row r="102" spans="1:55" x14ac:dyDescent="0.25">
      <c r="A102" s="1" t="s">
        <v>101</v>
      </c>
      <c r="B102" s="5" t="s">
        <v>2</v>
      </c>
      <c r="C102" s="15">
        <v>0.39600000000000002</v>
      </c>
      <c r="D102"/>
    </row>
    <row r="103" spans="1:55" x14ac:dyDescent="0.25">
      <c r="D103"/>
    </row>
    <row r="104" spans="1:55" x14ac:dyDescent="0.25">
      <c r="B104"/>
      <c r="C104"/>
      <c r="D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</row>
    <row r="105" spans="1:55" x14ac:dyDescent="0.25">
      <c r="A105" s="94" t="s">
        <v>417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</row>
    <row r="106" spans="1:55" x14ac:dyDescent="0.25">
      <c r="B106"/>
      <c r="C106"/>
      <c r="D106"/>
      <c r="H106"/>
      <c r="I106"/>
      <c r="J106"/>
      <c r="K106"/>
      <c r="L106"/>
      <c r="M106"/>
      <c r="N106" t="s">
        <v>968</v>
      </c>
      <c r="O106" t="s">
        <v>969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</row>
    <row r="107" spans="1:55" x14ac:dyDescent="0.25">
      <c r="A107" s="88" t="s">
        <v>169</v>
      </c>
      <c r="B107" s="89"/>
      <c r="C107" s="90"/>
      <c r="D107"/>
      <c r="E107" s="88" t="s">
        <v>216</v>
      </c>
      <c r="F107" s="89"/>
      <c r="G107" s="90"/>
      <c r="H107"/>
      <c r="I107" s="88" t="s">
        <v>217</v>
      </c>
      <c r="J107" s="89"/>
      <c r="K107" s="90"/>
      <c r="L107"/>
      <c r="M107"/>
      <c r="N107">
        <v>25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</row>
    <row r="108" spans="1:55" x14ac:dyDescent="0.25">
      <c r="A108" s="6" t="s">
        <v>0</v>
      </c>
      <c r="B108" s="6" t="s">
        <v>168</v>
      </c>
      <c r="C108" s="6" t="s">
        <v>139</v>
      </c>
      <c r="D108"/>
      <c r="E108" s="6" t="s">
        <v>0</v>
      </c>
      <c r="F108" s="6" t="s">
        <v>168</v>
      </c>
      <c r="G108" s="6" t="s">
        <v>139</v>
      </c>
      <c r="H108"/>
      <c r="I108" s="6" t="s">
        <v>0</v>
      </c>
      <c r="J108" s="6" t="s">
        <v>168</v>
      </c>
      <c r="K108" s="6" t="s">
        <v>139</v>
      </c>
      <c r="L108"/>
      <c r="M108"/>
      <c r="N108">
        <v>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</row>
    <row r="109" spans="1:55" x14ac:dyDescent="0.25">
      <c r="A109" s="10" t="s">
        <v>115</v>
      </c>
      <c r="B109" s="10">
        <v>3</v>
      </c>
      <c r="C109" s="11">
        <v>39.32338855683772</v>
      </c>
      <c r="D109"/>
      <c r="E109" s="10" t="s">
        <v>116</v>
      </c>
      <c r="F109" s="10">
        <v>8</v>
      </c>
      <c r="G109" s="11">
        <v>20.717558107271039</v>
      </c>
      <c r="H109"/>
      <c r="I109" s="10" t="s">
        <v>119</v>
      </c>
      <c r="J109" s="10">
        <v>18</v>
      </c>
      <c r="K109" s="11">
        <v>235.53875100244278</v>
      </c>
      <c r="L109"/>
      <c r="M109"/>
      <c r="N109">
        <v>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</row>
    <row r="110" spans="1:55" x14ac:dyDescent="0.25">
      <c r="A110" s="10" t="s">
        <v>113</v>
      </c>
      <c r="B110" s="10">
        <v>5</v>
      </c>
      <c r="C110" s="11">
        <v>285.33721288342861</v>
      </c>
      <c r="D110"/>
      <c r="E110" s="10" t="s">
        <v>103</v>
      </c>
      <c r="F110" s="10">
        <v>9</v>
      </c>
      <c r="G110" s="11">
        <v>2.9768473982477199</v>
      </c>
      <c r="H110"/>
      <c r="I110"/>
      <c r="J110"/>
      <c r="K110"/>
      <c r="L110"/>
      <c r="M110" t="s">
        <v>970</v>
      </c>
      <c r="N110">
        <f>SUM(N107:N109)</f>
        <v>38</v>
      </c>
      <c r="O110">
        <v>40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</row>
    <row r="111" spans="1:55" x14ac:dyDescent="0.25">
      <c r="A111" s="10" t="s">
        <v>108</v>
      </c>
      <c r="B111" s="10">
        <v>6</v>
      </c>
      <c r="C111" s="11">
        <v>806.18171401362406</v>
      </c>
      <c r="D111"/>
      <c r="E111" s="10" t="s">
        <v>117</v>
      </c>
      <c r="F111" s="10">
        <v>9</v>
      </c>
      <c r="G111" s="11">
        <v>76.502590229725996</v>
      </c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</row>
    <row r="112" spans="1:55" x14ac:dyDescent="0.25">
      <c r="A112" s="10" t="s">
        <v>110</v>
      </c>
      <c r="B112" s="10">
        <v>6</v>
      </c>
      <c r="C112" s="11">
        <v>24.706744226943862</v>
      </c>
      <c r="D112"/>
      <c r="E112" s="10" t="s">
        <v>109</v>
      </c>
      <c r="F112" s="10">
        <v>10</v>
      </c>
      <c r="G112" s="11">
        <v>8200.5821481633193</v>
      </c>
      <c r="H112"/>
      <c r="I112"/>
      <c r="J112"/>
      <c r="K112"/>
      <c r="L112"/>
      <c r="M112"/>
      <c r="N112">
        <v>30</v>
      </c>
      <c r="O112">
        <v>25</v>
      </c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</row>
    <row r="113" spans="1:55" x14ac:dyDescent="0.25">
      <c r="A113" s="10" t="s">
        <v>107</v>
      </c>
      <c r="B113" s="10">
        <v>7</v>
      </c>
      <c r="C113" s="11">
        <v>0.39600000000000002</v>
      </c>
      <c r="D113"/>
      <c r="E113" s="10" t="s">
        <v>118</v>
      </c>
      <c r="F113" s="10">
        <v>10</v>
      </c>
      <c r="G113" s="11">
        <v>6631.5332418842399</v>
      </c>
      <c r="H113"/>
      <c r="I113"/>
      <c r="J113"/>
      <c r="K113"/>
      <c r="L113"/>
      <c r="M113"/>
      <c r="N113">
        <v>23</v>
      </c>
      <c r="O113">
        <v>38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</row>
    <row r="114" spans="1:55" x14ac:dyDescent="0.25">
      <c r="A114" s="10" t="s">
        <v>114</v>
      </c>
      <c r="B114" s="10">
        <v>7</v>
      </c>
      <c r="C114" s="11">
        <v>13.716499444261901</v>
      </c>
      <c r="D114"/>
      <c r="E114" s="10" t="s">
        <v>102</v>
      </c>
      <c r="F114" s="10">
        <v>11</v>
      </c>
      <c r="G114" s="11">
        <v>7.0711180453424598</v>
      </c>
      <c r="H114"/>
      <c r="I114"/>
      <c r="J114"/>
      <c r="K114"/>
      <c r="L114"/>
      <c r="M114"/>
      <c r="N114">
        <v>13</v>
      </c>
      <c r="O114">
        <v>52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</row>
    <row r="115" spans="1:55" x14ac:dyDescent="0.25">
      <c r="A115" s="10" t="s">
        <v>120</v>
      </c>
      <c r="B115" s="10">
        <v>7</v>
      </c>
      <c r="C115" s="11">
        <v>177.35711296058679</v>
      </c>
      <c r="D115"/>
      <c r="E115" s="10" t="s">
        <v>106</v>
      </c>
      <c r="F115" s="10">
        <v>12</v>
      </c>
      <c r="G115" s="11">
        <v>5181.6218845928597</v>
      </c>
      <c r="H115"/>
      <c r="I115"/>
      <c r="J115"/>
      <c r="K115"/>
      <c r="L115"/>
      <c r="M115" t="s">
        <v>971</v>
      </c>
      <c r="N115" s="46">
        <f>SUM(N112:N114)</f>
        <v>66</v>
      </c>
      <c r="O115" s="46">
        <f>SUM(O112:O114)+O110</f>
        <v>155</v>
      </c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</row>
    <row r="116" spans="1:55" x14ac:dyDescent="0.25">
      <c r="B116"/>
      <c r="C116"/>
      <c r="D116"/>
      <c r="E116" s="10" t="s">
        <v>105</v>
      </c>
      <c r="F116" s="10">
        <v>13</v>
      </c>
      <c r="G116" s="11">
        <v>8.3328313474911404</v>
      </c>
      <c r="H116"/>
      <c r="I116"/>
      <c r="J116"/>
      <c r="K116"/>
      <c r="L116"/>
      <c r="M116"/>
      <c r="N116">
        <f>O115-N115</f>
        <v>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</row>
    <row r="117" spans="1:55" x14ac:dyDescent="0.25">
      <c r="B117"/>
      <c r="C117"/>
      <c r="D117"/>
      <c r="E117" s="10" t="s">
        <v>111</v>
      </c>
      <c r="F117" s="10">
        <v>13</v>
      </c>
      <c r="G117" s="11">
        <v>232.62222094517239</v>
      </c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</row>
    <row r="118" spans="1:55" x14ac:dyDescent="0.25">
      <c r="B118"/>
      <c r="C118"/>
      <c r="D118"/>
      <c r="E118" s="10" t="s">
        <v>104</v>
      </c>
      <c r="F118" s="10">
        <v>14</v>
      </c>
      <c r="G118" s="11">
        <v>1.3834933646104619</v>
      </c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</row>
    <row r="119" spans="1:55" x14ac:dyDescent="0.25">
      <c r="B119"/>
      <c r="C119"/>
      <c r="D119"/>
      <c r="E119" s="10" t="s">
        <v>112</v>
      </c>
      <c r="F119" s="10">
        <v>14</v>
      </c>
      <c r="G119" s="11">
        <v>482.09890500166398</v>
      </c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</row>
    <row r="120" spans="1:55" x14ac:dyDescent="0.25">
      <c r="B120"/>
      <c r="C120"/>
      <c r="D120"/>
      <c r="E120" s="10" t="s">
        <v>121</v>
      </c>
      <c r="F120" s="10">
        <v>14</v>
      </c>
      <c r="G120" s="11">
        <v>276.53147317128099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</row>
    <row r="121" spans="1:55" x14ac:dyDescent="0.25">
      <c r="B121"/>
      <c r="C121"/>
      <c r="D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</row>
    <row r="122" spans="1:55" x14ac:dyDescent="0.25">
      <c r="B122"/>
      <c r="C122"/>
      <c r="D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</row>
    <row r="123" spans="1:55" x14ac:dyDescent="0.25">
      <c r="B123"/>
      <c r="C123"/>
      <c r="D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</row>
    <row r="124" spans="1:55" x14ac:dyDescent="0.25">
      <c r="A124" s="91" t="s">
        <v>289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</row>
    <row r="125" spans="1:55" x14ac:dyDescent="0.25">
      <c r="B125"/>
      <c r="C125"/>
      <c r="D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</row>
    <row r="126" spans="1:55" x14ac:dyDescent="0.25">
      <c r="A126" s="88" t="s">
        <v>169</v>
      </c>
      <c r="B126" s="89"/>
      <c r="C126" s="90"/>
    </row>
    <row r="127" spans="1:55" x14ac:dyDescent="0.25">
      <c r="A127" s="16" t="s">
        <v>0</v>
      </c>
      <c r="B127" s="16" t="s">
        <v>168</v>
      </c>
      <c r="C127" s="16" t="s">
        <v>139</v>
      </c>
    </row>
    <row r="128" spans="1:55" x14ac:dyDescent="0.25">
      <c r="A128" s="15" t="s">
        <v>171</v>
      </c>
      <c r="B128" s="16">
        <v>1</v>
      </c>
      <c r="C128" s="15">
        <v>8413</v>
      </c>
      <c r="D128"/>
    </row>
    <row r="129" spans="1:4" x14ac:dyDescent="0.25">
      <c r="A129" s="15" t="s">
        <v>172</v>
      </c>
      <c r="B129" s="16">
        <v>1</v>
      </c>
      <c r="C129" s="15">
        <v>69.3</v>
      </c>
      <c r="D129"/>
    </row>
    <row r="130" spans="1:4" x14ac:dyDescent="0.25">
      <c r="A130" s="15" t="s">
        <v>173</v>
      </c>
      <c r="B130" s="16">
        <v>7</v>
      </c>
      <c r="C130" s="15">
        <v>437</v>
      </c>
      <c r="D130"/>
    </row>
    <row r="131" spans="1:4" x14ac:dyDescent="0.25">
      <c r="A131" s="15" t="s">
        <v>174</v>
      </c>
      <c r="B131" s="16">
        <v>2</v>
      </c>
      <c r="C131" s="15">
        <v>58127.0216</v>
      </c>
      <c r="D131"/>
    </row>
    <row r="132" spans="1:4" x14ac:dyDescent="0.25">
      <c r="A132" s="15" t="s">
        <v>175</v>
      </c>
      <c r="B132" s="16">
        <v>1</v>
      </c>
      <c r="C132" s="15">
        <v>77.5</v>
      </c>
      <c r="D132"/>
    </row>
    <row r="133" spans="1:4" x14ac:dyDescent="0.25">
      <c r="A133" s="15" t="s">
        <v>176</v>
      </c>
      <c r="B133" s="16">
        <v>2</v>
      </c>
      <c r="C133" s="15">
        <v>9.7853999999999992</v>
      </c>
      <c r="D133"/>
    </row>
    <row r="134" spans="1:4" x14ac:dyDescent="0.25">
      <c r="A134" s="15" t="s">
        <v>177</v>
      </c>
      <c r="B134" s="16">
        <v>1</v>
      </c>
      <c r="C134" s="15">
        <v>7224.8454000000002</v>
      </c>
      <c r="D134"/>
    </row>
    <row r="135" spans="1:4" x14ac:dyDescent="0.25">
      <c r="A135" s="15" t="s">
        <v>178</v>
      </c>
      <c r="B135" s="16">
        <v>1</v>
      </c>
      <c r="C135" s="15">
        <v>689.466279874733</v>
      </c>
      <c r="D135"/>
    </row>
    <row r="136" spans="1:4" x14ac:dyDescent="0.25">
      <c r="A136" s="15" t="s">
        <v>179</v>
      </c>
      <c r="B136" s="16">
        <v>1</v>
      </c>
      <c r="C136" s="15">
        <v>12144.013798288999</v>
      </c>
      <c r="D136"/>
    </row>
    <row r="137" spans="1:4" x14ac:dyDescent="0.25">
      <c r="A137" s="15" t="s">
        <v>180</v>
      </c>
      <c r="B137" s="16">
        <v>5</v>
      </c>
      <c r="C137" s="15">
        <v>24.5869</v>
      </c>
      <c r="D137"/>
    </row>
    <row r="138" spans="1:4" x14ac:dyDescent="0.25">
      <c r="A138" s="15" t="s">
        <v>181</v>
      </c>
      <c r="B138" s="16">
        <v>1</v>
      </c>
      <c r="C138" s="15">
        <v>111</v>
      </c>
      <c r="D138"/>
    </row>
    <row r="139" spans="1:4" x14ac:dyDescent="0.25">
      <c r="A139" s="15" t="s">
        <v>182</v>
      </c>
      <c r="B139" s="16">
        <v>3</v>
      </c>
      <c r="C139" s="15">
        <v>35564.011636149917</v>
      </c>
      <c r="D139"/>
    </row>
    <row r="140" spans="1:4" x14ac:dyDescent="0.25">
      <c r="A140" s="15" t="s">
        <v>183</v>
      </c>
      <c r="B140" s="16">
        <v>2</v>
      </c>
      <c r="C140" s="15">
        <v>69.145396698252995</v>
      </c>
      <c r="D140"/>
    </row>
    <row r="141" spans="1:4" x14ac:dyDescent="0.25">
      <c r="A141" s="15" t="s">
        <v>184</v>
      </c>
      <c r="B141" s="16">
        <v>1</v>
      </c>
      <c r="C141" s="15">
        <v>171.974636642034</v>
      </c>
      <c r="D141"/>
    </row>
    <row r="142" spans="1:4" x14ac:dyDescent="0.25">
      <c r="A142" s="15" t="s">
        <v>185</v>
      </c>
      <c r="B142" s="16">
        <v>1</v>
      </c>
      <c r="C142" s="15">
        <v>168.481758071131</v>
      </c>
      <c r="D142"/>
    </row>
    <row r="143" spans="1:4" x14ac:dyDescent="0.25">
      <c r="A143" s="15" t="s">
        <v>186</v>
      </c>
      <c r="B143" s="16">
        <v>1</v>
      </c>
      <c r="C143" s="15">
        <v>724.19616153586196</v>
      </c>
      <c r="D143"/>
    </row>
    <row r="144" spans="1:4" x14ac:dyDescent="0.25">
      <c r="A144" s="15" t="s">
        <v>187</v>
      </c>
      <c r="B144" s="16">
        <v>4</v>
      </c>
      <c r="C144" s="15">
        <v>268.11513255320699</v>
      </c>
      <c r="D144"/>
    </row>
    <row r="145" spans="1:12" x14ac:dyDescent="0.25">
      <c r="A145" s="15" t="s">
        <v>188</v>
      </c>
      <c r="B145" s="16">
        <v>1</v>
      </c>
      <c r="C145" s="15">
        <v>220.87117717986001</v>
      </c>
      <c r="D145"/>
    </row>
    <row r="146" spans="1:12" x14ac:dyDescent="0.25">
      <c r="A146" s="15" t="s">
        <v>189</v>
      </c>
      <c r="B146" s="16">
        <v>1</v>
      </c>
      <c r="C146" s="15">
        <v>84.064346858615096</v>
      </c>
      <c r="D146"/>
    </row>
    <row r="147" spans="1:12" x14ac:dyDescent="0.25">
      <c r="A147" s="15" t="s">
        <v>190</v>
      </c>
      <c r="B147" s="16">
        <v>1</v>
      </c>
      <c r="C147" s="15">
        <v>253.59080152409899</v>
      </c>
      <c r="D147"/>
    </row>
    <row r="148" spans="1:12" x14ac:dyDescent="0.25">
      <c r="B148"/>
      <c r="C148"/>
      <c r="D148"/>
    </row>
    <row r="149" spans="1:12" x14ac:dyDescent="0.25">
      <c r="A149" s="91" t="s">
        <v>290</v>
      </c>
      <c r="B149" s="91"/>
      <c r="C149" s="91"/>
      <c r="D149" s="91"/>
      <c r="E149" s="91"/>
      <c r="F149" s="91"/>
      <c r="G149" s="91"/>
      <c r="H149" s="91"/>
      <c r="I149" s="91"/>
      <c r="J149" s="91"/>
      <c r="K149" s="91"/>
    </row>
    <row r="151" spans="1:12" x14ac:dyDescent="0.25">
      <c r="A151" s="88" t="s">
        <v>170</v>
      </c>
      <c r="B151" s="89"/>
      <c r="C151" s="90"/>
      <c r="E151" s="88" t="s">
        <v>218</v>
      </c>
      <c r="F151" s="89"/>
      <c r="G151" s="90"/>
      <c r="I151" s="88" t="s">
        <v>219</v>
      </c>
      <c r="J151" s="89"/>
      <c r="K151" s="90"/>
    </row>
    <row r="152" spans="1:12" x14ac:dyDescent="0.25">
      <c r="A152" s="16" t="s">
        <v>0</v>
      </c>
      <c r="B152" s="16" t="s">
        <v>168</v>
      </c>
      <c r="C152" s="16" t="s">
        <v>139</v>
      </c>
      <c r="E152" s="17" t="s">
        <v>0</v>
      </c>
      <c r="F152" s="17" t="s">
        <v>168</v>
      </c>
      <c r="G152" s="17" t="s">
        <v>139</v>
      </c>
      <c r="I152" s="17" t="s">
        <v>0</v>
      </c>
      <c r="J152" s="17" t="s">
        <v>168</v>
      </c>
      <c r="K152" s="17" t="s">
        <v>139</v>
      </c>
    </row>
    <row r="153" spans="1:12" x14ac:dyDescent="0.25">
      <c r="A153" s="15" t="s">
        <v>191</v>
      </c>
      <c r="B153" s="16">
        <v>4</v>
      </c>
      <c r="C153" s="15">
        <v>25.45</v>
      </c>
      <c r="D153"/>
      <c r="E153" s="15" t="s">
        <v>123</v>
      </c>
      <c r="F153" s="17">
        <v>8</v>
      </c>
      <c r="G153" s="15">
        <v>329</v>
      </c>
      <c r="H153"/>
      <c r="I153" s="15" t="s">
        <v>123</v>
      </c>
      <c r="J153" s="17">
        <v>16</v>
      </c>
      <c r="K153" s="15">
        <v>61</v>
      </c>
      <c r="L153"/>
    </row>
    <row r="154" spans="1:12" x14ac:dyDescent="0.25">
      <c r="A154" s="15" t="s">
        <v>192</v>
      </c>
      <c r="B154" s="16">
        <v>7</v>
      </c>
      <c r="C154" s="15">
        <v>7.97</v>
      </c>
      <c r="D154"/>
      <c r="E154" s="15" t="s">
        <v>123</v>
      </c>
      <c r="F154" s="17">
        <v>10</v>
      </c>
      <c r="G154" s="15">
        <v>220</v>
      </c>
      <c r="H154"/>
      <c r="I154" s="15" t="s">
        <v>123</v>
      </c>
      <c r="J154" s="17">
        <v>22</v>
      </c>
      <c r="K154" s="15">
        <v>19.100000000000001</v>
      </c>
      <c r="L154"/>
    </row>
    <row r="155" spans="1:12" x14ac:dyDescent="0.25">
      <c r="A155" s="15" t="s">
        <v>193</v>
      </c>
      <c r="B155" s="16">
        <v>2</v>
      </c>
      <c r="C155" s="15">
        <v>50.5</v>
      </c>
      <c r="D155"/>
      <c r="E155" s="15" t="s">
        <v>124</v>
      </c>
      <c r="F155" s="17">
        <v>12</v>
      </c>
      <c r="G155" s="15">
        <v>1.58</v>
      </c>
      <c r="H155"/>
      <c r="I155" s="15" t="s">
        <v>123</v>
      </c>
      <c r="J155" s="17">
        <v>23</v>
      </c>
      <c r="K155" s="15">
        <v>14.6</v>
      </c>
      <c r="L155"/>
    </row>
    <row r="156" spans="1:12" x14ac:dyDescent="0.25">
      <c r="A156" s="15" t="s">
        <v>194</v>
      </c>
      <c r="B156" s="16">
        <v>6</v>
      </c>
      <c r="C156" s="15">
        <v>14</v>
      </c>
      <c r="D156"/>
      <c r="E156" s="15" t="s">
        <v>125</v>
      </c>
      <c r="F156" s="17">
        <v>9</v>
      </c>
      <c r="G156" s="15">
        <v>291</v>
      </c>
      <c r="H156"/>
      <c r="I156" s="15" t="s">
        <v>123</v>
      </c>
      <c r="J156" s="17">
        <v>24</v>
      </c>
      <c r="K156" s="15">
        <v>17.100000000000001</v>
      </c>
      <c r="L156"/>
    </row>
    <row r="157" spans="1:12" x14ac:dyDescent="0.25">
      <c r="A157" s="15" t="s">
        <v>195</v>
      </c>
      <c r="B157" s="16">
        <v>7</v>
      </c>
      <c r="C157" s="15">
        <v>11</v>
      </c>
      <c r="D157"/>
      <c r="E157" s="15" t="s">
        <v>125</v>
      </c>
      <c r="F157" s="17">
        <v>10</v>
      </c>
      <c r="G157" s="15">
        <v>254</v>
      </c>
      <c r="H157"/>
      <c r="I157" s="15" t="s">
        <v>123</v>
      </c>
      <c r="J157" s="17">
        <v>26</v>
      </c>
      <c r="K157" s="15">
        <v>1.5806307265811099</v>
      </c>
      <c r="L157"/>
    </row>
    <row r="158" spans="1:12" x14ac:dyDescent="0.25">
      <c r="A158" s="15" t="s">
        <v>196</v>
      </c>
      <c r="B158" s="16">
        <v>2</v>
      </c>
      <c r="C158" s="15">
        <v>5779.8967746418803</v>
      </c>
      <c r="D158"/>
      <c r="E158" s="15" t="s">
        <v>125</v>
      </c>
      <c r="F158" s="17">
        <v>12</v>
      </c>
      <c r="G158" s="15">
        <v>173</v>
      </c>
      <c r="H158"/>
      <c r="I158" s="15" t="s">
        <v>123</v>
      </c>
      <c r="J158" s="17">
        <v>29</v>
      </c>
      <c r="K158" s="15">
        <v>1.2211498379147301</v>
      </c>
      <c r="L158"/>
    </row>
    <row r="159" spans="1:12" x14ac:dyDescent="0.25">
      <c r="A159" s="15" t="s">
        <v>197</v>
      </c>
      <c r="B159" s="16">
        <v>3</v>
      </c>
      <c r="C159" s="15">
        <v>7924.5288777844398</v>
      </c>
      <c r="D159"/>
      <c r="E159" s="15" t="s">
        <v>126</v>
      </c>
      <c r="F159" s="17">
        <v>8</v>
      </c>
      <c r="G159" s="15">
        <v>10.199999999999999</v>
      </c>
      <c r="H159"/>
      <c r="I159" s="15" t="s">
        <v>124</v>
      </c>
      <c r="J159" s="17">
        <v>15</v>
      </c>
      <c r="K159" s="15">
        <v>0.69899999999999995</v>
      </c>
      <c r="L159"/>
    </row>
    <row r="160" spans="1:12" x14ac:dyDescent="0.25">
      <c r="A160" s="15" t="s">
        <v>198</v>
      </c>
      <c r="B160" s="16">
        <v>4</v>
      </c>
      <c r="C160" s="15">
        <v>1.02432747395654</v>
      </c>
      <c r="D160"/>
      <c r="E160" s="15" t="s">
        <v>126</v>
      </c>
      <c r="F160" s="17">
        <v>8</v>
      </c>
      <c r="G160" s="15">
        <v>10.199999999999999</v>
      </c>
      <c r="H160"/>
      <c r="I160" s="15" t="s">
        <v>124</v>
      </c>
      <c r="J160" s="17">
        <v>18</v>
      </c>
      <c r="K160" s="15">
        <v>0.39600000000000002</v>
      </c>
      <c r="L160"/>
    </row>
    <row r="161" spans="1:55" x14ac:dyDescent="0.25">
      <c r="A161" s="15" t="s">
        <v>199</v>
      </c>
      <c r="B161" s="16">
        <v>2</v>
      </c>
      <c r="C161" s="15">
        <v>203.985224007634</v>
      </c>
      <c r="D161"/>
      <c r="E161" s="15" t="s">
        <v>126</v>
      </c>
      <c r="F161" s="17">
        <v>14</v>
      </c>
      <c r="G161" s="15">
        <v>5.28</v>
      </c>
      <c r="H161"/>
      <c r="I161" s="15" t="s">
        <v>125</v>
      </c>
      <c r="J161" s="17">
        <v>15</v>
      </c>
      <c r="K161" s="15">
        <v>86.1</v>
      </c>
      <c r="L161"/>
    </row>
    <row r="162" spans="1:55" x14ac:dyDescent="0.25">
      <c r="A162" s="15" t="s">
        <v>200</v>
      </c>
      <c r="B162" s="16">
        <v>3</v>
      </c>
      <c r="C162" s="15">
        <v>704.06172895109296</v>
      </c>
      <c r="D162"/>
      <c r="E162" s="15" t="s">
        <v>127</v>
      </c>
      <c r="F162" s="17">
        <v>8</v>
      </c>
      <c r="G162" s="15">
        <v>9.6557610928317299</v>
      </c>
      <c r="H162"/>
      <c r="I162" s="15" t="s">
        <v>125</v>
      </c>
      <c r="J162" s="17">
        <v>16</v>
      </c>
      <c r="K162" s="15">
        <v>77.599999999999994</v>
      </c>
      <c r="L162"/>
    </row>
    <row r="163" spans="1:55" x14ac:dyDescent="0.25">
      <c r="A163" s="15" t="s">
        <v>201</v>
      </c>
      <c r="B163" s="16">
        <v>2</v>
      </c>
      <c r="C163" s="15">
        <v>72.1396824545903</v>
      </c>
      <c r="D163"/>
      <c r="E163" s="15" t="s">
        <v>127</v>
      </c>
      <c r="F163" s="17">
        <v>9</v>
      </c>
      <c r="G163" s="15">
        <v>7.1764617809787401</v>
      </c>
      <c r="H163"/>
      <c r="I163" s="15" t="s">
        <v>125</v>
      </c>
      <c r="J163" s="17">
        <v>17</v>
      </c>
      <c r="K163" s="15">
        <v>66.2</v>
      </c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</row>
    <row r="164" spans="1:55" x14ac:dyDescent="0.25">
      <c r="A164" s="15" t="s">
        <v>202</v>
      </c>
      <c r="B164" s="16">
        <v>6</v>
      </c>
      <c r="C164" s="15">
        <v>495.42231557569301</v>
      </c>
      <c r="D164"/>
      <c r="E164" s="15" t="s">
        <v>136</v>
      </c>
      <c r="F164" s="17">
        <v>14</v>
      </c>
      <c r="G164" s="15">
        <v>0.39600000000000002</v>
      </c>
      <c r="H164"/>
      <c r="I164" s="15" t="s">
        <v>125</v>
      </c>
      <c r="J164" s="17">
        <v>18</v>
      </c>
      <c r="K164" s="15">
        <v>61.4</v>
      </c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</row>
    <row r="165" spans="1:55" x14ac:dyDescent="0.25">
      <c r="A165" s="15" t="s">
        <v>203</v>
      </c>
      <c r="B165" s="16">
        <v>7</v>
      </c>
      <c r="C165" s="15">
        <v>432.06355488115798</v>
      </c>
      <c r="D165"/>
      <c r="E165" s="15" t="s">
        <v>128</v>
      </c>
      <c r="F165" s="17">
        <v>9</v>
      </c>
      <c r="G165" s="15">
        <v>56.2</v>
      </c>
      <c r="H165"/>
      <c r="I165" s="15" t="s">
        <v>125</v>
      </c>
      <c r="J165" s="17">
        <v>23</v>
      </c>
      <c r="K165" s="15">
        <v>32.9</v>
      </c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</row>
    <row r="166" spans="1:55" x14ac:dyDescent="0.25">
      <c r="A166" s="15" t="s">
        <v>204</v>
      </c>
      <c r="B166" s="16">
        <v>7</v>
      </c>
      <c r="C166" s="15">
        <v>451.11386081976298</v>
      </c>
      <c r="D166"/>
      <c r="E166" s="15" t="s">
        <v>128</v>
      </c>
      <c r="F166" s="17">
        <v>14</v>
      </c>
      <c r="G166" s="15">
        <v>0.92300000000000004</v>
      </c>
      <c r="H166"/>
      <c r="I166" s="15" t="s">
        <v>125</v>
      </c>
      <c r="J166" s="17">
        <v>24</v>
      </c>
      <c r="K166" s="15">
        <v>1.9929632086587901</v>
      </c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</row>
    <row r="167" spans="1:55" x14ac:dyDescent="0.25">
      <c r="A167" s="15" t="s">
        <v>205</v>
      </c>
      <c r="B167" s="16">
        <v>2</v>
      </c>
      <c r="C167" s="15">
        <v>266.57951000712802</v>
      </c>
      <c r="D167"/>
      <c r="E167" s="15" t="s">
        <v>137</v>
      </c>
      <c r="F167" s="17">
        <v>9</v>
      </c>
      <c r="G167" s="15">
        <v>0.39600000000000002</v>
      </c>
      <c r="H167"/>
      <c r="I167" s="15" t="s">
        <v>125</v>
      </c>
      <c r="J167" s="17">
        <v>25</v>
      </c>
      <c r="K167" s="15">
        <v>3.4246755772733</v>
      </c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</row>
    <row r="168" spans="1:55" x14ac:dyDescent="0.25">
      <c r="A168" s="15" t="s">
        <v>206</v>
      </c>
      <c r="B168" s="16">
        <v>3</v>
      </c>
      <c r="C168" s="15">
        <v>227.96080106477501</v>
      </c>
      <c r="D168"/>
      <c r="E168" s="15" t="s">
        <v>137</v>
      </c>
      <c r="F168" s="17">
        <v>10</v>
      </c>
      <c r="G168" s="15">
        <v>0.39600000000000002</v>
      </c>
      <c r="H168"/>
      <c r="I168" s="15" t="s">
        <v>125</v>
      </c>
      <c r="J168" s="17">
        <v>28</v>
      </c>
      <c r="K168" s="15">
        <v>1.96695882133917</v>
      </c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</row>
    <row r="169" spans="1:55" x14ac:dyDescent="0.25">
      <c r="A169" s="15" t="s">
        <v>207</v>
      </c>
      <c r="B169" s="16">
        <v>4</v>
      </c>
      <c r="C169" s="15">
        <v>309.39045319740899</v>
      </c>
      <c r="D169"/>
      <c r="E169" s="15" t="s">
        <v>137</v>
      </c>
      <c r="F169" s="17">
        <v>11</v>
      </c>
      <c r="G169" s="15">
        <v>1.3244604440024099</v>
      </c>
      <c r="H169"/>
      <c r="I169" s="15" t="s">
        <v>135</v>
      </c>
      <c r="J169" s="17">
        <v>16</v>
      </c>
      <c r="K169" s="15">
        <v>10.528932431896701</v>
      </c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</row>
    <row r="170" spans="1:55" x14ac:dyDescent="0.25">
      <c r="A170" s="15" t="s">
        <v>208</v>
      </c>
      <c r="B170" s="16">
        <v>7</v>
      </c>
      <c r="C170" s="15">
        <v>803.029974541348</v>
      </c>
      <c r="D170"/>
      <c r="E170" s="15" t="s">
        <v>130</v>
      </c>
      <c r="F170" s="17">
        <v>8</v>
      </c>
      <c r="G170" s="15">
        <v>397.96683959972898</v>
      </c>
      <c r="H170"/>
      <c r="I170" s="15" t="s">
        <v>135</v>
      </c>
      <c r="J170" s="17">
        <v>17</v>
      </c>
      <c r="K170" s="15">
        <v>7.9793533474340999</v>
      </c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</row>
    <row r="171" spans="1:55" x14ac:dyDescent="0.25">
      <c r="A171" s="15" t="s">
        <v>209</v>
      </c>
      <c r="B171" s="16">
        <v>2</v>
      </c>
      <c r="C171" s="15">
        <v>9.0968259689308795</v>
      </c>
      <c r="D171"/>
      <c r="E171" s="15" t="s">
        <v>130</v>
      </c>
      <c r="F171" s="17">
        <v>9</v>
      </c>
      <c r="G171" s="15">
        <v>509.34874928310597</v>
      </c>
      <c r="H171"/>
      <c r="I171" s="15" t="s">
        <v>135</v>
      </c>
      <c r="J171" s="17">
        <v>20</v>
      </c>
      <c r="K171" s="15">
        <v>5.2763720196649997</v>
      </c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</row>
    <row r="172" spans="1:55" x14ac:dyDescent="0.25">
      <c r="A172" s="15" t="s">
        <v>210</v>
      </c>
      <c r="B172" s="16">
        <v>4</v>
      </c>
      <c r="C172" s="15">
        <v>1.14624628272049</v>
      </c>
      <c r="D172"/>
      <c r="E172" s="15" t="s">
        <v>130</v>
      </c>
      <c r="F172" s="17">
        <v>13</v>
      </c>
      <c r="G172" s="15">
        <v>209.31541673343301</v>
      </c>
      <c r="H172"/>
      <c r="I172" s="15" t="s">
        <v>135</v>
      </c>
      <c r="J172" s="17">
        <v>22</v>
      </c>
      <c r="K172" s="15">
        <v>3.3476493774743701</v>
      </c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</row>
    <row r="173" spans="1:55" x14ac:dyDescent="0.25">
      <c r="A173" s="15" t="s">
        <v>211</v>
      </c>
      <c r="B173" s="16">
        <v>5</v>
      </c>
      <c r="C173" s="15">
        <v>0.87724416308865505</v>
      </c>
      <c r="D173"/>
      <c r="E173" s="15" t="s">
        <v>130</v>
      </c>
      <c r="F173" s="17">
        <v>14</v>
      </c>
      <c r="G173" s="15">
        <v>155.278160010905</v>
      </c>
      <c r="H173"/>
      <c r="I173" s="15" t="s">
        <v>127</v>
      </c>
      <c r="J173" s="17">
        <v>15</v>
      </c>
      <c r="K173" s="15">
        <v>0.39600000000000002</v>
      </c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</row>
    <row r="174" spans="1:55" x14ac:dyDescent="0.25">
      <c r="A174" s="15" t="s">
        <v>212</v>
      </c>
      <c r="B174" s="16">
        <v>6</v>
      </c>
      <c r="C174" s="15">
        <v>0.66314790183593697</v>
      </c>
      <c r="D174"/>
      <c r="E174" s="15" t="s">
        <v>131</v>
      </c>
      <c r="F174" s="17">
        <v>8</v>
      </c>
      <c r="G174" s="15">
        <v>143.74164750420201</v>
      </c>
      <c r="H174"/>
      <c r="I174" s="15" t="s">
        <v>127</v>
      </c>
      <c r="J174" s="17">
        <v>16</v>
      </c>
      <c r="K174" s="15">
        <v>0.64135257989544403</v>
      </c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</row>
    <row r="175" spans="1:55" x14ac:dyDescent="0.25">
      <c r="A175" s="15" t="s">
        <v>213</v>
      </c>
      <c r="B175" s="16">
        <v>7</v>
      </c>
      <c r="C175" s="15">
        <v>0.39600000000000002</v>
      </c>
      <c r="D175"/>
      <c r="E175" s="15" t="s">
        <v>131</v>
      </c>
      <c r="F175" s="17">
        <v>9</v>
      </c>
      <c r="G175" s="15">
        <v>34.4425343748578</v>
      </c>
      <c r="H175"/>
      <c r="I175" s="15" t="s">
        <v>127</v>
      </c>
      <c r="J175" s="17">
        <v>19</v>
      </c>
      <c r="K175" s="15">
        <v>0.41233536990834802</v>
      </c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</row>
    <row r="176" spans="1:55" x14ac:dyDescent="0.25">
      <c r="A176" s="15" t="s">
        <v>214</v>
      </c>
      <c r="B176" s="16">
        <v>2</v>
      </c>
      <c r="C176" s="15">
        <v>13.2236014611754</v>
      </c>
      <c r="D176"/>
      <c r="E176" s="15" t="s">
        <v>131</v>
      </c>
      <c r="F176" s="17">
        <v>13</v>
      </c>
      <c r="G176" s="15">
        <v>9.7008114369951208</v>
      </c>
      <c r="H176"/>
      <c r="I176" s="15" t="s">
        <v>127</v>
      </c>
      <c r="J176" s="17">
        <v>21</v>
      </c>
      <c r="K176" s="15">
        <v>0.39600000000000002</v>
      </c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</row>
    <row r="177" spans="1:55" x14ac:dyDescent="0.25">
      <c r="A177" s="15" t="s">
        <v>215</v>
      </c>
      <c r="B177" s="16">
        <v>4</v>
      </c>
      <c r="C177" s="15">
        <v>40.017052637184797</v>
      </c>
      <c r="D177"/>
      <c r="E177" s="15" t="s">
        <v>132</v>
      </c>
      <c r="F177" s="17">
        <v>9</v>
      </c>
      <c r="G177" s="15">
        <v>19.482982876441302</v>
      </c>
      <c r="H177"/>
      <c r="I177" s="15" t="s">
        <v>128</v>
      </c>
      <c r="J177" s="17">
        <v>15</v>
      </c>
      <c r="K177" s="15">
        <v>0.39600000000000002</v>
      </c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</row>
    <row r="178" spans="1:55" x14ac:dyDescent="0.25">
      <c r="B178"/>
      <c r="C178"/>
      <c r="D178"/>
      <c r="E178" s="15" t="s">
        <v>132</v>
      </c>
      <c r="F178" s="17">
        <v>10</v>
      </c>
      <c r="G178" s="15">
        <v>6.0809190376479201</v>
      </c>
      <c r="H178"/>
      <c r="I178" s="15" t="s">
        <v>128</v>
      </c>
      <c r="J178" s="17">
        <v>16</v>
      </c>
      <c r="K178" s="15">
        <v>0.39600000000000002</v>
      </c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</row>
    <row r="179" spans="1:55" x14ac:dyDescent="0.25">
      <c r="B179"/>
      <c r="C179"/>
      <c r="D179"/>
      <c r="E179" s="15" t="s">
        <v>132</v>
      </c>
      <c r="F179" s="17">
        <v>11</v>
      </c>
      <c r="G179" s="15">
        <v>2.58652317434683</v>
      </c>
      <c r="H179"/>
      <c r="I179" s="15" t="s">
        <v>128</v>
      </c>
      <c r="J179" s="17">
        <v>19</v>
      </c>
      <c r="K179" s="15">
        <v>0.39600000000000002</v>
      </c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</row>
    <row r="180" spans="1:55" x14ac:dyDescent="0.25">
      <c r="B180"/>
      <c r="C180"/>
      <c r="D180"/>
      <c r="E180" s="15" t="s">
        <v>132</v>
      </c>
      <c r="F180" s="17">
        <v>12</v>
      </c>
      <c r="G180" s="15">
        <v>1.62707721378616</v>
      </c>
      <c r="H180"/>
      <c r="I180" s="15" t="s">
        <v>128</v>
      </c>
      <c r="J180" s="17">
        <v>20</v>
      </c>
      <c r="K180" s="15">
        <v>0.39600000000000002</v>
      </c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</row>
    <row r="181" spans="1:55" x14ac:dyDescent="0.25">
      <c r="B181"/>
      <c r="C181"/>
      <c r="D181"/>
      <c r="E181" s="15" t="s">
        <v>132</v>
      </c>
      <c r="F181" s="17">
        <v>13</v>
      </c>
      <c r="G181" s="15">
        <v>0.89064782940675102</v>
      </c>
      <c r="H181"/>
      <c r="I181" s="15" t="s">
        <v>129</v>
      </c>
      <c r="J181" s="17">
        <v>17</v>
      </c>
      <c r="K181" s="15">
        <v>52.718372159344597</v>
      </c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</row>
    <row r="182" spans="1:55" x14ac:dyDescent="0.25">
      <c r="B182"/>
      <c r="C182"/>
      <c r="D182"/>
      <c r="E182" s="15" t="s">
        <v>132</v>
      </c>
      <c r="F182" s="17">
        <v>14</v>
      </c>
      <c r="G182" s="15">
        <v>0.64549462810486402</v>
      </c>
      <c r="H182"/>
      <c r="I182" s="15" t="s">
        <v>129</v>
      </c>
      <c r="J182" s="17">
        <v>20</v>
      </c>
      <c r="K182" s="15">
        <v>9.7244799204473704</v>
      </c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</row>
    <row r="183" spans="1:55" x14ac:dyDescent="0.25">
      <c r="B183"/>
      <c r="C183"/>
      <c r="D183"/>
      <c r="E183" s="15" t="s">
        <v>133</v>
      </c>
      <c r="F183" s="17">
        <v>11</v>
      </c>
      <c r="G183" s="15">
        <v>763.72626942071804</v>
      </c>
      <c r="H183"/>
      <c r="I183" s="15" t="s">
        <v>129</v>
      </c>
      <c r="J183" s="17">
        <v>21</v>
      </c>
      <c r="K183" s="15">
        <v>6.4790579481730903</v>
      </c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</row>
    <row r="184" spans="1:55" x14ac:dyDescent="0.25">
      <c r="B184"/>
      <c r="C184"/>
      <c r="D184"/>
      <c r="E184" s="15" t="s">
        <v>133</v>
      </c>
      <c r="F184" s="17">
        <v>12</v>
      </c>
      <c r="G184" s="15">
        <v>698.64971417428603</v>
      </c>
      <c r="H184"/>
      <c r="I184" s="15" t="s">
        <v>129</v>
      </c>
      <c r="J184" s="17">
        <v>23</v>
      </c>
      <c r="K184" s="15">
        <v>2.72012994078769</v>
      </c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</row>
    <row r="185" spans="1:55" x14ac:dyDescent="0.25">
      <c r="B185"/>
      <c r="C185"/>
      <c r="D185"/>
      <c r="E185" s="15" t="s">
        <v>133</v>
      </c>
      <c r="F185" s="17">
        <v>14</v>
      </c>
      <c r="G185" s="15">
        <v>606.65858974043397</v>
      </c>
      <c r="H185"/>
      <c r="I185" s="15" t="s">
        <v>130</v>
      </c>
      <c r="J185" s="17">
        <v>15</v>
      </c>
      <c r="K185" s="15">
        <v>79.874062372595802</v>
      </c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</row>
    <row r="186" spans="1:55" x14ac:dyDescent="0.25">
      <c r="B186"/>
      <c r="C186"/>
      <c r="D186"/>
      <c r="E186" s="15" t="s">
        <v>134</v>
      </c>
      <c r="F186" s="17">
        <v>8</v>
      </c>
      <c r="G186" s="15">
        <v>0.39600000000000002</v>
      </c>
      <c r="H186"/>
      <c r="I186" s="15" t="s">
        <v>130</v>
      </c>
      <c r="J186" s="17">
        <v>16</v>
      </c>
      <c r="K186" s="15">
        <v>55.231267735793701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</row>
    <row r="187" spans="1:55" x14ac:dyDescent="0.25">
      <c r="B187"/>
      <c r="C187"/>
      <c r="D187"/>
      <c r="E187" s="15" t="s">
        <v>134</v>
      </c>
      <c r="F187" s="17">
        <v>10</v>
      </c>
      <c r="G187" s="15">
        <v>0.39600000000000002</v>
      </c>
      <c r="H187"/>
      <c r="I187" s="15" t="s">
        <v>130</v>
      </c>
      <c r="J187" s="17">
        <v>20</v>
      </c>
      <c r="K187" s="15">
        <v>1.24566236395325</v>
      </c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</row>
    <row r="188" spans="1:55" x14ac:dyDescent="0.25">
      <c r="B188"/>
      <c r="C188"/>
      <c r="D188"/>
      <c r="E188" s="15" t="s">
        <v>134</v>
      </c>
      <c r="F188" s="17">
        <v>11</v>
      </c>
      <c r="G188" s="15">
        <v>0.39600000000000002</v>
      </c>
      <c r="H188"/>
      <c r="I188" s="15" t="s">
        <v>132</v>
      </c>
      <c r="J188" s="17">
        <v>15</v>
      </c>
      <c r="K188" s="15">
        <v>0.39600000000000002</v>
      </c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</row>
    <row r="189" spans="1:55" x14ac:dyDescent="0.25">
      <c r="B189"/>
      <c r="C189"/>
      <c r="D189"/>
      <c r="E189" s="15" t="s">
        <v>134</v>
      </c>
      <c r="F189" s="17">
        <v>13</v>
      </c>
      <c r="G189" s="15">
        <v>0.39600000000000002</v>
      </c>
      <c r="H189"/>
      <c r="I189" s="15" t="s">
        <v>132</v>
      </c>
      <c r="J189" s="17">
        <v>16</v>
      </c>
      <c r="K189" s="15">
        <v>0.39600000000000002</v>
      </c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</row>
    <row r="190" spans="1:55" x14ac:dyDescent="0.25">
      <c r="B190"/>
      <c r="C190"/>
      <c r="D190"/>
      <c r="E190" s="15" t="s">
        <v>134</v>
      </c>
      <c r="F190" s="17">
        <v>13</v>
      </c>
      <c r="G190" s="15">
        <v>0.39600000000000002</v>
      </c>
      <c r="H190"/>
      <c r="I190" s="15" t="s">
        <v>132</v>
      </c>
      <c r="J190" s="17">
        <v>17</v>
      </c>
      <c r="K190" s="15">
        <v>0.39600000000000002</v>
      </c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</row>
    <row r="191" spans="1:55" x14ac:dyDescent="0.25">
      <c r="I191" s="15" t="s">
        <v>133</v>
      </c>
      <c r="J191" s="17">
        <v>15</v>
      </c>
      <c r="K191" s="15">
        <v>346.35308635044902</v>
      </c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</row>
    <row r="192" spans="1:55" x14ac:dyDescent="0.25">
      <c r="I192" s="15" t="s">
        <v>133</v>
      </c>
      <c r="J192" s="17">
        <v>16</v>
      </c>
      <c r="K192" s="15">
        <v>179.72999198375101</v>
      </c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</row>
    <row r="193" spans="9:55" x14ac:dyDescent="0.25">
      <c r="I193" s="15" t="s">
        <v>133</v>
      </c>
      <c r="J193" s="17">
        <v>17</v>
      </c>
      <c r="K193" s="15">
        <v>175.12901200179701</v>
      </c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</row>
    <row r="194" spans="9:55" x14ac:dyDescent="0.25">
      <c r="I194" s="15" t="s">
        <v>133</v>
      </c>
      <c r="J194" s="17">
        <v>18</v>
      </c>
      <c r="K194" s="15">
        <v>195.431925157829</v>
      </c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</row>
    <row r="195" spans="9:55" x14ac:dyDescent="0.25">
      <c r="I195" s="15" t="s">
        <v>133</v>
      </c>
      <c r="J195" s="17">
        <v>20</v>
      </c>
      <c r="K195" s="15">
        <v>223.04615981555801</v>
      </c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</row>
    <row r="196" spans="9:55" x14ac:dyDescent="0.25">
      <c r="I196" s="15" t="s">
        <v>133</v>
      </c>
      <c r="J196" s="17">
        <v>22</v>
      </c>
      <c r="K196" s="15">
        <v>70.108990440973002</v>
      </c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</row>
    <row r="197" spans="9:55" x14ac:dyDescent="0.25">
      <c r="I197" s="15" t="s">
        <v>133</v>
      </c>
      <c r="J197" s="17">
        <v>23</v>
      </c>
      <c r="K197" s="15">
        <v>39.317360970859703</v>
      </c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</row>
    <row r="198" spans="9:55" x14ac:dyDescent="0.25">
      <c r="I198" s="15" t="s">
        <v>133</v>
      </c>
      <c r="J198" s="17">
        <v>24</v>
      </c>
      <c r="K198" s="15">
        <v>34.708764446959599</v>
      </c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</row>
    <row r="199" spans="9:55" x14ac:dyDescent="0.25">
      <c r="I199" s="15" t="s">
        <v>133</v>
      </c>
      <c r="J199" s="17">
        <v>25</v>
      </c>
      <c r="K199" s="15">
        <v>29.171590812596602</v>
      </c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</row>
    <row r="200" spans="9:55" x14ac:dyDescent="0.25">
      <c r="I200" s="15" t="s">
        <v>133</v>
      </c>
      <c r="J200" s="17">
        <v>28</v>
      </c>
      <c r="K200" s="15">
        <v>36.719571499360796</v>
      </c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</row>
    <row r="201" spans="9:55" x14ac:dyDescent="0.25">
      <c r="I201" s="15" t="s">
        <v>133</v>
      </c>
      <c r="J201" s="17">
        <v>29</v>
      </c>
      <c r="K201" s="15">
        <v>12.845171818025801</v>
      </c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</row>
    <row r="202" spans="9:55" x14ac:dyDescent="0.25">
      <c r="I202" s="15" t="s">
        <v>133</v>
      </c>
      <c r="J202" s="17">
        <v>30</v>
      </c>
      <c r="K202" s="15">
        <v>7.3892521513211404</v>
      </c>
      <c r="L202"/>
    </row>
    <row r="203" spans="9:55" x14ac:dyDescent="0.25">
      <c r="I203" s="15" t="s">
        <v>133</v>
      </c>
      <c r="J203" s="17">
        <v>36</v>
      </c>
      <c r="K203" s="15">
        <v>1.9501282017036099</v>
      </c>
      <c r="L203"/>
    </row>
    <row r="204" spans="9:55" x14ac:dyDescent="0.25">
      <c r="I204" s="15" t="s">
        <v>133</v>
      </c>
      <c r="J204" s="17">
        <v>37</v>
      </c>
      <c r="K204" s="15">
        <v>1.50801258590381</v>
      </c>
      <c r="L204"/>
    </row>
  </sheetData>
  <mergeCells count="11">
    <mergeCell ref="E151:G151"/>
    <mergeCell ref="I151:K151"/>
    <mergeCell ref="A124:K124"/>
    <mergeCell ref="A1:C1"/>
    <mergeCell ref="A107:C107"/>
    <mergeCell ref="A105:K105"/>
    <mergeCell ref="E107:G107"/>
    <mergeCell ref="I107:K107"/>
    <mergeCell ref="A151:C151"/>
    <mergeCell ref="A126:C126"/>
    <mergeCell ref="A149:K149"/>
  </mergeCells>
  <conditionalFormatting sqref="A153:C177">
    <cfRule type="containsText" dxfId="15" priority="19" operator="containsText" text="no data">
      <formula>NOT(ISERROR(SEARCH("no data",A153)))</formula>
    </cfRule>
  </conditionalFormatting>
  <conditionalFormatting sqref="C128 A130:C147">
    <cfRule type="containsText" dxfId="14" priority="9" operator="containsText" text="no data">
      <formula>NOT(ISERROR(SEARCH("no data",A128)))</formula>
    </cfRule>
  </conditionalFormatting>
  <conditionalFormatting sqref="A128:B128">
    <cfRule type="containsText" dxfId="13" priority="8" operator="containsText" text="no data">
      <formula>NOT(ISERROR(SEARCH("no data",A128)))</formula>
    </cfRule>
  </conditionalFormatting>
  <conditionalFormatting sqref="C129">
    <cfRule type="containsText" dxfId="12" priority="7" operator="containsText" text="no data">
      <formula>NOT(ISERROR(SEARCH("no data",C129)))</formula>
    </cfRule>
  </conditionalFormatting>
  <conditionalFormatting sqref="A129:B129">
    <cfRule type="containsText" dxfId="11" priority="6" operator="containsText" text="no data">
      <formula>NOT(ISERROR(SEARCH("no data",A129)))</formula>
    </cfRule>
  </conditionalFormatting>
  <conditionalFormatting sqref="G153:G190">
    <cfRule type="containsText" dxfId="10" priority="3" operator="containsText" text="no data">
      <formula>NOT(ISERROR(SEARCH("no data",G153)))</formula>
    </cfRule>
  </conditionalFormatting>
  <conditionalFormatting sqref="E153:F190">
    <cfRule type="containsText" dxfId="9" priority="2" operator="containsText" text="no data">
      <formula>NOT(ISERROR(SEARCH("no data",E153)))</formula>
    </cfRule>
  </conditionalFormatting>
  <conditionalFormatting sqref="I153:K204">
    <cfRule type="containsText" dxfId="8" priority="1" operator="containsText" text="no data">
      <formula>NOT(ISERROR(SEARCH("no data",I153)))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A1B0B-FA08-415B-9D93-D19FF0B10191}">
  <dimension ref="B2:Q92"/>
  <sheetViews>
    <sheetView workbookViewId="0">
      <selection activeCell="B66" sqref="B66:Q91"/>
    </sheetView>
  </sheetViews>
  <sheetFormatPr defaultRowHeight="15" x14ac:dyDescent="0.25"/>
  <cols>
    <col min="2" max="17" width="12.140625" customWidth="1"/>
  </cols>
  <sheetData>
    <row r="2" spans="2:17" x14ac:dyDescent="0.25">
      <c r="B2" t="s">
        <v>138</v>
      </c>
    </row>
    <row r="3" spans="2:17" x14ac:dyDescent="0.25">
      <c r="B3" s="13" t="s">
        <v>146</v>
      </c>
      <c r="C3" s="13" t="s">
        <v>147</v>
      </c>
      <c r="D3" s="13" t="s">
        <v>148</v>
      </c>
      <c r="E3" s="13" t="s">
        <v>149</v>
      </c>
      <c r="F3" s="13" t="s">
        <v>150</v>
      </c>
      <c r="G3" s="13" t="s">
        <v>151</v>
      </c>
      <c r="H3" s="13" t="s">
        <v>152</v>
      </c>
      <c r="I3" s="13" t="s">
        <v>153</v>
      </c>
      <c r="J3" s="13" t="s">
        <v>154</v>
      </c>
      <c r="K3" s="13" t="s">
        <v>155</v>
      </c>
      <c r="L3" s="13" t="s">
        <v>156</v>
      </c>
      <c r="M3" s="13" t="s">
        <v>157</v>
      </c>
      <c r="N3" s="13" t="s">
        <v>158</v>
      </c>
      <c r="O3" s="13" t="s">
        <v>159</v>
      </c>
      <c r="P3" s="13" t="s">
        <v>160</v>
      </c>
      <c r="Q3" s="13" t="s">
        <v>161</v>
      </c>
    </row>
    <row r="4" spans="2:17" x14ac:dyDescent="0.25">
      <c r="B4" s="4">
        <v>43920</v>
      </c>
      <c r="C4" s="4">
        <v>43921</v>
      </c>
      <c r="D4" s="4">
        <v>43921</v>
      </c>
      <c r="E4" s="4">
        <v>43922</v>
      </c>
      <c r="F4" s="4">
        <v>43929</v>
      </c>
      <c r="G4" s="4">
        <v>43930</v>
      </c>
      <c r="H4" s="4">
        <v>43930</v>
      </c>
      <c r="I4" s="4">
        <v>43935</v>
      </c>
      <c r="J4" s="4">
        <v>43941</v>
      </c>
      <c r="K4" s="4">
        <v>43943</v>
      </c>
      <c r="L4" s="4">
        <v>43950</v>
      </c>
      <c r="M4" s="4">
        <v>43958</v>
      </c>
      <c r="N4" s="4">
        <v>43962</v>
      </c>
      <c r="O4" s="4">
        <v>43963</v>
      </c>
      <c r="P4" s="4">
        <v>43970</v>
      </c>
      <c r="Q4" s="4">
        <v>43979</v>
      </c>
    </row>
    <row r="5" spans="2:17" x14ac:dyDescent="0.25">
      <c r="B5" s="4">
        <v>43921</v>
      </c>
      <c r="C5" s="4">
        <v>43922</v>
      </c>
      <c r="D5" s="4">
        <v>43922</v>
      </c>
      <c r="E5" s="4">
        <v>43923</v>
      </c>
      <c r="F5" s="4">
        <v>43930</v>
      </c>
      <c r="G5" s="4">
        <v>43932</v>
      </c>
      <c r="H5" s="4">
        <v>43935</v>
      </c>
      <c r="I5" s="4">
        <v>43937</v>
      </c>
      <c r="J5" s="4">
        <v>43942</v>
      </c>
      <c r="K5" s="4">
        <v>43944</v>
      </c>
      <c r="L5" s="4">
        <v>43951</v>
      </c>
      <c r="M5" s="4">
        <v>43959</v>
      </c>
      <c r="N5" s="4">
        <v>43963</v>
      </c>
      <c r="O5" s="4">
        <v>43964</v>
      </c>
      <c r="P5" s="4">
        <v>43971</v>
      </c>
      <c r="Q5" s="4">
        <v>43980</v>
      </c>
    </row>
    <row r="6" spans="2:17" x14ac:dyDescent="0.25">
      <c r="B6" s="4">
        <v>43922</v>
      </c>
      <c r="C6" s="4">
        <v>43923</v>
      </c>
      <c r="D6" s="4">
        <v>43923</v>
      </c>
      <c r="E6" s="4">
        <v>43924</v>
      </c>
      <c r="F6" s="4">
        <v>43932</v>
      </c>
      <c r="G6" s="4">
        <v>43935</v>
      </c>
      <c r="H6" s="4">
        <v>43936</v>
      </c>
      <c r="I6" s="4">
        <v>43941</v>
      </c>
      <c r="J6" s="4">
        <v>43943</v>
      </c>
      <c r="K6" s="4">
        <v>43945</v>
      </c>
      <c r="L6" s="4">
        <v>43955</v>
      </c>
      <c r="M6" s="4">
        <v>43962</v>
      </c>
      <c r="N6" s="4">
        <v>43964</v>
      </c>
      <c r="O6" s="4">
        <v>43965</v>
      </c>
      <c r="P6" s="4">
        <v>43973</v>
      </c>
      <c r="Q6" s="4">
        <v>43982</v>
      </c>
    </row>
    <row r="7" spans="2:17" x14ac:dyDescent="0.25">
      <c r="B7" s="4">
        <v>43923</v>
      </c>
      <c r="C7" s="4">
        <v>43924</v>
      </c>
      <c r="D7" s="4">
        <v>43924</v>
      </c>
      <c r="E7" s="4">
        <v>43927</v>
      </c>
      <c r="F7" s="4">
        <v>43935</v>
      </c>
      <c r="G7" s="4">
        <v>43936</v>
      </c>
      <c r="H7" s="4">
        <v>43937</v>
      </c>
      <c r="I7" s="4">
        <v>43943</v>
      </c>
      <c r="J7" s="4">
        <v>43944</v>
      </c>
      <c r="K7" s="4">
        <v>43948</v>
      </c>
      <c r="L7" s="4">
        <v>43956</v>
      </c>
      <c r="M7" s="4">
        <v>43963</v>
      </c>
      <c r="N7" s="4">
        <v>43965</v>
      </c>
      <c r="O7" s="4">
        <v>43966</v>
      </c>
      <c r="P7" s="4">
        <v>43974</v>
      </c>
      <c r="Q7" s="4">
        <v>43997</v>
      </c>
    </row>
    <row r="8" spans="2:17" x14ac:dyDescent="0.25">
      <c r="B8" s="4">
        <v>43924</v>
      </c>
      <c r="C8" s="4">
        <v>43927</v>
      </c>
      <c r="D8" s="4">
        <v>43927</v>
      </c>
      <c r="E8" s="4">
        <v>43928</v>
      </c>
      <c r="F8" s="4">
        <v>43937</v>
      </c>
      <c r="G8" s="4">
        <v>43937</v>
      </c>
      <c r="H8" s="4">
        <v>43938</v>
      </c>
      <c r="I8" s="4">
        <v>43944</v>
      </c>
      <c r="J8" s="4">
        <v>43945</v>
      </c>
      <c r="K8" s="4">
        <v>43949</v>
      </c>
      <c r="L8" s="4">
        <v>43957</v>
      </c>
      <c r="M8" s="4">
        <v>43964</v>
      </c>
      <c r="N8" s="4">
        <v>43966</v>
      </c>
      <c r="O8" s="4">
        <v>43969</v>
      </c>
      <c r="P8" s="4">
        <v>43975</v>
      </c>
      <c r="Q8" s="4">
        <v>43999</v>
      </c>
    </row>
    <row r="9" spans="2:17" x14ac:dyDescent="0.25">
      <c r="B9" s="4">
        <v>43927</v>
      </c>
      <c r="C9" s="4">
        <v>43929</v>
      </c>
      <c r="D9" s="4">
        <v>43929</v>
      </c>
      <c r="E9" s="4">
        <v>43929</v>
      </c>
      <c r="F9" s="4">
        <v>43938</v>
      </c>
      <c r="G9" s="4">
        <v>43938</v>
      </c>
      <c r="H9" s="4">
        <v>43941</v>
      </c>
      <c r="I9" s="4">
        <v>43945</v>
      </c>
      <c r="J9" s="4"/>
      <c r="K9" s="4">
        <v>43950</v>
      </c>
      <c r="L9" s="4">
        <v>43958</v>
      </c>
      <c r="M9" s="4">
        <v>43965</v>
      </c>
      <c r="N9" s="4">
        <v>43969</v>
      </c>
      <c r="O9" s="4">
        <v>43970</v>
      </c>
      <c r="P9" s="4">
        <v>43976</v>
      </c>
      <c r="Q9" s="4"/>
    </row>
    <row r="10" spans="2:17" x14ac:dyDescent="0.25">
      <c r="B10" s="4">
        <v>43929</v>
      </c>
      <c r="C10" s="4">
        <v>43930</v>
      </c>
      <c r="D10" s="4">
        <v>43930</v>
      </c>
      <c r="E10" s="4">
        <v>43930</v>
      </c>
      <c r="F10" s="4">
        <v>43941</v>
      </c>
      <c r="G10" s="4">
        <v>43941</v>
      </c>
      <c r="H10" s="4">
        <v>43942</v>
      </c>
      <c r="I10" s="4"/>
      <c r="J10" s="4"/>
      <c r="K10" s="4">
        <v>43951</v>
      </c>
      <c r="L10" s="4">
        <v>43959</v>
      </c>
      <c r="M10" s="4">
        <v>43966</v>
      </c>
      <c r="N10" s="4">
        <v>43970</v>
      </c>
      <c r="O10" s="4">
        <v>43971</v>
      </c>
      <c r="P10" s="4">
        <v>43977</v>
      </c>
      <c r="Q10" s="4"/>
    </row>
    <row r="11" spans="2:17" x14ac:dyDescent="0.25">
      <c r="B11" s="4">
        <v>43930</v>
      </c>
      <c r="C11" s="4">
        <v>43932</v>
      </c>
      <c r="D11" s="4">
        <v>43932</v>
      </c>
      <c r="E11" s="4">
        <v>43935</v>
      </c>
      <c r="F11" s="4">
        <v>43942</v>
      </c>
      <c r="G11" s="4">
        <v>43942</v>
      </c>
      <c r="H11" s="4">
        <v>43943</v>
      </c>
      <c r="I11" s="4"/>
      <c r="J11" s="4"/>
      <c r="K11" s="4">
        <v>43959</v>
      </c>
      <c r="L11" s="4">
        <v>43962</v>
      </c>
      <c r="M11" s="4">
        <v>43969</v>
      </c>
      <c r="N11" s="4">
        <v>43971</v>
      </c>
      <c r="O11" s="4">
        <v>43972</v>
      </c>
      <c r="P11" s="4">
        <v>43979</v>
      </c>
      <c r="Q11" s="4"/>
    </row>
    <row r="12" spans="2:17" x14ac:dyDescent="0.25">
      <c r="B12" s="4">
        <v>43932</v>
      </c>
      <c r="C12" s="4">
        <v>43935</v>
      </c>
      <c r="D12" s="4">
        <v>43935</v>
      </c>
      <c r="E12" s="4">
        <v>43937</v>
      </c>
      <c r="F12" s="4">
        <v>43943</v>
      </c>
      <c r="G12" s="4">
        <v>43943</v>
      </c>
      <c r="H12" s="4">
        <v>43944</v>
      </c>
      <c r="I12" s="4"/>
      <c r="J12" s="4"/>
      <c r="K12" s="4">
        <v>43962</v>
      </c>
      <c r="L12" s="4">
        <v>43963</v>
      </c>
      <c r="M12" s="4">
        <v>43970</v>
      </c>
      <c r="N12" s="4">
        <v>43972</v>
      </c>
      <c r="O12" s="4">
        <v>43973</v>
      </c>
      <c r="P12" s="4">
        <v>43980</v>
      </c>
      <c r="Q12" s="4"/>
    </row>
    <row r="13" spans="2:17" x14ac:dyDescent="0.25">
      <c r="B13" s="4">
        <v>43935</v>
      </c>
      <c r="C13" s="4">
        <v>43938</v>
      </c>
      <c r="D13" s="4">
        <v>43936</v>
      </c>
      <c r="E13" s="4">
        <v>43938</v>
      </c>
      <c r="F13" s="4">
        <v>43944</v>
      </c>
      <c r="G13" s="4">
        <v>43944</v>
      </c>
      <c r="H13" s="4">
        <v>43945</v>
      </c>
      <c r="I13" s="4"/>
      <c r="J13" s="4"/>
      <c r="K13" s="4">
        <v>43963</v>
      </c>
      <c r="L13" s="4">
        <v>43964</v>
      </c>
      <c r="M13" s="4"/>
      <c r="N13" s="4">
        <v>43973</v>
      </c>
      <c r="O13" s="4">
        <v>43974</v>
      </c>
      <c r="P13" s="4">
        <v>43982</v>
      </c>
      <c r="Q13" s="4"/>
    </row>
    <row r="14" spans="2:17" x14ac:dyDescent="0.25">
      <c r="B14" s="4">
        <v>43941</v>
      </c>
      <c r="C14" s="4">
        <v>43941</v>
      </c>
      <c r="D14" s="4">
        <v>43937</v>
      </c>
      <c r="E14" s="4"/>
      <c r="F14" s="4">
        <v>43945</v>
      </c>
      <c r="G14" s="4">
        <v>43945</v>
      </c>
      <c r="H14" s="4">
        <v>43948</v>
      </c>
      <c r="I14" s="4"/>
      <c r="J14" s="4"/>
      <c r="K14" s="4">
        <v>43964</v>
      </c>
      <c r="L14" s="4">
        <v>43965</v>
      </c>
      <c r="M14" s="4"/>
      <c r="N14" s="4">
        <v>43974</v>
      </c>
      <c r="O14" s="4">
        <v>43975</v>
      </c>
      <c r="P14" s="4">
        <v>43984</v>
      </c>
      <c r="Q14" s="4"/>
    </row>
    <row r="15" spans="2:17" x14ac:dyDescent="0.25">
      <c r="B15" s="4">
        <v>43942</v>
      </c>
      <c r="C15" s="4">
        <v>43942</v>
      </c>
      <c r="D15" s="4">
        <v>43938</v>
      </c>
      <c r="E15" s="4"/>
      <c r="F15" s="4">
        <v>43948</v>
      </c>
      <c r="G15" s="4">
        <v>43948</v>
      </c>
      <c r="H15" s="4">
        <v>43949</v>
      </c>
      <c r="I15" s="4"/>
      <c r="J15" s="4"/>
      <c r="K15" s="4">
        <v>43965</v>
      </c>
      <c r="L15" s="4">
        <v>43966</v>
      </c>
      <c r="M15" s="4"/>
      <c r="N15" s="4">
        <v>43975</v>
      </c>
      <c r="O15" s="4">
        <v>43976</v>
      </c>
      <c r="P15" s="4"/>
      <c r="Q15" s="4"/>
    </row>
    <row r="16" spans="2:17" x14ac:dyDescent="0.25">
      <c r="B16" s="4">
        <v>43943</v>
      </c>
      <c r="C16" s="4">
        <v>43943</v>
      </c>
      <c r="D16" s="4">
        <v>43941</v>
      </c>
      <c r="E16" s="4"/>
      <c r="F16" s="4">
        <v>43950</v>
      </c>
      <c r="G16" s="4">
        <v>43950</v>
      </c>
      <c r="H16" s="4">
        <v>43950</v>
      </c>
      <c r="I16" s="4"/>
      <c r="J16" s="4"/>
      <c r="K16" s="4">
        <v>43965</v>
      </c>
      <c r="L16" s="4">
        <v>43969</v>
      </c>
      <c r="M16" s="4"/>
      <c r="N16" s="4">
        <v>43976</v>
      </c>
      <c r="O16" s="4">
        <v>43977</v>
      </c>
      <c r="P16" s="4"/>
      <c r="Q16" s="4"/>
    </row>
    <row r="17" spans="2:17" x14ac:dyDescent="0.25">
      <c r="B17" s="4">
        <v>43945</v>
      </c>
      <c r="C17" s="4">
        <v>43944</v>
      </c>
      <c r="D17" s="4">
        <v>43942</v>
      </c>
      <c r="E17" s="4"/>
      <c r="F17" s="4">
        <v>43969</v>
      </c>
      <c r="G17" s="4"/>
      <c r="H17" s="4">
        <v>43951</v>
      </c>
      <c r="I17" s="4"/>
      <c r="J17" s="4"/>
      <c r="K17" s="4"/>
      <c r="L17" s="4"/>
      <c r="M17" s="4"/>
      <c r="N17" s="4">
        <v>43977</v>
      </c>
      <c r="O17" s="4">
        <v>43978</v>
      </c>
      <c r="P17" s="4"/>
      <c r="Q17" s="4"/>
    </row>
    <row r="18" spans="2:17" x14ac:dyDescent="0.25">
      <c r="B18" s="4">
        <v>43948</v>
      </c>
      <c r="C18" s="4">
        <v>43945</v>
      </c>
      <c r="D18" s="4">
        <v>43943</v>
      </c>
      <c r="E18" s="4"/>
      <c r="F18" s="4"/>
      <c r="G18" s="4"/>
      <c r="H18" s="4">
        <v>43955</v>
      </c>
      <c r="I18" s="4"/>
      <c r="J18" s="4"/>
      <c r="K18" s="4"/>
      <c r="L18" s="4"/>
      <c r="M18" s="4"/>
      <c r="N18" s="4">
        <v>43978</v>
      </c>
      <c r="O18" s="4">
        <v>43979</v>
      </c>
      <c r="P18" s="4"/>
      <c r="Q18" s="4"/>
    </row>
    <row r="19" spans="2:17" x14ac:dyDescent="0.25">
      <c r="B19" s="4"/>
      <c r="C19" s="4">
        <v>43948</v>
      </c>
      <c r="D19" s="4">
        <v>43944</v>
      </c>
      <c r="E19" s="4"/>
      <c r="F19" s="4"/>
      <c r="G19" s="4"/>
      <c r="H19" s="4">
        <v>43956</v>
      </c>
      <c r="I19" s="4"/>
      <c r="J19" s="4"/>
      <c r="K19" s="4"/>
      <c r="L19" s="4"/>
      <c r="M19" s="4"/>
      <c r="N19" s="4">
        <v>43979</v>
      </c>
      <c r="O19" s="4">
        <v>43980</v>
      </c>
      <c r="P19" s="4"/>
      <c r="Q19" s="4"/>
    </row>
    <row r="20" spans="2:17" x14ac:dyDescent="0.25">
      <c r="B20" s="4"/>
      <c r="C20" s="4">
        <v>43950</v>
      </c>
      <c r="D20" s="4">
        <v>43945</v>
      </c>
      <c r="E20" s="4"/>
      <c r="F20" s="4"/>
      <c r="G20" s="4"/>
      <c r="H20" s="4">
        <v>43957</v>
      </c>
      <c r="I20" s="4"/>
      <c r="J20" s="4"/>
      <c r="K20" s="4"/>
      <c r="L20" s="4"/>
      <c r="M20" s="4"/>
      <c r="N20" s="4">
        <v>43980</v>
      </c>
      <c r="O20" s="4">
        <v>43982</v>
      </c>
      <c r="P20" s="4"/>
      <c r="Q20" s="4"/>
    </row>
    <row r="21" spans="2:17" x14ac:dyDescent="0.25">
      <c r="B21" s="4"/>
      <c r="C21" s="4"/>
      <c r="D21" s="4">
        <v>43948</v>
      </c>
      <c r="E21" s="4"/>
      <c r="F21" s="4"/>
      <c r="G21" s="4"/>
      <c r="H21" s="4">
        <v>43959</v>
      </c>
      <c r="I21" s="4"/>
      <c r="J21" s="4"/>
      <c r="K21" s="4"/>
      <c r="L21" s="4"/>
      <c r="M21" s="4"/>
      <c r="N21" s="4">
        <v>43982</v>
      </c>
      <c r="O21" s="4">
        <v>43984</v>
      </c>
      <c r="P21" s="4"/>
      <c r="Q21" s="4"/>
    </row>
    <row r="22" spans="2:17" x14ac:dyDescent="0.25">
      <c r="B22" s="4"/>
      <c r="C22" s="4"/>
      <c r="D22" s="4">
        <v>43950</v>
      </c>
      <c r="E22" s="4"/>
      <c r="F22" s="4"/>
      <c r="G22" s="4"/>
      <c r="H22" s="4">
        <v>43962</v>
      </c>
      <c r="I22" s="4"/>
      <c r="J22" s="4"/>
      <c r="K22" s="4"/>
      <c r="L22" s="4"/>
      <c r="M22" s="4"/>
      <c r="N22" s="4">
        <v>43984</v>
      </c>
      <c r="O22" s="4">
        <v>43985</v>
      </c>
      <c r="P22" s="4"/>
      <c r="Q22" s="4"/>
    </row>
    <row r="23" spans="2:17" x14ac:dyDescent="0.25">
      <c r="B23" s="4"/>
      <c r="C23" s="4"/>
      <c r="D23" s="4"/>
      <c r="E23" s="4"/>
      <c r="F23" s="4"/>
      <c r="G23" s="4"/>
      <c r="H23" s="4">
        <v>43963</v>
      </c>
      <c r="I23" s="4"/>
      <c r="J23" s="4"/>
      <c r="K23" s="4"/>
      <c r="L23" s="4"/>
      <c r="M23" s="4"/>
      <c r="N23" s="4">
        <v>43985</v>
      </c>
      <c r="O23" s="4">
        <v>43986</v>
      </c>
      <c r="P23" s="4"/>
      <c r="Q23" s="4"/>
    </row>
    <row r="24" spans="2:17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>
        <v>43986</v>
      </c>
      <c r="O24" s="4">
        <v>43987</v>
      </c>
      <c r="P24" s="4"/>
      <c r="Q24" s="4"/>
    </row>
    <row r="25" spans="2:17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43987</v>
      </c>
      <c r="O25" s="4">
        <v>43990</v>
      </c>
      <c r="P25" s="4"/>
      <c r="Q25" s="4"/>
    </row>
    <row r="26" spans="2:17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43990</v>
      </c>
      <c r="O26" s="4">
        <v>43991</v>
      </c>
      <c r="P26" s="4"/>
      <c r="Q26" s="4"/>
    </row>
    <row r="27" spans="2:17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43991</v>
      </c>
      <c r="O27" s="4">
        <v>43992</v>
      </c>
      <c r="P27" s="4"/>
      <c r="Q27" s="4"/>
    </row>
    <row r="28" spans="2:17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>
        <v>43992</v>
      </c>
      <c r="O28" s="4">
        <v>43998</v>
      </c>
      <c r="P28" s="4"/>
      <c r="Q28" s="4"/>
    </row>
    <row r="29" spans="2:17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>
        <v>43998</v>
      </c>
      <c r="O29" s="4">
        <v>43999</v>
      </c>
      <c r="P29" s="4"/>
      <c r="Q29" s="4"/>
    </row>
    <row r="30" spans="2:17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v>43999</v>
      </c>
      <c r="O30" s="4"/>
      <c r="P30" s="4"/>
      <c r="Q30" s="4"/>
    </row>
    <row r="33" spans="2:17" x14ac:dyDescent="0.25">
      <c r="B33" s="13" t="s">
        <v>122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2:17" x14ac:dyDescent="0.25">
      <c r="B34" s="13" t="s">
        <v>146</v>
      </c>
      <c r="C34" s="13" t="s">
        <v>147</v>
      </c>
      <c r="D34" s="13" t="s">
        <v>148</v>
      </c>
      <c r="E34" s="13" t="s">
        <v>149</v>
      </c>
      <c r="F34" s="13" t="s">
        <v>150</v>
      </c>
      <c r="G34" s="13" t="s">
        <v>151</v>
      </c>
      <c r="H34" s="13" t="s">
        <v>152</v>
      </c>
      <c r="I34" s="13" t="s">
        <v>153</v>
      </c>
      <c r="J34" s="13" t="s">
        <v>154</v>
      </c>
      <c r="K34" s="13" t="s">
        <v>155</v>
      </c>
      <c r="L34" s="13" t="s">
        <v>156</v>
      </c>
      <c r="M34" s="13" t="s">
        <v>157</v>
      </c>
      <c r="N34" s="13" t="s">
        <v>158</v>
      </c>
      <c r="O34" s="13" t="s">
        <v>159</v>
      </c>
      <c r="P34" s="13" t="s">
        <v>160</v>
      </c>
      <c r="Q34" s="13" t="s">
        <v>161</v>
      </c>
    </row>
    <row r="35" spans="2:17" x14ac:dyDescent="0.25">
      <c r="B35" s="14">
        <v>0.188</v>
      </c>
      <c r="C35" s="14">
        <v>2.69</v>
      </c>
      <c r="D35" s="14">
        <v>0.72399999999999998</v>
      </c>
      <c r="E35" s="14">
        <v>1.5580000000000001</v>
      </c>
      <c r="F35" s="14">
        <v>6.0999999999999999E-2</v>
      </c>
      <c r="G35" s="14">
        <v>3.1E-2</v>
      </c>
      <c r="H35" s="14">
        <v>0.06</v>
      </c>
      <c r="I35" s="14">
        <v>0.54200000000000004</v>
      </c>
      <c r="J35" s="14">
        <v>0.106</v>
      </c>
      <c r="K35" s="14">
        <v>9.1919351020020301E-2</v>
      </c>
      <c r="L35" s="14">
        <v>2.8000000000000001E-2</v>
      </c>
      <c r="M35" s="14">
        <v>0.38490375693135398</v>
      </c>
      <c r="N35" s="14">
        <v>5.9094155405355002E-2</v>
      </c>
      <c r="O35" s="14">
        <v>5.7308876568190698E-2</v>
      </c>
      <c r="P35" s="14">
        <v>0.58006484919522705</v>
      </c>
      <c r="Q35" s="14">
        <v>0.34214586652275802</v>
      </c>
    </row>
    <row r="36" spans="2:17" x14ac:dyDescent="0.25">
      <c r="B36" s="14">
        <v>0.314</v>
      </c>
      <c r="C36" s="14">
        <v>9.0190000000000001</v>
      </c>
      <c r="D36" s="14">
        <v>0.622</v>
      </c>
      <c r="E36" s="14">
        <v>2.0310000000000001</v>
      </c>
      <c r="F36" s="14">
        <v>8.5999999999999993E-2</v>
      </c>
      <c r="G36" s="14">
        <v>0.185</v>
      </c>
      <c r="H36" s="14">
        <v>5.7000000000000002E-2</v>
      </c>
      <c r="I36" s="14">
        <v>1.585</v>
      </c>
      <c r="J36" s="14">
        <v>0.16600000000000001</v>
      </c>
      <c r="K36" s="14">
        <v>6.8248136089579803E-2</v>
      </c>
      <c r="L36" s="14">
        <v>3.1E-2</v>
      </c>
      <c r="M36" s="14">
        <v>0.39125154222775399</v>
      </c>
      <c r="N36" s="14">
        <v>0.14565016025628399</v>
      </c>
      <c r="O36" s="14">
        <v>2.9662628737991002E-2</v>
      </c>
      <c r="P36" s="14">
        <v>0.93379172808092903</v>
      </c>
      <c r="Q36" s="14">
        <v>0.46454444031252901</v>
      </c>
    </row>
    <row r="37" spans="2:17" x14ac:dyDescent="0.25">
      <c r="B37" s="14">
        <v>0.63200000000000001</v>
      </c>
      <c r="C37" s="14">
        <v>22.27</v>
      </c>
      <c r="D37" s="14">
        <v>0.628</v>
      </c>
      <c r="E37" s="14">
        <v>4.25</v>
      </c>
      <c r="F37" s="14">
        <v>0.04</v>
      </c>
      <c r="G37" s="14">
        <v>4.3310000000000004</v>
      </c>
      <c r="H37" s="14">
        <v>6.3E-2</v>
      </c>
      <c r="I37" s="14">
        <v>13.343</v>
      </c>
      <c r="J37" s="14">
        <v>0.39100000000000001</v>
      </c>
      <c r="K37" s="14">
        <v>7.7814275981910597E-2</v>
      </c>
      <c r="L37" s="14">
        <v>2.9000000000000001E-2</v>
      </c>
      <c r="M37" s="14">
        <v>0.29495783712554202</v>
      </c>
      <c r="N37" s="14">
        <v>0.25990765449212599</v>
      </c>
      <c r="O37" s="14">
        <v>4.1169021741875901E-2</v>
      </c>
      <c r="P37" s="14">
        <v>8.8125376510078599</v>
      </c>
      <c r="Q37" s="14">
        <v>1.0704840406173799</v>
      </c>
    </row>
    <row r="38" spans="2:17" x14ac:dyDescent="0.25">
      <c r="B38" s="14">
        <v>1.0369999999999999</v>
      </c>
      <c r="C38" s="14">
        <v>46.223999999999997</v>
      </c>
      <c r="D38" s="14">
        <v>0.58399999999999996</v>
      </c>
      <c r="E38" s="14">
        <v>10.558</v>
      </c>
      <c r="F38" s="14">
        <v>5.2999999999999999E-2</v>
      </c>
      <c r="G38" s="14">
        <v>10.076000000000001</v>
      </c>
      <c r="H38" s="14">
        <v>6.4000000000000001E-2</v>
      </c>
      <c r="I38" s="14">
        <v>31.952000000000002</v>
      </c>
      <c r="J38" s="14">
        <v>1.2722916875989001</v>
      </c>
      <c r="K38" s="14">
        <v>7.7324993634120501E-2</v>
      </c>
      <c r="L38" s="14">
        <v>6.6022225392729797E-2</v>
      </c>
      <c r="M38" s="14">
        <v>0.359972251264361</v>
      </c>
      <c r="N38" s="14">
        <v>1.49215395673719</v>
      </c>
      <c r="O38" s="14">
        <v>3.81957061910995E-2</v>
      </c>
      <c r="P38" s="14">
        <v>17.429296353779201</v>
      </c>
      <c r="Q38" s="14">
        <v>38.262983228255997</v>
      </c>
    </row>
    <row r="39" spans="2:17" x14ac:dyDescent="0.25">
      <c r="B39" s="14">
        <v>1.6080000000000001</v>
      </c>
      <c r="C39" s="14">
        <v>103.68600000000001</v>
      </c>
      <c r="D39" s="14">
        <v>3.95</v>
      </c>
      <c r="E39" s="14">
        <v>11.493</v>
      </c>
      <c r="F39" s="14">
        <v>0.10199999999999999</v>
      </c>
      <c r="G39" s="14">
        <v>14.692</v>
      </c>
      <c r="H39" s="14">
        <v>7.5999999999999998E-2</v>
      </c>
      <c r="I39" s="14">
        <v>83.363738682251693</v>
      </c>
      <c r="J39" s="14" t="s">
        <v>163</v>
      </c>
      <c r="K39" s="14">
        <v>9.4212754036297905E-2</v>
      </c>
      <c r="L39" s="14">
        <v>7.9261356194410507E-2</v>
      </c>
      <c r="M39" s="14">
        <v>0.68449737748407802</v>
      </c>
      <c r="N39" s="14">
        <v>4.7339060989540398</v>
      </c>
      <c r="O39" s="14">
        <v>1.9329920386715001E-2</v>
      </c>
      <c r="P39" s="14">
        <v>35.588427863308503</v>
      </c>
      <c r="Q39" s="14">
        <v>33.009229339180401</v>
      </c>
    </row>
    <row r="40" spans="2:17" x14ac:dyDescent="0.25">
      <c r="B40" s="14">
        <v>2.42</v>
      </c>
      <c r="C40" s="14">
        <v>119.6</v>
      </c>
      <c r="D40" s="14">
        <v>20.239999999999998</v>
      </c>
      <c r="E40" s="14">
        <v>14.321999999999999</v>
      </c>
      <c r="F40" s="14">
        <v>0.123</v>
      </c>
      <c r="G40" s="14">
        <v>24.923999999999999</v>
      </c>
      <c r="H40" s="14">
        <v>0.22900000000000001</v>
      </c>
      <c r="I40" s="14">
        <v>85.951084182757299</v>
      </c>
      <c r="J40" s="14"/>
      <c r="K40" s="14">
        <v>0.119294727159466</v>
      </c>
      <c r="L40" s="14">
        <v>8.2772435098162997E-2</v>
      </c>
      <c r="M40" s="14">
        <v>0.92171616785658295</v>
      </c>
      <c r="N40" s="14">
        <v>65.547449930062399</v>
      </c>
      <c r="O40" s="14">
        <v>6.1275580052393801E-2</v>
      </c>
      <c r="P40" s="14">
        <v>38.716470909400698</v>
      </c>
      <c r="Q40" s="14"/>
    </row>
    <row r="41" spans="2:17" x14ac:dyDescent="0.25">
      <c r="B41" s="14">
        <v>2.9350000000000001</v>
      </c>
      <c r="C41" s="14">
        <v>123.254</v>
      </c>
      <c r="D41" s="14">
        <v>27.175000000000001</v>
      </c>
      <c r="E41" s="14">
        <v>17.527999999999999</v>
      </c>
      <c r="F41" s="14">
        <v>0.56399999999999995</v>
      </c>
      <c r="G41" s="14">
        <v>70.224999999999994</v>
      </c>
      <c r="H41" s="14">
        <v>0.25600000000000001</v>
      </c>
      <c r="I41" s="14"/>
      <c r="J41" s="14"/>
      <c r="K41" s="14">
        <v>0.17229441177156499</v>
      </c>
      <c r="L41" s="14">
        <v>7.8909933376023006E-2</v>
      </c>
      <c r="M41" s="14">
        <v>1.8590621384844399</v>
      </c>
      <c r="N41" s="14">
        <v>118.14031521326299</v>
      </c>
      <c r="O41" s="14">
        <v>4.1620181414181001E-2</v>
      </c>
      <c r="P41" s="14">
        <v>30.4816636383486</v>
      </c>
      <c r="Q41" s="14"/>
    </row>
    <row r="42" spans="2:17" x14ac:dyDescent="0.25">
      <c r="B42" s="14">
        <v>2.0630000000000002</v>
      </c>
      <c r="C42" s="14">
        <v>129.26300000000001</v>
      </c>
      <c r="D42" s="14">
        <v>38.094000000000001</v>
      </c>
      <c r="E42" s="14">
        <v>26.329000000000001</v>
      </c>
      <c r="F42" s="14">
        <v>0.88600000000000001</v>
      </c>
      <c r="G42" s="14">
        <v>70.316000000000003</v>
      </c>
      <c r="H42" s="14">
        <v>0.32300000000000001</v>
      </c>
      <c r="I42" s="14"/>
      <c r="J42" s="14"/>
      <c r="K42" s="14">
        <v>8.6437485780489194</v>
      </c>
      <c r="L42" s="14">
        <v>0.13168609556408001</v>
      </c>
      <c r="M42" s="14">
        <v>12.525990284264299</v>
      </c>
      <c r="N42" s="14">
        <v>202.526974600579</v>
      </c>
      <c r="O42" s="14">
        <v>2.8915076006782899E-2</v>
      </c>
      <c r="P42" s="14">
        <v>39.547485602544299</v>
      </c>
      <c r="Q42" s="14"/>
    </row>
    <row r="43" spans="2:17" x14ac:dyDescent="0.25">
      <c r="B43" s="14">
        <v>2.613</v>
      </c>
      <c r="C43" s="14">
        <v>127.04900000000001</v>
      </c>
      <c r="D43" s="14">
        <v>37.295000000000002</v>
      </c>
      <c r="E43" s="14">
        <v>27.829000000000001</v>
      </c>
      <c r="F43" s="14">
        <v>1.601</v>
      </c>
      <c r="G43" s="14">
        <v>75.614999999999995</v>
      </c>
      <c r="H43" s="14">
        <v>0.87145229751714304</v>
      </c>
      <c r="I43" s="14"/>
      <c r="J43" s="14"/>
      <c r="K43" s="14">
        <v>12.916284615001301</v>
      </c>
      <c r="L43" s="14">
        <v>0.167285264979708</v>
      </c>
      <c r="M43" s="14">
        <v>24.847474746442899</v>
      </c>
      <c r="N43" s="14">
        <v>168.924652579092</v>
      </c>
      <c r="O43" s="14">
        <v>4.4669911385483201E-2</v>
      </c>
      <c r="P43" s="14">
        <v>48.868268283462797</v>
      </c>
      <c r="Q43" s="14"/>
    </row>
    <row r="44" spans="2:17" x14ac:dyDescent="0.25">
      <c r="B44" s="14">
        <v>2.5619999999999998</v>
      </c>
      <c r="C44" s="14">
        <v>73.965000000000003</v>
      </c>
      <c r="D44" s="14">
        <v>37.808</v>
      </c>
      <c r="E44" s="14">
        <v>12.805</v>
      </c>
      <c r="F44" s="14">
        <v>2.0593252329949499</v>
      </c>
      <c r="G44" s="14">
        <v>0</v>
      </c>
      <c r="H44" s="14">
        <v>1.3636708394719499</v>
      </c>
      <c r="I44" s="14"/>
      <c r="J44" s="14"/>
      <c r="K44" s="14">
        <v>17.9937719414201</v>
      </c>
      <c r="L44" s="14">
        <v>0.12338426994695401</v>
      </c>
      <c r="M44" s="14"/>
      <c r="N44" s="14">
        <v>130.496308294138</v>
      </c>
      <c r="O44" s="14">
        <v>0.356035065501973</v>
      </c>
      <c r="P44" s="14">
        <v>34.502274914937402</v>
      </c>
      <c r="Q44" s="14"/>
    </row>
    <row r="45" spans="2:17" x14ac:dyDescent="0.25">
      <c r="B45" s="14">
        <v>2.7970000000000002</v>
      </c>
      <c r="C45" s="14">
        <v>75.194000000000003</v>
      </c>
      <c r="D45" s="14">
        <v>31.9</v>
      </c>
      <c r="E45" s="14"/>
      <c r="F45" s="14">
        <v>755.28307210817695</v>
      </c>
      <c r="G45" s="14">
        <v>183.51112510872801</v>
      </c>
      <c r="H45" s="14">
        <v>2.9327200044256601</v>
      </c>
      <c r="I45" s="14"/>
      <c r="J45" s="14"/>
      <c r="K45" s="14">
        <v>12.8702656502607</v>
      </c>
      <c r="L45" s="14">
        <v>0.15775611512149901</v>
      </c>
      <c r="M45" s="14"/>
      <c r="N45" s="14">
        <v>156.678882530176</v>
      </c>
      <c r="O45" s="14">
        <v>0.43604078407086999</v>
      </c>
      <c r="P45" s="14">
        <v>37.4567619626973</v>
      </c>
      <c r="Q45" s="14"/>
    </row>
    <row r="46" spans="2:17" x14ac:dyDescent="0.25">
      <c r="B46" s="14">
        <v>2.6680000000000001</v>
      </c>
      <c r="C46" s="14">
        <v>70.814999999999998</v>
      </c>
      <c r="D46" s="14">
        <v>27.247</v>
      </c>
      <c r="E46" s="14"/>
      <c r="F46" s="14">
        <v>9.9623347194481795</v>
      </c>
      <c r="G46" s="14">
        <v>105.711981125023</v>
      </c>
      <c r="H46" s="14">
        <v>2.8523485032913398</v>
      </c>
      <c r="I46" s="14"/>
      <c r="J46" s="14"/>
      <c r="K46" s="14">
        <v>8.7211932486635604</v>
      </c>
      <c r="L46" s="14">
        <v>1.0270428964268E-2</v>
      </c>
      <c r="M46" s="14"/>
      <c r="N46" s="14">
        <v>201.662922026883</v>
      </c>
      <c r="O46" s="14">
        <v>0.63546966339446598</v>
      </c>
      <c r="P46" s="14"/>
      <c r="Q46" s="14"/>
    </row>
    <row r="47" spans="2:17" x14ac:dyDescent="0.25">
      <c r="B47" s="14">
        <v>2.8610000000000002</v>
      </c>
      <c r="C47" s="14">
        <v>65.491</v>
      </c>
      <c r="D47" s="14">
        <v>28.678999999999998</v>
      </c>
      <c r="E47" s="14"/>
      <c r="F47" s="14">
        <v>7.4073583875884301</v>
      </c>
      <c r="G47" s="14">
        <v>115.232863642073</v>
      </c>
      <c r="H47" s="14">
        <v>3.5920378129353301</v>
      </c>
      <c r="I47" s="14"/>
      <c r="J47" s="14"/>
      <c r="K47" s="14">
        <v>8.7211932486635604</v>
      </c>
      <c r="L47" s="14">
        <v>0.78610361607422796</v>
      </c>
      <c r="M47" s="14"/>
      <c r="N47" s="14">
        <v>183.730098509577</v>
      </c>
      <c r="O47" s="14">
        <v>0.73780966731012598</v>
      </c>
      <c r="P47" s="14"/>
      <c r="Q47" s="14"/>
    </row>
    <row r="48" spans="2:17" x14ac:dyDescent="0.25">
      <c r="B48" s="14">
        <v>4.33576535116529</v>
      </c>
      <c r="C48" s="14">
        <v>117.227499810068</v>
      </c>
      <c r="D48" s="14">
        <v>38.401000000000003</v>
      </c>
      <c r="E48" s="14"/>
      <c r="F48" s="14" t="s">
        <v>163</v>
      </c>
      <c r="G48" s="14"/>
      <c r="H48" s="14">
        <v>4.2146394096733903</v>
      </c>
      <c r="I48" s="14"/>
      <c r="J48" s="14"/>
      <c r="K48" s="14"/>
      <c r="L48" s="14"/>
      <c r="M48" s="14"/>
      <c r="N48" s="14">
        <v>364.59384082503499</v>
      </c>
      <c r="O48" s="14">
        <v>0.66772071461282201</v>
      </c>
      <c r="P48" s="14"/>
      <c r="Q48" s="14"/>
    </row>
    <row r="49" spans="2:17" x14ac:dyDescent="0.25">
      <c r="B49" s="14">
        <v>4.6378394844848199</v>
      </c>
      <c r="C49" s="14">
        <v>164.23464235255099</v>
      </c>
      <c r="D49" s="14">
        <v>40.524999999999999</v>
      </c>
      <c r="E49" s="14"/>
      <c r="F49" s="14"/>
      <c r="G49" s="14"/>
      <c r="H49" s="14">
        <v>2.7097711378941298</v>
      </c>
      <c r="I49" s="14"/>
      <c r="J49" s="14"/>
      <c r="K49" s="14"/>
      <c r="L49" s="14"/>
      <c r="M49" s="14"/>
      <c r="N49" s="14">
        <v>220.559024582099</v>
      </c>
      <c r="O49" s="14">
        <v>0.47865379085385901</v>
      </c>
      <c r="P49" s="14"/>
      <c r="Q49" s="14"/>
    </row>
    <row r="50" spans="2:17" x14ac:dyDescent="0.25">
      <c r="B50" s="14"/>
      <c r="C50" s="14">
        <v>99.585796452656197</v>
      </c>
      <c r="D50" s="14">
        <v>61.637973556359299</v>
      </c>
      <c r="E50" s="14"/>
      <c r="F50" s="14"/>
      <c r="G50" s="14"/>
      <c r="H50" s="14">
        <v>2.8952844239970399</v>
      </c>
      <c r="I50" s="14"/>
      <c r="J50" s="14"/>
      <c r="K50" s="14"/>
      <c r="L50" s="14"/>
      <c r="M50" s="14"/>
      <c r="N50" s="14">
        <v>320.12547312341297</v>
      </c>
      <c r="O50" s="14">
        <v>0.41370715298855198</v>
      </c>
      <c r="P50" s="14"/>
      <c r="Q50" s="14"/>
    </row>
    <row r="51" spans="2:17" x14ac:dyDescent="0.25">
      <c r="B51" s="14"/>
      <c r="C51" s="14">
        <v>138.44997794742</v>
      </c>
      <c r="D51" s="14">
        <v>62.846015626942297</v>
      </c>
      <c r="E51" s="14"/>
      <c r="F51" s="14"/>
      <c r="G51" s="14"/>
      <c r="H51" s="14">
        <v>2.5276507222344899</v>
      </c>
      <c r="I51" s="14"/>
      <c r="J51" s="14"/>
      <c r="K51" s="14"/>
      <c r="L51" s="14"/>
      <c r="M51" s="14"/>
      <c r="N51" s="14">
        <v>238.18295096679799</v>
      </c>
      <c r="O51" s="14">
        <v>0.714262799231423</v>
      </c>
      <c r="P51" s="14"/>
      <c r="Q51" s="14"/>
    </row>
    <row r="52" spans="2:17" x14ac:dyDescent="0.25">
      <c r="B52" s="14"/>
      <c r="C52" s="14"/>
      <c r="D52" s="14">
        <v>69.124579544404995</v>
      </c>
      <c r="E52" s="14"/>
      <c r="F52" s="14"/>
      <c r="G52" s="14"/>
      <c r="H52" s="14">
        <v>3.4753872828432599</v>
      </c>
      <c r="I52" s="14"/>
      <c r="J52" s="14"/>
      <c r="K52" s="14"/>
      <c r="L52" s="14"/>
      <c r="M52" s="14"/>
      <c r="N52" s="14">
        <v>214.069388279252</v>
      </c>
      <c r="O52" s="14">
        <v>0.77807553600090595</v>
      </c>
      <c r="P52" s="14"/>
      <c r="Q52" s="14"/>
    </row>
    <row r="53" spans="2:17" x14ac:dyDescent="0.25">
      <c r="B53" s="14"/>
      <c r="C53" s="14"/>
      <c r="D53" s="14"/>
      <c r="E53" s="14"/>
      <c r="F53" s="14"/>
      <c r="G53" s="14"/>
      <c r="H53" s="14">
        <v>5.2872104236670596</v>
      </c>
      <c r="I53" s="14"/>
      <c r="J53" s="14"/>
      <c r="K53" s="14"/>
      <c r="L53" s="14"/>
      <c r="M53" s="14"/>
      <c r="N53" s="14">
        <v>492.10135697723598</v>
      </c>
      <c r="O53" s="14">
        <v>0.74133888068271603</v>
      </c>
      <c r="P53" s="14"/>
      <c r="Q53" s="14"/>
    </row>
    <row r="54" spans="2:17" x14ac:dyDescent="0.25">
      <c r="B54" s="14"/>
      <c r="C54" s="14"/>
      <c r="D54" s="14"/>
      <c r="E54" s="14"/>
      <c r="F54" s="14"/>
      <c r="G54" s="14"/>
      <c r="H54" s="14">
        <v>4.3482545979952798</v>
      </c>
      <c r="I54" s="14"/>
      <c r="J54" s="14"/>
      <c r="K54" s="14"/>
      <c r="L54" s="14"/>
      <c r="M54" s="14"/>
      <c r="N54" s="14"/>
      <c r="O54" s="14">
        <v>0.76897401484335604</v>
      </c>
      <c r="P54" s="14"/>
      <c r="Q54" s="14"/>
    </row>
    <row r="55" spans="2:17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>
        <v>310.19369241672001</v>
      </c>
      <c r="O55" s="14">
        <v>0.57677883964822996</v>
      </c>
      <c r="P55" s="14"/>
      <c r="Q55" s="14"/>
    </row>
    <row r="56" spans="2:17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>
        <v>587.36656592440204</v>
      </c>
      <c r="O56" s="14">
        <v>0.48678752026791799</v>
      </c>
      <c r="P56" s="14"/>
      <c r="Q56" s="14"/>
    </row>
    <row r="57" spans="2:17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>
        <v>0.36635676019461999</v>
      </c>
      <c r="P57" s="14"/>
      <c r="Q57" s="14"/>
    </row>
    <row r="58" spans="2:17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>
        <v>558.33333627383502</v>
      </c>
      <c r="O58" s="14">
        <v>0.51360164976331801</v>
      </c>
      <c r="P58" s="14"/>
      <c r="Q58" s="14"/>
    </row>
    <row r="59" spans="2:17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>
        <v>840.495904042696</v>
      </c>
      <c r="O59" s="14">
        <v>0.32440898031603199</v>
      </c>
      <c r="P59" s="14"/>
      <c r="Q59" s="14"/>
    </row>
    <row r="60" spans="2:17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>
        <v>841.62053082944794</v>
      </c>
      <c r="O60" s="14">
        <v>0</v>
      </c>
      <c r="P60" s="14"/>
      <c r="Q60" s="14"/>
    </row>
    <row r="61" spans="2:17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4" spans="2:17" x14ac:dyDescent="0.25">
      <c r="B64" s="13" t="s">
        <v>139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2:17" x14ac:dyDescent="0.25">
      <c r="B65" s="13" t="s">
        <v>146</v>
      </c>
      <c r="C65" s="13" t="s">
        <v>147</v>
      </c>
      <c r="D65" s="13" t="s">
        <v>148</v>
      </c>
      <c r="E65" s="13" t="s">
        <v>149</v>
      </c>
      <c r="F65" s="13" t="s">
        <v>150</v>
      </c>
      <c r="G65" s="13" t="s">
        <v>151</v>
      </c>
      <c r="H65" s="13" t="s">
        <v>152</v>
      </c>
      <c r="I65" s="13" t="s">
        <v>153</v>
      </c>
      <c r="J65" s="13" t="s">
        <v>154</v>
      </c>
      <c r="K65" s="13" t="s">
        <v>155</v>
      </c>
      <c r="L65" s="13" t="s">
        <v>156</v>
      </c>
      <c r="M65" s="13" t="s">
        <v>157</v>
      </c>
      <c r="N65" s="13" t="s">
        <v>158</v>
      </c>
      <c r="O65" s="13" t="s">
        <v>159</v>
      </c>
      <c r="P65" s="13" t="s">
        <v>160</v>
      </c>
      <c r="Q65" s="13" t="s">
        <v>161</v>
      </c>
    </row>
    <row r="66" spans="2:17" x14ac:dyDescent="0.25">
      <c r="B66" s="14">
        <v>8413</v>
      </c>
      <c r="C66" s="14">
        <v>69.3</v>
      </c>
      <c r="D66" s="14"/>
      <c r="E66" s="14">
        <v>77.5</v>
      </c>
      <c r="F66" s="14">
        <v>689.466279874733</v>
      </c>
      <c r="G66" s="14">
        <v>12144.013798288999</v>
      </c>
      <c r="H66" s="14">
        <v>111</v>
      </c>
      <c r="I66" s="14"/>
      <c r="J66" s="14" t="s">
        <v>163</v>
      </c>
      <c r="K66" s="14">
        <v>171.974636642034</v>
      </c>
      <c r="L66" s="14">
        <v>168.481758071131</v>
      </c>
      <c r="M66" s="14">
        <v>724.19616153586196</v>
      </c>
      <c r="N66" s="14"/>
      <c r="O66" s="14">
        <v>220.87117717986001</v>
      </c>
      <c r="P66" s="14">
        <v>84.064346858615096</v>
      </c>
      <c r="Q66" s="14">
        <v>253.59080152409899</v>
      </c>
    </row>
    <row r="67" spans="2:17" x14ac:dyDescent="0.25">
      <c r="B67" s="14"/>
      <c r="C67" s="14"/>
      <c r="D67" s="14"/>
      <c r="E67" s="14">
        <v>50.5</v>
      </c>
      <c r="F67" s="14">
        <v>5779.8967746418803</v>
      </c>
      <c r="G67" s="14">
        <v>7924.5288777844398</v>
      </c>
      <c r="H67" s="14"/>
      <c r="I67" s="14">
        <v>35564.011636149917</v>
      </c>
      <c r="J67" s="14">
        <v>69.145396698252995</v>
      </c>
      <c r="K67" s="14">
        <v>203.985224007634</v>
      </c>
      <c r="L67" s="14">
        <v>72.1396824545903</v>
      </c>
      <c r="M67" s="14"/>
      <c r="N67" s="14"/>
      <c r="O67" s="14">
        <v>266.57951000712802</v>
      </c>
      <c r="P67" s="14">
        <v>9.0968259689308795</v>
      </c>
      <c r="Q67" s="14">
        <v>13.2236014611754</v>
      </c>
    </row>
    <row r="68" spans="2:17" x14ac:dyDescent="0.25">
      <c r="B68" s="14"/>
      <c r="C68" s="14"/>
      <c r="D68" s="14"/>
      <c r="E68" s="14"/>
      <c r="F68" s="14"/>
      <c r="G68" s="14" t="s">
        <v>163</v>
      </c>
      <c r="H68" s="14"/>
      <c r="I68" s="14"/>
      <c r="J68" s="14" t="s">
        <v>163</v>
      </c>
      <c r="K68" s="14">
        <v>704.06172895109296</v>
      </c>
      <c r="L68" s="14">
        <v>495.42231557569301</v>
      </c>
      <c r="M68" s="14"/>
      <c r="N68" s="14"/>
      <c r="O68" s="14">
        <v>227.96080106477501</v>
      </c>
      <c r="P68" s="14">
        <v>1.14624628272049</v>
      </c>
      <c r="Q68" s="14">
        <v>40.017052637184797</v>
      </c>
    </row>
    <row r="69" spans="2:17" x14ac:dyDescent="0.25">
      <c r="B69" s="14"/>
      <c r="C69" s="14">
        <v>25.45</v>
      </c>
      <c r="D69" s="14"/>
      <c r="E69" s="14">
        <v>14</v>
      </c>
      <c r="F69" s="14"/>
      <c r="G69" s="14" t="s">
        <v>163</v>
      </c>
      <c r="H69" s="14"/>
      <c r="I69" s="14">
        <v>0.01</v>
      </c>
      <c r="J69" s="14">
        <v>1.02432747395654</v>
      </c>
      <c r="K69" s="14"/>
      <c r="L69" s="14">
        <v>432.06355488115798</v>
      </c>
      <c r="M69" s="14"/>
      <c r="N69" s="14">
        <v>268.11513255320699</v>
      </c>
      <c r="O69" s="14">
        <v>309.39045319740899</v>
      </c>
      <c r="P69" s="14">
        <v>0.87724416308865505</v>
      </c>
      <c r="Q69" s="14"/>
    </row>
    <row r="70" spans="2:17" x14ac:dyDescent="0.25">
      <c r="B70" s="14"/>
      <c r="C70" s="14">
        <v>7.97</v>
      </c>
      <c r="D70" s="14">
        <v>437</v>
      </c>
      <c r="E70" s="14">
        <v>11</v>
      </c>
      <c r="F70" s="14"/>
      <c r="G70" s="14">
        <v>9.6557610928317299</v>
      </c>
      <c r="H70" s="14">
        <v>56.2</v>
      </c>
      <c r="I70" s="14">
        <v>2.0389596655678799E-2</v>
      </c>
      <c r="J70" s="14" t="s">
        <v>163</v>
      </c>
      <c r="K70" s="14"/>
      <c r="L70" s="14">
        <v>397.96683959972898</v>
      </c>
      <c r="M70" s="14">
        <v>451.11386081976298</v>
      </c>
      <c r="N70" s="14"/>
      <c r="O70" s="14">
        <v>803.029974541348</v>
      </c>
      <c r="P70" s="14">
        <v>0.66314790183593697</v>
      </c>
      <c r="Q70" s="14"/>
    </row>
    <row r="71" spans="2:17" x14ac:dyDescent="0.25">
      <c r="B71" s="14">
        <v>329</v>
      </c>
      <c r="C71" s="14"/>
      <c r="D71" s="14">
        <v>291</v>
      </c>
      <c r="E71" s="14">
        <v>10.199999999999999</v>
      </c>
      <c r="F71" s="14"/>
      <c r="G71" s="14">
        <v>7.1764617809787401</v>
      </c>
      <c r="H71" s="14"/>
      <c r="I71" s="14">
        <v>1.3244604440024099</v>
      </c>
      <c r="J71" s="14"/>
      <c r="K71" s="14"/>
      <c r="L71" s="14">
        <v>509.34874928310597</v>
      </c>
      <c r="M71" s="14">
        <v>143.74164750420201</v>
      </c>
      <c r="N71" s="14"/>
      <c r="O71" s="14"/>
      <c r="P71" s="14">
        <v>5.0289182287121502E-2</v>
      </c>
      <c r="Q71" s="14"/>
    </row>
    <row r="72" spans="2:17" x14ac:dyDescent="0.25">
      <c r="B72" s="14">
        <v>220</v>
      </c>
      <c r="C72" s="14"/>
      <c r="D72" s="14">
        <v>254</v>
      </c>
      <c r="E72" s="14">
        <v>10.199999999999999</v>
      </c>
      <c r="F72" s="14"/>
      <c r="G72" s="14" t="s">
        <v>163</v>
      </c>
      <c r="H72" s="14"/>
      <c r="I72" s="14"/>
      <c r="J72" s="14"/>
      <c r="K72" s="14"/>
      <c r="L72" s="14"/>
      <c r="M72" s="14">
        <v>34.4425343748578</v>
      </c>
      <c r="N72" s="14">
        <v>19.482982876441302</v>
      </c>
      <c r="O72" s="14"/>
      <c r="P72" s="14">
        <v>0.20877568983525499</v>
      </c>
      <c r="Q72" s="14"/>
    </row>
    <row r="73" spans="2:17" x14ac:dyDescent="0.25">
      <c r="B73" s="14"/>
      <c r="C73" s="14">
        <v>1.58</v>
      </c>
      <c r="D73" s="14">
        <v>173</v>
      </c>
      <c r="E73" s="14">
        <v>5.28</v>
      </c>
      <c r="F73" s="14"/>
      <c r="G73" s="14" t="s">
        <v>163</v>
      </c>
      <c r="H73" s="14">
        <v>0.92300000000000004</v>
      </c>
      <c r="I73" s="14"/>
      <c r="J73" s="14"/>
      <c r="K73" s="14">
        <v>52.718372159344597</v>
      </c>
      <c r="L73" s="14">
        <v>209.31541673343301</v>
      </c>
      <c r="M73" s="14"/>
      <c r="N73" s="14">
        <v>6.0809190376479201</v>
      </c>
      <c r="O73" s="14"/>
      <c r="P73" s="14">
        <v>0.11197541834270899</v>
      </c>
      <c r="Q73" s="14"/>
    </row>
    <row r="74" spans="2:17" x14ac:dyDescent="0.25">
      <c r="B74" s="14"/>
      <c r="C74" s="14">
        <v>0.69899999999999995</v>
      </c>
      <c r="D74" s="14">
        <v>86.1</v>
      </c>
      <c r="E74" s="14"/>
      <c r="F74" s="14"/>
      <c r="G74" s="14" t="s">
        <v>167</v>
      </c>
      <c r="H74" s="14">
        <v>3.3709661830419603E-2</v>
      </c>
      <c r="I74" s="14"/>
      <c r="J74" s="14"/>
      <c r="K74" s="14">
        <v>9.7244799204473704</v>
      </c>
      <c r="L74" s="14">
        <v>155.278160010905</v>
      </c>
      <c r="M74" s="14">
        <v>9.7008114369951208</v>
      </c>
      <c r="N74" s="14">
        <v>2.58652317434683</v>
      </c>
      <c r="O74" s="14">
        <v>763.72626942071804</v>
      </c>
      <c r="P74" s="14">
        <v>1.1673824271414999E-2</v>
      </c>
      <c r="Q74" s="14"/>
    </row>
    <row r="75" spans="2:17" x14ac:dyDescent="0.25">
      <c r="B75" s="14">
        <v>61</v>
      </c>
      <c r="C75" s="14">
        <v>8.9999999999999993E-3</v>
      </c>
      <c r="D75" s="14">
        <v>77.599999999999994</v>
      </c>
      <c r="E75" s="14"/>
      <c r="F75" s="14">
        <v>10.528932431896701</v>
      </c>
      <c r="G75" s="14">
        <v>0</v>
      </c>
      <c r="H75" s="14">
        <v>6.9747106321914595E-2</v>
      </c>
      <c r="I75" s="14"/>
      <c r="J75" s="14"/>
      <c r="K75" s="14">
        <v>6.4790579481730903</v>
      </c>
      <c r="L75" s="14">
        <v>79.874062372595802</v>
      </c>
      <c r="M75" s="14"/>
      <c r="N75" s="14">
        <v>1.62707721378616</v>
      </c>
      <c r="O75" s="14">
        <v>698.64971417428603</v>
      </c>
      <c r="P75" s="14">
        <v>0.01</v>
      </c>
      <c r="Q75" s="14"/>
    </row>
    <row r="76" spans="2:17" x14ac:dyDescent="0.25">
      <c r="B76" s="14">
        <v>19.100000000000001</v>
      </c>
      <c r="C76" s="14"/>
      <c r="D76" s="14">
        <v>66.2</v>
      </c>
      <c r="E76" s="14"/>
      <c r="F76" s="14">
        <v>7.9793533474340999</v>
      </c>
      <c r="G76" s="14">
        <v>0.64135257989544403</v>
      </c>
      <c r="H76" s="14">
        <v>0.16410343461021601</v>
      </c>
      <c r="I76" s="14"/>
      <c r="J76" s="14"/>
      <c r="K76" s="14"/>
      <c r="L76" s="14">
        <v>55.231267735793701</v>
      </c>
      <c r="M76" s="14"/>
      <c r="N76" s="14">
        <v>0.89064782940675102</v>
      </c>
      <c r="O76" s="14"/>
      <c r="P76" s="14">
        <v>0.01</v>
      </c>
      <c r="Q76" s="14"/>
    </row>
    <row r="77" spans="2:17" x14ac:dyDescent="0.25">
      <c r="B77" s="14">
        <v>14.6</v>
      </c>
      <c r="C77" s="14"/>
      <c r="D77" s="14">
        <v>61.4</v>
      </c>
      <c r="E77" s="14"/>
      <c r="F77" s="14">
        <v>5.2763720196649997</v>
      </c>
      <c r="G77" s="14">
        <v>0.41233536990834802</v>
      </c>
      <c r="H77" s="14">
        <v>4.5632232223109196E-3</v>
      </c>
      <c r="I77" s="14"/>
      <c r="J77" s="14"/>
      <c r="K77" s="14">
        <v>2.72012994078769</v>
      </c>
      <c r="L77" s="14"/>
      <c r="M77" s="14"/>
      <c r="N77" s="14">
        <v>0.64549462810486402</v>
      </c>
      <c r="O77" s="14">
        <v>606.65858974043397</v>
      </c>
      <c r="P77" s="14"/>
      <c r="Q77" s="14"/>
    </row>
    <row r="78" spans="2:17" x14ac:dyDescent="0.25">
      <c r="B78" s="14">
        <v>17.100000000000001</v>
      </c>
      <c r="C78" s="14"/>
      <c r="D78" s="14"/>
      <c r="E78" s="14"/>
      <c r="F78" s="14">
        <v>3.3476493774743701</v>
      </c>
      <c r="G78" s="14">
        <v>5.1369650062736603E-2</v>
      </c>
      <c r="H78" s="14"/>
      <c r="I78" s="14"/>
      <c r="J78" s="14"/>
      <c r="K78" s="14">
        <v>2.72012994078769</v>
      </c>
      <c r="L78" s="14">
        <v>1.24566236395325</v>
      </c>
      <c r="M78" s="14"/>
      <c r="N78" s="14">
        <v>0.36130925878074899</v>
      </c>
      <c r="O78" s="14">
        <v>346.35308635044902</v>
      </c>
      <c r="P78" s="14"/>
      <c r="Q78" s="14"/>
    </row>
    <row r="79" spans="2:17" x14ac:dyDescent="0.25">
      <c r="B79" s="14">
        <v>1.5806307265811099</v>
      </c>
      <c r="C79" s="14"/>
      <c r="D79" s="14"/>
      <c r="E79" s="14"/>
      <c r="F79" s="14" t="s">
        <v>163</v>
      </c>
      <c r="G79" s="14"/>
      <c r="H79" s="14"/>
      <c r="I79" s="14"/>
      <c r="J79" s="14"/>
      <c r="K79" s="14"/>
      <c r="L79" s="14"/>
      <c r="M79" s="14"/>
      <c r="N79" s="14">
        <v>0.10629457566652099</v>
      </c>
      <c r="O79" s="14">
        <v>179.72999198375101</v>
      </c>
      <c r="P79" s="14"/>
      <c r="Q79" s="14"/>
    </row>
    <row r="80" spans="2:17" x14ac:dyDescent="0.25">
      <c r="B80" s="14">
        <v>1.2211498379147301</v>
      </c>
      <c r="C80" s="14"/>
      <c r="D80" s="14">
        <v>32.9</v>
      </c>
      <c r="E80" s="14"/>
      <c r="F80" s="14"/>
      <c r="G80" s="14"/>
      <c r="H80" s="14"/>
      <c r="I80" s="14"/>
      <c r="J80" s="14"/>
      <c r="K80" s="14"/>
      <c r="L80" s="14"/>
      <c r="M80" s="14"/>
      <c r="N80" s="14">
        <v>6.8422077157378094E-2</v>
      </c>
      <c r="O80" s="14">
        <v>175.12901200179701</v>
      </c>
      <c r="P80" s="14"/>
      <c r="Q80" s="14"/>
    </row>
    <row r="81" spans="2:17" x14ac:dyDescent="0.25">
      <c r="B81" s="14"/>
      <c r="C81" s="14"/>
      <c r="D81" s="14">
        <v>1.9929632086587901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>
        <v>195.431925157829</v>
      </c>
      <c r="P81" s="14"/>
      <c r="Q81" s="14"/>
    </row>
    <row r="82" spans="2:17" x14ac:dyDescent="0.25">
      <c r="B82" s="14"/>
      <c r="C82" s="14"/>
      <c r="D82" s="14">
        <v>3.4246755772733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>
        <v>223.04615981555801</v>
      </c>
      <c r="P82" s="14"/>
      <c r="Q82" s="14"/>
    </row>
    <row r="83" spans="2:17" x14ac:dyDescent="0.25">
      <c r="B83" s="14"/>
      <c r="C83" s="14"/>
      <c r="D83" s="14">
        <v>1.96695882133917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>
        <v>70.108990440973002</v>
      </c>
      <c r="P83" s="14"/>
      <c r="Q83" s="14"/>
    </row>
    <row r="84" spans="2:17" x14ac:dyDescent="0.25">
      <c r="B84" s="14"/>
      <c r="C84" s="14"/>
      <c r="D84" s="14">
        <v>1.99095162687646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>
        <v>39.317360970859703</v>
      </c>
      <c r="P84" s="14"/>
      <c r="Q84" s="14"/>
    </row>
    <row r="85" spans="2:17" x14ac:dyDescent="0.25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>
        <v>34.708764446959599</v>
      </c>
      <c r="P85" s="14"/>
      <c r="Q85" s="14"/>
    </row>
    <row r="86" spans="2:17" x14ac:dyDescent="0.25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>
        <v>29.171590812596602</v>
      </c>
      <c r="P86" s="14"/>
      <c r="Q86" s="14"/>
    </row>
    <row r="87" spans="2:17" x14ac:dyDescent="0.25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>
        <v>36.719571499360796</v>
      </c>
      <c r="P87" s="14"/>
      <c r="Q87" s="14"/>
    </row>
    <row r="88" spans="2:17" x14ac:dyDescent="0.25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>
        <v>12.845171818025801</v>
      </c>
      <c r="P88" s="14"/>
      <c r="Q88" s="14"/>
    </row>
    <row r="89" spans="2:17" x14ac:dyDescent="0.25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>
        <v>7.3892521513211404</v>
      </c>
      <c r="P89" s="14"/>
      <c r="Q89" s="14"/>
    </row>
    <row r="90" spans="2:17" x14ac:dyDescent="0.25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>
        <v>1.9501282017036099</v>
      </c>
      <c r="P90" s="14"/>
      <c r="Q90" s="14"/>
    </row>
    <row r="91" spans="2:17" x14ac:dyDescent="0.25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>
        <v>1.50801258590381</v>
      </c>
      <c r="P91" s="14"/>
      <c r="Q91" s="14"/>
    </row>
    <row r="92" spans="2:17" x14ac:dyDescent="0.25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</row>
  </sheetData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E4DD-50E1-4DAC-BE8A-E4B485CD6CF9}">
  <dimension ref="A1:C21"/>
  <sheetViews>
    <sheetView workbookViewId="0">
      <selection activeCell="F7" sqref="F7"/>
    </sheetView>
  </sheetViews>
  <sheetFormatPr defaultRowHeight="15" x14ac:dyDescent="0.25"/>
  <cols>
    <col min="1" max="1" width="11.28515625" bestFit="1" customWidth="1"/>
    <col min="2" max="2" width="12.7109375" bestFit="1" customWidth="1"/>
    <col min="3" max="3" width="13.7109375" bestFit="1" customWidth="1"/>
  </cols>
  <sheetData>
    <row r="1" spans="1:3" x14ac:dyDescent="0.25">
      <c r="A1" s="72"/>
      <c r="B1" s="72" t="s">
        <v>925</v>
      </c>
      <c r="C1" s="72" t="s">
        <v>903</v>
      </c>
    </row>
    <row r="2" spans="1:3" x14ac:dyDescent="0.25">
      <c r="A2" s="73" t="s">
        <v>102</v>
      </c>
      <c r="B2" s="71">
        <v>5.43</v>
      </c>
      <c r="C2" s="71">
        <v>7.07</v>
      </c>
    </row>
    <row r="3" spans="1:3" x14ac:dyDescent="0.25">
      <c r="A3" s="73" t="s">
        <v>103</v>
      </c>
      <c r="B3" s="71">
        <v>1.1000000000000001</v>
      </c>
      <c r="C3" s="71">
        <v>2.98</v>
      </c>
    </row>
    <row r="4" spans="1:3" x14ac:dyDescent="0.25">
      <c r="A4" s="73" t="s">
        <v>104</v>
      </c>
      <c r="B4" s="71">
        <v>1.64</v>
      </c>
      <c r="C4" s="71">
        <v>1.38</v>
      </c>
    </row>
    <row r="5" spans="1:3" x14ac:dyDescent="0.25">
      <c r="A5" s="73" t="s">
        <v>105</v>
      </c>
      <c r="B5" s="71">
        <v>8.58</v>
      </c>
      <c r="C5" s="71">
        <v>8.33</v>
      </c>
    </row>
    <row r="6" spans="1:3" x14ac:dyDescent="0.25">
      <c r="A6" s="73" t="s">
        <v>106</v>
      </c>
      <c r="B6" s="71">
        <v>4459</v>
      </c>
      <c r="C6" s="71">
        <v>5182</v>
      </c>
    </row>
    <row r="7" spans="1:3" x14ac:dyDescent="0.25">
      <c r="A7" s="73" t="s">
        <v>107</v>
      </c>
      <c r="B7" s="71">
        <v>0.28000000000000003</v>
      </c>
      <c r="C7" s="71">
        <v>0.154</v>
      </c>
    </row>
    <row r="8" spans="1:3" x14ac:dyDescent="0.25">
      <c r="A8" s="73" t="s">
        <v>108</v>
      </c>
      <c r="B8" s="71">
        <v>1217</v>
      </c>
      <c r="C8" s="71">
        <v>806</v>
      </c>
    </row>
    <row r="9" spans="1:3" x14ac:dyDescent="0.25">
      <c r="A9" s="73" t="s">
        <v>109</v>
      </c>
      <c r="B9" s="71">
        <v>6955</v>
      </c>
      <c r="C9" s="71">
        <v>8201</v>
      </c>
    </row>
    <row r="10" spans="1:3" x14ac:dyDescent="0.25">
      <c r="A10" s="73" t="s">
        <v>110</v>
      </c>
      <c r="B10" s="71">
        <v>26.7</v>
      </c>
      <c r="C10" s="71">
        <v>24.7</v>
      </c>
    </row>
    <row r="11" spans="1:3" x14ac:dyDescent="0.25">
      <c r="A11" s="73" t="s">
        <v>111</v>
      </c>
      <c r="B11" s="71">
        <v>126</v>
      </c>
      <c r="C11" s="71">
        <v>233</v>
      </c>
    </row>
    <row r="12" spans="1:3" x14ac:dyDescent="0.25">
      <c r="A12" s="73" t="s">
        <v>112</v>
      </c>
      <c r="B12" s="71">
        <v>425</v>
      </c>
      <c r="C12" s="71">
        <v>482</v>
      </c>
    </row>
    <row r="13" spans="1:3" x14ac:dyDescent="0.25">
      <c r="A13" s="73" t="s">
        <v>113</v>
      </c>
      <c r="B13" s="71">
        <v>308</v>
      </c>
      <c r="C13" s="71">
        <v>285</v>
      </c>
    </row>
    <row r="14" spans="1:3" x14ac:dyDescent="0.25">
      <c r="A14" s="73" t="s">
        <v>114</v>
      </c>
      <c r="B14" s="71">
        <v>12</v>
      </c>
      <c r="C14" s="71">
        <v>13.7</v>
      </c>
    </row>
    <row r="15" spans="1:3" x14ac:dyDescent="0.25">
      <c r="A15" s="73" t="s">
        <v>115</v>
      </c>
      <c r="B15" s="71">
        <v>25.5</v>
      </c>
      <c r="C15" s="71">
        <v>39.299999999999997</v>
      </c>
    </row>
    <row r="16" spans="1:3" x14ac:dyDescent="0.25">
      <c r="A16" s="73" t="s">
        <v>116</v>
      </c>
      <c r="B16" s="71">
        <v>19.3</v>
      </c>
      <c r="C16" s="71">
        <v>20.7</v>
      </c>
    </row>
    <row r="17" spans="1:3" x14ac:dyDescent="0.25">
      <c r="A17" s="73" t="s">
        <v>117</v>
      </c>
      <c r="B17" s="71">
        <v>93.7</v>
      </c>
      <c r="C17" s="71">
        <v>76.5</v>
      </c>
    </row>
    <row r="18" spans="1:3" x14ac:dyDescent="0.25">
      <c r="A18" s="73" t="s">
        <v>118</v>
      </c>
      <c r="B18" s="71">
        <v>6296</v>
      </c>
      <c r="C18" s="71">
        <v>6632</v>
      </c>
    </row>
    <row r="19" spans="1:3" x14ac:dyDescent="0.25">
      <c r="A19" s="73" t="s">
        <v>119</v>
      </c>
      <c r="B19" s="71">
        <v>185</v>
      </c>
      <c r="C19" s="71">
        <v>236</v>
      </c>
    </row>
    <row r="20" spans="1:3" x14ac:dyDescent="0.25">
      <c r="A20" s="73" t="s">
        <v>120</v>
      </c>
      <c r="B20" s="71">
        <v>93.1</v>
      </c>
      <c r="C20" s="71">
        <v>177</v>
      </c>
    </row>
    <row r="21" spans="1:3" x14ac:dyDescent="0.25">
      <c r="A21" s="73" t="s">
        <v>121</v>
      </c>
      <c r="B21" s="71">
        <v>128</v>
      </c>
      <c r="C21" s="71">
        <v>277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89CD-8AB9-4986-A64E-99E2BE50CC1A}">
  <dimension ref="A1:C22"/>
  <sheetViews>
    <sheetView workbookViewId="0">
      <selection sqref="A1:C22"/>
    </sheetView>
  </sheetViews>
  <sheetFormatPr defaultRowHeight="15" x14ac:dyDescent="0.25"/>
  <cols>
    <col min="2" max="2" width="16.5703125" bestFit="1" customWidth="1"/>
    <col min="3" max="3" width="14.5703125" bestFit="1" customWidth="1"/>
  </cols>
  <sheetData>
    <row r="1" spans="1:3" x14ac:dyDescent="0.25">
      <c r="A1" s="72"/>
      <c r="B1" s="72" t="s">
        <v>902</v>
      </c>
      <c r="C1" s="72" t="s">
        <v>903</v>
      </c>
    </row>
    <row r="2" spans="1:3" x14ac:dyDescent="0.25">
      <c r="A2" s="73" t="s">
        <v>904</v>
      </c>
      <c r="B2" s="71">
        <v>126</v>
      </c>
      <c r="C2" s="71">
        <v>228</v>
      </c>
    </row>
    <row r="3" spans="1:3" x14ac:dyDescent="0.25">
      <c r="A3" s="73" t="s">
        <v>905</v>
      </c>
      <c r="B3" s="71">
        <v>0</v>
      </c>
      <c r="C3" s="71">
        <v>0</v>
      </c>
    </row>
    <row r="4" spans="1:3" x14ac:dyDescent="0.25">
      <c r="A4" s="73" t="s">
        <v>906</v>
      </c>
      <c r="B4" s="71">
        <v>0.2</v>
      </c>
      <c r="C4" s="71">
        <v>0</v>
      </c>
    </row>
    <row r="5" spans="1:3" x14ac:dyDescent="0.25">
      <c r="A5" s="73" t="s">
        <v>907</v>
      </c>
      <c r="B5" s="71">
        <v>8.4600000000000009</v>
      </c>
      <c r="C5" s="71">
        <v>21.2</v>
      </c>
    </row>
    <row r="6" spans="1:3" x14ac:dyDescent="0.25">
      <c r="A6" s="73" t="s">
        <v>908</v>
      </c>
      <c r="B6" s="71">
        <v>7.0000000000000007E-2</v>
      </c>
      <c r="C6" s="71">
        <v>0</v>
      </c>
    </row>
    <row r="7" spans="1:3" x14ac:dyDescent="0.25">
      <c r="A7" s="73" t="s">
        <v>909</v>
      </c>
      <c r="B7" s="71">
        <v>0</v>
      </c>
      <c r="C7" s="71">
        <v>0</v>
      </c>
    </row>
    <row r="8" spans="1:3" x14ac:dyDescent="0.25">
      <c r="A8" s="73" t="s">
        <v>910</v>
      </c>
      <c r="B8" s="71"/>
      <c r="C8" s="71">
        <v>0</v>
      </c>
    </row>
    <row r="9" spans="1:3" x14ac:dyDescent="0.25">
      <c r="A9" s="73" t="s">
        <v>911</v>
      </c>
      <c r="B9" s="71">
        <v>90</v>
      </c>
      <c r="C9" s="71">
        <v>194</v>
      </c>
    </row>
    <row r="10" spans="1:3" x14ac:dyDescent="0.25">
      <c r="A10" s="73" t="s">
        <v>912</v>
      </c>
      <c r="B10" s="71">
        <v>0</v>
      </c>
      <c r="C10" s="71">
        <v>0</v>
      </c>
    </row>
    <row r="11" spans="1:3" x14ac:dyDescent="0.25">
      <c r="A11" s="73" t="s">
        <v>913</v>
      </c>
      <c r="B11" s="71">
        <v>7.0000000000000007E-2</v>
      </c>
      <c r="C11" s="71">
        <v>6.6000000000000003E-2</v>
      </c>
    </row>
    <row r="12" spans="1:3" x14ac:dyDescent="0.25">
      <c r="A12" s="73" t="s">
        <v>914</v>
      </c>
      <c r="B12" s="71">
        <v>10.15</v>
      </c>
      <c r="C12" s="71">
        <v>15.7</v>
      </c>
    </row>
    <row r="13" spans="1:3" x14ac:dyDescent="0.25">
      <c r="A13" s="73" t="s">
        <v>915</v>
      </c>
      <c r="B13" s="71">
        <v>0</v>
      </c>
      <c r="C13" s="71">
        <v>0</v>
      </c>
    </row>
    <row r="14" spans="1:3" x14ac:dyDescent="0.25">
      <c r="A14" s="73" t="s">
        <v>916</v>
      </c>
      <c r="B14" s="71">
        <v>0</v>
      </c>
      <c r="C14" s="71">
        <v>0</v>
      </c>
    </row>
    <row r="15" spans="1:3" x14ac:dyDescent="0.25">
      <c r="A15" s="73" t="s">
        <v>917</v>
      </c>
      <c r="B15" s="71"/>
      <c r="C15" s="71">
        <v>0</v>
      </c>
    </row>
    <row r="16" spans="1:3" x14ac:dyDescent="0.25">
      <c r="A16" s="73" t="s">
        <v>918</v>
      </c>
      <c r="B16" s="71">
        <v>107</v>
      </c>
      <c r="C16" s="71">
        <v>222</v>
      </c>
    </row>
    <row r="17" spans="1:3" x14ac:dyDescent="0.25">
      <c r="A17" s="73" t="s">
        <v>919</v>
      </c>
      <c r="B17" s="71">
        <v>0</v>
      </c>
      <c r="C17" s="71">
        <v>0</v>
      </c>
    </row>
    <row r="18" spans="1:3" x14ac:dyDescent="0.25">
      <c r="A18" s="73" t="s">
        <v>920</v>
      </c>
      <c r="B18" s="71">
        <v>0</v>
      </c>
      <c r="C18" s="71">
        <v>0</v>
      </c>
    </row>
    <row r="19" spans="1:3" x14ac:dyDescent="0.25">
      <c r="A19" s="73" t="s">
        <v>921</v>
      </c>
      <c r="B19" s="71">
        <v>9.8800000000000008</v>
      </c>
      <c r="C19" s="71">
        <v>17.7</v>
      </c>
    </row>
    <row r="20" spans="1:3" x14ac:dyDescent="0.25">
      <c r="A20" s="73" t="s">
        <v>922</v>
      </c>
      <c r="B20" s="71">
        <v>7.0000000000000007E-2</v>
      </c>
      <c r="C20" s="71">
        <v>0</v>
      </c>
    </row>
    <row r="21" spans="1:3" x14ac:dyDescent="0.25">
      <c r="A21" s="73" t="s">
        <v>923</v>
      </c>
      <c r="B21" s="71">
        <v>0</v>
      </c>
      <c r="C21" s="71">
        <v>0</v>
      </c>
    </row>
    <row r="22" spans="1:3" x14ac:dyDescent="0.25">
      <c r="A22" s="73" t="s">
        <v>924</v>
      </c>
      <c r="B22" s="71"/>
      <c r="C22" s="7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D6C2-EE05-4378-A181-9636A438956C}">
  <dimension ref="A1:F21"/>
  <sheetViews>
    <sheetView workbookViewId="0">
      <selection activeCell="F28" sqref="F28"/>
    </sheetView>
  </sheetViews>
  <sheetFormatPr defaultRowHeight="15" x14ac:dyDescent="0.25"/>
  <cols>
    <col min="1" max="1" width="33.28515625" bestFit="1" customWidth="1"/>
    <col min="2" max="2" width="20.140625" bestFit="1" customWidth="1"/>
    <col min="3" max="7" width="13.42578125" customWidth="1"/>
  </cols>
  <sheetData>
    <row r="1" spans="1:6" x14ac:dyDescent="0.25">
      <c r="A1" s="76" t="s">
        <v>951</v>
      </c>
    </row>
    <row r="2" spans="1:6" x14ac:dyDescent="0.25">
      <c r="A2" s="7" t="s">
        <v>949</v>
      </c>
      <c r="B2" s="7" t="s">
        <v>950</v>
      </c>
      <c r="C2" s="7" t="s">
        <v>948</v>
      </c>
    </row>
    <row r="3" spans="1:6" x14ac:dyDescent="0.25">
      <c r="A3" s="7" t="s">
        <v>940</v>
      </c>
      <c r="B3" s="7" t="s">
        <v>941</v>
      </c>
      <c r="C3" s="15">
        <v>12.21208631475468</v>
      </c>
    </row>
    <row r="4" spans="1:6" x14ac:dyDescent="0.25">
      <c r="A4" s="7"/>
      <c r="B4" s="7" t="s">
        <v>942</v>
      </c>
      <c r="C4" s="15">
        <v>5.0059542634029324</v>
      </c>
    </row>
    <row r="5" spans="1:6" x14ac:dyDescent="0.25">
      <c r="A5" s="7"/>
      <c r="B5" s="7" t="s">
        <v>943</v>
      </c>
      <c r="C5" s="15">
        <v>9.46132529157844</v>
      </c>
    </row>
    <row r="6" spans="1:6" x14ac:dyDescent="0.25">
      <c r="A6" s="7" t="s">
        <v>944</v>
      </c>
      <c r="B6" s="7" t="s">
        <v>945</v>
      </c>
      <c r="C6" s="15">
        <v>0.92687471711338398</v>
      </c>
    </row>
    <row r="7" spans="1:6" x14ac:dyDescent="0.25">
      <c r="A7" s="7"/>
      <c r="B7" s="7" t="s">
        <v>946</v>
      </c>
      <c r="C7" s="15">
        <v>1.237112590983674</v>
      </c>
    </row>
    <row r="8" spans="1:6" x14ac:dyDescent="0.25">
      <c r="A8" s="7" t="s">
        <v>947</v>
      </c>
      <c r="B8" s="7" t="s">
        <v>945</v>
      </c>
      <c r="C8" s="15">
        <v>0.926744586340284</v>
      </c>
    </row>
    <row r="9" spans="1:6" x14ac:dyDescent="0.25">
      <c r="A9" s="7"/>
      <c r="B9" s="7" t="s">
        <v>946</v>
      </c>
      <c r="C9" s="15">
        <v>0.74809836113747596</v>
      </c>
    </row>
    <row r="11" spans="1:6" x14ac:dyDescent="0.25">
      <c r="A11" s="76" t="s">
        <v>939</v>
      </c>
    </row>
    <row r="12" spans="1:6" x14ac:dyDescent="0.25">
      <c r="A12" s="8" t="s">
        <v>952</v>
      </c>
      <c r="B12" s="77" t="s">
        <v>122</v>
      </c>
      <c r="C12" s="77" t="s">
        <v>926</v>
      </c>
      <c r="D12" s="77" t="s">
        <v>927</v>
      </c>
      <c r="E12" s="77" t="s">
        <v>928</v>
      </c>
      <c r="F12" s="77" t="s">
        <v>929</v>
      </c>
    </row>
    <row r="13" spans="1:6" x14ac:dyDescent="0.25">
      <c r="A13" s="77" t="s">
        <v>930</v>
      </c>
      <c r="B13" s="77">
        <v>1.5580000000000001</v>
      </c>
      <c r="C13" s="77">
        <v>77.5</v>
      </c>
      <c r="D13" s="77">
        <v>101</v>
      </c>
      <c r="E13" s="77">
        <v>0.3</v>
      </c>
      <c r="F13" s="77">
        <v>0.13400000000000001</v>
      </c>
    </row>
    <row r="14" spans="1:6" x14ac:dyDescent="0.25">
      <c r="A14" s="77" t="s">
        <v>931</v>
      </c>
      <c r="B14" s="77">
        <v>2.0310000000000001</v>
      </c>
      <c r="C14" s="77">
        <v>50.5</v>
      </c>
      <c r="D14" s="77">
        <v>60.8</v>
      </c>
      <c r="E14" s="77">
        <v>0.152</v>
      </c>
      <c r="F14" s="77">
        <v>0.153</v>
      </c>
    </row>
    <row r="15" spans="1:6" x14ac:dyDescent="0.25">
      <c r="A15" s="77" t="s">
        <v>932</v>
      </c>
      <c r="B15" s="77">
        <v>10.558</v>
      </c>
      <c r="C15" s="77">
        <v>14</v>
      </c>
      <c r="D15" s="77">
        <v>18.7</v>
      </c>
      <c r="E15" s="77">
        <v>0</v>
      </c>
      <c r="F15" s="77">
        <v>1.9E-2</v>
      </c>
    </row>
    <row r="16" spans="1:6" x14ac:dyDescent="0.25">
      <c r="A16" s="77" t="s">
        <v>933</v>
      </c>
      <c r="B16" s="77">
        <v>11.493</v>
      </c>
      <c r="C16" s="77">
        <v>11</v>
      </c>
      <c r="D16" s="77">
        <v>15.5</v>
      </c>
      <c r="E16" s="77">
        <v>0</v>
      </c>
      <c r="F16" s="77">
        <v>0</v>
      </c>
    </row>
    <row r="17" spans="1:6" x14ac:dyDescent="0.25">
      <c r="A17" s="77" t="s">
        <v>934</v>
      </c>
      <c r="B17" s="77">
        <v>14.321999999999999</v>
      </c>
      <c r="C17" s="77">
        <v>10.199999999999999</v>
      </c>
      <c r="D17" s="77">
        <v>14</v>
      </c>
      <c r="E17" s="77">
        <v>0</v>
      </c>
      <c r="F17" s="77">
        <v>0</v>
      </c>
    </row>
    <row r="18" spans="1:6" x14ac:dyDescent="0.25">
      <c r="A18" s="77" t="s">
        <v>935</v>
      </c>
      <c r="B18" s="77">
        <v>17.527999999999999</v>
      </c>
      <c r="C18" s="77">
        <v>10.199999999999999</v>
      </c>
      <c r="D18" s="77">
        <v>8.9700000000000006</v>
      </c>
      <c r="E18" s="77">
        <v>1.9E-2</v>
      </c>
      <c r="F18" s="77">
        <v>0</v>
      </c>
    </row>
    <row r="19" spans="1:6" x14ac:dyDescent="0.25">
      <c r="A19" s="77" t="s">
        <v>936</v>
      </c>
      <c r="B19" s="77">
        <v>26.329000000000001</v>
      </c>
      <c r="C19" s="77">
        <v>5.28</v>
      </c>
      <c r="D19" s="77">
        <v>7.28</v>
      </c>
      <c r="E19" s="77">
        <v>0</v>
      </c>
      <c r="F19" s="77">
        <v>1.9E-2</v>
      </c>
    </row>
    <row r="20" spans="1:6" x14ac:dyDescent="0.25">
      <c r="A20" s="77" t="s">
        <v>937</v>
      </c>
      <c r="B20" s="77">
        <v>27.829000000000001</v>
      </c>
      <c r="C20" s="77"/>
      <c r="D20" s="77"/>
      <c r="E20" s="77"/>
      <c r="F20" s="77"/>
    </row>
    <row r="21" spans="1:6" x14ac:dyDescent="0.25">
      <c r="A21" s="77" t="s">
        <v>938</v>
      </c>
      <c r="B21" s="77">
        <v>12.81</v>
      </c>
      <c r="C21" s="77"/>
      <c r="D21" s="77"/>
      <c r="E21" s="77"/>
      <c r="F21" s="7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570E-1A71-4304-9958-47BC7C19C1E3}">
  <dimension ref="A1:L58"/>
  <sheetViews>
    <sheetView workbookViewId="0">
      <selection activeCell="N26" sqref="N26"/>
    </sheetView>
  </sheetViews>
  <sheetFormatPr defaultRowHeight="15" x14ac:dyDescent="0.25"/>
  <cols>
    <col min="1" max="5" width="12.7109375" customWidth="1"/>
    <col min="6" max="6" width="17.5703125" bestFit="1" customWidth="1"/>
    <col min="7" max="10" width="12.7109375" customWidth="1"/>
    <col min="11" max="11" width="9.5703125" bestFit="1" customWidth="1"/>
  </cols>
  <sheetData>
    <row r="1" spans="1:12" x14ac:dyDescent="0.25">
      <c r="A1" s="88" t="s">
        <v>749</v>
      </c>
      <c r="B1" s="89"/>
      <c r="C1" s="90"/>
      <c r="D1" s="35"/>
      <c r="E1" s="88" t="s">
        <v>750</v>
      </c>
      <c r="F1" s="89"/>
      <c r="G1" s="90"/>
      <c r="I1" s="88" t="s">
        <v>804</v>
      </c>
      <c r="J1" s="89"/>
      <c r="K1" s="90"/>
    </row>
    <row r="2" spans="1:12" x14ac:dyDescent="0.25">
      <c r="A2" s="31" t="s">
        <v>0</v>
      </c>
      <c r="B2" s="31" t="s">
        <v>806</v>
      </c>
      <c r="C2" s="31" t="s">
        <v>139</v>
      </c>
      <c r="D2" s="35"/>
      <c r="E2" s="40" t="s">
        <v>0</v>
      </c>
      <c r="F2" s="40" t="s">
        <v>807</v>
      </c>
      <c r="G2" s="40" t="s">
        <v>139</v>
      </c>
      <c r="I2" s="40" t="s">
        <v>0</v>
      </c>
      <c r="J2" s="40" t="s">
        <v>168</v>
      </c>
      <c r="K2" s="40" t="s">
        <v>139</v>
      </c>
    </row>
    <row r="3" spans="1:12" x14ac:dyDescent="0.25">
      <c r="A3" s="36" t="s">
        <v>115</v>
      </c>
      <c r="B3" s="36">
        <v>3</v>
      </c>
      <c r="C3" s="42">
        <v>39.32338855683772</v>
      </c>
      <c r="D3" s="35"/>
      <c r="E3" s="8" t="s">
        <v>620</v>
      </c>
      <c r="F3" s="37">
        <v>1</v>
      </c>
      <c r="G3" s="22">
        <v>724.24689999999998</v>
      </c>
      <c r="I3" s="21" t="s">
        <v>754</v>
      </c>
      <c r="J3" s="37"/>
      <c r="K3" s="22">
        <v>0.4</v>
      </c>
    </row>
    <row r="4" spans="1:12" x14ac:dyDescent="0.25">
      <c r="A4" s="36" t="s">
        <v>113</v>
      </c>
      <c r="B4" s="36">
        <v>5</v>
      </c>
      <c r="C4" s="42">
        <v>285.33721288342861</v>
      </c>
      <c r="D4" s="35"/>
      <c r="E4" s="21" t="s">
        <v>621</v>
      </c>
      <c r="F4" s="37">
        <v>1</v>
      </c>
      <c r="G4" s="22">
        <v>2906.2361000000001</v>
      </c>
      <c r="H4" s="35"/>
      <c r="I4" s="21" t="s">
        <v>755</v>
      </c>
      <c r="J4" s="37"/>
      <c r="K4" s="22">
        <v>13.9</v>
      </c>
      <c r="L4" s="38"/>
    </row>
    <row r="5" spans="1:12" x14ac:dyDescent="0.25">
      <c r="A5" s="36" t="s">
        <v>108</v>
      </c>
      <c r="B5" s="36">
        <v>6</v>
      </c>
      <c r="C5" s="42">
        <v>806.18171401362406</v>
      </c>
      <c r="D5" s="35"/>
      <c r="E5" s="21" t="s">
        <v>622</v>
      </c>
      <c r="F5" s="37">
        <v>2</v>
      </c>
      <c r="G5" s="22">
        <v>22.279499999999999</v>
      </c>
      <c r="H5" s="35"/>
      <c r="I5" s="21" t="s">
        <v>756</v>
      </c>
      <c r="J5" s="37"/>
      <c r="K5" s="22">
        <v>386</v>
      </c>
      <c r="L5" s="38"/>
    </row>
    <row r="6" spans="1:12" x14ac:dyDescent="0.25">
      <c r="A6" s="36" t="s">
        <v>110</v>
      </c>
      <c r="B6" s="36">
        <v>6</v>
      </c>
      <c r="C6" s="42">
        <v>24.706744226943862</v>
      </c>
      <c r="D6" s="35"/>
      <c r="E6" s="21" t="s">
        <v>623</v>
      </c>
      <c r="F6" s="37">
        <v>2</v>
      </c>
      <c r="G6" s="22">
        <v>3443.3971999999999</v>
      </c>
      <c r="H6" s="35"/>
      <c r="I6" s="21" t="s">
        <v>757</v>
      </c>
      <c r="J6" s="37"/>
      <c r="K6" s="22">
        <v>0.4</v>
      </c>
      <c r="L6" s="38"/>
    </row>
    <row r="7" spans="1:12" x14ac:dyDescent="0.25">
      <c r="A7" s="36" t="s">
        <v>107</v>
      </c>
      <c r="B7" s="36">
        <v>7</v>
      </c>
      <c r="C7" s="42">
        <v>0.39600000000000002</v>
      </c>
      <c r="D7" s="35"/>
      <c r="E7" s="21" t="s">
        <v>624</v>
      </c>
      <c r="F7" s="37">
        <v>2</v>
      </c>
      <c r="G7" s="22">
        <v>9.6944999999999997</v>
      </c>
      <c r="H7" s="35"/>
      <c r="I7" s="21" t="s">
        <v>758</v>
      </c>
      <c r="J7" s="37"/>
      <c r="K7" s="22">
        <v>10298</v>
      </c>
      <c r="L7" s="38"/>
    </row>
    <row r="8" spans="1:12" x14ac:dyDescent="0.25">
      <c r="A8" s="36" t="s">
        <v>114</v>
      </c>
      <c r="B8" s="36">
        <v>7</v>
      </c>
      <c r="C8" s="42">
        <v>13.716499444261901</v>
      </c>
      <c r="D8" s="35"/>
      <c r="E8" s="21" t="s">
        <v>625</v>
      </c>
      <c r="F8" s="37">
        <v>3</v>
      </c>
      <c r="G8" s="22">
        <v>16568.167600000001</v>
      </c>
      <c r="H8" s="35"/>
      <c r="I8" s="21" t="s">
        <v>759</v>
      </c>
      <c r="J8" s="37"/>
      <c r="K8" s="22">
        <v>31.4</v>
      </c>
      <c r="L8" s="38"/>
    </row>
    <row r="9" spans="1:12" x14ac:dyDescent="0.25">
      <c r="A9" s="36" t="s">
        <v>120</v>
      </c>
      <c r="B9" s="36">
        <v>7</v>
      </c>
      <c r="C9" s="42">
        <v>177.35711296058679</v>
      </c>
      <c r="D9" s="35"/>
      <c r="E9" s="21" t="s">
        <v>626</v>
      </c>
      <c r="F9" s="37">
        <v>3</v>
      </c>
      <c r="G9" s="22">
        <v>7744.8977999999997</v>
      </c>
      <c r="H9" s="35"/>
      <c r="I9" s="21" t="s">
        <v>760</v>
      </c>
      <c r="J9" s="37"/>
      <c r="K9" s="22">
        <v>23.1</v>
      </c>
      <c r="L9" s="38"/>
    </row>
    <row r="10" spans="1:12" x14ac:dyDescent="0.25">
      <c r="A10" s="36" t="s">
        <v>116</v>
      </c>
      <c r="B10" s="36">
        <v>8</v>
      </c>
      <c r="C10" s="42">
        <v>20.717558107271039</v>
      </c>
      <c r="D10" s="35"/>
      <c r="E10" s="21" t="s">
        <v>627</v>
      </c>
      <c r="F10" s="37">
        <v>3</v>
      </c>
      <c r="G10" s="22">
        <v>16549.333699999999</v>
      </c>
      <c r="H10" s="35"/>
      <c r="I10" s="21" t="s">
        <v>761</v>
      </c>
      <c r="J10" s="37"/>
      <c r="K10" s="22">
        <v>3.91</v>
      </c>
      <c r="L10" s="38"/>
    </row>
    <row r="11" spans="1:12" x14ac:dyDescent="0.25">
      <c r="A11" s="36" t="s">
        <v>103</v>
      </c>
      <c r="B11" s="36">
        <v>9</v>
      </c>
      <c r="C11" s="42">
        <v>2.9768473982477199</v>
      </c>
      <c r="D11" s="35"/>
      <c r="E11" s="21" t="s">
        <v>628</v>
      </c>
      <c r="F11" s="37">
        <v>3</v>
      </c>
      <c r="G11" s="22">
        <v>7.1711999999999998</v>
      </c>
      <c r="H11" s="35"/>
      <c r="I11" s="21" t="s">
        <v>762</v>
      </c>
      <c r="J11" s="37"/>
      <c r="K11" s="22">
        <v>1588</v>
      </c>
      <c r="L11" s="38"/>
    </row>
    <row r="12" spans="1:12" x14ac:dyDescent="0.25">
      <c r="A12" s="36" t="s">
        <v>117</v>
      </c>
      <c r="B12" s="36">
        <v>9</v>
      </c>
      <c r="C12" s="42">
        <v>76.502590229725996</v>
      </c>
      <c r="D12" s="35"/>
      <c r="E12" s="21" t="s">
        <v>629</v>
      </c>
      <c r="F12" s="37">
        <v>3</v>
      </c>
      <c r="G12" s="22">
        <v>6.3193000000000001</v>
      </c>
      <c r="H12" s="35"/>
      <c r="I12" s="21" t="s">
        <v>763</v>
      </c>
      <c r="J12" s="37"/>
      <c r="K12" s="22">
        <v>5238</v>
      </c>
      <c r="L12" s="38"/>
    </row>
    <row r="13" spans="1:12" x14ac:dyDescent="0.25">
      <c r="A13" s="36" t="s">
        <v>109</v>
      </c>
      <c r="B13" s="36">
        <v>10</v>
      </c>
      <c r="C13" s="42">
        <v>8200.5821481633193</v>
      </c>
      <c r="D13" s="35"/>
      <c r="E13" s="21" t="s">
        <v>630</v>
      </c>
      <c r="F13" s="37">
        <v>3</v>
      </c>
      <c r="G13" s="22">
        <v>12733.2495</v>
      </c>
      <c r="H13" s="35"/>
      <c r="I13" s="21" t="s">
        <v>764</v>
      </c>
      <c r="J13" s="37"/>
      <c r="K13" s="22">
        <v>106</v>
      </c>
      <c r="L13" s="38"/>
    </row>
    <row r="14" spans="1:12" x14ac:dyDescent="0.25">
      <c r="A14" s="36" t="s">
        <v>118</v>
      </c>
      <c r="B14" s="36">
        <v>10</v>
      </c>
      <c r="C14" s="42">
        <v>6631.5332418842399</v>
      </c>
      <c r="D14" s="35"/>
      <c r="E14" s="21" t="s">
        <v>631</v>
      </c>
      <c r="F14" s="37">
        <v>4</v>
      </c>
      <c r="G14" s="22">
        <v>11.110300000000001</v>
      </c>
      <c r="H14" s="35"/>
      <c r="I14" s="21" t="s">
        <v>765</v>
      </c>
      <c r="J14" s="37"/>
      <c r="K14" s="22">
        <v>31983</v>
      </c>
      <c r="L14" s="38"/>
    </row>
    <row r="15" spans="1:12" x14ac:dyDescent="0.25">
      <c r="A15" s="36" t="s">
        <v>102</v>
      </c>
      <c r="B15" s="36">
        <v>11</v>
      </c>
      <c r="C15" s="42">
        <v>7.0711180453424598</v>
      </c>
      <c r="E15" s="21" t="s">
        <v>632</v>
      </c>
      <c r="F15" s="37">
        <v>4</v>
      </c>
      <c r="G15" s="22">
        <v>0.4</v>
      </c>
      <c r="I15" s="21" t="s">
        <v>766</v>
      </c>
      <c r="J15" s="37"/>
      <c r="K15" s="22">
        <v>28</v>
      </c>
      <c r="L15" s="38"/>
    </row>
    <row r="16" spans="1:12" x14ac:dyDescent="0.25">
      <c r="A16" s="36" t="s">
        <v>106</v>
      </c>
      <c r="B16" s="36">
        <v>12</v>
      </c>
      <c r="C16" s="42">
        <v>5181.6218845928597</v>
      </c>
      <c r="E16" s="21" t="s">
        <v>633</v>
      </c>
      <c r="F16" s="37">
        <v>4</v>
      </c>
      <c r="G16" s="22">
        <v>1.0707</v>
      </c>
      <c r="I16" s="21" t="s">
        <v>767</v>
      </c>
      <c r="J16" s="37"/>
      <c r="K16" s="22">
        <v>719</v>
      </c>
      <c r="L16" s="38"/>
    </row>
    <row r="17" spans="1:12" x14ac:dyDescent="0.25">
      <c r="A17" s="36" t="s">
        <v>105</v>
      </c>
      <c r="B17" s="36">
        <v>13</v>
      </c>
      <c r="C17" s="42">
        <v>8.3328313474911404</v>
      </c>
      <c r="E17" s="21" t="s">
        <v>634</v>
      </c>
      <c r="F17" s="37">
        <v>4</v>
      </c>
      <c r="G17" s="22">
        <v>10.1418</v>
      </c>
      <c r="I17" s="21" t="s">
        <v>768</v>
      </c>
      <c r="J17" s="37"/>
      <c r="K17" s="22">
        <v>38169</v>
      </c>
      <c r="L17" s="38"/>
    </row>
    <row r="18" spans="1:12" x14ac:dyDescent="0.25">
      <c r="A18" s="36" t="s">
        <v>111</v>
      </c>
      <c r="B18" s="36">
        <v>13</v>
      </c>
      <c r="C18" s="42">
        <v>232.62222094517239</v>
      </c>
      <c r="E18" s="21" t="s">
        <v>635</v>
      </c>
      <c r="F18" s="37">
        <v>4</v>
      </c>
      <c r="G18" s="22">
        <v>8.0005000000000006</v>
      </c>
      <c r="I18" s="21" t="s">
        <v>769</v>
      </c>
      <c r="J18" s="37"/>
      <c r="K18" s="22">
        <v>17.2</v>
      </c>
      <c r="L18" s="38"/>
    </row>
    <row r="19" spans="1:12" x14ac:dyDescent="0.25">
      <c r="A19" s="36" t="s">
        <v>104</v>
      </c>
      <c r="B19" s="36">
        <v>14</v>
      </c>
      <c r="C19" s="42">
        <v>1.3834933646104619</v>
      </c>
      <c r="E19" s="21" t="s">
        <v>636</v>
      </c>
      <c r="F19" s="37">
        <v>4</v>
      </c>
      <c r="G19" s="22">
        <v>87.088300000000004</v>
      </c>
      <c r="I19" s="21" t="s">
        <v>770</v>
      </c>
      <c r="J19" s="37"/>
      <c r="K19" s="22">
        <v>67073</v>
      </c>
      <c r="L19" s="38"/>
    </row>
    <row r="20" spans="1:12" x14ac:dyDescent="0.25">
      <c r="A20" s="36" t="s">
        <v>112</v>
      </c>
      <c r="B20" s="36">
        <v>14</v>
      </c>
      <c r="C20" s="42">
        <v>482.09890500166398</v>
      </c>
      <c r="E20" s="21" t="s">
        <v>637</v>
      </c>
      <c r="F20" s="37">
        <v>4</v>
      </c>
      <c r="G20" s="22">
        <v>3.3984000000000001</v>
      </c>
      <c r="I20" s="21" t="s">
        <v>771</v>
      </c>
      <c r="J20" s="37"/>
      <c r="K20" s="22">
        <v>147309</v>
      </c>
      <c r="L20" s="38"/>
    </row>
    <row r="21" spans="1:12" x14ac:dyDescent="0.25">
      <c r="A21" s="36" t="s">
        <v>121</v>
      </c>
      <c r="B21" s="36">
        <v>14</v>
      </c>
      <c r="C21" s="42">
        <v>276.53147317128099</v>
      </c>
      <c r="E21" s="21" t="s">
        <v>638</v>
      </c>
      <c r="F21" s="37">
        <v>4</v>
      </c>
      <c r="G21" s="22">
        <v>30.586200000000002</v>
      </c>
      <c r="I21" s="21" t="s">
        <v>772</v>
      </c>
      <c r="J21" s="37"/>
      <c r="K21" s="22">
        <v>13956</v>
      </c>
      <c r="L21" s="38"/>
    </row>
    <row r="22" spans="1:12" x14ac:dyDescent="0.25">
      <c r="A22" s="36" t="s">
        <v>119</v>
      </c>
      <c r="B22" s="36">
        <v>18</v>
      </c>
      <c r="C22" s="42">
        <v>235.53875100244278</v>
      </c>
      <c r="E22" s="21" t="s">
        <v>639</v>
      </c>
      <c r="F22" s="37">
        <v>4</v>
      </c>
      <c r="G22" s="22">
        <v>3151.9422</v>
      </c>
      <c r="I22" s="21" t="s">
        <v>773</v>
      </c>
      <c r="J22" s="37"/>
      <c r="K22" s="22">
        <v>47103</v>
      </c>
      <c r="L22" s="38"/>
    </row>
    <row r="23" spans="1:12" x14ac:dyDescent="0.25">
      <c r="E23" s="21" t="s">
        <v>640</v>
      </c>
      <c r="F23" s="37">
        <v>5</v>
      </c>
      <c r="G23" s="22">
        <v>158.11660000000001</v>
      </c>
      <c r="I23" s="21" t="s">
        <v>774</v>
      </c>
      <c r="J23" s="37"/>
      <c r="K23" s="22">
        <v>42067</v>
      </c>
      <c r="L23" s="38"/>
    </row>
    <row r="24" spans="1:12" x14ac:dyDescent="0.25">
      <c r="B24" t="s">
        <v>805</v>
      </c>
      <c r="C24" s="39">
        <f>COUNT(C3:C22)</f>
        <v>20</v>
      </c>
      <c r="E24" s="21" t="s">
        <v>641</v>
      </c>
      <c r="F24" s="37">
        <v>6</v>
      </c>
      <c r="G24" s="22">
        <v>44.4499</v>
      </c>
      <c r="I24" s="21" t="s">
        <v>775</v>
      </c>
      <c r="J24" s="37"/>
      <c r="K24" s="22">
        <v>313</v>
      </c>
      <c r="L24" s="38"/>
    </row>
    <row r="25" spans="1:12" x14ac:dyDescent="0.25">
      <c r="B25" t="s">
        <v>725</v>
      </c>
      <c r="C25" s="41">
        <f>AVERAGE(C3:C22)</f>
        <v>1135.2265867669676</v>
      </c>
      <c r="E25" s="21" t="s">
        <v>642</v>
      </c>
      <c r="F25" s="37">
        <v>7</v>
      </c>
      <c r="G25" s="22">
        <v>812.37940000000003</v>
      </c>
      <c r="I25" s="21" t="s">
        <v>776</v>
      </c>
      <c r="J25" s="37"/>
      <c r="K25" s="22">
        <v>2625</v>
      </c>
      <c r="L25" s="38"/>
    </row>
    <row r="26" spans="1:12" x14ac:dyDescent="0.25">
      <c r="B26" t="s">
        <v>751</v>
      </c>
      <c r="C26" s="41">
        <f>MEDIAN(C3:C22)</f>
        <v>126.92985159515639</v>
      </c>
      <c r="E26" s="21" t="s">
        <v>643</v>
      </c>
      <c r="F26" s="37">
        <v>7</v>
      </c>
      <c r="G26" s="22">
        <v>67.796499999999995</v>
      </c>
      <c r="I26" s="21" t="s">
        <v>777</v>
      </c>
      <c r="J26" s="37"/>
      <c r="K26" s="22">
        <v>204</v>
      </c>
      <c r="L26" s="38"/>
    </row>
    <row r="27" spans="1:12" x14ac:dyDescent="0.25">
      <c r="B27" t="s">
        <v>752</v>
      </c>
      <c r="C27" s="41">
        <f>STDEV(C3:C22)</f>
        <v>2444.0178046602891</v>
      </c>
      <c r="E27" s="21" t="s">
        <v>644</v>
      </c>
      <c r="F27" s="37">
        <v>7</v>
      </c>
      <c r="G27" s="22">
        <v>3354.4097000000002</v>
      </c>
      <c r="I27" s="21" t="s">
        <v>778</v>
      </c>
      <c r="J27" s="37"/>
      <c r="K27" s="22">
        <v>2708</v>
      </c>
      <c r="L27" s="38"/>
    </row>
    <row r="28" spans="1:12" x14ac:dyDescent="0.25">
      <c r="B28" t="s">
        <v>753</v>
      </c>
      <c r="C28" s="41">
        <f>MAX(C3:C22)</f>
        <v>8200.5821481633193</v>
      </c>
      <c r="E28" s="21" t="s">
        <v>645</v>
      </c>
      <c r="F28" s="37">
        <v>7</v>
      </c>
      <c r="G28" s="22">
        <v>1208.7304999999999</v>
      </c>
      <c r="I28" s="21" t="s">
        <v>779</v>
      </c>
      <c r="J28" s="37"/>
      <c r="K28" s="22">
        <v>0.4</v>
      </c>
      <c r="L28" s="38"/>
    </row>
    <row r="29" spans="1:12" x14ac:dyDescent="0.25">
      <c r="E29" s="21" t="s">
        <v>646</v>
      </c>
      <c r="F29" s="37">
        <v>8</v>
      </c>
      <c r="G29" s="22">
        <v>1.740111</v>
      </c>
      <c r="I29" s="21" t="s">
        <v>780</v>
      </c>
      <c r="J29" s="37"/>
      <c r="K29" s="22">
        <v>20.9</v>
      </c>
      <c r="L29" s="38"/>
    </row>
    <row r="30" spans="1:12" x14ac:dyDescent="0.25">
      <c r="E30" s="21" t="s">
        <v>647</v>
      </c>
      <c r="F30" s="37">
        <v>10</v>
      </c>
      <c r="G30" s="22">
        <v>570.18949999999995</v>
      </c>
      <c r="I30" s="21" t="s">
        <v>781</v>
      </c>
      <c r="J30" s="37"/>
      <c r="K30" s="22">
        <v>18868</v>
      </c>
      <c r="L30" s="38"/>
    </row>
    <row r="31" spans="1:12" x14ac:dyDescent="0.25">
      <c r="E31" s="21" t="s">
        <v>648</v>
      </c>
      <c r="F31" s="37">
        <v>13</v>
      </c>
      <c r="G31" s="22">
        <v>0.4</v>
      </c>
      <c r="I31" s="21" t="s">
        <v>782</v>
      </c>
      <c r="J31" s="37"/>
      <c r="K31" s="22">
        <v>26550</v>
      </c>
      <c r="L31" s="38"/>
    </row>
    <row r="32" spans="1:12" x14ac:dyDescent="0.25">
      <c r="I32" s="21" t="s">
        <v>783</v>
      </c>
      <c r="J32" s="37"/>
      <c r="K32" s="22">
        <v>41701</v>
      </c>
      <c r="L32" s="38"/>
    </row>
    <row r="33" spans="6:12" x14ac:dyDescent="0.25">
      <c r="F33" s="38" t="s">
        <v>805</v>
      </c>
      <c r="G33" s="39">
        <f>COUNT(G3:G31)</f>
        <v>29</v>
      </c>
      <c r="I33" s="21" t="s">
        <v>784</v>
      </c>
      <c r="J33" s="37"/>
      <c r="K33" s="22">
        <v>7506</v>
      </c>
      <c r="L33" s="38"/>
    </row>
    <row r="34" spans="6:12" x14ac:dyDescent="0.25">
      <c r="F34" s="38" t="s">
        <v>725</v>
      </c>
      <c r="G34" s="41">
        <f>AVERAGE(G3:G31)</f>
        <v>2421.9635831379305</v>
      </c>
      <c r="I34" s="21" t="s">
        <v>785</v>
      </c>
      <c r="J34" s="37"/>
      <c r="K34" s="22">
        <v>1423</v>
      </c>
      <c r="L34" s="38"/>
    </row>
    <row r="35" spans="6:12" x14ac:dyDescent="0.25">
      <c r="F35" s="38" t="s">
        <v>751</v>
      </c>
      <c r="G35" s="41">
        <f>MEDIAN(G3:G31)</f>
        <v>67.796499999999995</v>
      </c>
      <c r="I35" s="21" t="s">
        <v>786</v>
      </c>
      <c r="J35" s="37"/>
      <c r="K35" s="22">
        <v>928</v>
      </c>
      <c r="L35" s="38"/>
    </row>
    <row r="36" spans="6:12" x14ac:dyDescent="0.25">
      <c r="F36" s="38" t="s">
        <v>752</v>
      </c>
      <c r="G36" s="41">
        <f>STDEV(G3:G31)</f>
        <v>4799.1595428191022</v>
      </c>
      <c r="I36" s="21" t="s">
        <v>787</v>
      </c>
      <c r="J36" s="37"/>
      <c r="K36" s="22">
        <v>67.2</v>
      </c>
      <c r="L36" s="38"/>
    </row>
    <row r="37" spans="6:12" x14ac:dyDescent="0.25">
      <c r="F37" s="38" t="s">
        <v>753</v>
      </c>
      <c r="G37" s="41">
        <f>MAX(G3:G31)</f>
        <v>16568.167600000001</v>
      </c>
      <c r="I37" s="21" t="s">
        <v>788</v>
      </c>
      <c r="J37" s="37"/>
      <c r="K37" s="22">
        <v>0.4</v>
      </c>
      <c r="L37" s="38"/>
    </row>
    <row r="38" spans="6:12" x14ac:dyDescent="0.25">
      <c r="I38" s="21" t="s">
        <v>789</v>
      </c>
      <c r="J38" s="37"/>
      <c r="K38" s="22">
        <v>112373</v>
      </c>
      <c r="L38" s="38"/>
    </row>
    <row r="39" spans="6:12" x14ac:dyDescent="0.25">
      <c r="I39" s="21" t="s">
        <v>790</v>
      </c>
      <c r="J39" s="37"/>
      <c r="K39" s="22">
        <v>7443</v>
      </c>
      <c r="L39" s="38"/>
    </row>
    <row r="40" spans="6:12" x14ac:dyDescent="0.25">
      <c r="I40" s="21" t="s">
        <v>791</v>
      </c>
      <c r="J40" s="37"/>
      <c r="K40" s="22">
        <v>587</v>
      </c>
      <c r="L40" s="38"/>
    </row>
    <row r="41" spans="6:12" x14ac:dyDescent="0.25">
      <c r="I41" s="21" t="s">
        <v>792</v>
      </c>
      <c r="J41" s="37"/>
      <c r="K41" s="22">
        <v>206</v>
      </c>
      <c r="L41" s="38"/>
    </row>
    <row r="42" spans="6:12" x14ac:dyDescent="0.25">
      <c r="I42" s="21" t="s">
        <v>793</v>
      </c>
      <c r="J42" s="37"/>
      <c r="K42" s="22">
        <v>0.4</v>
      </c>
      <c r="L42" s="38"/>
    </row>
    <row r="43" spans="6:12" x14ac:dyDescent="0.25">
      <c r="I43" s="21" t="s">
        <v>794</v>
      </c>
      <c r="J43" s="37"/>
      <c r="K43" s="22">
        <v>41044</v>
      </c>
      <c r="L43" s="38"/>
    </row>
    <row r="44" spans="6:12" x14ac:dyDescent="0.25">
      <c r="I44" s="21" t="s">
        <v>795</v>
      </c>
      <c r="J44" s="37"/>
      <c r="K44" s="22">
        <v>643836</v>
      </c>
      <c r="L44" s="38"/>
    </row>
    <row r="45" spans="6:12" x14ac:dyDescent="0.25">
      <c r="I45" s="21" t="s">
        <v>796</v>
      </c>
      <c r="J45" s="37"/>
      <c r="K45" s="22">
        <v>18526</v>
      </c>
      <c r="L45" s="38"/>
    </row>
    <row r="46" spans="6:12" x14ac:dyDescent="0.25">
      <c r="I46" s="21" t="s">
        <v>797</v>
      </c>
      <c r="J46" s="37"/>
      <c r="K46" s="22">
        <v>305323</v>
      </c>
      <c r="L46" s="38"/>
    </row>
    <row r="47" spans="6:12" x14ac:dyDescent="0.25">
      <c r="I47" s="21" t="s">
        <v>798</v>
      </c>
      <c r="J47" s="37"/>
      <c r="K47" s="22">
        <v>0.4</v>
      </c>
      <c r="L47" s="38"/>
    </row>
    <row r="48" spans="6:12" x14ac:dyDescent="0.25">
      <c r="I48" s="21" t="s">
        <v>799</v>
      </c>
      <c r="J48" s="37"/>
      <c r="K48" s="22">
        <v>4883</v>
      </c>
      <c r="L48" s="38"/>
    </row>
    <row r="49" spans="9:12" x14ac:dyDescent="0.25">
      <c r="I49" s="21" t="s">
        <v>800</v>
      </c>
      <c r="J49" s="37"/>
      <c r="K49" s="22">
        <v>6175</v>
      </c>
      <c r="L49" s="38"/>
    </row>
    <row r="50" spans="9:12" x14ac:dyDescent="0.25">
      <c r="I50" s="21" t="s">
        <v>801</v>
      </c>
      <c r="J50" s="37"/>
      <c r="K50" s="22">
        <v>600220</v>
      </c>
      <c r="L50" s="38"/>
    </row>
    <row r="51" spans="9:12" x14ac:dyDescent="0.25">
      <c r="I51" s="21" t="s">
        <v>802</v>
      </c>
      <c r="J51" s="37"/>
      <c r="K51" s="22">
        <v>13.6</v>
      </c>
      <c r="L51" s="38"/>
    </row>
    <row r="52" spans="9:12" x14ac:dyDescent="0.25">
      <c r="I52" s="21" t="s">
        <v>803</v>
      </c>
      <c r="J52" s="37"/>
      <c r="K52" s="22">
        <v>594</v>
      </c>
      <c r="L52" s="38"/>
    </row>
    <row r="53" spans="9:12" x14ac:dyDescent="0.25">
      <c r="L53" s="38"/>
    </row>
    <row r="54" spans="9:12" x14ac:dyDescent="0.25">
      <c r="J54" s="38" t="s">
        <v>805</v>
      </c>
      <c r="K54" s="39">
        <f>COUNT(K3:K52)</f>
        <v>50</v>
      </c>
    </row>
    <row r="55" spans="9:12" x14ac:dyDescent="0.25">
      <c r="J55" s="38" t="s">
        <v>725</v>
      </c>
      <c r="K55" s="41">
        <f>AVERAGE(K3:K52)</f>
        <v>45005.052199999998</v>
      </c>
    </row>
    <row r="56" spans="9:12" x14ac:dyDescent="0.25">
      <c r="J56" s="38" t="s">
        <v>751</v>
      </c>
      <c r="K56" s="41">
        <f>MEDIAN(K3:K52)</f>
        <v>1505.5</v>
      </c>
    </row>
    <row r="57" spans="9:12" x14ac:dyDescent="0.25">
      <c r="J57" s="38" t="s">
        <v>752</v>
      </c>
      <c r="K57" s="41">
        <f>STDEV(K3:K52)</f>
        <v>129156.10200468948</v>
      </c>
    </row>
    <row r="58" spans="9:12" x14ac:dyDescent="0.25">
      <c r="J58" s="38" t="s">
        <v>753</v>
      </c>
      <c r="K58" s="41">
        <f>MAX(K3:K52)</f>
        <v>643836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62FD-E514-4419-ABFD-C3E880BF761E}">
  <dimension ref="B2:S41"/>
  <sheetViews>
    <sheetView tabSelected="1" workbookViewId="0">
      <selection activeCell="C1" sqref="C1:C1048576"/>
    </sheetView>
  </sheetViews>
  <sheetFormatPr defaultColWidth="9.140625" defaultRowHeight="15" x14ac:dyDescent="0.25"/>
  <cols>
    <col min="1" max="2" width="9.140625" style="46"/>
    <col min="3" max="3" width="10.140625" style="46" bestFit="1" customWidth="1"/>
    <col min="4" max="18" width="11.7109375" style="46" customWidth="1"/>
    <col min="19" max="16384" width="9.140625" style="46"/>
  </cols>
  <sheetData>
    <row r="2" spans="2:19" x14ac:dyDescent="0.25">
      <c r="B2" s="7"/>
      <c r="C2" s="7"/>
      <c r="D2" s="91" t="s">
        <v>901</v>
      </c>
      <c r="E2" s="91"/>
      <c r="F2" s="91"/>
      <c r="G2" s="91"/>
      <c r="H2" s="91"/>
      <c r="I2" s="91" t="s">
        <v>900</v>
      </c>
      <c r="J2" s="91"/>
      <c r="K2" s="91"/>
      <c r="L2" s="91"/>
      <c r="M2" s="91"/>
      <c r="N2" s="91" t="s">
        <v>899</v>
      </c>
      <c r="O2" s="91"/>
      <c r="P2" s="91"/>
      <c r="Q2" s="91"/>
      <c r="R2" s="91"/>
    </row>
    <row r="3" spans="2:19" s="70" customFormat="1" ht="30" x14ac:dyDescent="0.25">
      <c r="B3" s="27" t="s">
        <v>297</v>
      </c>
      <c r="C3" s="27" t="s">
        <v>898</v>
      </c>
      <c r="D3" s="27" t="s">
        <v>897</v>
      </c>
      <c r="E3" s="27" t="s">
        <v>896</v>
      </c>
      <c r="F3" s="27" t="s">
        <v>139</v>
      </c>
      <c r="G3" s="27" t="s">
        <v>895</v>
      </c>
      <c r="H3" s="27" t="s">
        <v>691</v>
      </c>
      <c r="I3" s="27" t="s">
        <v>897</v>
      </c>
      <c r="J3" s="27" t="s">
        <v>896</v>
      </c>
      <c r="K3" s="27" t="s">
        <v>139</v>
      </c>
      <c r="L3" s="27" t="s">
        <v>895</v>
      </c>
      <c r="M3" s="27" t="s">
        <v>691</v>
      </c>
      <c r="N3" s="27" t="s">
        <v>897</v>
      </c>
      <c r="O3" s="27" t="s">
        <v>896</v>
      </c>
      <c r="P3" s="27" t="s">
        <v>139</v>
      </c>
      <c r="Q3" s="27" t="s">
        <v>895</v>
      </c>
      <c r="R3" s="27" t="s">
        <v>691</v>
      </c>
    </row>
    <row r="4" spans="2:19" x14ac:dyDescent="0.25">
      <c r="B4" s="48">
        <v>2001</v>
      </c>
      <c r="C4" s="48" t="s">
        <v>890</v>
      </c>
      <c r="D4" s="48">
        <v>7</v>
      </c>
      <c r="E4" s="48">
        <v>7</v>
      </c>
      <c r="F4" s="30">
        <v>4226.0758010374502</v>
      </c>
      <c r="G4" s="48">
        <v>5.5E-2</v>
      </c>
      <c r="H4" s="48" t="s">
        <v>874</v>
      </c>
      <c r="I4" s="48">
        <v>14</v>
      </c>
      <c r="J4" s="48">
        <v>14</v>
      </c>
      <c r="K4" s="15">
        <v>4.6159218327887066</v>
      </c>
      <c r="L4" s="48">
        <v>13.409000000000001</v>
      </c>
      <c r="M4" s="48" t="s">
        <v>875</v>
      </c>
      <c r="N4" s="48">
        <v>31</v>
      </c>
      <c r="O4" s="48">
        <v>31</v>
      </c>
      <c r="P4" s="15">
        <v>0.01</v>
      </c>
      <c r="Q4" s="24">
        <v>137.55287288790899</v>
      </c>
      <c r="R4" s="48" t="s">
        <v>876</v>
      </c>
      <c r="S4" s="69"/>
    </row>
    <row r="5" spans="2:19" x14ac:dyDescent="0.25">
      <c r="B5" s="48">
        <v>2002</v>
      </c>
      <c r="C5" s="48" t="s">
        <v>890</v>
      </c>
      <c r="D5" s="48">
        <v>8</v>
      </c>
      <c r="E5" s="48">
        <v>7</v>
      </c>
      <c r="F5" s="30">
        <v>2811.2330269033941</v>
      </c>
      <c r="G5" s="48">
        <v>1E-3</v>
      </c>
      <c r="H5" s="48" t="s">
        <v>874</v>
      </c>
      <c r="I5" s="88" t="s">
        <v>894</v>
      </c>
      <c r="J5" s="89"/>
      <c r="K5" s="89"/>
      <c r="L5" s="89"/>
      <c r="M5" s="90"/>
      <c r="N5" s="91" t="s">
        <v>893</v>
      </c>
      <c r="O5" s="91"/>
      <c r="P5" s="91"/>
      <c r="Q5" s="91"/>
      <c r="R5" s="91"/>
      <c r="S5" s="69"/>
    </row>
    <row r="6" spans="2:19" x14ac:dyDescent="0.25">
      <c r="B6" s="48">
        <v>2003</v>
      </c>
      <c r="C6" s="48" t="s">
        <v>890</v>
      </c>
      <c r="D6" s="48">
        <v>6</v>
      </c>
      <c r="E6" s="48">
        <v>6</v>
      </c>
      <c r="F6" s="30">
        <v>186.14384766728563</v>
      </c>
      <c r="G6" s="48">
        <v>3.4000000000000002E-2</v>
      </c>
      <c r="H6" s="48" t="s">
        <v>875</v>
      </c>
      <c r="I6" s="48">
        <v>13</v>
      </c>
      <c r="J6" s="48">
        <v>13</v>
      </c>
      <c r="K6" s="15">
        <v>7.4061360199496384</v>
      </c>
      <c r="L6" s="48">
        <v>0.13600000000000001</v>
      </c>
      <c r="M6" s="48" t="s">
        <v>875</v>
      </c>
      <c r="N6" s="48">
        <v>30</v>
      </c>
      <c r="O6" s="48">
        <v>30</v>
      </c>
      <c r="P6" s="15">
        <v>0.01</v>
      </c>
      <c r="Q6" s="24">
        <v>5.7923095020156801</v>
      </c>
      <c r="R6" s="48" t="s">
        <v>876</v>
      </c>
      <c r="S6" s="69"/>
    </row>
    <row r="7" spans="2:19" x14ac:dyDescent="0.25">
      <c r="B7" s="48">
        <v>2004</v>
      </c>
      <c r="C7" s="48" t="s">
        <v>890</v>
      </c>
      <c r="D7" s="48">
        <v>9</v>
      </c>
      <c r="E7" s="48">
        <v>6</v>
      </c>
      <c r="F7" s="30">
        <v>3933.5943701616129</v>
      </c>
      <c r="G7" s="48">
        <v>1.4E-2</v>
      </c>
      <c r="H7" s="48" t="s">
        <v>874</v>
      </c>
      <c r="I7" s="88" t="s">
        <v>712</v>
      </c>
      <c r="J7" s="89"/>
      <c r="K7" s="89"/>
      <c r="L7" s="89"/>
      <c r="M7" s="90"/>
      <c r="N7" s="91" t="s">
        <v>892</v>
      </c>
      <c r="O7" s="91"/>
      <c r="P7" s="91"/>
      <c r="Q7" s="91"/>
      <c r="R7" s="91"/>
      <c r="S7" s="69"/>
    </row>
    <row r="8" spans="2:19" x14ac:dyDescent="0.25">
      <c r="B8" s="48">
        <v>2005</v>
      </c>
      <c r="C8" s="48" t="s">
        <v>890</v>
      </c>
      <c r="D8" s="48"/>
      <c r="E8" s="48">
        <v>6</v>
      </c>
      <c r="F8" s="30">
        <v>677.47008700000868</v>
      </c>
      <c r="G8" s="48">
        <v>2.7E-2</v>
      </c>
      <c r="H8" s="48" t="s">
        <v>875</v>
      </c>
      <c r="I8" s="48"/>
      <c r="J8" s="48">
        <v>13</v>
      </c>
      <c r="K8" s="15">
        <v>925.33247173935501</v>
      </c>
      <c r="L8" s="48">
        <v>0.107</v>
      </c>
      <c r="M8" s="48" t="s">
        <v>874</v>
      </c>
      <c r="N8" s="48"/>
      <c r="O8" s="48">
        <v>30</v>
      </c>
      <c r="P8" s="15">
        <v>0.01</v>
      </c>
      <c r="Q8" s="24">
        <v>11.553634761701399</v>
      </c>
      <c r="R8" s="48" t="s">
        <v>876</v>
      </c>
      <c r="S8" s="69"/>
    </row>
    <row r="9" spans="2:19" x14ac:dyDescent="0.25">
      <c r="B9" s="48">
        <v>2006</v>
      </c>
      <c r="C9" s="48" t="s">
        <v>890</v>
      </c>
      <c r="D9" s="48"/>
      <c r="E9" s="48">
        <v>5</v>
      </c>
      <c r="F9" s="30">
        <v>11235.564163195031</v>
      </c>
      <c r="G9" s="48">
        <v>0.01</v>
      </c>
      <c r="H9" s="48" t="s">
        <v>875</v>
      </c>
      <c r="I9" s="88" t="s">
        <v>712</v>
      </c>
      <c r="J9" s="89"/>
      <c r="K9" s="89"/>
      <c r="L9" s="89"/>
      <c r="M9" s="90"/>
      <c r="N9" s="91" t="s">
        <v>892</v>
      </c>
      <c r="O9" s="91"/>
      <c r="P9" s="91"/>
      <c r="Q9" s="91"/>
      <c r="R9" s="91"/>
      <c r="S9" s="69"/>
    </row>
    <row r="10" spans="2:19" x14ac:dyDescent="0.25">
      <c r="B10" s="48">
        <v>2007</v>
      </c>
      <c r="C10" s="48" t="s">
        <v>890</v>
      </c>
      <c r="D10" s="48"/>
      <c r="E10" s="48">
        <v>5</v>
      </c>
      <c r="F10" s="30">
        <v>154.47438009748126</v>
      </c>
      <c r="G10" s="48">
        <v>3.4000000000000002E-2</v>
      </c>
      <c r="H10" s="48" t="s">
        <v>875</v>
      </c>
      <c r="I10" s="48"/>
      <c r="J10" s="48">
        <v>12</v>
      </c>
      <c r="K10" s="15">
        <v>72.198664989846435</v>
      </c>
      <c r="L10" s="48">
        <v>6.0999999999999999E-2</v>
      </c>
      <c r="M10" s="48" t="s">
        <v>875</v>
      </c>
      <c r="N10" s="48"/>
      <c r="O10" s="48">
        <v>29</v>
      </c>
      <c r="P10" s="15">
        <v>0.01</v>
      </c>
      <c r="Q10" s="24">
        <v>3.6585173571687202</v>
      </c>
      <c r="R10" s="48" t="s">
        <v>876</v>
      </c>
      <c r="S10" s="69"/>
    </row>
    <row r="11" spans="2:19" x14ac:dyDescent="0.25">
      <c r="B11" s="48">
        <v>2008</v>
      </c>
      <c r="C11" s="48" t="s">
        <v>890</v>
      </c>
      <c r="D11" s="48">
        <v>4</v>
      </c>
      <c r="E11" s="48">
        <v>5</v>
      </c>
      <c r="F11" s="30">
        <v>3349.2319698446813</v>
      </c>
      <c r="G11" s="48">
        <v>5.0000000000000001E-3</v>
      </c>
      <c r="H11" s="48" t="s">
        <v>874</v>
      </c>
      <c r="I11" s="88" t="s">
        <v>891</v>
      </c>
      <c r="J11" s="89"/>
      <c r="K11" s="89"/>
      <c r="L11" s="89"/>
      <c r="M11" s="90"/>
      <c r="N11" s="91" t="s">
        <v>712</v>
      </c>
      <c r="O11" s="91"/>
      <c r="P11" s="91"/>
      <c r="Q11" s="91"/>
      <c r="R11" s="91"/>
      <c r="S11" s="69"/>
    </row>
    <row r="12" spans="2:19" x14ac:dyDescent="0.25">
      <c r="B12" s="48">
        <v>2009</v>
      </c>
      <c r="C12" s="48" t="s">
        <v>890</v>
      </c>
      <c r="D12" s="48"/>
      <c r="E12" s="48">
        <v>5</v>
      </c>
      <c r="F12" s="30">
        <v>3896.0487627299253</v>
      </c>
      <c r="G12" s="48">
        <v>2.7E-2</v>
      </c>
      <c r="H12" s="48" t="s">
        <v>875</v>
      </c>
      <c r="I12" s="48"/>
      <c r="J12" s="48">
        <v>12</v>
      </c>
      <c r="K12" s="15">
        <v>1050.9357888043451</v>
      </c>
      <c r="L12" s="48">
        <v>0.13700000000000001</v>
      </c>
      <c r="M12" s="48" t="s">
        <v>879</v>
      </c>
      <c r="N12" s="91" t="s">
        <v>712</v>
      </c>
      <c r="O12" s="91"/>
      <c r="P12" s="91"/>
      <c r="Q12" s="91"/>
      <c r="R12" s="91"/>
      <c r="S12" s="69"/>
    </row>
    <row r="13" spans="2:19" x14ac:dyDescent="0.25">
      <c r="B13" s="48">
        <v>2011</v>
      </c>
      <c r="C13" s="48" t="s">
        <v>890</v>
      </c>
      <c r="D13" s="48"/>
      <c r="E13" s="48">
        <v>5</v>
      </c>
      <c r="F13" s="30">
        <v>6658.0557512456753</v>
      </c>
      <c r="G13" s="48">
        <v>0.20799999999999999</v>
      </c>
      <c r="H13" s="48" t="s">
        <v>875</v>
      </c>
      <c r="I13" s="88" t="s">
        <v>712</v>
      </c>
      <c r="J13" s="89"/>
      <c r="K13" s="89"/>
      <c r="L13" s="89"/>
      <c r="M13" s="90"/>
      <c r="N13" s="91" t="s">
        <v>712</v>
      </c>
      <c r="O13" s="91"/>
      <c r="P13" s="91"/>
      <c r="Q13" s="91"/>
      <c r="R13" s="91"/>
      <c r="S13" s="69"/>
    </row>
    <row r="14" spans="2:19" x14ac:dyDescent="0.25">
      <c r="B14" s="48">
        <v>2012</v>
      </c>
      <c r="C14" s="48" t="s">
        <v>890</v>
      </c>
      <c r="D14" s="48">
        <v>-3</v>
      </c>
      <c r="E14" s="48">
        <v>5</v>
      </c>
      <c r="F14" s="30">
        <v>6.2603634422590373</v>
      </c>
      <c r="G14" s="48">
        <v>3.6999999999999998E-2</v>
      </c>
      <c r="H14" s="48" t="s">
        <v>875</v>
      </c>
      <c r="I14" s="48">
        <v>4</v>
      </c>
      <c r="J14" s="48">
        <v>4</v>
      </c>
      <c r="K14" s="15">
        <v>308.18669947772628</v>
      </c>
      <c r="L14" s="48">
        <v>2E-3</v>
      </c>
      <c r="M14" s="48" t="s">
        <v>874</v>
      </c>
      <c r="N14" s="48">
        <v>21</v>
      </c>
      <c r="O14" s="48">
        <v>29</v>
      </c>
      <c r="P14" s="15">
        <v>0.01</v>
      </c>
      <c r="Q14" s="24">
        <v>4.4842543824855996</v>
      </c>
      <c r="R14" s="48" t="s">
        <v>876</v>
      </c>
      <c r="S14" s="69"/>
    </row>
    <row r="15" spans="2:19" x14ac:dyDescent="0.25">
      <c r="B15" s="48">
        <v>2013</v>
      </c>
      <c r="C15" s="48" t="s">
        <v>889</v>
      </c>
      <c r="D15" s="48"/>
      <c r="E15" s="48">
        <v>5</v>
      </c>
      <c r="F15" s="48">
        <v>0.01</v>
      </c>
      <c r="G15" s="48">
        <v>1E-3</v>
      </c>
      <c r="H15" s="48" t="s">
        <v>881</v>
      </c>
      <c r="I15" s="48"/>
      <c r="J15" s="48">
        <v>12</v>
      </c>
      <c r="K15" s="15">
        <v>0.01</v>
      </c>
      <c r="L15" s="48">
        <v>5.0000000000000001E-3</v>
      </c>
      <c r="M15" s="48" t="s">
        <v>881</v>
      </c>
      <c r="N15" s="48"/>
      <c r="O15" s="48">
        <v>29</v>
      </c>
      <c r="P15" s="15"/>
      <c r="Q15" s="24"/>
      <c r="R15" s="48"/>
      <c r="S15" s="69"/>
    </row>
    <row r="16" spans="2:19" x14ac:dyDescent="0.25">
      <c r="B16" s="48">
        <v>2014</v>
      </c>
      <c r="C16" s="48" t="s">
        <v>889</v>
      </c>
      <c r="D16" s="48"/>
      <c r="E16" s="48">
        <v>5</v>
      </c>
      <c r="F16" s="48">
        <v>0.01</v>
      </c>
      <c r="G16" s="48">
        <v>1.4E-2</v>
      </c>
      <c r="H16" s="48" t="s">
        <v>881</v>
      </c>
      <c r="I16" s="48"/>
      <c r="J16" s="48">
        <v>4</v>
      </c>
      <c r="K16" s="15">
        <v>0.01</v>
      </c>
      <c r="L16" s="48">
        <v>2E-3</v>
      </c>
      <c r="M16" s="48" t="s">
        <v>881</v>
      </c>
      <c r="N16" s="48"/>
      <c r="O16" s="48">
        <v>29</v>
      </c>
      <c r="P16" s="15"/>
      <c r="Q16" s="24"/>
      <c r="R16" s="48"/>
      <c r="S16" s="69"/>
    </row>
    <row r="17" spans="2:19" x14ac:dyDescent="0.25">
      <c r="B17" s="48">
        <v>2015</v>
      </c>
      <c r="C17" s="48" t="s">
        <v>889</v>
      </c>
      <c r="D17" s="48"/>
      <c r="E17" s="48">
        <v>5</v>
      </c>
      <c r="F17" s="48">
        <v>0.04</v>
      </c>
      <c r="G17" s="48">
        <v>2.4E-2</v>
      </c>
      <c r="H17" s="48" t="s">
        <v>881</v>
      </c>
      <c r="I17" s="48"/>
      <c r="J17" s="48">
        <v>4</v>
      </c>
      <c r="K17" s="15">
        <v>0.01</v>
      </c>
      <c r="L17" s="48">
        <v>2.1000000000000001E-2</v>
      </c>
      <c r="M17" s="48" t="s">
        <v>881</v>
      </c>
      <c r="N17" s="48"/>
      <c r="O17" s="48">
        <v>29</v>
      </c>
      <c r="P17" s="15"/>
      <c r="Q17" s="24"/>
      <c r="R17" s="48"/>
      <c r="S17" s="69"/>
    </row>
    <row r="18" spans="2:19" x14ac:dyDescent="0.25">
      <c r="B18" s="48">
        <v>2016</v>
      </c>
      <c r="C18" s="48" t="s">
        <v>889</v>
      </c>
      <c r="D18" s="48"/>
      <c r="E18" s="48">
        <v>5</v>
      </c>
      <c r="F18" s="48">
        <v>0.01</v>
      </c>
      <c r="G18" s="48">
        <v>1.0999999999999999E-2</v>
      </c>
      <c r="H18" s="48" t="s">
        <v>881</v>
      </c>
      <c r="I18" s="48"/>
      <c r="J18" s="48">
        <v>4</v>
      </c>
      <c r="K18" s="15">
        <v>0.25951919387823125</v>
      </c>
      <c r="L18" s="48">
        <v>1.4999999999999999E-2</v>
      </c>
      <c r="M18" s="48" t="s">
        <v>881</v>
      </c>
      <c r="N18" s="48"/>
      <c r="O18" s="48">
        <v>29</v>
      </c>
      <c r="P18" s="15">
        <v>0.01</v>
      </c>
      <c r="Q18" s="24">
        <v>2.4237460855952998E-2</v>
      </c>
      <c r="R18" s="8" t="s">
        <v>881</v>
      </c>
      <c r="S18" s="69"/>
    </row>
    <row r="19" spans="2:19" x14ac:dyDescent="0.25">
      <c r="B19" s="48">
        <v>2017</v>
      </c>
      <c r="C19" s="48" t="s">
        <v>889</v>
      </c>
      <c r="D19" s="48"/>
      <c r="E19" s="48">
        <v>5</v>
      </c>
      <c r="F19" s="48">
        <v>0.04</v>
      </c>
      <c r="G19" s="48">
        <v>5.0000000000000001E-3</v>
      </c>
      <c r="H19" s="48" t="s">
        <v>881</v>
      </c>
      <c r="I19" s="48"/>
      <c r="J19" s="48">
        <v>4</v>
      </c>
      <c r="K19" s="15">
        <v>0.01</v>
      </c>
      <c r="L19" s="48">
        <v>1.2999999999999999E-2</v>
      </c>
      <c r="M19" s="48" t="s">
        <v>881</v>
      </c>
      <c r="N19" s="48"/>
      <c r="O19" s="48">
        <v>29</v>
      </c>
      <c r="P19" s="15"/>
      <c r="Q19" s="24"/>
      <c r="R19" s="8"/>
      <c r="S19" s="69"/>
    </row>
    <row r="20" spans="2:19" x14ac:dyDescent="0.25">
      <c r="B20" s="48">
        <v>2018</v>
      </c>
      <c r="C20" s="48" t="s">
        <v>889</v>
      </c>
      <c r="D20" s="48"/>
      <c r="E20" s="48">
        <v>5</v>
      </c>
      <c r="F20" s="48">
        <v>0.01</v>
      </c>
      <c r="G20" s="48">
        <v>1E-3</v>
      </c>
      <c r="H20" s="48" t="s">
        <v>881</v>
      </c>
      <c r="I20" s="48"/>
      <c r="J20" s="48">
        <v>4</v>
      </c>
      <c r="K20" s="15">
        <v>7.4282328174821499E-2</v>
      </c>
      <c r="L20" s="48">
        <v>1E-3</v>
      </c>
      <c r="M20" s="48" t="s">
        <v>881</v>
      </c>
      <c r="N20" s="48"/>
      <c r="O20" s="48">
        <v>29</v>
      </c>
      <c r="P20" s="15"/>
      <c r="Q20" s="24"/>
      <c r="R20" s="8"/>
      <c r="S20" s="69"/>
    </row>
    <row r="21" spans="2:19" x14ac:dyDescent="0.25">
      <c r="B21" s="48">
        <v>2019</v>
      </c>
      <c r="C21" s="48" t="s">
        <v>889</v>
      </c>
      <c r="D21" s="48"/>
      <c r="E21" s="48">
        <v>5</v>
      </c>
      <c r="F21" s="48">
        <v>0.01</v>
      </c>
      <c r="G21" s="48">
        <v>1.9E-2</v>
      </c>
      <c r="H21" s="48" t="s">
        <v>881</v>
      </c>
      <c r="I21" s="48"/>
      <c r="J21" s="48">
        <v>4</v>
      </c>
      <c r="K21" s="15">
        <v>0.01</v>
      </c>
      <c r="L21" s="48">
        <v>1.2E-2</v>
      </c>
      <c r="M21" s="48" t="s">
        <v>881</v>
      </c>
      <c r="N21" s="48"/>
      <c r="O21" s="48">
        <v>29</v>
      </c>
      <c r="P21" s="15">
        <v>0.01</v>
      </c>
      <c r="Q21" s="24">
        <v>2.14297110730946E-2</v>
      </c>
      <c r="R21" s="8" t="s">
        <v>881</v>
      </c>
      <c r="S21" s="69"/>
    </row>
    <row r="22" spans="2:19" x14ac:dyDescent="0.25">
      <c r="B22" s="48">
        <v>2020</v>
      </c>
      <c r="C22" s="48" t="s">
        <v>889</v>
      </c>
      <c r="D22" s="48"/>
      <c r="E22" s="48">
        <v>5</v>
      </c>
      <c r="F22" s="48">
        <v>0.01</v>
      </c>
      <c r="G22" s="48">
        <v>2.4E-2</v>
      </c>
      <c r="H22" s="48" t="s">
        <v>881</v>
      </c>
      <c r="I22" s="48"/>
      <c r="J22" s="48">
        <v>4</v>
      </c>
      <c r="K22" s="15">
        <v>0.01</v>
      </c>
      <c r="L22" s="48">
        <v>8.9999999999999993E-3</v>
      </c>
      <c r="M22" s="48" t="s">
        <v>881</v>
      </c>
      <c r="N22" s="48"/>
      <c r="O22" s="48">
        <v>29</v>
      </c>
      <c r="P22" s="15"/>
      <c r="Q22" s="24"/>
      <c r="R22" s="8"/>
      <c r="S22" s="69"/>
    </row>
    <row r="23" spans="2:19" x14ac:dyDescent="0.25">
      <c r="B23" s="48">
        <v>2021</v>
      </c>
      <c r="C23" s="48" t="s">
        <v>889</v>
      </c>
      <c r="D23" s="48"/>
      <c r="E23" s="48">
        <v>5</v>
      </c>
      <c r="F23" s="48">
        <v>0.01</v>
      </c>
      <c r="G23" s="48">
        <v>1.2E-2</v>
      </c>
      <c r="H23" s="48" t="s">
        <v>881</v>
      </c>
      <c r="I23" s="48"/>
      <c r="J23" s="48">
        <v>4</v>
      </c>
      <c r="K23" s="15">
        <v>7.4282328174821499E-2</v>
      </c>
      <c r="L23" s="48">
        <v>1.0999999999999999E-2</v>
      </c>
      <c r="M23" s="48" t="s">
        <v>881</v>
      </c>
      <c r="N23" s="48"/>
      <c r="O23" s="48">
        <v>29</v>
      </c>
      <c r="P23" s="15"/>
      <c r="Q23" s="24"/>
      <c r="R23" s="8"/>
      <c r="S23" s="69"/>
    </row>
    <row r="24" spans="2:19" x14ac:dyDescent="0.25">
      <c r="B24" s="48">
        <v>2022</v>
      </c>
      <c r="C24" s="48" t="s">
        <v>889</v>
      </c>
      <c r="D24" s="7"/>
      <c r="E24" s="7"/>
      <c r="F24" s="7"/>
      <c r="G24" s="7"/>
      <c r="H24" s="7"/>
      <c r="I24" s="7"/>
      <c r="J24" s="48">
        <v>4</v>
      </c>
      <c r="K24" s="15">
        <v>0.01</v>
      </c>
      <c r="L24" s="48">
        <v>5.0000000000000001E-3</v>
      </c>
      <c r="M24" s="48" t="s">
        <v>881</v>
      </c>
      <c r="N24" s="7"/>
      <c r="O24" s="48">
        <v>21</v>
      </c>
      <c r="P24" s="15"/>
      <c r="Q24" s="24"/>
      <c r="R24" s="8"/>
      <c r="S24" s="69"/>
    </row>
    <row r="25" spans="2:19" x14ac:dyDescent="0.25">
      <c r="B25" s="48">
        <v>2023</v>
      </c>
      <c r="C25" s="48" t="s">
        <v>890</v>
      </c>
      <c r="D25" s="7"/>
      <c r="E25" s="7"/>
      <c r="F25" s="7"/>
      <c r="G25" s="7"/>
      <c r="H25" s="7"/>
      <c r="I25" s="7"/>
      <c r="J25" s="48">
        <v>17</v>
      </c>
      <c r="K25" s="15">
        <v>0.99272042914951752</v>
      </c>
      <c r="L25" s="48">
        <v>0.70199999999999996</v>
      </c>
      <c r="M25" s="48" t="s">
        <v>876</v>
      </c>
      <c r="N25" s="7"/>
      <c r="O25" s="48">
        <v>34</v>
      </c>
      <c r="P25" s="15">
        <v>0.01</v>
      </c>
      <c r="Q25" s="24">
        <v>2.9718793308874001</v>
      </c>
      <c r="R25" s="8" t="s">
        <v>876</v>
      </c>
      <c r="S25" s="69"/>
    </row>
    <row r="26" spans="2:19" x14ac:dyDescent="0.25">
      <c r="B26" s="48">
        <v>2024</v>
      </c>
      <c r="C26" s="48" t="s">
        <v>890</v>
      </c>
      <c r="D26" s="7"/>
      <c r="E26" s="7"/>
      <c r="F26" s="7"/>
      <c r="G26" s="7"/>
      <c r="H26" s="7"/>
      <c r="I26" s="7"/>
      <c r="J26" s="48">
        <v>4</v>
      </c>
      <c r="K26" s="15">
        <v>44.412071369990244</v>
      </c>
      <c r="L26" s="48">
        <v>2E-3</v>
      </c>
      <c r="M26" s="48" t="s">
        <v>875</v>
      </c>
      <c r="N26" s="7"/>
      <c r="O26" s="48">
        <v>21</v>
      </c>
      <c r="P26" s="15"/>
      <c r="Q26" s="24"/>
      <c r="R26" s="8"/>
      <c r="S26" s="69"/>
    </row>
    <row r="27" spans="2:19" x14ac:dyDescent="0.25">
      <c r="B27" s="48">
        <v>2025</v>
      </c>
      <c r="C27" s="48" t="s">
        <v>889</v>
      </c>
      <c r="D27" s="7"/>
      <c r="E27" s="7"/>
      <c r="F27" s="7"/>
      <c r="G27" s="7"/>
      <c r="H27" s="7"/>
      <c r="I27" s="7"/>
      <c r="J27" s="48">
        <v>0</v>
      </c>
      <c r="K27" s="15">
        <v>0.01</v>
      </c>
      <c r="L27" s="48">
        <v>3.1E-2</v>
      </c>
      <c r="M27" s="48" t="s">
        <v>881</v>
      </c>
      <c r="N27" s="7"/>
      <c r="O27" s="48">
        <v>17</v>
      </c>
      <c r="P27" s="15">
        <v>3.1115560828288751E-2</v>
      </c>
      <c r="Q27" s="24">
        <v>6.7939353053868307E-2</v>
      </c>
      <c r="R27" s="8" t="s">
        <v>881</v>
      </c>
      <c r="S27" s="69"/>
    </row>
    <row r="28" spans="2:19" x14ac:dyDescent="0.25">
      <c r="B28" s="48">
        <v>2026</v>
      </c>
      <c r="C28" s="48" t="s">
        <v>890</v>
      </c>
      <c r="D28" s="7"/>
      <c r="E28" s="7"/>
      <c r="F28" s="7"/>
      <c r="G28" s="7"/>
      <c r="H28" s="7"/>
      <c r="I28" s="48">
        <v>0</v>
      </c>
      <c r="J28" s="48">
        <v>0</v>
      </c>
      <c r="K28" s="15">
        <v>166.62036260052125</v>
      </c>
      <c r="L28" s="48">
        <v>3.0000000000000001E-3</v>
      </c>
      <c r="M28" s="48" t="s">
        <v>874</v>
      </c>
      <c r="N28" s="48">
        <v>17</v>
      </c>
      <c r="O28" s="48">
        <v>17</v>
      </c>
      <c r="P28" s="15"/>
      <c r="Q28" s="24"/>
      <c r="R28" s="8"/>
      <c r="S28" s="69"/>
    </row>
    <row r="29" spans="2:19" x14ac:dyDescent="0.25">
      <c r="B29" s="48">
        <v>2027</v>
      </c>
      <c r="C29" s="48" t="s">
        <v>889</v>
      </c>
      <c r="D29" s="7"/>
      <c r="E29" s="7"/>
      <c r="F29" s="7"/>
      <c r="G29" s="7"/>
      <c r="H29" s="7"/>
      <c r="I29" s="7"/>
      <c r="J29" s="48">
        <v>11</v>
      </c>
      <c r="K29" s="15">
        <v>0.01</v>
      </c>
      <c r="L29" s="48">
        <v>5.3999999999999999E-2</v>
      </c>
      <c r="M29" s="48" t="s">
        <v>881</v>
      </c>
      <c r="N29" s="7"/>
      <c r="O29" s="48">
        <v>28</v>
      </c>
      <c r="P29" s="15"/>
      <c r="Q29" s="24"/>
      <c r="R29" s="8"/>
      <c r="S29" s="69"/>
    </row>
    <row r="30" spans="2:19" x14ac:dyDescent="0.25">
      <c r="B30" s="48">
        <v>2028</v>
      </c>
      <c r="C30" s="48" t="s">
        <v>890</v>
      </c>
      <c r="D30" s="7"/>
      <c r="E30" s="7"/>
      <c r="F30" s="7"/>
      <c r="G30" s="7"/>
      <c r="H30" s="7"/>
      <c r="I30" s="7"/>
      <c r="J30" s="48">
        <v>4</v>
      </c>
      <c r="K30" s="15">
        <v>0.01</v>
      </c>
      <c r="L30" s="48">
        <v>0.14399999999999999</v>
      </c>
      <c r="M30" s="48" t="s">
        <v>881</v>
      </c>
      <c r="N30" s="7"/>
      <c r="O30" s="48">
        <v>10</v>
      </c>
      <c r="P30" s="15">
        <v>0.35903237383654812</v>
      </c>
      <c r="Q30" s="24">
        <v>1.34510757560627</v>
      </c>
      <c r="R30" s="8" t="s">
        <v>875</v>
      </c>
      <c r="S30" s="69"/>
    </row>
    <row r="31" spans="2:19" x14ac:dyDescent="0.25">
      <c r="B31" s="48">
        <v>2029</v>
      </c>
      <c r="C31" s="48" t="s">
        <v>890</v>
      </c>
      <c r="D31" s="7"/>
      <c r="E31" s="7"/>
      <c r="F31" s="7"/>
      <c r="G31" s="7"/>
      <c r="H31" s="7"/>
      <c r="I31" s="7"/>
      <c r="J31" s="48"/>
      <c r="K31" s="7"/>
      <c r="L31" s="7"/>
      <c r="M31" s="48"/>
      <c r="N31" s="7"/>
      <c r="O31" s="48">
        <v>29</v>
      </c>
      <c r="P31" s="15">
        <v>0.01</v>
      </c>
      <c r="Q31" s="24">
        <v>9.8397888351454892</v>
      </c>
      <c r="R31" s="48" t="s">
        <v>876</v>
      </c>
    </row>
    <row r="32" spans="2:19" x14ac:dyDescent="0.25">
      <c r="B32" s="48">
        <v>2030</v>
      </c>
      <c r="C32" s="48" t="s">
        <v>890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48">
        <v>29</v>
      </c>
      <c r="P32" s="15">
        <v>0.01</v>
      </c>
      <c r="Q32" s="24">
        <v>3.6334582503347601</v>
      </c>
      <c r="R32" s="48" t="s">
        <v>876</v>
      </c>
    </row>
    <row r="33" spans="2:18" x14ac:dyDescent="0.25">
      <c r="B33" s="48">
        <v>2031</v>
      </c>
      <c r="C33" s="48" t="s">
        <v>890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48">
        <v>29</v>
      </c>
      <c r="P33" s="15">
        <v>0.01</v>
      </c>
      <c r="Q33" s="24">
        <v>15.934926524607899</v>
      </c>
      <c r="R33" s="48" t="s">
        <v>876</v>
      </c>
    </row>
    <row r="34" spans="2:18" x14ac:dyDescent="0.25">
      <c r="B34" s="48">
        <v>2032</v>
      </c>
      <c r="C34" s="48" t="s">
        <v>890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48">
        <v>36</v>
      </c>
      <c r="P34" s="15">
        <v>0.01</v>
      </c>
      <c r="Q34" s="24">
        <v>2.4027959067318201</v>
      </c>
      <c r="R34" s="48" t="s">
        <v>876</v>
      </c>
    </row>
    <row r="35" spans="2:18" x14ac:dyDescent="0.25">
      <c r="B35" s="48">
        <v>2033</v>
      </c>
      <c r="C35" s="48" t="s">
        <v>889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48">
        <v>0</v>
      </c>
      <c r="P35" s="15">
        <v>0.44961584378428998</v>
      </c>
      <c r="Q35" s="24">
        <v>1.38291201172254E-2</v>
      </c>
      <c r="R35" s="48" t="s">
        <v>881</v>
      </c>
    </row>
    <row r="36" spans="2:18" x14ac:dyDescent="0.25">
      <c r="B36" s="48">
        <v>2034</v>
      </c>
      <c r="C36" s="48" t="s">
        <v>890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48">
        <v>10</v>
      </c>
      <c r="P36" s="15">
        <v>0.15197004677371001</v>
      </c>
      <c r="Q36" s="24">
        <v>0.292106490917307</v>
      </c>
      <c r="R36" s="48" t="s">
        <v>876</v>
      </c>
    </row>
    <row r="37" spans="2:18" x14ac:dyDescent="0.25">
      <c r="B37" s="48">
        <v>2035</v>
      </c>
      <c r="C37" s="48" t="s">
        <v>890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48">
        <v>17</v>
      </c>
      <c r="P37" s="15">
        <v>0.85272648741729506</v>
      </c>
      <c r="Q37" s="24">
        <v>5.6659957681364403</v>
      </c>
      <c r="R37" s="48" t="s">
        <v>876</v>
      </c>
    </row>
    <row r="38" spans="2:18" x14ac:dyDescent="0.25">
      <c r="B38" s="48">
        <v>2036</v>
      </c>
      <c r="C38" s="48" t="s">
        <v>890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48">
        <v>15</v>
      </c>
      <c r="P38" s="15">
        <v>0.01</v>
      </c>
      <c r="Q38" s="24">
        <v>0.89424832576242097</v>
      </c>
      <c r="R38" s="48" t="s">
        <v>876</v>
      </c>
    </row>
    <row r="39" spans="2:18" x14ac:dyDescent="0.25">
      <c r="B39" s="48">
        <v>2037</v>
      </c>
      <c r="C39" s="48" t="s">
        <v>889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48">
        <v>0</v>
      </c>
      <c r="P39" s="15">
        <v>0.42196715698238874</v>
      </c>
      <c r="Q39" s="24">
        <v>0.14369039936748901</v>
      </c>
      <c r="R39" s="48" t="s">
        <v>881</v>
      </c>
    </row>
    <row r="40" spans="2:18" x14ac:dyDescent="0.25">
      <c r="B40" s="48">
        <v>2038</v>
      </c>
      <c r="C40" s="48" t="s">
        <v>889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48">
        <v>0</v>
      </c>
      <c r="P40" s="15">
        <v>0.01</v>
      </c>
      <c r="Q40" s="24">
        <v>6.1846498101108802E-2</v>
      </c>
      <c r="R40" s="48" t="s">
        <v>881</v>
      </c>
    </row>
    <row r="41" spans="2:18" x14ac:dyDescent="0.25">
      <c r="B41" s="46" t="s">
        <v>888</v>
      </c>
      <c r="P41" s="68"/>
      <c r="Q41" s="28"/>
    </row>
  </sheetData>
  <mergeCells count="14">
    <mergeCell ref="N13:R13"/>
    <mergeCell ref="N12:R12"/>
    <mergeCell ref="N2:R2"/>
    <mergeCell ref="N5:R5"/>
    <mergeCell ref="N7:R7"/>
    <mergeCell ref="N9:R9"/>
    <mergeCell ref="N11:R11"/>
    <mergeCell ref="I11:M11"/>
    <mergeCell ref="I13:M13"/>
    <mergeCell ref="D2:H2"/>
    <mergeCell ref="I2:M2"/>
    <mergeCell ref="I5:M5"/>
    <mergeCell ref="I7:M7"/>
    <mergeCell ref="I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9787-57AB-47F5-A860-F6CDDCFA56F1}">
  <dimension ref="A1:AI40"/>
  <sheetViews>
    <sheetView workbookViewId="0">
      <selection activeCell="Q2" sqref="Q2"/>
    </sheetView>
  </sheetViews>
  <sheetFormatPr defaultRowHeight="15" x14ac:dyDescent="0.25"/>
  <cols>
    <col min="2" max="2" width="10.42578125" customWidth="1"/>
  </cols>
  <sheetData>
    <row r="1" spans="1:35" x14ac:dyDescent="0.25">
      <c r="A1" s="7"/>
      <c r="B1" s="91" t="s">
        <v>145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 t="s">
        <v>162</v>
      </c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</row>
    <row r="2" spans="1:35" x14ac:dyDescent="0.25">
      <c r="A2" s="8" t="s">
        <v>142</v>
      </c>
      <c r="B2" s="8" t="s">
        <v>146</v>
      </c>
      <c r="C2" s="8" t="s">
        <v>147</v>
      </c>
      <c r="D2" s="8" t="s">
        <v>148</v>
      </c>
      <c r="E2" s="8" t="s">
        <v>149</v>
      </c>
      <c r="F2" s="8" t="s">
        <v>150</v>
      </c>
      <c r="G2" s="8" t="s">
        <v>151</v>
      </c>
      <c r="H2" s="8" t="s">
        <v>152</v>
      </c>
      <c r="I2" s="8" t="s">
        <v>153</v>
      </c>
      <c r="J2" s="8" t="s">
        <v>154</v>
      </c>
      <c r="K2" s="8" t="s">
        <v>155</v>
      </c>
      <c r="L2" s="8" t="s">
        <v>156</v>
      </c>
      <c r="M2" s="8" t="s">
        <v>157</v>
      </c>
      <c r="N2" s="8" t="s">
        <v>158</v>
      </c>
      <c r="O2" s="8" t="s">
        <v>159</v>
      </c>
      <c r="P2" s="8" t="s">
        <v>160</v>
      </c>
      <c r="Q2" s="8" t="s">
        <v>161</v>
      </c>
      <c r="R2" s="12" t="s">
        <v>143</v>
      </c>
      <c r="S2" s="8" t="s">
        <v>146</v>
      </c>
      <c r="T2" s="8" t="s">
        <v>147</v>
      </c>
      <c r="U2" s="8" t="s">
        <v>148</v>
      </c>
      <c r="V2" s="8" t="s">
        <v>149</v>
      </c>
      <c r="W2" s="8" t="s">
        <v>150</v>
      </c>
      <c r="X2" s="8" t="s">
        <v>151</v>
      </c>
      <c r="Y2" s="8" t="s">
        <v>152</v>
      </c>
      <c r="Z2" s="8" t="s">
        <v>153</v>
      </c>
      <c r="AA2" s="8" t="s">
        <v>154</v>
      </c>
      <c r="AB2" s="8" t="s">
        <v>155</v>
      </c>
      <c r="AC2" s="8" t="s">
        <v>156</v>
      </c>
      <c r="AD2" s="8" t="s">
        <v>157</v>
      </c>
      <c r="AE2" s="8" t="s">
        <v>158</v>
      </c>
      <c r="AF2" s="8" t="s">
        <v>159</v>
      </c>
      <c r="AG2" s="8" t="s">
        <v>160</v>
      </c>
      <c r="AH2" s="8" t="s">
        <v>161</v>
      </c>
      <c r="AI2" s="12" t="s">
        <v>144</v>
      </c>
    </row>
    <row r="3" spans="1:35" x14ac:dyDescent="0.25">
      <c r="A3" s="8">
        <v>0</v>
      </c>
      <c r="B3" s="8">
        <v>4.0500000000000001E-2</v>
      </c>
      <c r="C3" s="8">
        <v>1.6400000000000001E-2</v>
      </c>
      <c r="D3" s="8"/>
      <c r="E3" s="8">
        <v>5.6000000000000001E-2</v>
      </c>
      <c r="F3" s="8">
        <v>1E-4</v>
      </c>
      <c r="G3" s="8">
        <v>2.0000000000000001E-4</v>
      </c>
      <c r="H3" s="8">
        <v>1.1299999999999999E-2</v>
      </c>
      <c r="I3" s="8"/>
      <c r="J3" s="8">
        <v>8.3299999999999999E-2</v>
      </c>
      <c r="K3" s="8"/>
      <c r="L3" s="8"/>
      <c r="M3" s="8">
        <v>1.55E-2</v>
      </c>
      <c r="N3" s="8"/>
      <c r="O3" s="8"/>
      <c r="P3" s="8">
        <v>1.1900000000000001E-2</v>
      </c>
      <c r="Q3" s="8">
        <v>8.8999999999999999E-3</v>
      </c>
      <c r="R3" s="8">
        <v>2.4410999999999999E-2</v>
      </c>
      <c r="S3" s="8">
        <v>1</v>
      </c>
      <c r="T3" s="8">
        <v>1</v>
      </c>
      <c r="U3" s="8"/>
      <c r="V3" s="8">
        <v>1</v>
      </c>
      <c r="W3" s="8">
        <v>0.1193</v>
      </c>
      <c r="X3" s="8">
        <v>1</v>
      </c>
      <c r="Y3" s="8">
        <v>1</v>
      </c>
      <c r="Z3" s="8"/>
      <c r="AA3" s="8"/>
      <c r="AB3" s="8"/>
      <c r="AC3" s="8"/>
      <c r="AD3" s="8">
        <v>1</v>
      </c>
      <c r="AE3" s="8"/>
      <c r="AF3" s="8"/>
      <c r="AG3" s="8">
        <v>1</v>
      </c>
      <c r="AH3" s="8">
        <v>1</v>
      </c>
      <c r="AI3" s="8">
        <v>0.90214298999999998</v>
      </c>
    </row>
    <row r="4" spans="1:35" x14ac:dyDescent="0.25">
      <c r="A4" s="8">
        <v>1</v>
      </c>
      <c r="B4" s="8">
        <v>6.7699999999999996E-2</v>
      </c>
      <c r="C4" s="8">
        <v>5.4899999999999997E-2</v>
      </c>
      <c r="D4" s="8"/>
      <c r="E4" s="8">
        <v>7.2999999999999995E-2</v>
      </c>
      <c r="F4" s="8">
        <v>1E-4</v>
      </c>
      <c r="G4" s="8"/>
      <c r="H4" s="8"/>
      <c r="I4" s="8"/>
      <c r="J4" s="8">
        <v>0.1305</v>
      </c>
      <c r="K4" s="8"/>
      <c r="L4" s="8"/>
      <c r="M4" s="8">
        <v>1.5699999999999999E-2</v>
      </c>
      <c r="N4" s="8"/>
      <c r="O4" s="8"/>
      <c r="P4" s="8">
        <v>1.9099999999999999E-2</v>
      </c>
      <c r="Q4" s="8">
        <v>1.21E-2</v>
      </c>
      <c r="R4" s="8">
        <v>4.6648000000000002E-2</v>
      </c>
      <c r="S4" s="8"/>
      <c r="T4" s="8"/>
      <c r="U4" s="8"/>
      <c r="V4" s="8">
        <v>0.65159999999999996</v>
      </c>
      <c r="W4" s="8">
        <v>1</v>
      </c>
      <c r="X4" s="8"/>
      <c r="Y4" s="8"/>
      <c r="Z4" s="8"/>
      <c r="AA4" s="8">
        <v>1</v>
      </c>
      <c r="AB4" s="8"/>
      <c r="AC4" s="8"/>
      <c r="AD4" s="8"/>
      <c r="AE4" s="8"/>
      <c r="AF4" s="8"/>
      <c r="AG4" s="8">
        <v>0.1082</v>
      </c>
      <c r="AH4" s="8">
        <v>5.21E-2</v>
      </c>
      <c r="AI4" s="8">
        <v>0.56239419999999996</v>
      </c>
    </row>
    <row r="5" spans="1:35" x14ac:dyDescent="0.25">
      <c r="A5" s="8">
        <v>2</v>
      </c>
      <c r="B5" s="8">
        <v>0.1363</v>
      </c>
      <c r="C5" s="8">
        <v>0.1356</v>
      </c>
      <c r="D5" s="8"/>
      <c r="E5" s="8">
        <v>0.1527</v>
      </c>
      <c r="F5" s="8"/>
      <c r="G5" s="8">
        <v>1E-3</v>
      </c>
      <c r="H5" s="8"/>
      <c r="I5" s="8"/>
      <c r="J5" s="8">
        <v>0.30730000000000002</v>
      </c>
      <c r="K5" s="8"/>
      <c r="L5" s="8"/>
      <c r="M5" s="8"/>
      <c r="N5" s="8"/>
      <c r="O5" s="8"/>
      <c r="P5" s="8"/>
      <c r="Q5" s="8"/>
      <c r="R5" s="8">
        <v>0.14658299999999999</v>
      </c>
      <c r="S5" s="8"/>
      <c r="T5" s="8"/>
      <c r="U5" s="8"/>
      <c r="V5" s="8"/>
      <c r="W5" s="8"/>
      <c r="X5" s="8">
        <v>0.65249999999999997</v>
      </c>
      <c r="Y5" s="8"/>
      <c r="Z5" s="8"/>
      <c r="AA5" s="8"/>
      <c r="AB5" s="8"/>
      <c r="AC5" s="8"/>
      <c r="AD5" s="8"/>
      <c r="AE5" s="8"/>
      <c r="AF5" s="8"/>
      <c r="AG5" s="8"/>
      <c r="AH5" s="8"/>
      <c r="AI5" s="8">
        <v>0.65254610000000002</v>
      </c>
    </row>
    <row r="6" spans="1:35" x14ac:dyDescent="0.25">
      <c r="A6" s="8">
        <v>3</v>
      </c>
      <c r="B6" s="8">
        <v>0.22359999999999999</v>
      </c>
      <c r="C6" s="8">
        <v>0.28149999999999997</v>
      </c>
      <c r="D6" s="8"/>
      <c r="E6" s="8"/>
      <c r="F6" s="8">
        <v>1E-4</v>
      </c>
      <c r="G6" s="8"/>
      <c r="H6" s="8"/>
      <c r="I6" s="8"/>
      <c r="J6" s="8">
        <v>1</v>
      </c>
      <c r="K6" s="8"/>
      <c r="L6" s="8"/>
      <c r="M6" s="8"/>
      <c r="N6" s="8"/>
      <c r="O6" s="8"/>
      <c r="P6" s="8">
        <v>0.18029999999999999</v>
      </c>
      <c r="Q6" s="8">
        <v>2.8000000000000001E-2</v>
      </c>
      <c r="R6" s="8">
        <v>0.28556799999999999</v>
      </c>
      <c r="S6" s="8"/>
      <c r="T6" s="8">
        <v>0.36720000000000003</v>
      </c>
      <c r="U6" s="8"/>
      <c r="V6" s="8"/>
      <c r="W6" s="8"/>
      <c r="X6" s="8"/>
      <c r="Y6" s="8"/>
      <c r="Z6" s="8"/>
      <c r="AA6" s="8">
        <v>1.4800000000000001E-2</v>
      </c>
      <c r="AB6" s="8"/>
      <c r="AC6" s="8"/>
      <c r="AD6" s="8"/>
      <c r="AE6" s="8"/>
      <c r="AF6" s="8"/>
      <c r="AG6" s="8">
        <v>1.3599999999999999E-2</v>
      </c>
      <c r="AH6" s="8">
        <v>0.1578</v>
      </c>
      <c r="AI6" s="8">
        <v>0.13837374999999999</v>
      </c>
    </row>
    <row r="7" spans="1:35" x14ac:dyDescent="0.25">
      <c r="A7" s="8">
        <v>4</v>
      </c>
      <c r="B7" s="8">
        <v>0.34670000000000001</v>
      </c>
      <c r="C7" s="8"/>
      <c r="D7" s="8"/>
      <c r="E7" s="8"/>
      <c r="F7" s="8"/>
      <c r="G7" s="8"/>
      <c r="H7" s="8"/>
      <c r="I7" s="8"/>
      <c r="J7" s="8"/>
      <c r="K7" s="8"/>
      <c r="L7" s="8"/>
      <c r="M7" s="8">
        <v>1.1900000000000001E-2</v>
      </c>
      <c r="N7" s="8"/>
      <c r="O7" s="8"/>
      <c r="P7" s="8">
        <v>0.35670000000000002</v>
      </c>
      <c r="Q7" s="8"/>
      <c r="R7" s="8">
        <v>0.23841399999999999</v>
      </c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>
        <v>1.04E-2</v>
      </c>
      <c r="AH7" s="8"/>
      <c r="AI7" s="8">
        <v>1.0435389999999999E-2</v>
      </c>
    </row>
    <row r="8" spans="1:35" x14ac:dyDescent="0.25">
      <c r="A8" s="8">
        <v>5</v>
      </c>
      <c r="B8" s="8"/>
      <c r="C8" s="8"/>
      <c r="D8" s="8"/>
      <c r="E8" s="8">
        <v>0.37940000000000002</v>
      </c>
      <c r="F8" s="8"/>
      <c r="G8" s="8">
        <v>2.3599999999999999E-2</v>
      </c>
      <c r="H8" s="8">
        <v>1.0800000000000001E-2</v>
      </c>
      <c r="I8" s="8"/>
      <c r="J8" s="8"/>
      <c r="K8" s="8"/>
      <c r="L8" s="8"/>
      <c r="M8" s="8">
        <v>1.4500000000000001E-2</v>
      </c>
      <c r="N8" s="8"/>
      <c r="O8" s="8"/>
      <c r="P8" s="8">
        <v>0.72829999999999995</v>
      </c>
      <c r="Q8" s="8"/>
      <c r="R8" s="8">
        <v>0.23130200000000001</v>
      </c>
      <c r="S8" s="8"/>
      <c r="T8" s="8"/>
      <c r="U8" s="8"/>
      <c r="V8" s="8">
        <v>0.18060000000000001</v>
      </c>
      <c r="W8" s="8"/>
      <c r="X8" s="8"/>
      <c r="Y8" s="8"/>
      <c r="Z8" s="8"/>
      <c r="AA8" s="8"/>
      <c r="AB8" s="8"/>
      <c r="AC8" s="8"/>
      <c r="AD8" s="8"/>
      <c r="AE8" s="8"/>
      <c r="AF8" s="8"/>
      <c r="AG8" s="8">
        <v>7.9000000000000008E-3</v>
      </c>
      <c r="AH8" s="8"/>
      <c r="AI8" s="8">
        <v>9.4266870000000003E-2</v>
      </c>
    </row>
    <row r="9" spans="1:35" x14ac:dyDescent="0.25">
      <c r="A9" s="8">
        <v>6</v>
      </c>
      <c r="B9" s="8"/>
      <c r="C9" s="8">
        <v>0.63129999999999997</v>
      </c>
      <c r="D9" s="8"/>
      <c r="E9" s="8">
        <v>0.41299999999999998</v>
      </c>
      <c r="F9" s="8">
        <v>1E-4</v>
      </c>
      <c r="G9" s="8">
        <v>5.4899999999999997E-2</v>
      </c>
      <c r="H9" s="8">
        <v>1.1900000000000001E-2</v>
      </c>
      <c r="I9" s="8"/>
      <c r="J9" s="8"/>
      <c r="K9" s="8"/>
      <c r="L9" s="8"/>
      <c r="M9" s="8">
        <v>2.75E-2</v>
      </c>
      <c r="N9" s="8"/>
      <c r="O9" s="8"/>
      <c r="P9" s="8">
        <v>0.7923</v>
      </c>
      <c r="Q9" s="8"/>
      <c r="R9" s="8">
        <v>0.27585999999999999</v>
      </c>
      <c r="S9" s="8"/>
      <c r="T9" s="8">
        <v>0.115</v>
      </c>
      <c r="U9" s="8"/>
      <c r="V9" s="8">
        <v>0.1419</v>
      </c>
      <c r="W9" s="8"/>
      <c r="X9" s="8"/>
      <c r="Y9" s="8"/>
      <c r="Z9" s="8"/>
      <c r="AA9" s="8"/>
      <c r="AB9" s="8"/>
      <c r="AC9" s="8"/>
      <c r="AD9" s="8">
        <v>0.62290000000000001</v>
      </c>
      <c r="AE9" s="8"/>
      <c r="AF9" s="8"/>
      <c r="AG9" s="8">
        <v>5.9999999999999995E-4</v>
      </c>
      <c r="AH9" s="8"/>
      <c r="AI9" s="8">
        <v>0.22011439999999999</v>
      </c>
    </row>
    <row r="10" spans="1:35" x14ac:dyDescent="0.25">
      <c r="A10" s="8">
        <v>7</v>
      </c>
      <c r="B10" s="8">
        <v>0.52180000000000004</v>
      </c>
      <c r="C10" s="8"/>
      <c r="D10" s="8"/>
      <c r="E10" s="8">
        <v>0.51459999999999995</v>
      </c>
      <c r="F10" s="8"/>
      <c r="G10" s="8">
        <v>8.0100000000000005E-2</v>
      </c>
      <c r="H10" s="8">
        <v>1.21E-2</v>
      </c>
      <c r="I10" s="8"/>
      <c r="J10" s="8"/>
      <c r="K10" s="8"/>
      <c r="L10" s="8"/>
      <c r="M10" s="8">
        <v>3.7100000000000001E-2</v>
      </c>
      <c r="N10" s="8"/>
      <c r="O10" s="8"/>
      <c r="P10" s="8">
        <v>0.62380000000000002</v>
      </c>
      <c r="Q10" s="8"/>
      <c r="R10" s="8">
        <v>0.29824200000000001</v>
      </c>
      <c r="S10" s="8">
        <v>3.9100000000000003E-2</v>
      </c>
      <c r="T10" s="8"/>
      <c r="U10" s="8"/>
      <c r="V10" s="8">
        <v>0.13159999999999999</v>
      </c>
      <c r="W10" s="8"/>
      <c r="X10" s="8">
        <v>8.0000000000000004E-4</v>
      </c>
      <c r="Y10" s="8"/>
      <c r="Z10" s="8"/>
      <c r="AA10" s="8"/>
      <c r="AB10" s="8"/>
      <c r="AC10" s="8"/>
      <c r="AD10" s="8">
        <v>0.19850000000000001</v>
      </c>
      <c r="AE10" s="8"/>
      <c r="AF10" s="8"/>
      <c r="AG10" s="8">
        <v>2.5000000000000001E-3</v>
      </c>
      <c r="AH10" s="8"/>
      <c r="AI10" s="8">
        <v>7.4496419999999994E-2</v>
      </c>
    </row>
    <row r="11" spans="1:35" x14ac:dyDescent="0.25">
      <c r="A11" s="8">
        <v>8</v>
      </c>
      <c r="B11" s="8"/>
      <c r="C11" s="8">
        <v>0.72819999999999996</v>
      </c>
      <c r="D11" s="8"/>
      <c r="E11" s="8">
        <v>0.62980000000000003</v>
      </c>
      <c r="F11" s="8">
        <v>1E-4</v>
      </c>
      <c r="G11" s="8">
        <v>0.1358</v>
      </c>
      <c r="H11" s="8">
        <v>1.44E-2</v>
      </c>
      <c r="I11" s="8"/>
      <c r="J11" s="8"/>
      <c r="K11" s="8"/>
      <c r="L11" s="8"/>
      <c r="M11" s="8">
        <v>7.4800000000000005E-2</v>
      </c>
      <c r="N11" s="8"/>
      <c r="O11" s="8"/>
      <c r="P11" s="8"/>
      <c r="Q11" s="8"/>
      <c r="R11" s="8">
        <v>0.26386999999999999</v>
      </c>
      <c r="S11" s="8"/>
      <c r="T11" s="8"/>
      <c r="U11" s="8"/>
      <c r="V11" s="8">
        <v>0.13159999999999999</v>
      </c>
      <c r="W11" s="8"/>
      <c r="X11" s="8">
        <v>5.9999999999999995E-4</v>
      </c>
      <c r="Y11" s="8">
        <v>0.50629999999999997</v>
      </c>
      <c r="Z11" s="8"/>
      <c r="AA11" s="8"/>
      <c r="AB11" s="8"/>
      <c r="AC11" s="8"/>
      <c r="AD11" s="8">
        <v>4.7600000000000003E-2</v>
      </c>
      <c r="AE11" s="8"/>
      <c r="AF11" s="8"/>
      <c r="AG11" s="8"/>
      <c r="AH11" s="8"/>
      <c r="AI11" s="8">
        <v>0.17151746000000001</v>
      </c>
    </row>
    <row r="12" spans="1:35" x14ac:dyDescent="0.25">
      <c r="A12" s="8">
        <v>9</v>
      </c>
      <c r="B12" s="8">
        <v>0.63280000000000003</v>
      </c>
      <c r="C12" s="8">
        <v>0.75049999999999994</v>
      </c>
      <c r="D12" s="8"/>
      <c r="E12" s="8"/>
      <c r="F12" s="8">
        <v>2.0000000000000001E-4</v>
      </c>
      <c r="G12" s="8"/>
      <c r="H12" s="8"/>
      <c r="I12" s="8"/>
      <c r="J12" s="8"/>
      <c r="K12" s="8"/>
      <c r="L12" s="8"/>
      <c r="M12" s="8"/>
      <c r="N12" s="8"/>
      <c r="O12" s="8"/>
      <c r="P12" s="8">
        <v>0.80930000000000002</v>
      </c>
      <c r="Q12" s="8"/>
      <c r="R12" s="8">
        <v>0.54818599999999995</v>
      </c>
      <c r="S12" s="8">
        <v>2.6200000000000001E-2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>
        <v>1.2999999999999999E-3</v>
      </c>
      <c r="AH12" s="8"/>
      <c r="AI12" s="8">
        <v>1.374101E-2</v>
      </c>
    </row>
    <row r="13" spans="1:35" x14ac:dyDescent="0.25">
      <c r="A13" s="8">
        <v>10</v>
      </c>
      <c r="B13" s="8">
        <v>0.44479999999999997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>
        <v>1</v>
      </c>
      <c r="Q13" s="8"/>
      <c r="R13" s="8">
        <v>0.72241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>
        <v>1E-4</v>
      </c>
      <c r="AH13" s="8"/>
      <c r="AI13" s="8">
        <v>1.3887E-4</v>
      </c>
    </row>
    <row r="14" spans="1:35" x14ac:dyDescent="0.25">
      <c r="A14" s="8">
        <v>11</v>
      </c>
      <c r="B14" s="8"/>
      <c r="C14" s="8">
        <v>0.78710000000000002</v>
      </c>
      <c r="D14" s="8"/>
      <c r="E14" s="8"/>
      <c r="F14" s="8"/>
      <c r="G14" s="8">
        <v>0.38269999999999998</v>
      </c>
      <c r="H14" s="8">
        <v>4.3299999999999998E-2</v>
      </c>
      <c r="I14" s="8"/>
      <c r="J14" s="8"/>
      <c r="K14" s="8"/>
      <c r="L14" s="8"/>
      <c r="M14" s="8">
        <v>0.50409999999999999</v>
      </c>
      <c r="N14" s="8"/>
      <c r="O14" s="8"/>
      <c r="P14" s="8"/>
      <c r="Q14" s="8"/>
      <c r="R14" s="8">
        <v>0.42929099999999998</v>
      </c>
      <c r="S14" s="8"/>
      <c r="T14" s="8">
        <v>2.2800000000000001E-2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>
        <v>2.2799420000000001E-2</v>
      </c>
    </row>
    <row r="15" spans="1:35" x14ac:dyDescent="0.25">
      <c r="A15" s="8">
        <v>12</v>
      </c>
      <c r="B15" s="8">
        <v>0.56340000000000001</v>
      </c>
      <c r="C15" s="8"/>
      <c r="D15" s="8"/>
      <c r="E15" s="8"/>
      <c r="F15" s="8">
        <v>6.9999999999999999E-4</v>
      </c>
      <c r="G15" s="8">
        <v>0.38319999999999999</v>
      </c>
      <c r="H15" s="8">
        <v>4.8399999999999999E-2</v>
      </c>
      <c r="I15" s="8"/>
      <c r="J15" s="8"/>
      <c r="K15" s="8"/>
      <c r="L15" s="8"/>
      <c r="M15" s="8">
        <v>1</v>
      </c>
      <c r="N15" s="8"/>
      <c r="O15" s="8"/>
      <c r="P15" s="8">
        <v>0.70599999999999996</v>
      </c>
      <c r="Q15" s="8"/>
      <c r="R15" s="8">
        <v>0.450295</v>
      </c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>
        <v>1.34E-2</v>
      </c>
      <c r="AE15" s="8"/>
      <c r="AF15" s="8"/>
      <c r="AG15" s="8">
        <v>1E-4</v>
      </c>
      <c r="AH15" s="8"/>
      <c r="AI15" s="8">
        <v>6.7571200000000001E-3</v>
      </c>
    </row>
    <row r="16" spans="1:35" x14ac:dyDescent="0.25">
      <c r="A16" s="8">
        <v>13</v>
      </c>
      <c r="B16" s="8"/>
      <c r="C16" s="8"/>
      <c r="D16" s="8"/>
      <c r="E16" s="8">
        <v>0.94610000000000005</v>
      </c>
      <c r="F16" s="8">
        <v>1.1999999999999999E-3</v>
      </c>
      <c r="G16" s="8">
        <v>0.41199999999999998</v>
      </c>
      <c r="H16" s="8">
        <v>6.1100000000000002E-2</v>
      </c>
      <c r="I16" s="8"/>
      <c r="J16" s="8"/>
      <c r="K16" s="8"/>
      <c r="L16" s="8"/>
      <c r="M16" s="8"/>
      <c r="N16" s="8"/>
      <c r="O16" s="8"/>
      <c r="P16" s="8"/>
      <c r="Q16" s="8"/>
      <c r="R16" s="8">
        <v>0.35510199999999997</v>
      </c>
      <c r="S16" s="8"/>
      <c r="T16" s="8"/>
      <c r="U16" s="8"/>
      <c r="V16" s="8">
        <v>6.8099999999999994E-2</v>
      </c>
      <c r="W16" s="8"/>
      <c r="X16" s="8"/>
      <c r="Y16" s="8">
        <v>8.3000000000000001E-3</v>
      </c>
      <c r="Z16" s="8"/>
      <c r="AA16" s="8"/>
      <c r="AB16" s="8"/>
      <c r="AC16" s="8"/>
      <c r="AD16" s="8"/>
      <c r="AE16" s="8"/>
      <c r="AF16" s="8"/>
      <c r="AG16" s="8"/>
      <c r="AH16" s="8"/>
      <c r="AI16" s="8">
        <v>3.822217E-2</v>
      </c>
    </row>
    <row r="17" spans="1:35" x14ac:dyDescent="0.25">
      <c r="A17" s="8">
        <v>14</v>
      </c>
      <c r="B17" s="8"/>
      <c r="C17" s="8">
        <v>0.77359999999999995</v>
      </c>
      <c r="D17" s="8"/>
      <c r="E17" s="8"/>
      <c r="F17" s="8">
        <v>2.0999999999999999E-3</v>
      </c>
      <c r="G17" s="8">
        <v>0</v>
      </c>
      <c r="H17" s="8">
        <v>0.1648</v>
      </c>
      <c r="I17" s="8"/>
      <c r="J17" s="8"/>
      <c r="K17" s="8"/>
      <c r="L17" s="8"/>
      <c r="M17" s="8"/>
      <c r="N17" s="8"/>
      <c r="O17" s="8"/>
      <c r="P17" s="8">
        <v>0.76649999999999996</v>
      </c>
      <c r="Q17" s="8"/>
      <c r="R17" s="8">
        <v>0.34140199999999998</v>
      </c>
      <c r="S17" s="8"/>
      <c r="T17" s="8">
        <v>1.01E-2</v>
      </c>
      <c r="U17" s="8"/>
      <c r="V17" s="8"/>
      <c r="W17" s="8"/>
      <c r="X17" s="8">
        <v>0</v>
      </c>
      <c r="Y17" s="8">
        <v>2.9999999999999997E-4</v>
      </c>
      <c r="Z17" s="8"/>
      <c r="AA17" s="8"/>
      <c r="AB17" s="8"/>
      <c r="AC17" s="8"/>
      <c r="AD17" s="8"/>
      <c r="AE17" s="8"/>
      <c r="AF17" s="8"/>
      <c r="AG17" s="8">
        <v>1E-4</v>
      </c>
      <c r="AH17" s="8"/>
      <c r="AI17" s="8">
        <v>2.6273099999999999E-3</v>
      </c>
    </row>
    <row r="18" spans="1:35" x14ac:dyDescent="0.25">
      <c r="A18" s="8">
        <v>15</v>
      </c>
      <c r="B18" s="8">
        <v>0.5524</v>
      </c>
      <c r="C18" s="8"/>
      <c r="D18" s="8"/>
      <c r="E18" s="8">
        <v>1</v>
      </c>
      <c r="F18" s="8">
        <v>2.7000000000000001E-3</v>
      </c>
      <c r="G18" s="8">
        <v>1</v>
      </c>
      <c r="H18" s="8">
        <v>0.25790000000000002</v>
      </c>
      <c r="I18" s="8"/>
      <c r="J18" s="8"/>
      <c r="K18" s="8"/>
      <c r="L18" s="8"/>
      <c r="M18" s="8"/>
      <c r="N18" s="8"/>
      <c r="O18" s="8"/>
      <c r="P18" s="8"/>
      <c r="Q18" s="8"/>
      <c r="R18" s="8">
        <v>0.562612</v>
      </c>
      <c r="S18" s="8">
        <v>7.3000000000000001E-3</v>
      </c>
      <c r="T18" s="8"/>
      <c r="U18" s="8"/>
      <c r="V18" s="8"/>
      <c r="W18" s="8">
        <v>1.8E-3</v>
      </c>
      <c r="X18" s="8">
        <v>1E-4</v>
      </c>
      <c r="Y18" s="8">
        <v>5.9999999999999995E-4</v>
      </c>
      <c r="Z18" s="8"/>
      <c r="AA18" s="8"/>
      <c r="AB18" s="8"/>
      <c r="AC18" s="8"/>
      <c r="AD18" s="8"/>
      <c r="AE18" s="8"/>
      <c r="AF18" s="8"/>
      <c r="AG18" s="8"/>
      <c r="AH18" s="8"/>
      <c r="AI18" s="8">
        <v>2.43837E-3</v>
      </c>
    </row>
    <row r="19" spans="1:35" x14ac:dyDescent="0.25">
      <c r="A19" s="8">
        <v>16</v>
      </c>
      <c r="B19" s="8"/>
      <c r="C19" s="8"/>
      <c r="D19" s="8"/>
      <c r="E19" s="8">
        <v>0.46010000000000001</v>
      </c>
      <c r="F19" s="8">
        <v>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0.73006599999999999</v>
      </c>
      <c r="S19" s="8"/>
      <c r="T19" s="8"/>
      <c r="U19" s="8"/>
      <c r="V19" s="8"/>
      <c r="W19" s="8">
        <v>1.4E-3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>
        <v>1.38054E-3</v>
      </c>
    </row>
    <row r="20" spans="1:35" x14ac:dyDescent="0.25">
      <c r="A20" s="8">
        <v>17</v>
      </c>
      <c r="B20" s="8"/>
      <c r="C20" s="8">
        <v>0.45040000000000002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0.45036199999999998</v>
      </c>
      <c r="S20" s="8"/>
      <c r="T20" s="8">
        <v>1E-4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>
        <v>1.2987E-4</v>
      </c>
    </row>
    <row r="21" spans="1:35" x14ac:dyDescent="0.25">
      <c r="A21" s="8">
        <v>18</v>
      </c>
      <c r="B21" s="8"/>
      <c r="C21" s="8"/>
      <c r="D21" s="8"/>
      <c r="E21" s="8"/>
      <c r="F21" s="8"/>
      <c r="G21" s="8">
        <v>0.57609999999999995</v>
      </c>
      <c r="H21" s="8">
        <v>0.55469999999999997</v>
      </c>
      <c r="I21" s="8"/>
      <c r="J21" s="8"/>
      <c r="K21" s="8"/>
      <c r="L21" s="8"/>
      <c r="M21" s="8"/>
      <c r="N21" s="8"/>
      <c r="O21" s="8"/>
      <c r="P21" s="8"/>
      <c r="Q21" s="8">
        <v>1</v>
      </c>
      <c r="R21" s="8">
        <v>0.71024500000000002</v>
      </c>
      <c r="S21" s="8"/>
      <c r="T21" s="8"/>
      <c r="U21" s="8"/>
      <c r="V21" s="8"/>
      <c r="W21" s="8"/>
      <c r="X21" s="8">
        <v>0</v>
      </c>
      <c r="Y21" s="8">
        <v>1.5E-3</v>
      </c>
      <c r="Z21" s="8"/>
      <c r="AA21" s="8"/>
      <c r="AB21" s="8"/>
      <c r="AC21" s="8"/>
      <c r="AD21" s="8"/>
      <c r="AE21" s="8"/>
      <c r="AF21" s="8"/>
      <c r="AG21" s="8"/>
      <c r="AH21" s="8"/>
      <c r="AI21" s="8">
        <v>7.5617999999999996E-4</v>
      </c>
    </row>
    <row r="22" spans="1:35" x14ac:dyDescent="0.25">
      <c r="A22" s="8">
        <v>19</v>
      </c>
      <c r="B22" s="8"/>
      <c r="C22" s="8"/>
      <c r="D22" s="8"/>
      <c r="E22" s="8"/>
      <c r="F22" s="8">
        <v>1.32E-2</v>
      </c>
      <c r="G22" s="8"/>
      <c r="H22" s="8">
        <v>0.53949999999999998</v>
      </c>
      <c r="I22" s="8"/>
      <c r="J22" s="8"/>
      <c r="K22" s="8"/>
      <c r="L22" s="8"/>
      <c r="M22" s="8"/>
      <c r="N22" s="8"/>
      <c r="O22" s="8"/>
      <c r="P22" s="8"/>
      <c r="Q22" s="8"/>
      <c r="R22" s="8">
        <v>0.276335</v>
      </c>
      <c r="S22" s="8"/>
      <c r="T22" s="8"/>
      <c r="U22" s="8"/>
      <c r="V22" s="8"/>
      <c r="W22" s="8">
        <v>8.9999999999999998E-4</v>
      </c>
      <c r="X22" s="8"/>
      <c r="Y22" s="8">
        <v>0</v>
      </c>
      <c r="Z22" s="8"/>
      <c r="AA22" s="8"/>
      <c r="AB22" s="8"/>
      <c r="AC22" s="8"/>
      <c r="AD22" s="8"/>
      <c r="AE22" s="8"/>
      <c r="AF22" s="8"/>
      <c r="AG22" s="8"/>
      <c r="AH22" s="8"/>
      <c r="AI22" s="8">
        <v>4.7699999999999999E-4</v>
      </c>
    </row>
    <row r="23" spans="1:35" x14ac:dyDescent="0.25">
      <c r="A23" s="8">
        <v>20</v>
      </c>
      <c r="B23" s="8"/>
      <c r="C23" s="8">
        <v>0.45779999999999998</v>
      </c>
      <c r="D23" s="8"/>
      <c r="E23" s="8"/>
      <c r="F23" s="8"/>
      <c r="G23" s="8">
        <v>0.62790000000000001</v>
      </c>
      <c r="H23" s="8">
        <v>0.6794</v>
      </c>
      <c r="I23" s="8"/>
      <c r="J23" s="8"/>
      <c r="K23" s="8"/>
      <c r="L23" s="8"/>
      <c r="M23" s="8"/>
      <c r="N23" s="8"/>
      <c r="O23" s="8"/>
      <c r="P23" s="8"/>
      <c r="Q23" s="8">
        <v>0.86270000000000002</v>
      </c>
      <c r="R23" s="8">
        <v>0.65696399999999999</v>
      </c>
      <c r="S23" s="8"/>
      <c r="T23" s="8"/>
      <c r="U23" s="8"/>
      <c r="V23" s="8"/>
      <c r="W23" s="8"/>
      <c r="X23" s="8">
        <v>0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>
        <v>4.2300000000000002E-6</v>
      </c>
    </row>
    <row r="24" spans="1:35" x14ac:dyDescent="0.25">
      <c r="A24" s="8">
        <v>21</v>
      </c>
      <c r="B24" s="8">
        <v>0.60309999999999997</v>
      </c>
      <c r="C24" s="8">
        <v>0.43120000000000003</v>
      </c>
      <c r="D24" s="8"/>
      <c r="E24" s="8"/>
      <c r="F24" s="8">
        <v>9.7999999999999997E-3</v>
      </c>
      <c r="G24" s="8"/>
      <c r="H24" s="8">
        <v>0.79710000000000003</v>
      </c>
      <c r="I24" s="8"/>
      <c r="J24" s="8"/>
      <c r="K24" s="8"/>
      <c r="L24" s="8"/>
      <c r="M24" s="8"/>
      <c r="N24" s="8"/>
      <c r="O24" s="8"/>
      <c r="P24" s="8"/>
      <c r="Q24" s="8"/>
      <c r="R24" s="8">
        <v>0.46030300000000002</v>
      </c>
      <c r="S24" s="8">
        <v>2.3E-3</v>
      </c>
      <c r="T24" s="8"/>
      <c r="U24" s="8"/>
      <c r="V24" s="8"/>
      <c r="W24" s="8">
        <v>5.9999999999999995E-4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>
        <v>1.4247400000000001E-3</v>
      </c>
    </row>
    <row r="25" spans="1:35" x14ac:dyDescent="0.25">
      <c r="A25" s="8">
        <v>22</v>
      </c>
      <c r="B25" s="8">
        <v>0.57530000000000003</v>
      </c>
      <c r="C25" s="8">
        <v>0.39879999999999999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>
        <v>0.487016</v>
      </c>
      <c r="S25" s="8">
        <v>1.6999999999999999E-3</v>
      </c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>
        <v>1.7354099999999999E-3</v>
      </c>
    </row>
    <row r="26" spans="1:35" x14ac:dyDescent="0.25">
      <c r="A26" s="8">
        <v>23</v>
      </c>
      <c r="B26" s="8">
        <v>0.6169</v>
      </c>
      <c r="C26" s="8">
        <v>0.71379999999999999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>
        <v>0.66533100000000001</v>
      </c>
      <c r="S26" s="8">
        <v>2E-3</v>
      </c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>
        <v>2.03257E-3</v>
      </c>
    </row>
    <row r="27" spans="1:35" x14ac:dyDescent="0.25">
      <c r="A27" s="8">
        <v>24</v>
      </c>
      <c r="B27" s="8"/>
      <c r="C27" s="8">
        <v>1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>
        <v>1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x14ac:dyDescent="0.25">
      <c r="A28" s="8">
        <v>25</v>
      </c>
      <c r="B28" s="8">
        <v>0.93489999999999995</v>
      </c>
      <c r="C28" s="8"/>
      <c r="D28" s="8"/>
      <c r="E28" s="8"/>
      <c r="F28" s="8"/>
      <c r="G28" s="8"/>
      <c r="H28" s="8">
        <v>0.51249999999999996</v>
      </c>
      <c r="I28" s="8"/>
      <c r="J28" s="8"/>
      <c r="K28" s="8"/>
      <c r="L28" s="8"/>
      <c r="M28" s="8"/>
      <c r="N28" s="8"/>
      <c r="O28" s="8"/>
      <c r="P28" s="8"/>
      <c r="Q28" s="8"/>
      <c r="R28" s="8">
        <v>0.72369099999999997</v>
      </c>
      <c r="S28" s="8">
        <v>2.0000000000000001E-4</v>
      </c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>
        <v>1.8788E-4</v>
      </c>
    </row>
    <row r="29" spans="1:35" x14ac:dyDescent="0.25">
      <c r="A29" s="8">
        <v>26</v>
      </c>
      <c r="B29" s="8"/>
      <c r="C29" s="8"/>
      <c r="D29" s="8"/>
      <c r="E29" s="8"/>
      <c r="F29" s="8"/>
      <c r="G29" s="8"/>
      <c r="H29" s="8">
        <v>0.54759999999999998</v>
      </c>
      <c r="I29" s="8"/>
      <c r="J29" s="8"/>
      <c r="K29" s="8"/>
      <c r="L29" s="8"/>
      <c r="M29" s="8"/>
      <c r="N29" s="8"/>
      <c r="O29" s="8"/>
      <c r="P29" s="8"/>
      <c r="Q29" s="8"/>
      <c r="R29" s="8">
        <v>0.54760200000000003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35" x14ac:dyDescent="0.25">
      <c r="A30" s="8">
        <v>27</v>
      </c>
      <c r="B30" s="8"/>
      <c r="C30" s="8">
        <v>0.60640000000000005</v>
      </c>
      <c r="D30" s="8"/>
      <c r="E30" s="8"/>
      <c r="F30" s="8"/>
      <c r="G30" s="8"/>
      <c r="H30" s="8">
        <v>0.47810000000000002</v>
      </c>
      <c r="I30" s="8"/>
      <c r="J30" s="8"/>
      <c r="K30" s="8"/>
      <c r="L30" s="8"/>
      <c r="M30" s="8"/>
      <c r="N30" s="8"/>
      <c r="O30" s="8"/>
      <c r="P30" s="8"/>
      <c r="Q30" s="8"/>
      <c r="R30" s="8">
        <v>0.54221600000000003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x14ac:dyDescent="0.25">
      <c r="A31" s="8">
        <v>28</v>
      </c>
      <c r="B31" s="8">
        <v>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>
        <v>1</v>
      </c>
      <c r="S31" s="8">
        <v>1E-4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>
        <v>1.4515E-4</v>
      </c>
    </row>
    <row r="32" spans="1:35" x14ac:dyDescent="0.25">
      <c r="A32" s="8">
        <v>29</v>
      </c>
      <c r="B32" s="8"/>
      <c r="C32" s="8">
        <v>0.84299999999999997</v>
      </c>
      <c r="D32" s="8"/>
      <c r="E32" s="8"/>
      <c r="F32" s="8"/>
      <c r="G32" s="8"/>
      <c r="H32" s="8">
        <v>0.6573</v>
      </c>
      <c r="I32" s="8"/>
      <c r="J32" s="8"/>
      <c r="K32" s="8"/>
      <c r="L32" s="8"/>
      <c r="M32" s="8"/>
      <c r="N32" s="8"/>
      <c r="O32" s="8"/>
      <c r="P32" s="8"/>
      <c r="Q32" s="8"/>
      <c r="R32" s="8">
        <v>0.75016000000000005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x14ac:dyDescent="0.25">
      <c r="A33" s="8">
        <v>30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1:35" x14ac:dyDescent="0.25">
      <c r="A34" s="8">
        <v>31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x14ac:dyDescent="0.25">
      <c r="A35" s="8">
        <v>32</v>
      </c>
      <c r="B35" s="8"/>
      <c r="C35" s="8"/>
      <c r="D35" s="8"/>
      <c r="E35" s="8"/>
      <c r="F35" s="8"/>
      <c r="G35" s="8"/>
      <c r="H35" s="8">
        <v>1</v>
      </c>
      <c r="I35" s="8"/>
      <c r="J35" s="8"/>
      <c r="K35" s="8"/>
      <c r="L35" s="8"/>
      <c r="M35" s="8"/>
      <c r="N35" s="8"/>
      <c r="O35" s="8"/>
      <c r="P35" s="8"/>
      <c r="Q35" s="8"/>
      <c r="R35" s="8">
        <v>1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35" x14ac:dyDescent="0.25">
      <c r="A36" s="8">
        <v>33</v>
      </c>
      <c r="B36" s="8"/>
      <c r="C36" s="8"/>
      <c r="D36" s="8"/>
      <c r="E36" s="8"/>
      <c r="F36" s="8"/>
      <c r="G36" s="8"/>
      <c r="H36" s="8">
        <v>0.82240000000000002</v>
      </c>
      <c r="I36" s="8"/>
      <c r="J36" s="8"/>
      <c r="K36" s="8"/>
      <c r="L36" s="8"/>
      <c r="M36" s="8"/>
      <c r="N36" s="8"/>
      <c r="O36" s="8"/>
      <c r="P36" s="8"/>
      <c r="Q36" s="8"/>
      <c r="R36" s="8">
        <v>0.82240999999999997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x14ac:dyDescent="0.25">
      <c r="A37" s="8">
        <v>34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x14ac:dyDescent="0.25">
      <c r="A38" s="8">
        <v>35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1:35" x14ac:dyDescent="0.25">
      <c r="A39" s="8">
        <v>36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1:3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</sheetData>
  <mergeCells count="2">
    <mergeCell ref="B1:R1"/>
    <mergeCell ref="S1:AI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0AA3-28D2-4D30-9077-BA08B9336338}">
  <dimension ref="A1:I44"/>
  <sheetViews>
    <sheetView workbookViewId="0">
      <selection activeCell="M11" sqref="M11"/>
    </sheetView>
  </sheetViews>
  <sheetFormatPr defaultRowHeight="15" x14ac:dyDescent="0.25"/>
  <cols>
    <col min="2" max="9" width="11.85546875" customWidth="1"/>
  </cols>
  <sheetData>
    <row r="1" spans="1:9" x14ac:dyDescent="0.25">
      <c r="B1" s="91" t="s">
        <v>165</v>
      </c>
      <c r="C1" s="91"/>
      <c r="D1" s="91"/>
      <c r="E1" s="91"/>
      <c r="F1" s="91" t="s">
        <v>166</v>
      </c>
      <c r="G1" s="91"/>
      <c r="H1" s="91"/>
      <c r="I1" s="91"/>
    </row>
    <row r="2" spans="1:9" x14ac:dyDescent="0.25">
      <c r="A2" s="8" t="s">
        <v>164</v>
      </c>
      <c r="B2" s="8" t="s">
        <v>155</v>
      </c>
      <c r="C2" s="8" t="s">
        <v>156</v>
      </c>
      <c r="D2" s="8" t="s">
        <v>159</v>
      </c>
      <c r="E2" s="12" t="s">
        <v>143</v>
      </c>
      <c r="F2" s="8" t="s">
        <v>155</v>
      </c>
      <c r="G2" s="8" t="s">
        <v>156</v>
      </c>
      <c r="H2" s="8" t="s">
        <v>159</v>
      </c>
      <c r="I2" s="12" t="s">
        <v>144</v>
      </c>
    </row>
    <row r="3" spans="1:9" x14ac:dyDescent="0.25">
      <c r="A3" s="8">
        <v>1</v>
      </c>
      <c r="B3" s="8"/>
      <c r="C3" s="8">
        <v>3.5618999999999998E-2</v>
      </c>
      <c r="D3" s="8"/>
      <c r="E3" s="8">
        <v>3.5618999999999998E-2</v>
      </c>
      <c r="F3" s="8"/>
      <c r="G3" s="8">
        <v>0.33077899999999999</v>
      </c>
      <c r="H3" s="8"/>
      <c r="I3" s="8">
        <v>0.33077899999999999</v>
      </c>
    </row>
    <row r="4" spans="1:9" x14ac:dyDescent="0.25">
      <c r="A4" s="8">
        <v>2</v>
      </c>
      <c r="B4" s="8"/>
      <c r="C4" s="8">
        <v>3.9434999999999998E-2</v>
      </c>
      <c r="D4" s="8"/>
      <c r="E4" s="8">
        <v>3.9434999999999998E-2</v>
      </c>
      <c r="F4" s="8"/>
      <c r="G4" s="8">
        <v>0.14163100000000001</v>
      </c>
      <c r="H4" s="8"/>
      <c r="I4" s="8">
        <v>0.14163100000000001</v>
      </c>
    </row>
    <row r="5" spans="1:9" x14ac:dyDescent="0.25">
      <c r="A5" s="8">
        <v>3</v>
      </c>
      <c r="B5" s="8"/>
      <c r="C5" s="8"/>
      <c r="D5" s="8">
        <v>7.3654999999999998E-2</v>
      </c>
      <c r="E5" s="8">
        <v>7.3654999999999998E-2</v>
      </c>
      <c r="F5" s="8"/>
      <c r="G5" s="8"/>
      <c r="H5" s="8">
        <v>0.27504699999999999</v>
      </c>
      <c r="I5" s="8">
        <v>0.27504699999999999</v>
      </c>
    </row>
    <row r="6" spans="1:9" x14ac:dyDescent="0.25">
      <c r="A6" s="8">
        <v>4</v>
      </c>
      <c r="B6" s="8"/>
      <c r="C6" s="8"/>
      <c r="D6" s="8">
        <v>3.8122999999999997E-2</v>
      </c>
      <c r="E6" s="8">
        <v>3.8122999999999997E-2</v>
      </c>
      <c r="F6" s="8"/>
      <c r="G6" s="8"/>
      <c r="H6" s="8">
        <v>0.33196700000000001</v>
      </c>
      <c r="I6" s="8">
        <v>0.33196700000000001</v>
      </c>
    </row>
    <row r="7" spans="1:9" x14ac:dyDescent="0.25">
      <c r="A7" s="8">
        <v>5</v>
      </c>
      <c r="B7" s="8"/>
      <c r="C7" s="8"/>
      <c r="D7" s="8">
        <v>5.2911E-2</v>
      </c>
      <c r="E7" s="8">
        <v>5.2911E-2</v>
      </c>
      <c r="F7" s="8"/>
      <c r="G7" s="8"/>
      <c r="H7" s="8">
        <v>0.28387600000000002</v>
      </c>
      <c r="I7" s="8">
        <v>0.28387600000000002</v>
      </c>
    </row>
    <row r="8" spans="1:9" x14ac:dyDescent="0.25">
      <c r="A8" s="8">
        <v>6</v>
      </c>
      <c r="B8" s="8"/>
      <c r="C8" s="8">
        <v>3.6891E-2</v>
      </c>
      <c r="D8" s="8">
        <v>4.9090000000000002E-2</v>
      </c>
      <c r="E8" s="8">
        <v>4.299E-2</v>
      </c>
      <c r="F8" s="8"/>
      <c r="G8" s="8">
        <v>0.97265800000000002</v>
      </c>
      <c r="H8" s="8">
        <v>0.38527899999999998</v>
      </c>
      <c r="I8" s="8">
        <v>0.67896900000000004</v>
      </c>
    </row>
    <row r="9" spans="1:9" x14ac:dyDescent="0.25">
      <c r="A9" s="8">
        <v>7</v>
      </c>
      <c r="B9" s="8">
        <v>5.1083999999999999E-3</v>
      </c>
      <c r="C9" s="8">
        <v>8.3987000000000006E-2</v>
      </c>
      <c r="D9" s="8"/>
      <c r="E9" s="8">
        <v>4.4547999999999997E-2</v>
      </c>
      <c r="F9" s="8">
        <v>0.24426100000000001</v>
      </c>
      <c r="G9" s="8">
        <v>0.84826699999999999</v>
      </c>
      <c r="H9" s="8"/>
      <c r="I9" s="8">
        <v>0.54626399999999997</v>
      </c>
    </row>
    <row r="10" spans="1:9" x14ac:dyDescent="0.25">
      <c r="A10" s="8">
        <v>8</v>
      </c>
      <c r="B10" s="8">
        <v>3.7929000000000001E-3</v>
      </c>
      <c r="C10" s="8">
        <v>0.100828</v>
      </c>
      <c r="D10" s="8"/>
      <c r="E10" s="8">
        <v>5.2311000000000003E-2</v>
      </c>
      <c r="F10" s="8">
        <v>0.28972599999999998</v>
      </c>
      <c r="G10" s="8">
        <v>0.78132500000000005</v>
      </c>
      <c r="H10" s="8"/>
      <c r="I10" s="8">
        <v>0.53552599999999995</v>
      </c>
    </row>
    <row r="11" spans="1:9" x14ac:dyDescent="0.25">
      <c r="A11" s="8">
        <v>9</v>
      </c>
      <c r="B11" s="8">
        <v>4.3245000000000002E-3</v>
      </c>
      <c r="C11" s="8">
        <v>0.105295</v>
      </c>
      <c r="D11" s="8">
        <v>2.4843E-2</v>
      </c>
      <c r="E11" s="8">
        <v>4.4821E-2</v>
      </c>
      <c r="F11" s="8">
        <v>1</v>
      </c>
      <c r="G11" s="8">
        <v>1</v>
      </c>
      <c r="H11" s="8">
        <v>1</v>
      </c>
      <c r="I11" s="8">
        <v>1</v>
      </c>
    </row>
    <row r="12" spans="1:9" x14ac:dyDescent="0.25">
      <c r="A12" s="8">
        <v>10</v>
      </c>
      <c r="B12" s="8"/>
      <c r="C12" s="8">
        <v>0.100381</v>
      </c>
      <c r="D12" s="8">
        <v>7.8753000000000004E-2</v>
      </c>
      <c r="E12" s="8">
        <v>8.9566999999999994E-2</v>
      </c>
      <c r="F12" s="8"/>
      <c r="G12" s="8"/>
      <c r="H12" s="8"/>
      <c r="I12" s="8"/>
    </row>
    <row r="13" spans="1:9" x14ac:dyDescent="0.25">
      <c r="A13" s="8">
        <v>11</v>
      </c>
      <c r="B13" s="8"/>
      <c r="C13" s="8"/>
      <c r="D13" s="8">
        <v>5.3490999999999997E-2</v>
      </c>
      <c r="E13" s="8">
        <v>5.3490999999999997E-2</v>
      </c>
      <c r="F13" s="8"/>
      <c r="G13" s="8"/>
      <c r="H13" s="8"/>
      <c r="I13" s="8"/>
    </row>
    <row r="14" spans="1:9" x14ac:dyDescent="0.25">
      <c r="A14" s="8">
        <v>12</v>
      </c>
      <c r="B14" s="8">
        <v>4.2973000000000004E-3</v>
      </c>
      <c r="C14" s="8"/>
      <c r="D14" s="8">
        <v>3.7162000000000001E-2</v>
      </c>
      <c r="E14" s="8">
        <v>2.0729999999999998E-2</v>
      </c>
      <c r="F14" s="8"/>
      <c r="G14" s="8"/>
      <c r="H14" s="8"/>
      <c r="I14" s="8"/>
    </row>
    <row r="15" spans="1:9" x14ac:dyDescent="0.25">
      <c r="A15" s="8">
        <v>13</v>
      </c>
      <c r="B15" s="8">
        <v>5.2358999999999999E-3</v>
      </c>
      <c r="C15" s="8">
        <v>0.167517</v>
      </c>
      <c r="D15" s="8">
        <v>5.7410999999999997E-2</v>
      </c>
      <c r="E15" s="8">
        <v>7.6720999999999998E-2</v>
      </c>
      <c r="F15" s="8"/>
      <c r="G15" s="8">
        <v>0.41094700000000001</v>
      </c>
      <c r="H15" s="8">
        <v>0.95105600000000001</v>
      </c>
      <c r="I15" s="8">
        <v>0.68100099999999997</v>
      </c>
    </row>
    <row r="16" spans="1:9" x14ac:dyDescent="0.25">
      <c r="A16" s="8">
        <v>14</v>
      </c>
      <c r="B16" s="8">
        <v>6.6297999999999999E-3</v>
      </c>
      <c r="C16" s="8">
        <v>0.21280299999999999</v>
      </c>
      <c r="D16" s="8">
        <v>0.45758399999999999</v>
      </c>
      <c r="E16" s="8">
        <v>0.22567200000000001</v>
      </c>
      <c r="F16" s="8"/>
      <c r="G16" s="8">
        <v>0.30485600000000002</v>
      </c>
      <c r="H16" s="8">
        <v>0.87001700000000004</v>
      </c>
      <c r="I16" s="8">
        <v>0.58743699999999999</v>
      </c>
    </row>
    <row r="17" spans="1:9" x14ac:dyDescent="0.25">
      <c r="A17" s="8">
        <v>15</v>
      </c>
      <c r="B17" s="8">
        <v>9.5752000000000007E-3</v>
      </c>
      <c r="C17" s="8">
        <v>0.15695700000000001</v>
      </c>
      <c r="D17" s="8">
        <v>0.56040900000000005</v>
      </c>
      <c r="E17" s="8">
        <v>0.242314</v>
      </c>
      <c r="F17" s="8"/>
      <c r="G17" s="8">
        <v>0.15681600000000001</v>
      </c>
      <c r="H17" s="8"/>
      <c r="I17" s="8">
        <v>0.15681600000000001</v>
      </c>
    </row>
    <row r="18" spans="1:9" x14ac:dyDescent="0.25">
      <c r="A18" s="8">
        <v>16</v>
      </c>
      <c r="B18" s="8"/>
      <c r="C18" s="8">
        <v>0.200681</v>
      </c>
      <c r="D18" s="8">
        <v>0.81672</v>
      </c>
      <c r="E18" s="8">
        <v>0.50870000000000004</v>
      </c>
      <c r="F18" s="8"/>
      <c r="G18" s="8">
        <v>0.108435</v>
      </c>
      <c r="H18" s="8">
        <v>0.75546199999999997</v>
      </c>
      <c r="I18" s="8">
        <v>0.43194900000000003</v>
      </c>
    </row>
    <row r="19" spans="1:9" x14ac:dyDescent="0.25">
      <c r="A19" s="8">
        <v>17</v>
      </c>
      <c r="B19" s="8"/>
      <c r="C19" s="8">
        <v>1.3065E-2</v>
      </c>
      <c r="D19" s="8">
        <v>0.94824900000000001</v>
      </c>
      <c r="E19" s="8">
        <v>0.480657</v>
      </c>
      <c r="F19" s="8"/>
      <c r="G19" s="8"/>
      <c r="H19" s="8">
        <v>0.43130800000000002</v>
      </c>
      <c r="I19" s="8">
        <v>0.43130800000000002</v>
      </c>
    </row>
    <row r="20" spans="1:9" x14ac:dyDescent="0.25">
      <c r="A20" s="8">
        <v>18</v>
      </c>
      <c r="B20" s="8"/>
      <c r="C20" s="8"/>
      <c r="D20" s="8">
        <v>0.85816999999999999</v>
      </c>
      <c r="E20" s="8">
        <v>0.85816999999999999</v>
      </c>
      <c r="F20" s="8"/>
      <c r="G20" s="8"/>
      <c r="H20" s="8">
        <v>0.22381499999999999</v>
      </c>
      <c r="I20" s="8">
        <v>0.22381499999999999</v>
      </c>
    </row>
    <row r="21" spans="1:9" x14ac:dyDescent="0.25">
      <c r="A21" s="8">
        <v>19</v>
      </c>
      <c r="B21" s="8"/>
      <c r="C21" s="8"/>
      <c r="D21" s="8">
        <v>0.61517699999999997</v>
      </c>
      <c r="E21" s="8">
        <v>0.61517699999999997</v>
      </c>
      <c r="F21" s="8"/>
      <c r="G21" s="8"/>
      <c r="H21" s="8">
        <v>0.218085</v>
      </c>
      <c r="I21" s="8">
        <v>0.218085</v>
      </c>
    </row>
    <row r="22" spans="1:9" x14ac:dyDescent="0.25">
      <c r="A22" s="8">
        <v>20</v>
      </c>
      <c r="B22" s="8"/>
      <c r="C22" s="8">
        <v>1</v>
      </c>
      <c r="D22" s="8">
        <v>0.53170600000000001</v>
      </c>
      <c r="E22" s="8">
        <v>0.76585300000000001</v>
      </c>
      <c r="F22" s="8"/>
      <c r="G22" s="8">
        <v>2.4459999999999998E-3</v>
      </c>
      <c r="H22" s="8">
        <v>0.243368</v>
      </c>
      <c r="I22" s="8">
        <v>0.122907</v>
      </c>
    </row>
    <row r="23" spans="1:9" x14ac:dyDescent="0.25">
      <c r="A23" s="8">
        <v>21</v>
      </c>
      <c r="B23" s="8"/>
      <c r="C23" s="8"/>
      <c r="D23" s="8"/>
      <c r="E23" s="8"/>
      <c r="F23" s="8"/>
      <c r="G23" s="8"/>
      <c r="H23" s="8"/>
      <c r="I23" s="8"/>
    </row>
    <row r="24" spans="1:9" x14ac:dyDescent="0.25">
      <c r="A24" s="8">
        <v>22</v>
      </c>
      <c r="B24" s="8"/>
      <c r="C24" s="8"/>
      <c r="D24" s="8">
        <v>0.91798599999999997</v>
      </c>
      <c r="E24" s="8">
        <v>0.91798599999999997</v>
      </c>
      <c r="F24" s="8"/>
      <c r="G24" s="8"/>
      <c r="H24" s="8">
        <v>0.277756</v>
      </c>
      <c r="I24" s="8">
        <v>0.277756</v>
      </c>
    </row>
    <row r="25" spans="1:9" x14ac:dyDescent="0.25">
      <c r="A25" s="8">
        <v>23</v>
      </c>
      <c r="B25" s="8">
        <v>0.48037449999999998</v>
      </c>
      <c r="C25" s="8"/>
      <c r="D25" s="8"/>
      <c r="E25" s="8">
        <v>0.48037400000000002</v>
      </c>
      <c r="F25" s="8">
        <v>7.4876999999999999E-2</v>
      </c>
      <c r="G25" s="8"/>
      <c r="H25" s="8"/>
      <c r="I25" s="8">
        <v>7.4876999999999999E-2</v>
      </c>
    </row>
    <row r="26" spans="1:9" x14ac:dyDescent="0.25">
      <c r="A26" s="8">
        <v>24</v>
      </c>
      <c r="B26" s="8"/>
      <c r="C26" s="8"/>
      <c r="D26" s="8">
        <v>1</v>
      </c>
      <c r="E26" s="8">
        <v>1</v>
      </c>
      <c r="F26" s="8"/>
      <c r="G26" s="8"/>
      <c r="H26" s="8">
        <v>8.7305999999999995E-2</v>
      </c>
      <c r="I26" s="8">
        <v>8.7305999999999995E-2</v>
      </c>
    </row>
    <row r="27" spans="1:9" x14ac:dyDescent="0.25">
      <c r="A27" s="8">
        <v>25</v>
      </c>
      <c r="B27" s="8"/>
      <c r="C27" s="8"/>
      <c r="D27" s="8">
        <v>0.95278499999999999</v>
      </c>
      <c r="E27" s="8">
        <v>0.95278499999999999</v>
      </c>
      <c r="F27" s="8"/>
      <c r="G27" s="8"/>
      <c r="H27" s="8">
        <v>4.8960999999999998E-2</v>
      </c>
      <c r="I27" s="8">
        <v>4.8960999999999998E-2</v>
      </c>
    </row>
    <row r="28" spans="1:9" x14ac:dyDescent="0.25">
      <c r="A28" s="8">
        <v>26</v>
      </c>
      <c r="B28" s="8">
        <v>0.71781969999999995</v>
      </c>
      <c r="C28" s="8"/>
      <c r="D28" s="8">
        <v>0.98830300000000004</v>
      </c>
      <c r="E28" s="8">
        <v>0.85306099999999996</v>
      </c>
      <c r="F28" s="8">
        <v>1.3812E-2</v>
      </c>
      <c r="G28" s="8"/>
      <c r="H28" s="8">
        <v>4.3221999999999997E-2</v>
      </c>
      <c r="I28" s="8">
        <v>2.8517000000000001E-2</v>
      </c>
    </row>
    <row r="29" spans="1:9" x14ac:dyDescent="0.25">
      <c r="A29" s="8">
        <v>27</v>
      </c>
      <c r="B29" s="8">
        <v>1</v>
      </c>
      <c r="C29" s="8"/>
      <c r="D29" s="8">
        <v>0.74128899999999998</v>
      </c>
      <c r="E29" s="8">
        <v>0.870645</v>
      </c>
      <c r="F29" s="8">
        <v>9.2020000000000001E-3</v>
      </c>
      <c r="G29" s="8"/>
      <c r="H29" s="8">
        <v>3.6326999999999998E-2</v>
      </c>
      <c r="I29" s="8">
        <v>2.2765000000000001E-2</v>
      </c>
    </row>
    <row r="30" spans="1:9" x14ac:dyDescent="0.25">
      <c r="A30" s="8">
        <v>28</v>
      </c>
      <c r="B30" s="8">
        <v>0.71526219999999996</v>
      </c>
      <c r="C30" s="8"/>
      <c r="D30" s="8"/>
      <c r="E30" s="8">
        <v>0.71526199999999995</v>
      </c>
      <c r="F30" s="8"/>
      <c r="G30" s="8"/>
      <c r="H30" s="8"/>
      <c r="I30" s="8"/>
    </row>
    <row r="31" spans="1:9" x14ac:dyDescent="0.25">
      <c r="A31" s="8">
        <v>29</v>
      </c>
      <c r="B31" s="8">
        <v>0.48467840000000001</v>
      </c>
      <c r="C31" s="8"/>
      <c r="D31" s="8"/>
      <c r="E31" s="8"/>
      <c r="F31" s="8">
        <v>3.8630000000000001E-3</v>
      </c>
      <c r="G31" s="8"/>
      <c r="H31" s="8"/>
      <c r="I31" s="8">
        <v>3.8630000000000001E-3</v>
      </c>
    </row>
    <row r="32" spans="1:9" x14ac:dyDescent="0.25">
      <c r="A32" s="8">
        <v>30</v>
      </c>
      <c r="B32" s="8"/>
      <c r="C32" s="8"/>
      <c r="D32" s="8"/>
      <c r="E32" s="8"/>
      <c r="F32" s="8"/>
      <c r="G32" s="8"/>
      <c r="H32" s="8">
        <v>4.5726000000000003E-2</v>
      </c>
      <c r="I32" s="8">
        <v>4.5726000000000003E-2</v>
      </c>
    </row>
    <row r="33" spans="1:9" x14ac:dyDescent="0.25">
      <c r="A33" s="8">
        <v>31</v>
      </c>
      <c r="B33" s="8"/>
      <c r="C33" s="8"/>
      <c r="D33" s="8"/>
      <c r="E33" s="8"/>
      <c r="F33" s="8"/>
      <c r="G33" s="8"/>
      <c r="H33" s="8">
        <v>1.5996E-2</v>
      </c>
      <c r="I33" s="8">
        <v>1.5996E-2</v>
      </c>
    </row>
    <row r="34" spans="1:9" x14ac:dyDescent="0.25">
      <c r="A34" s="8">
        <v>32</v>
      </c>
      <c r="B34" s="8"/>
      <c r="C34" s="8"/>
      <c r="D34" s="8"/>
      <c r="E34" s="8"/>
      <c r="F34" s="8"/>
      <c r="G34" s="8"/>
      <c r="H34" s="8">
        <v>9.2020000000000001E-3</v>
      </c>
      <c r="I34" s="8">
        <v>9.2020000000000001E-3</v>
      </c>
    </row>
    <row r="35" spans="1:9" x14ac:dyDescent="0.25">
      <c r="A35" s="8">
        <v>33</v>
      </c>
      <c r="B35" s="8"/>
      <c r="C35" s="8"/>
      <c r="D35" s="8"/>
      <c r="E35" s="8"/>
      <c r="F35" s="8"/>
      <c r="G35" s="8"/>
      <c r="H35" s="8"/>
      <c r="I35" s="8"/>
    </row>
    <row r="36" spans="1:9" x14ac:dyDescent="0.25">
      <c r="A36" s="8">
        <v>34</v>
      </c>
      <c r="B36" s="8"/>
      <c r="C36" s="8"/>
      <c r="D36" s="8"/>
      <c r="E36" s="8"/>
      <c r="F36" s="8"/>
      <c r="G36" s="8"/>
      <c r="H36" s="8"/>
      <c r="I36" s="8"/>
    </row>
    <row r="37" spans="1:9" x14ac:dyDescent="0.25">
      <c r="A37" s="8">
        <v>35</v>
      </c>
      <c r="B37" s="8"/>
      <c r="C37" s="8"/>
      <c r="D37" s="8"/>
      <c r="E37" s="8"/>
      <c r="F37" s="8"/>
      <c r="G37" s="8"/>
      <c r="H37" s="8"/>
      <c r="I37" s="8"/>
    </row>
    <row r="38" spans="1:9" x14ac:dyDescent="0.25">
      <c r="A38" s="8">
        <v>36</v>
      </c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8">
        <v>37</v>
      </c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8">
        <v>38</v>
      </c>
      <c r="B40" s="8"/>
      <c r="C40" s="8"/>
      <c r="D40" s="8"/>
      <c r="E40" s="8"/>
      <c r="F40" s="8"/>
      <c r="G40" s="8"/>
      <c r="H40" s="8">
        <v>2.428E-3</v>
      </c>
      <c r="I40" s="8">
        <v>2.428E-3</v>
      </c>
    </row>
    <row r="41" spans="1:9" x14ac:dyDescent="0.25">
      <c r="A41" s="8">
        <v>39</v>
      </c>
      <c r="B41" s="8"/>
      <c r="C41" s="8"/>
      <c r="D41" s="8"/>
      <c r="E41" s="8"/>
      <c r="F41" s="8"/>
      <c r="G41" s="8"/>
      <c r="H41" s="8">
        <v>1.8779999999999999E-3</v>
      </c>
      <c r="I41" s="8">
        <v>1.8779999999999999E-3</v>
      </c>
    </row>
    <row r="42" spans="1:9" x14ac:dyDescent="0.25">
      <c r="A42" s="8">
        <v>40</v>
      </c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8"/>
      <c r="B43" s="8"/>
      <c r="C43" s="8"/>
      <c r="D43" s="8"/>
      <c r="E43" s="8"/>
      <c r="F43" s="8"/>
      <c r="G43" s="8"/>
      <c r="H43" s="8"/>
      <c r="I43" s="8"/>
    </row>
    <row r="44" spans="1:9" x14ac:dyDescent="0.25">
      <c r="A44" s="8"/>
      <c r="B44" s="8"/>
      <c r="C44" s="8"/>
      <c r="D44" s="8"/>
      <c r="E44" s="8"/>
      <c r="F44" s="8"/>
      <c r="G44" s="8"/>
      <c r="H44" s="8"/>
      <c r="I44" s="8"/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8BB7-2312-41DD-B31A-B204C92538AC}">
  <dimension ref="A1:I212"/>
  <sheetViews>
    <sheetView workbookViewId="0">
      <selection activeCell="F183" sqref="F183"/>
    </sheetView>
  </sheetViews>
  <sheetFormatPr defaultRowHeight="15" x14ac:dyDescent="0.25"/>
  <cols>
    <col min="1" max="1" width="14.5703125" style="46" bestFit="1" customWidth="1"/>
    <col min="2" max="2" width="19" style="46" bestFit="1" customWidth="1"/>
    <col min="3" max="3" width="18.28515625" style="46" customWidth="1"/>
    <col min="4" max="4" width="19" style="46" bestFit="1" customWidth="1"/>
    <col min="5" max="5" width="14.85546875" style="46" customWidth="1"/>
    <col min="6" max="9" width="21.42578125" style="46" customWidth="1"/>
    <col min="10" max="16384" width="9.140625" style="46"/>
  </cols>
  <sheetData>
    <row r="1" spans="1:8" x14ac:dyDescent="0.25">
      <c r="A1" s="95" t="s">
        <v>982</v>
      </c>
      <c r="B1" s="96"/>
      <c r="C1" s="96"/>
      <c r="D1" s="96"/>
      <c r="E1" s="96"/>
      <c r="F1" s="96"/>
      <c r="G1" s="96"/>
      <c r="H1" s="96"/>
    </row>
    <row r="2" spans="1:8" x14ac:dyDescent="0.25">
      <c r="A2" s="8" t="s">
        <v>972</v>
      </c>
      <c r="B2" s="8" t="s">
        <v>973</v>
      </c>
      <c r="C2" s="8" t="s">
        <v>972</v>
      </c>
      <c r="D2" s="8" t="s">
        <v>974</v>
      </c>
      <c r="E2" s="8" t="s">
        <v>972</v>
      </c>
      <c r="F2" s="8" t="s">
        <v>975</v>
      </c>
      <c r="G2" s="8" t="s">
        <v>972</v>
      </c>
      <c r="H2" s="8" t="s">
        <v>976</v>
      </c>
    </row>
    <row r="3" spans="1:8" x14ac:dyDescent="0.25">
      <c r="A3" s="21" t="s">
        <v>451</v>
      </c>
      <c r="B3" s="21">
        <v>1.2375</v>
      </c>
      <c r="C3" s="21" t="s">
        <v>440</v>
      </c>
      <c r="D3" s="21">
        <v>4226.076</v>
      </c>
      <c r="E3" s="21" t="s">
        <v>460</v>
      </c>
      <c r="F3" s="21">
        <v>4.6159220000000003</v>
      </c>
      <c r="G3" s="21" t="s">
        <v>476</v>
      </c>
      <c r="H3" s="21">
        <v>1.2375</v>
      </c>
    </row>
    <row r="4" spans="1:8" x14ac:dyDescent="0.25">
      <c r="A4" s="21" t="s">
        <v>452</v>
      </c>
      <c r="B4" s="21">
        <v>1.2375</v>
      </c>
      <c r="C4" s="21" t="s">
        <v>441</v>
      </c>
      <c r="D4" s="21">
        <v>2811.2330000000002</v>
      </c>
      <c r="E4" s="21" t="s">
        <v>461</v>
      </c>
      <c r="F4" s="21">
        <v>7.4061360000000001</v>
      </c>
      <c r="G4" s="21" t="s">
        <v>482</v>
      </c>
      <c r="H4" s="21">
        <v>1.2375</v>
      </c>
    </row>
    <row r="5" spans="1:8" x14ac:dyDescent="0.25">
      <c r="A5" s="21" t="s">
        <v>453</v>
      </c>
      <c r="B5" s="21">
        <v>1.2375</v>
      </c>
      <c r="C5" s="21" t="s">
        <v>442</v>
      </c>
      <c r="D5" s="21">
        <v>186.1438</v>
      </c>
      <c r="E5" s="21" t="s">
        <v>462</v>
      </c>
      <c r="F5" s="21">
        <v>925.33249999999998</v>
      </c>
      <c r="G5" s="21" t="s">
        <v>483</v>
      </c>
      <c r="H5" s="21">
        <v>1.2375</v>
      </c>
    </row>
    <row r="6" spans="1:8" x14ac:dyDescent="0.25">
      <c r="A6" s="21" t="s">
        <v>454</v>
      </c>
      <c r="B6" s="21">
        <v>1.2375</v>
      </c>
      <c r="C6" s="21" t="s">
        <v>443</v>
      </c>
      <c r="D6" s="21">
        <v>3933.5940000000001</v>
      </c>
      <c r="E6" s="21" t="s">
        <v>463</v>
      </c>
      <c r="F6" s="21">
        <v>72.198670000000007</v>
      </c>
      <c r="G6" s="21" t="s">
        <v>484</v>
      </c>
      <c r="H6" s="21">
        <v>1.2375</v>
      </c>
    </row>
    <row r="7" spans="1:8" x14ac:dyDescent="0.25">
      <c r="A7" s="21" t="s">
        <v>455</v>
      </c>
      <c r="B7" s="21">
        <v>1.2375</v>
      </c>
      <c r="C7" s="21" t="s">
        <v>444</v>
      </c>
      <c r="D7" s="21">
        <v>677.4701</v>
      </c>
      <c r="E7" s="21" t="s">
        <v>464</v>
      </c>
      <c r="F7" s="21">
        <v>1050.9359999999999</v>
      </c>
      <c r="G7" s="21" t="s">
        <v>485</v>
      </c>
      <c r="H7" s="21">
        <v>1.2375</v>
      </c>
    </row>
    <row r="8" spans="1:8" x14ac:dyDescent="0.25">
      <c r="A8" s="21" t="s">
        <v>456</v>
      </c>
      <c r="B8" s="21">
        <v>1.2375</v>
      </c>
      <c r="C8" s="21" t="s">
        <v>445</v>
      </c>
      <c r="D8" s="21">
        <v>11235.56</v>
      </c>
      <c r="E8" s="21" t="s">
        <v>491</v>
      </c>
      <c r="F8" s="21">
        <v>1.2375</v>
      </c>
      <c r="G8" s="21" t="s">
        <v>486</v>
      </c>
      <c r="H8" s="21">
        <v>1.2375</v>
      </c>
    </row>
    <row r="9" spans="1:8" x14ac:dyDescent="0.25">
      <c r="A9" s="21" t="s">
        <v>457</v>
      </c>
      <c r="B9" s="21">
        <v>1.2375</v>
      </c>
      <c r="C9" s="21" t="s">
        <v>446</v>
      </c>
      <c r="D9" s="21">
        <v>154.4744</v>
      </c>
      <c r="E9" s="21" t="s">
        <v>497</v>
      </c>
      <c r="F9" s="21">
        <v>1.2375</v>
      </c>
      <c r="G9" s="21" t="s">
        <v>489</v>
      </c>
      <c r="H9" s="21">
        <v>1.2375</v>
      </c>
    </row>
    <row r="10" spans="1:8" x14ac:dyDescent="0.25">
      <c r="A10" s="21" t="s">
        <v>458</v>
      </c>
      <c r="B10" s="21">
        <v>1.2375</v>
      </c>
      <c r="C10" s="21" t="s">
        <v>447</v>
      </c>
      <c r="D10" s="21">
        <v>3349.232</v>
      </c>
      <c r="E10" s="21"/>
      <c r="F10" s="21"/>
      <c r="G10" s="21" t="s">
        <v>492</v>
      </c>
      <c r="H10" s="21">
        <v>1.2375</v>
      </c>
    </row>
    <row r="11" spans="1:8" x14ac:dyDescent="0.25">
      <c r="A11" s="21" t="s">
        <v>459</v>
      </c>
      <c r="B11" s="21">
        <v>1.2375</v>
      </c>
      <c r="C11" s="21" t="s">
        <v>448</v>
      </c>
      <c r="D11" s="21">
        <v>3896.049</v>
      </c>
      <c r="E11" s="21"/>
      <c r="F11" s="21"/>
      <c r="G11" s="21" t="s">
        <v>493</v>
      </c>
      <c r="H11" s="21">
        <v>1.2375</v>
      </c>
    </row>
    <row r="12" spans="1:8" x14ac:dyDescent="0.25">
      <c r="A12" s="21" t="s">
        <v>466</v>
      </c>
      <c r="B12" s="21">
        <v>1.2375</v>
      </c>
      <c r="C12" s="21" t="s">
        <v>449</v>
      </c>
      <c r="D12" s="21">
        <v>6658.0559999999996</v>
      </c>
      <c r="E12" s="21"/>
      <c r="F12" s="21"/>
      <c r="G12" s="21" t="s">
        <v>494</v>
      </c>
      <c r="H12" s="21">
        <v>1.2375</v>
      </c>
    </row>
    <row r="13" spans="1:8" x14ac:dyDescent="0.25">
      <c r="A13" s="21" t="s">
        <v>467</v>
      </c>
      <c r="B13" s="21">
        <v>1.2375</v>
      </c>
      <c r="C13" s="21" t="s">
        <v>450</v>
      </c>
      <c r="D13" s="21">
        <v>6.2603629999999999</v>
      </c>
      <c r="E13" s="21"/>
      <c r="F13" s="21"/>
      <c r="G13" s="21" t="s">
        <v>495</v>
      </c>
      <c r="H13" s="21">
        <v>1.2375</v>
      </c>
    </row>
    <row r="14" spans="1:8" x14ac:dyDescent="0.25">
      <c r="A14" s="21" t="s">
        <v>468</v>
      </c>
      <c r="B14" s="21">
        <v>1.2375</v>
      </c>
      <c r="C14" s="21" t="s">
        <v>465</v>
      </c>
      <c r="D14" s="21">
        <v>308.18669999999997</v>
      </c>
      <c r="E14" s="21"/>
      <c r="F14" s="21"/>
      <c r="G14" s="21" t="s">
        <v>498</v>
      </c>
      <c r="H14" s="21">
        <v>1.2375</v>
      </c>
    </row>
    <row r="15" spans="1:8" x14ac:dyDescent="0.25">
      <c r="A15" s="21" t="s">
        <v>469</v>
      </c>
      <c r="B15" s="21">
        <v>1.2375</v>
      </c>
      <c r="C15" s="21" t="s">
        <v>477</v>
      </c>
      <c r="D15" s="21">
        <v>44.41207</v>
      </c>
      <c r="E15" s="21"/>
      <c r="F15" s="21"/>
      <c r="G15" s="21" t="s">
        <v>499</v>
      </c>
      <c r="H15" s="21">
        <v>1.2375</v>
      </c>
    </row>
    <row r="16" spans="1:8" x14ac:dyDescent="0.25">
      <c r="A16" s="21" t="s">
        <v>470</v>
      </c>
      <c r="B16" s="21">
        <v>1.2375</v>
      </c>
      <c r="C16" s="21" t="s">
        <v>479</v>
      </c>
      <c r="D16" s="21">
        <v>166.62039999999999</v>
      </c>
      <c r="E16" s="21"/>
      <c r="F16" s="21"/>
      <c r="G16" s="21"/>
      <c r="H16" s="21"/>
    </row>
    <row r="17" spans="1:8" x14ac:dyDescent="0.25">
      <c r="A17" s="21" t="s">
        <v>471</v>
      </c>
      <c r="B17" s="21">
        <v>1.2375</v>
      </c>
      <c r="C17"/>
      <c r="D17"/>
      <c r="E17"/>
      <c r="F17"/>
      <c r="G17"/>
      <c r="H17"/>
    </row>
    <row r="18" spans="1:8" x14ac:dyDescent="0.25">
      <c r="A18" s="21" t="s">
        <v>472</v>
      </c>
      <c r="B18" s="21">
        <v>1.2375</v>
      </c>
      <c r="C18"/>
      <c r="D18"/>
      <c r="E18"/>
      <c r="F18"/>
      <c r="G18"/>
      <c r="H18"/>
    </row>
    <row r="19" spans="1:8" x14ac:dyDescent="0.25">
      <c r="A19" s="21" t="s">
        <v>473</v>
      </c>
      <c r="B19" s="21">
        <v>1.2375</v>
      </c>
      <c r="C19"/>
      <c r="D19"/>
      <c r="E19"/>
      <c r="F19"/>
      <c r="G19"/>
      <c r="H19"/>
    </row>
    <row r="20" spans="1:8" x14ac:dyDescent="0.25">
      <c r="A20" s="21" t="s">
        <v>474</v>
      </c>
      <c r="B20" s="21">
        <v>1.2375</v>
      </c>
      <c r="C20"/>
      <c r="D20"/>
      <c r="E20"/>
      <c r="F20"/>
      <c r="G20"/>
      <c r="H20"/>
    </row>
    <row r="21" spans="1:8" x14ac:dyDescent="0.25">
      <c r="A21" s="21" t="s">
        <v>475</v>
      </c>
      <c r="B21" s="21">
        <v>1.2375</v>
      </c>
      <c r="C21"/>
      <c r="D21"/>
      <c r="E21"/>
      <c r="F21"/>
      <c r="G21"/>
      <c r="H21"/>
    </row>
    <row r="22" spans="1:8" x14ac:dyDescent="0.25">
      <c r="A22" s="21" t="s">
        <v>478</v>
      </c>
      <c r="B22" s="21">
        <v>1.2375</v>
      </c>
      <c r="C22"/>
      <c r="D22"/>
      <c r="E22"/>
      <c r="F22"/>
      <c r="G22"/>
      <c r="H22"/>
    </row>
    <row r="23" spans="1:8" x14ac:dyDescent="0.25">
      <c r="A23" s="21" t="s">
        <v>480</v>
      </c>
      <c r="B23" s="21">
        <v>1.2375</v>
      </c>
      <c r="C23"/>
      <c r="D23"/>
      <c r="E23"/>
      <c r="F23"/>
      <c r="G23"/>
      <c r="H23"/>
    </row>
    <row r="24" spans="1:8" x14ac:dyDescent="0.25">
      <c r="A24" s="21" t="s">
        <v>481</v>
      </c>
      <c r="B24" s="21">
        <v>1.2375</v>
      </c>
      <c r="C24"/>
      <c r="D24"/>
      <c r="E24"/>
      <c r="F24"/>
      <c r="G24"/>
      <c r="H24"/>
    </row>
    <row r="25" spans="1:8" x14ac:dyDescent="0.25">
      <c r="A25" s="21" t="s">
        <v>487</v>
      </c>
      <c r="B25" s="21">
        <v>1.2375</v>
      </c>
      <c r="C25"/>
      <c r="D25"/>
      <c r="E25"/>
      <c r="F25"/>
      <c r="G25"/>
      <c r="H25"/>
    </row>
    <row r="26" spans="1:8" x14ac:dyDescent="0.25">
      <c r="A26" s="21" t="s">
        <v>488</v>
      </c>
      <c r="B26" s="21">
        <v>1.2375</v>
      </c>
      <c r="C26"/>
      <c r="D26"/>
      <c r="E26"/>
      <c r="F26"/>
      <c r="G26"/>
      <c r="H26"/>
    </row>
    <row r="27" spans="1:8" x14ac:dyDescent="0.25">
      <c r="A27" s="21" t="s">
        <v>490</v>
      </c>
      <c r="B27" s="21">
        <v>1.2375</v>
      </c>
      <c r="C27"/>
      <c r="D27"/>
      <c r="E27"/>
      <c r="F27"/>
      <c r="G27"/>
      <c r="H27"/>
    </row>
    <row r="28" spans="1:8" x14ac:dyDescent="0.25">
      <c r="A28" s="21" t="s">
        <v>496</v>
      </c>
      <c r="B28" s="21">
        <v>1.2375</v>
      </c>
      <c r="C28"/>
      <c r="D28"/>
      <c r="E28"/>
      <c r="F28"/>
      <c r="G28"/>
      <c r="H28"/>
    </row>
    <row r="29" spans="1:8" x14ac:dyDescent="0.25">
      <c r="A29" s="21" t="s">
        <v>500</v>
      </c>
      <c r="B29" s="21">
        <v>1.2375</v>
      </c>
      <c r="C29"/>
      <c r="D29"/>
      <c r="E29"/>
      <c r="F29"/>
      <c r="G29"/>
      <c r="H29"/>
    </row>
    <row r="30" spans="1:8" x14ac:dyDescent="0.25">
      <c r="A30" s="21" t="s">
        <v>501</v>
      </c>
      <c r="B30" s="21">
        <v>1.2375</v>
      </c>
      <c r="C30"/>
      <c r="D30"/>
      <c r="E30"/>
      <c r="F30"/>
      <c r="G30"/>
      <c r="H30"/>
    </row>
    <row r="31" spans="1:8" x14ac:dyDescent="0.25">
      <c r="A31" s="21" t="s">
        <v>298</v>
      </c>
      <c r="B31" s="21">
        <v>1.2375</v>
      </c>
      <c r="C31"/>
      <c r="D31"/>
      <c r="E31"/>
      <c r="F31"/>
      <c r="G31"/>
      <c r="H31"/>
    </row>
    <row r="32" spans="1:8" x14ac:dyDescent="0.25">
      <c r="A32" s="21" t="s">
        <v>299</v>
      </c>
      <c r="B32" s="21">
        <v>1.2375</v>
      </c>
      <c r="C32"/>
      <c r="D32"/>
      <c r="E32"/>
      <c r="F32"/>
      <c r="G32"/>
      <c r="H32"/>
    </row>
    <row r="33" spans="1:8" x14ac:dyDescent="0.25">
      <c r="A33" s="21" t="s">
        <v>300</v>
      </c>
      <c r="B33" s="21">
        <v>1.2375</v>
      </c>
      <c r="C33"/>
      <c r="D33"/>
      <c r="E33"/>
      <c r="F33"/>
      <c r="G33"/>
      <c r="H33"/>
    </row>
    <row r="34" spans="1:8" x14ac:dyDescent="0.25">
      <c r="A34" s="21" t="s">
        <v>301</v>
      </c>
      <c r="B34" s="21">
        <v>1.2375</v>
      </c>
      <c r="C34"/>
      <c r="D34"/>
      <c r="E34"/>
      <c r="F34"/>
      <c r="G34"/>
      <c r="H34"/>
    </row>
    <row r="35" spans="1:8" x14ac:dyDescent="0.25">
      <c r="A35" s="21" t="s">
        <v>302</v>
      </c>
      <c r="B35" s="21">
        <v>1.2375</v>
      </c>
      <c r="C35"/>
      <c r="D35"/>
      <c r="E35"/>
      <c r="F35"/>
      <c r="G35"/>
      <c r="H35"/>
    </row>
    <row r="36" spans="1:8" x14ac:dyDescent="0.25">
      <c r="A36" s="21" t="s">
        <v>303</v>
      </c>
      <c r="B36" s="21">
        <v>1.2375</v>
      </c>
      <c r="C36"/>
      <c r="D36"/>
      <c r="E36"/>
      <c r="F36"/>
      <c r="G36"/>
      <c r="H36"/>
    </row>
    <row r="37" spans="1:8" x14ac:dyDescent="0.25">
      <c r="A37" s="21" t="s">
        <v>304</v>
      </c>
      <c r="B37" s="21">
        <v>1.2375</v>
      </c>
      <c r="C37"/>
      <c r="D37"/>
      <c r="E37"/>
      <c r="F37"/>
      <c r="G37"/>
      <c r="H37"/>
    </row>
    <row r="38" spans="1:8" x14ac:dyDescent="0.25">
      <c r="A38" s="21" t="s">
        <v>305</v>
      </c>
      <c r="B38" s="21">
        <v>1.2375</v>
      </c>
      <c r="C38"/>
      <c r="D38"/>
      <c r="E38"/>
      <c r="F38"/>
      <c r="G38"/>
      <c r="H38"/>
    </row>
    <row r="39" spans="1:8" x14ac:dyDescent="0.25">
      <c r="A39" s="21" t="s">
        <v>306</v>
      </c>
      <c r="B39" s="21">
        <v>1.2375</v>
      </c>
      <c r="C39"/>
      <c r="D39"/>
      <c r="E39"/>
      <c r="F39"/>
      <c r="G39"/>
      <c r="H39"/>
    </row>
    <row r="40" spans="1:8" x14ac:dyDescent="0.25">
      <c r="A40" s="21" t="s">
        <v>307</v>
      </c>
      <c r="B40" s="21">
        <v>1.2375</v>
      </c>
      <c r="C40"/>
      <c r="D40"/>
      <c r="E40"/>
      <c r="F40"/>
      <c r="G40"/>
      <c r="H40"/>
    </row>
    <row r="41" spans="1:8" x14ac:dyDescent="0.25">
      <c r="A41" s="21" t="s">
        <v>308</v>
      </c>
      <c r="B41" s="21">
        <v>1.2375</v>
      </c>
      <c r="C41"/>
      <c r="D41"/>
      <c r="E41"/>
      <c r="F41"/>
      <c r="G41"/>
      <c r="H41"/>
    </row>
    <row r="42" spans="1:8" x14ac:dyDescent="0.25">
      <c r="A42" s="21" t="s">
        <v>309</v>
      </c>
      <c r="B42" s="21">
        <v>1.2375</v>
      </c>
      <c r="C42"/>
      <c r="D42"/>
      <c r="E42"/>
      <c r="F42"/>
      <c r="G42"/>
      <c r="H42"/>
    </row>
    <row r="43" spans="1:8" x14ac:dyDescent="0.25">
      <c r="A43" s="21" t="s">
        <v>310</v>
      </c>
      <c r="B43" s="21">
        <v>1.2375</v>
      </c>
      <c r="C43"/>
      <c r="D43"/>
      <c r="E43"/>
      <c r="F43"/>
      <c r="G43"/>
      <c r="H43"/>
    </row>
    <row r="44" spans="1:8" x14ac:dyDescent="0.25">
      <c r="A44" s="21" t="s">
        <v>311</v>
      </c>
      <c r="B44" s="21">
        <v>1.2375</v>
      </c>
      <c r="C44"/>
      <c r="D44"/>
      <c r="E44"/>
      <c r="F44"/>
      <c r="G44"/>
      <c r="H44"/>
    </row>
    <row r="45" spans="1:8" x14ac:dyDescent="0.25">
      <c r="A45" s="21" t="s">
        <v>312</v>
      </c>
      <c r="B45" s="21">
        <v>1.2375</v>
      </c>
      <c r="C45"/>
      <c r="D45"/>
      <c r="E45"/>
      <c r="F45"/>
      <c r="G45"/>
      <c r="H45"/>
    </row>
    <row r="46" spans="1:8" x14ac:dyDescent="0.25">
      <c r="A46" s="21" t="s">
        <v>313</v>
      </c>
      <c r="B46" s="21">
        <v>1.2375</v>
      </c>
      <c r="C46"/>
      <c r="D46"/>
      <c r="E46"/>
      <c r="F46"/>
      <c r="G46"/>
      <c r="H46"/>
    </row>
    <row r="47" spans="1:8" x14ac:dyDescent="0.25">
      <c r="A47" s="21" t="s">
        <v>314</v>
      </c>
      <c r="B47" s="21">
        <v>1.2375</v>
      </c>
      <c r="C47"/>
      <c r="D47"/>
      <c r="E47"/>
      <c r="F47"/>
      <c r="G47"/>
      <c r="H47"/>
    </row>
    <row r="48" spans="1:8" x14ac:dyDescent="0.25">
      <c r="A48" s="21" t="s">
        <v>315</v>
      </c>
      <c r="B48" s="21">
        <v>1.2375</v>
      </c>
      <c r="C48"/>
      <c r="D48"/>
      <c r="E48"/>
      <c r="F48"/>
      <c r="G48"/>
      <c r="H48"/>
    </row>
    <row r="49" spans="1:8" x14ac:dyDescent="0.25">
      <c r="A49" s="21" t="s">
        <v>316</v>
      </c>
      <c r="B49" s="21">
        <v>1.2375</v>
      </c>
      <c r="C49"/>
      <c r="D49"/>
      <c r="E49"/>
      <c r="F49"/>
      <c r="G49"/>
      <c r="H49"/>
    </row>
    <row r="50" spans="1:8" x14ac:dyDescent="0.25">
      <c r="A50" s="21" t="s">
        <v>317</v>
      </c>
      <c r="B50" s="21">
        <v>1.2375</v>
      </c>
      <c r="C50"/>
      <c r="D50"/>
      <c r="E50"/>
      <c r="F50"/>
      <c r="G50"/>
      <c r="H50"/>
    </row>
    <row r="51" spans="1:8" x14ac:dyDescent="0.25">
      <c r="A51" s="21" t="s">
        <v>318</v>
      </c>
      <c r="B51" s="21">
        <v>1.2375</v>
      </c>
      <c r="C51"/>
      <c r="D51"/>
      <c r="E51"/>
      <c r="F51"/>
      <c r="G51"/>
      <c r="H51"/>
    </row>
    <row r="52" spans="1:8" x14ac:dyDescent="0.25">
      <c r="A52" s="21" t="s">
        <v>319</v>
      </c>
      <c r="B52" s="21">
        <v>1.2375</v>
      </c>
      <c r="C52"/>
      <c r="D52"/>
      <c r="E52"/>
      <c r="F52"/>
      <c r="G52"/>
      <c r="H52"/>
    </row>
    <row r="53" spans="1:8" x14ac:dyDescent="0.25">
      <c r="A53" s="21" t="s">
        <v>320</v>
      </c>
      <c r="B53" s="21">
        <v>1.2375</v>
      </c>
      <c r="C53"/>
      <c r="D53"/>
      <c r="E53"/>
      <c r="F53"/>
      <c r="G53"/>
      <c r="H53"/>
    </row>
    <row r="54" spans="1:8" x14ac:dyDescent="0.25">
      <c r="A54" s="21" t="s">
        <v>321</v>
      </c>
      <c r="B54" s="21">
        <v>1.2375</v>
      </c>
      <c r="C54"/>
      <c r="D54"/>
      <c r="E54"/>
      <c r="F54"/>
      <c r="G54"/>
      <c r="H54"/>
    </row>
    <row r="55" spans="1:8" x14ac:dyDescent="0.25">
      <c r="A55" s="21" t="s">
        <v>322</v>
      </c>
      <c r="B55" s="21">
        <v>1.2375</v>
      </c>
      <c r="C55"/>
      <c r="D55"/>
      <c r="E55"/>
      <c r="F55"/>
      <c r="G55"/>
      <c r="H55"/>
    </row>
    <row r="56" spans="1:8" x14ac:dyDescent="0.25">
      <c r="A56" s="21" t="s">
        <v>323</v>
      </c>
      <c r="B56" s="21">
        <v>1.2375</v>
      </c>
      <c r="C56"/>
      <c r="D56"/>
      <c r="E56"/>
      <c r="F56"/>
      <c r="G56"/>
      <c r="H56"/>
    </row>
    <row r="57" spans="1:8" x14ac:dyDescent="0.25">
      <c r="A57" s="21" t="s">
        <v>324</v>
      </c>
      <c r="B57" s="21">
        <v>1.2375</v>
      </c>
      <c r="C57"/>
      <c r="D57"/>
      <c r="E57"/>
      <c r="F57"/>
      <c r="G57"/>
      <c r="H57"/>
    </row>
    <row r="58" spans="1:8" x14ac:dyDescent="0.25">
      <c r="A58" s="21" t="s">
        <v>325</v>
      </c>
      <c r="B58" s="21">
        <v>1.2375</v>
      </c>
      <c r="C58"/>
      <c r="D58"/>
      <c r="E58"/>
      <c r="F58"/>
      <c r="G58"/>
      <c r="H58"/>
    </row>
    <row r="59" spans="1:8" x14ac:dyDescent="0.25">
      <c r="A59" s="21" t="s">
        <v>326</v>
      </c>
      <c r="B59" s="21">
        <v>1.2375</v>
      </c>
      <c r="C59"/>
      <c r="D59"/>
      <c r="E59"/>
      <c r="F59"/>
      <c r="G59"/>
      <c r="H59"/>
    </row>
    <row r="60" spans="1:8" x14ac:dyDescent="0.25">
      <c r="A60" s="21" t="s">
        <v>327</v>
      </c>
      <c r="B60" s="21">
        <v>1.2375</v>
      </c>
      <c r="C60"/>
      <c r="D60"/>
      <c r="E60"/>
      <c r="F60"/>
      <c r="G60"/>
      <c r="H60"/>
    </row>
    <row r="61" spans="1:8" x14ac:dyDescent="0.25">
      <c r="A61" s="21" t="s">
        <v>328</v>
      </c>
      <c r="B61" s="21">
        <v>1.2375</v>
      </c>
      <c r="C61"/>
      <c r="D61"/>
      <c r="E61"/>
      <c r="F61"/>
      <c r="G61"/>
      <c r="H61"/>
    </row>
    <row r="62" spans="1:8" x14ac:dyDescent="0.25">
      <c r="A62" s="21" t="s">
        <v>329</v>
      </c>
      <c r="B62" s="21">
        <v>1.2375</v>
      </c>
      <c r="C62"/>
      <c r="D62"/>
      <c r="E62"/>
      <c r="F62"/>
      <c r="G62"/>
      <c r="H62"/>
    </row>
    <row r="63" spans="1:8" x14ac:dyDescent="0.25">
      <c r="A63" s="21" t="s">
        <v>330</v>
      </c>
      <c r="B63" s="21">
        <v>1.2375</v>
      </c>
      <c r="C63"/>
      <c r="D63"/>
      <c r="E63"/>
      <c r="F63"/>
      <c r="G63"/>
      <c r="H63"/>
    </row>
    <row r="64" spans="1:8" x14ac:dyDescent="0.25">
      <c r="A64" s="21" t="s">
        <v>331</v>
      </c>
      <c r="B64" s="21">
        <v>1.2375</v>
      </c>
      <c r="C64"/>
      <c r="D64"/>
      <c r="E64"/>
      <c r="F64"/>
      <c r="G64"/>
      <c r="H64"/>
    </row>
    <row r="65" spans="1:8" x14ac:dyDescent="0.25">
      <c r="A65" s="21" t="s">
        <v>332</v>
      </c>
      <c r="B65" s="21">
        <v>1.2375</v>
      </c>
      <c r="C65"/>
      <c r="D65"/>
      <c r="E65"/>
      <c r="F65"/>
      <c r="G65"/>
      <c r="H65"/>
    </row>
    <row r="66" spans="1:8" x14ac:dyDescent="0.25">
      <c r="A66" s="21" t="s">
        <v>333</v>
      </c>
      <c r="B66" s="21">
        <v>1.2375</v>
      </c>
      <c r="C66"/>
      <c r="D66"/>
      <c r="E66"/>
    </row>
    <row r="67" spans="1:8" x14ac:dyDescent="0.25">
      <c r="A67" s="21" t="s">
        <v>334</v>
      </c>
      <c r="B67" s="21">
        <v>1.2375</v>
      </c>
      <c r="C67"/>
      <c r="D67"/>
      <c r="E67"/>
    </row>
    <row r="68" spans="1:8" x14ac:dyDescent="0.25">
      <c r="A68" s="21" t="s">
        <v>335</v>
      </c>
      <c r="B68" s="21">
        <v>1.2375</v>
      </c>
      <c r="C68"/>
      <c r="D68"/>
      <c r="E68"/>
    </row>
    <row r="69" spans="1:8" x14ac:dyDescent="0.25">
      <c r="A69" s="21" t="s">
        <v>336</v>
      </c>
      <c r="B69" s="21">
        <v>1.2375</v>
      </c>
      <c r="C69"/>
      <c r="D69"/>
      <c r="E69"/>
    </row>
    <row r="70" spans="1:8" x14ac:dyDescent="0.25">
      <c r="A70" s="21" t="s">
        <v>337</v>
      </c>
      <c r="B70" s="21">
        <v>1.319</v>
      </c>
      <c r="C70"/>
      <c r="D70"/>
      <c r="E70"/>
    </row>
    <row r="71" spans="1:8" x14ac:dyDescent="0.25">
      <c r="A71" s="21" t="s">
        <v>338</v>
      </c>
      <c r="B71" s="21">
        <v>1.2375</v>
      </c>
      <c r="C71"/>
      <c r="D71"/>
      <c r="E71"/>
    </row>
    <row r="72" spans="1:8" x14ac:dyDescent="0.25">
      <c r="A72" s="21" t="s">
        <v>339</v>
      </c>
      <c r="B72" s="21">
        <v>1.2375</v>
      </c>
      <c r="C72"/>
      <c r="D72"/>
      <c r="E72"/>
    </row>
    <row r="73" spans="1:8" x14ac:dyDescent="0.25">
      <c r="A73" s="21" t="s">
        <v>340</v>
      </c>
      <c r="B73" s="21">
        <v>1.2375</v>
      </c>
      <c r="C73"/>
      <c r="D73"/>
      <c r="E73"/>
    </row>
    <row r="74" spans="1:8" x14ac:dyDescent="0.25">
      <c r="A74" s="21" t="s">
        <v>341</v>
      </c>
      <c r="B74" s="21">
        <v>1.2375</v>
      </c>
      <c r="C74"/>
      <c r="D74"/>
      <c r="E74"/>
    </row>
    <row r="75" spans="1:8" x14ac:dyDescent="0.25">
      <c r="A75" s="21" t="s">
        <v>342</v>
      </c>
      <c r="B75" s="21">
        <v>1.2375</v>
      </c>
      <c r="C75"/>
      <c r="D75"/>
      <c r="E75"/>
    </row>
    <row r="76" spans="1:8" x14ac:dyDescent="0.25">
      <c r="A76" s="21" t="s">
        <v>343</v>
      </c>
      <c r="B76" s="21">
        <v>1.2375</v>
      </c>
      <c r="C76"/>
      <c r="D76"/>
      <c r="E76"/>
    </row>
    <row r="77" spans="1:8" x14ac:dyDescent="0.25">
      <c r="A77" s="21" t="s">
        <v>344</v>
      </c>
      <c r="B77" s="21">
        <v>1.2375</v>
      </c>
      <c r="C77"/>
      <c r="D77"/>
      <c r="E77"/>
    </row>
    <row r="78" spans="1:8" x14ac:dyDescent="0.25">
      <c r="A78" s="21" t="s">
        <v>345</v>
      </c>
      <c r="B78" s="21">
        <v>1.2375</v>
      </c>
      <c r="C78"/>
      <c r="D78"/>
      <c r="E78"/>
    </row>
    <row r="79" spans="1:8" x14ac:dyDescent="0.25">
      <c r="A79" s="21" t="s">
        <v>346</v>
      </c>
      <c r="B79" s="21">
        <v>1.2375</v>
      </c>
      <c r="C79"/>
      <c r="D79"/>
      <c r="E79"/>
    </row>
    <row r="80" spans="1:8" x14ac:dyDescent="0.25">
      <c r="A80" s="21" t="s">
        <v>347</v>
      </c>
      <c r="B80" s="21">
        <v>1.2375</v>
      </c>
      <c r="C80"/>
      <c r="D80"/>
      <c r="E80"/>
    </row>
    <row r="81" spans="1:5" x14ac:dyDescent="0.25">
      <c r="A81" s="21" t="s">
        <v>348</v>
      </c>
      <c r="B81" s="21">
        <v>1.2375</v>
      </c>
      <c r="C81"/>
      <c r="D81"/>
      <c r="E81"/>
    </row>
    <row r="82" spans="1:5" x14ac:dyDescent="0.25">
      <c r="A82" s="21" t="s">
        <v>349</v>
      </c>
      <c r="B82" s="21">
        <v>1.2375</v>
      </c>
      <c r="C82"/>
      <c r="D82"/>
      <c r="E82"/>
    </row>
    <row r="83" spans="1:5" x14ac:dyDescent="0.25">
      <c r="A83" s="21" t="s">
        <v>350</v>
      </c>
      <c r="B83" s="21">
        <v>1.2375</v>
      </c>
      <c r="C83"/>
      <c r="D83"/>
      <c r="E83"/>
    </row>
    <row r="84" spans="1:5" x14ac:dyDescent="0.25">
      <c r="A84" s="21" t="s">
        <v>351</v>
      </c>
      <c r="B84" s="21">
        <v>1.2375</v>
      </c>
      <c r="C84"/>
      <c r="D84"/>
      <c r="E84"/>
    </row>
    <row r="85" spans="1:5" x14ac:dyDescent="0.25">
      <c r="A85" s="21" t="s">
        <v>352</v>
      </c>
      <c r="B85" s="21">
        <v>1.2375</v>
      </c>
      <c r="C85"/>
      <c r="D85"/>
      <c r="E85"/>
    </row>
    <row r="86" spans="1:5" x14ac:dyDescent="0.25">
      <c r="A86" s="21" t="s">
        <v>353</v>
      </c>
      <c r="B86" s="21">
        <v>1.2375</v>
      </c>
      <c r="C86"/>
      <c r="D86"/>
      <c r="E86"/>
    </row>
    <row r="87" spans="1:5" x14ac:dyDescent="0.25">
      <c r="A87" s="21" t="s">
        <v>354</v>
      </c>
      <c r="B87" s="21">
        <v>1.2375</v>
      </c>
      <c r="C87"/>
      <c r="D87"/>
      <c r="E87"/>
    </row>
    <row r="88" spans="1:5" x14ac:dyDescent="0.25">
      <c r="A88" s="21" t="s">
        <v>355</v>
      </c>
      <c r="B88" s="21">
        <v>1.2375</v>
      </c>
      <c r="C88"/>
      <c r="D88"/>
      <c r="E88"/>
    </row>
    <row r="89" spans="1:5" x14ac:dyDescent="0.25">
      <c r="A89" s="21" t="s">
        <v>356</v>
      </c>
      <c r="B89" s="21">
        <v>1.2375</v>
      </c>
      <c r="C89"/>
      <c r="D89"/>
      <c r="E89"/>
    </row>
    <row r="90" spans="1:5" x14ac:dyDescent="0.25">
      <c r="A90" s="21" t="s">
        <v>357</v>
      </c>
      <c r="B90" s="21">
        <v>1.2375</v>
      </c>
      <c r="C90"/>
      <c r="D90"/>
      <c r="E90"/>
    </row>
    <row r="91" spans="1:5" x14ac:dyDescent="0.25">
      <c r="A91" s="21" t="s">
        <v>358</v>
      </c>
      <c r="B91" s="21">
        <v>1.2375</v>
      </c>
      <c r="C91"/>
      <c r="D91"/>
      <c r="E91"/>
    </row>
    <row r="92" spans="1:5" x14ac:dyDescent="0.25">
      <c r="A92" s="21" t="s">
        <v>359</v>
      </c>
      <c r="B92" s="21">
        <v>1.2375</v>
      </c>
      <c r="C92"/>
      <c r="D92"/>
      <c r="E92"/>
    </row>
    <row r="93" spans="1:5" x14ac:dyDescent="0.25">
      <c r="A93" s="21" t="s">
        <v>360</v>
      </c>
      <c r="B93" s="21">
        <v>1.2375</v>
      </c>
      <c r="C93"/>
      <c r="D93"/>
      <c r="E93"/>
    </row>
    <row r="94" spans="1:5" x14ac:dyDescent="0.25">
      <c r="A94" s="21" t="s">
        <v>361</v>
      </c>
      <c r="B94" s="21">
        <v>1.2375</v>
      </c>
      <c r="C94"/>
      <c r="D94"/>
      <c r="E94"/>
    </row>
    <row r="95" spans="1:5" x14ac:dyDescent="0.25">
      <c r="A95" s="21" t="s">
        <v>362</v>
      </c>
      <c r="B95" s="21">
        <v>1.2375</v>
      </c>
      <c r="C95"/>
      <c r="D95"/>
      <c r="E95"/>
    </row>
    <row r="96" spans="1:5" x14ac:dyDescent="0.25">
      <c r="A96" s="21" t="s">
        <v>363</v>
      </c>
      <c r="B96" s="21">
        <v>1.2375</v>
      </c>
      <c r="C96"/>
      <c r="D96"/>
      <c r="E96"/>
    </row>
    <row r="97" spans="1:8" x14ac:dyDescent="0.25">
      <c r="A97" s="21" t="s">
        <v>364</v>
      </c>
      <c r="B97" s="21">
        <v>1.2375</v>
      </c>
      <c r="C97"/>
      <c r="D97"/>
      <c r="E97"/>
    </row>
    <row r="98" spans="1:8" x14ac:dyDescent="0.25">
      <c r="A98" s="21" t="s">
        <v>365</v>
      </c>
      <c r="B98" s="21">
        <v>1.2375</v>
      </c>
      <c r="C98"/>
      <c r="D98"/>
      <c r="E98"/>
    </row>
    <row r="99" spans="1:8" x14ac:dyDescent="0.25">
      <c r="A99" s="21" t="s">
        <v>366</v>
      </c>
      <c r="B99" s="21">
        <v>1.486</v>
      </c>
      <c r="C99"/>
      <c r="D99"/>
      <c r="E99"/>
    </row>
    <row r="100" spans="1:8" x14ac:dyDescent="0.25">
      <c r="C100"/>
      <c r="D100"/>
      <c r="E100"/>
    </row>
    <row r="102" spans="1:8" x14ac:dyDescent="0.25">
      <c r="A102" s="91" t="s">
        <v>983</v>
      </c>
      <c r="B102" s="91"/>
      <c r="C102" s="91"/>
      <c r="D102" s="91"/>
      <c r="E102" s="91"/>
    </row>
    <row r="103" spans="1:8" x14ac:dyDescent="0.25">
      <c r="A103" s="8" t="s">
        <v>972</v>
      </c>
      <c r="B103" s="8" t="s">
        <v>977</v>
      </c>
      <c r="C103" s="8" t="s">
        <v>972</v>
      </c>
      <c r="D103" s="8" t="s">
        <v>974</v>
      </c>
      <c r="E103" s="8" t="s">
        <v>972</v>
      </c>
      <c r="F103" s="8" t="s">
        <v>975</v>
      </c>
      <c r="G103" s="8" t="s">
        <v>972</v>
      </c>
      <c r="H103" s="8" t="s">
        <v>976</v>
      </c>
    </row>
    <row r="104" spans="1:8" x14ac:dyDescent="0.25">
      <c r="A104" s="21" t="s">
        <v>451</v>
      </c>
      <c r="B104" s="21">
        <v>0.05</v>
      </c>
      <c r="C104" s="21" t="s">
        <v>440</v>
      </c>
      <c r="D104" s="21">
        <v>5.5E-2</v>
      </c>
      <c r="E104" s="21" t="s">
        <v>460</v>
      </c>
      <c r="F104" s="21">
        <v>13.409000000000001</v>
      </c>
      <c r="G104" s="21" t="s">
        <v>476</v>
      </c>
      <c r="H104" s="21">
        <v>0.70199999999999996</v>
      </c>
    </row>
    <row r="105" spans="1:8" x14ac:dyDescent="0.25">
      <c r="A105" s="21" t="s">
        <v>452</v>
      </c>
      <c r="B105" s="21">
        <v>0.05</v>
      </c>
      <c r="C105" s="21" t="s">
        <v>441</v>
      </c>
      <c r="D105" s="21">
        <v>0.05</v>
      </c>
      <c r="E105" s="21" t="s">
        <v>461</v>
      </c>
      <c r="F105" s="21">
        <v>0.13600000000000001</v>
      </c>
      <c r="G105" s="21" t="s">
        <v>482</v>
      </c>
      <c r="H105" s="21">
        <v>137.55289999999999</v>
      </c>
    </row>
    <row r="106" spans="1:8" x14ac:dyDescent="0.25">
      <c r="A106" s="21" t="s">
        <v>453</v>
      </c>
      <c r="B106" s="21">
        <v>0.05</v>
      </c>
      <c r="C106" s="21" t="s">
        <v>442</v>
      </c>
      <c r="D106" s="21">
        <v>0.05</v>
      </c>
      <c r="E106" s="21" t="s">
        <v>462</v>
      </c>
      <c r="F106" s="21">
        <v>0.107</v>
      </c>
      <c r="G106" s="21" t="s">
        <v>483</v>
      </c>
      <c r="H106" s="21">
        <v>5.7923099999999996</v>
      </c>
    </row>
    <row r="107" spans="1:8" x14ac:dyDescent="0.25">
      <c r="A107" s="21" t="s">
        <v>454</v>
      </c>
      <c r="B107" s="21">
        <v>0.05</v>
      </c>
      <c r="C107" s="21" t="s">
        <v>443</v>
      </c>
      <c r="D107" s="21">
        <v>0.05</v>
      </c>
      <c r="E107" s="21" t="s">
        <v>463</v>
      </c>
      <c r="F107" s="21">
        <v>6.0999999999999999E-2</v>
      </c>
      <c r="G107" s="21" t="s">
        <v>484</v>
      </c>
      <c r="H107" s="21">
        <v>11.55364</v>
      </c>
    </row>
    <row r="108" spans="1:8" x14ac:dyDescent="0.25">
      <c r="A108" s="21" t="s">
        <v>455</v>
      </c>
      <c r="B108" s="21">
        <v>0.05</v>
      </c>
      <c r="C108" s="21" t="s">
        <v>444</v>
      </c>
      <c r="D108" s="21">
        <v>0.05</v>
      </c>
      <c r="E108" s="21" t="s">
        <v>464</v>
      </c>
      <c r="F108" s="21">
        <v>0.13700000000000001</v>
      </c>
      <c r="G108" s="21" t="s">
        <v>485</v>
      </c>
      <c r="H108" s="21">
        <v>3.6585169999999998</v>
      </c>
    </row>
    <row r="109" spans="1:8" x14ac:dyDescent="0.25">
      <c r="A109" s="21" t="s">
        <v>456</v>
      </c>
      <c r="B109" s="21">
        <v>0.05</v>
      </c>
      <c r="C109" s="21" t="s">
        <v>445</v>
      </c>
      <c r="D109" s="21">
        <v>0.05</v>
      </c>
      <c r="E109" s="21" t="s">
        <v>491</v>
      </c>
      <c r="F109" s="21">
        <v>1.345108</v>
      </c>
      <c r="G109" s="21" t="s">
        <v>486</v>
      </c>
      <c r="H109" s="21">
        <v>4.484254</v>
      </c>
    </row>
    <row r="110" spans="1:8" x14ac:dyDescent="0.25">
      <c r="A110" s="21" t="s">
        <v>457</v>
      </c>
      <c r="B110" s="21">
        <v>0.05</v>
      </c>
      <c r="C110" s="21" t="s">
        <v>446</v>
      </c>
      <c r="D110" s="21">
        <v>0.05</v>
      </c>
      <c r="E110" s="21" t="s">
        <v>497</v>
      </c>
      <c r="F110" s="21">
        <v>0.29210599999999998</v>
      </c>
      <c r="G110" s="21" t="s">
        <v>489</v>
      </c>
      <c r="H110" s="21">
        <v>2.9718789999999999</v>
      </c>
    </row>
    <row r="111" spans="1:8" x14ac:dyDescent="0.25">
      <c r="A111" s="21" t="s">
        <v>458</v>
      </c>
      <c r="B111" s="21">
        <v>0.05</v>
      </c>
      <c r="C111" s="21" t="s">
        <v>447</v>
      </c>
      <c r="D111" s="21">
        <v>0.05</v>
      </c>
      <c r="E111" s="21"/>
      <c r="F111" s="21"/>
      <c r="G111" s="21" t="s">
        <v>492</v>
      </c>
      <c r="H111" s="21">
        <v>9.8397889999999997</v>
      </c>
    </row>
    <row r="112" spans="1:8" x14ac:dyDescent="0.25">
      <c r="A112" s="21" t="s">
        <v>459</v>
      </c>
      <c r="B112" s="21">
        <v>0.05</v>
      </c>
      <c r="C112" s="21" t="s">
        <v>448</v>
      </c>
      <c r="D112" s="21">
        <v>0.05</v>
      </c>
      <c r="E112" s="21"/>
      <c r="F112" s="21"/>
      <c r="G112" s="21" t="s">
        <v>493</v>
      </c>
      <c r="H112" s="21">
        <v>3.6334580000000001</v>
      </c>
    </row>
    <row r="113" spans="1:8" x14ac:dyDescent="0.25">
      <c r="A113" s="21" t="s">
        <v>466</v>
      </c>
      <c r="B113" s="21">
        <v>0.05</v>
      </c>
      <c r="C113" s="21" t="s">
        <v>449</v>
      </c>
      <c r="D113" s="21">
        <v>0.20799999999999999</v>
      </c>
      <c r="E113" s="21"/>
      <c r="F113" s="21"/>
      <c r="G113" s="21" t="s">
        <v>494</v>
      </c>
      <c r="H113" s="21">
        <v>15.93493</v>
      </c>
    </row>
    <row r="114" spans="1:8" x14ac:dyDescent="0.25">
      <c r="A114" s="21" t="s">
        <v>467</v>
      </c>
      <c r="B114" s="21">
        <v>0.05</v>
      </c>
      <c r="C114" s="21" t="s">
        <v>450</v>
      </c>
      <c r="D114" s="21">
        <v>0.05</v>
      </c>
      <c r="E114" s="21"/>
      <c r="F114" s="21"/>
      <c r="G114" s="21" t="s">
        <v>495</v>
      </c>
      <c r="H114" s="21">
        <v>2.4027959999999999</v>
      </c>
    </row>
    <row r="115" spans="1:8" x14ac:dyDescent="0.25">
      <c r="A115" s="21" t="s">
        <v>468</v>
      </c>
      <c r="B115" s="21">
        <v>0.05</v>
      </c>
      <c r="C115" s="21" t="s">
        <v>465</v>
      </c>
      <c r="D115" s="21">
        <v>0.05</v>
      </c>
      <c r="E115" s="21"/>
      <c r="F115" s="21"/>
      <c r="G115" s="21" t="s">
        <v>498</v>
      </c>
      <c r="H115" s="21">
        <v>5.6659959999999998</v>
      </c>
    </row>
    <row r="116" spans="1:8" x14ac:dyDescent="0.25">
      <c r="A116" s="21" t="s">
        <v>469</v>
      </c>
      <c r="B116" s="21">
        <v>0.05</v>
      </c>
      <c r="C116" s="21" t="s">
        <v>477</v>
      </c>
      <c r="D116" s="21">
        <v>0.05</v>
      </c>
      <c r="E116" s="21"/>
      <c r="F116" s="21"/>
      <c r="G116" s="21" t="s">
        <v>499</v>
      </c>
      <c r="H116" s="21">
        <v>0.89424800000000004</v>
      </c>
    </row>
    <row r="117" spans="1:8" x14ac:dyDescent="0.25">
      <c r="A117" s="21" t="s">
        <v>470</v>
      </c>
      <c r="B117" s="21">
        <v>0.05</v>
      </c>
      <c r="C117" s="21" t="s">
        <v>479</v>
      </c>
      <c r="D117" s="21">
        <v>0.05</v>
      </c>
      <c r="E117" s="21"/>
      <c r="F117" s="21"/>
      <c r="G117" s="21"/>
      <c r="H117" s="21"/>
    </row>
    <row r="118" spans="1:8" x14ac:dyDescent="0.25">
      <c r="A118" s="21" t="s">
        <v>471</v>
      </c>
      <c r="B118" s="21">
        <v>0.05</v>
      </c>
    </row>
    <row r="119" spans="1:8" x14ac:dyDescent="0.25">
      <c r="A119" s="21" t="s">
        <v>472</v>
      </c>
      <c r="B119" s="21">
        <v>0.05</v>
      </c>
    </row>
    <row r="120" spans="1:8" x14ac:dyDescent="0.25">
      <c r="A120" s="21" t="s">
        <v>473</v>
      </c>
      <c r="B120" s="21">
        <v>0.05</v>
      </c>
    </row>
    <row r="121" spans="1:8" x14ac:dyDescent="0.25">
      <c r="A121" s="21" t="s">
        <v>474</v>
      </c>
      <c r="B121" s="21">
        <v>0.05</v>
      </c>
    </row>
    <row r="122" spans="1:8" x14ac:dyDescent="0.25">
      <c r="A122" s="21" t="s">
        <v>475</v>
      </c>
      <c r="B122" s="21">
        <v>0.05</v>
      </c>
    </row>
    <row r="123" spans="1:8" x14ac:dyDescent="0.25">
      <c r="A123" s="21" t="s">
        <v>478</v>
      </c>
      <c r="B123" s="21">
        <v>0.05</v>
      </c>
    </row>
    <row r="124" spans="1:8" x14ac:dyDescent="0.25">
      <c r="A124" s="21" t="s">
        <v>480</v>
      </c>
      <c r="B124" s="21">
        <v>5.3999999999999999E-2</v>
      </c>
    </row>
    <row r="125" spans="1:8" x14ac:dyDescent="0.25">
      <c r="A125" s="21" t="s">
        <v>481</v>
      </c>
      <c r="B125" s="21">
        <v>0.14399999999999999</v>
      </c>
    </row>
    <row r="126" spans="1:8" x14ac:dyDescent="0.25">
      <c r="A126" s="21" t="s">
        <v>487</v>
      </c>
      <c r="B126" s="21">
        <v>0.05</v>
      </c>
    </row>
    <row r="127" spans="1:8" x14ac:dyDescent="0.25">
      <c r="A127" s="21" t="s">
        <v>488</v>
      </c>
      <c r="B127" s="21">
        <v>0.05</v>
      </c>
    </row>
    <row r="128" spans="1:8" x14ac:dyDescent="0.25">
      <c r="A128" s="21" t="s">
        <v>490</v>
      </c>
      <c r="B128" s="21">
        <v>6.7938999999999999E-2</v>
      </c>
    </row>
    <row r="129" spans="1:9" x14ac:dyDescent="0.25">
      <c r="A129" s="21" t="s">
        <v>496</v>
      </c>
      <c r="B129" s="21">
        <v>0.05</v>
      </c>
    </row>
    <row r="130" spans="1:9" x14ac:dyDescent="0.25">
      <c r="A130" s="21" t="s">
        <v>500</v>
      </c>
      <c r="B130" s="21">
        <v>0.14369000000000001</v>
      </c>
    </row>
    <row r="131" spans="1:9" x14ac:dyDescent="0.25">
      <c r="A131" s="21" t="s">
        <v>501</v>
      </c>
      <c r="B131" s="21">
        <v>6.1845999999999998E-2</v>
      </c>
    </row>
    <row r="132" spans="1:9" x14ac:dyDescent="0.25">
      <c r="A132"/>
      <c r="B132"/>
    </row>
    <row r="134" spans="1:9" x14ac:dyDescent="0.25">
      <c r="A134" s="91" t="s">
        <v>984</v>
      </c>
      <c r="B134" s="91"/>
      <c r="C134" s="91"/>
      <c r="D134" s="91"/>
      <c r="F134" s="91" t="s">
        <v>985</v>
      </c>
      <c r="G134" s="91"/>
      <c r="H134" s="91"/>
      <c r="I134" s="91"/>
    </row>
    <row r="135" spans="1:9" x14ac:dyDescent="0.25">
      <c r="A135" s="21" t="s">
        <v>297</v>
      </c>
      <c r="B135" s="21" t="s">
        <v>294</v>
      </c>
      <c r="C135" s="21" t="s">
        <v>295</v>
      </c>
      <c r="D135" s="21" t="s">
        <v>296</v>
      </c>
      <c r="F135" s="21" t="s">
        <v>297</v>
      </c>
      <c r="G135" s="21" t="s">
        <v>294</v>
      </c>
      <c r="H135" s="21" t="s">
        <v>295</v>
      </c>
      <c r="I135" s="21" t="s">
        <v>296</v>
      </c>
    </row>
    <row r="136" spans="1:9" x14ac:dyDescent="0.25">
      <c r="A136" s="21" t="s">
        <v>502</v>
      </c>
      <c r="B136" s="21">
        <v>4226.08</v>
      </c>
      <c r="C136" s="21">
        <v>4.62</v>
      </c>
      <c r="D136" s="21">
        <v>1.2375</v>
      </c>
      <c r="F136" s="8" t="s">
        <v>502</v>
      </c>
      <c r="G136" s="8" t="s">
        <v>874</v>
      </c>
      <c r="H136" s="8" t="s">
        <v>875</v>
      </c>
      <c r="I136" s="8" t="s">
        <v>876</v>
      </c>
    </row>
    <row r="137" spans="1:9" x14ac:dyDescent="0.25">
      <c r="A137" s="21" t="s">
        <v>503</v>
      </c>
      <c r="B137" s="21">
        <v>2811.23</v>
      </c>
      <c r="C137" s="21" t="e">
        <v>#N/A</v>
      </c>
      <c r="D137" s="21" t="e">
        <v>#N/A</v>
      </c>
      <c r="F137" s="8" t="s">
        <v>503</v>
      </c>
      <c r="G137" s="8" t="s">
        <v>874</v>
      </c>
      <c r="H137" s="8"/>
      <c r="I137" s="8"/>
    </row>
    <row r="138" spans="1:9" x14ac:dyDescent="0.25">
      <c r="A138" s="21" t="s">
        <v>504</v>
      </c>
      <c r="B138" s="21">
        <v>186.14</v>
      </c>
      <c r="C138" s="21">
        <v>7.41</v>
      </c>
      <c r="D138" s="21">
        <v>1.2375</v>
      </c>
      <c r="F138" s="8" t="s">
        <v>504</v>
      </c>
      <c r="G138" s="8" t="s">
        <v>875</v>
      </c>
      <c r="H138" s="8" t="s">
        <v>875</v>
      </c>
      <c r="I138" s="8" t="s">
        <v>876</v>
      </c>
    </row>
    <row r="139" spans="1:9" x14ac:dyDescent="0.25">
      <c r="A139" s="21" t="s">
        <v>505</v>
      </c>
      <c r="B139" s="21">
        <v>3933.59</v>
      </c>
      <c r="C139" s="21" t="e">
        <v>#N/A</v>
      </c>
      <c r="D139" s="21" t="e">
        <v>#N/A</v>
      </c>
      <c r="F139" s="8" t="s">
        <v>505</v>
      </c>
      <c r="G139" s="8" t="s">
        <v>877</v>
      </c>
      <c r="H139" s="8"/>
      <c r="I139" s="8"/>
    </row>
    <row r="140" spans="1:9" x14ac:dyDescent="0.25">
      <c r="A140" s="21" t="s">
        <v>506</v>
      </c>
      <c r="B140" s="21">
        <v>677.47</v>
      </c>
      <c r="C140" s="21">
        <v>925</v>
      </c>
      <c r="D140" s="21">
        <v>1.2375</v>
      </c>
      <c r="F140" s="8" t="s">
        <v>506</v>
      </c>
      <c r="G140" s="8" t="s">
        <v>875</v>
      </c>
      <c r="H140" s="8" t="s">
        <v>874</v>
      </c>
      <c r="I140" s="8" t="s">
        <v>876</v>
      </c>
    </row>
    <row r="141" spans="1:9" x14ac:dyDescent="0.25">
      <c r="A141" s="21" t="s">
        <v>507</v>
      </c>
      <c r="B141" s="21">
        <v>11235.56</v>
      </c>
      <c r="C141" s="21" t="e">
        <v>#N/A</v>
      </c>
      <c r="D141" s="21" t="e">
        <v>#N/A</v>
      </c>
      <c r="F141" s="8" t="s">
        <v>507</v>
      </c>
      <c r="G141" s="8" t="s">
        <v>878</v>
      </c>
      <c r="H141" s="8"/>
      <c r="I141" s="8"/>
    </row>
    <row r="142" spans="1:9" x14ac:dyDescent="0.25">
      <c r="A142" s="21" t="s">
        <v>508</v>
      </c>
      <c r="B142" s="21">
        <v>154.47</v>
      </c>
      <c r="C142" s="21">
        <v>72.2</v>
      </c>
      <c r="D142" s="21">
        <v>1.2375</v>
      </c>
      <c r="F142" s="8" t="s">
        <v>508</v>
      </c>
      <c r="G142" s="8" t="s">
        <v>875</v>
      </c>
      <c r="H142" s="8" t="s">
        <v>875</v>
      </c>
      <c r="I142" s="8" t="s">
        <v>876</v>
      </c>
    </row>
    <row r="143" spans="1:9" x14ac:dyDescent="0.25">
      <c r="A143" s="21" t="s">
        <v>509</v>
      </c>
      <c r="B143" s="21">
        <v>3349.23</v>
      </c>
      <c r="C143" s="21" t="e">
        <v>#N/A</v>
      </c>
      <c r="D143" s="21" t="e">
        <v>#N/A</v>
      </c>
      <c r="F143" s="8" t="s">
        <v>509</v>
      </c>
      <c r="G143" s="8" t="s">
        <v>877</v>
      </c>
      <c r="H143" s="8"/>
      <c r="I143" s="8"/>
    </row>
    <row r="144" spans="1:9" x14ac:dyDescent="0.25">
      <c r="A144" s="21" t="s">
        <v>510</v>
      </c>
      <c r="B144" s="21">
        <v>3896.05</v>
      </c>
      <c r="C144" s="21">
        <v>1051</v>
      </c>
      <c r="D144" s="21" t="e">
        <v>#N/A</v>
      </c>
      <c r="F144" s="8" t="s">
        <v>510</v>
      </c>
      <c r="G144" s="8" t="s">
        <v>875</v>
      </c>
      <c r="H144" s="8" t="s">
        <v>879</v>
      </c>
      <c r="I144" s="8"/>
    </row>
    <row r="145" spans="1:9" x14ac:dyDescent="0.25">
      <c r="A145" s="21" t="s">
        <v>511</v>
      </c>
      <c r="B145" s="21">
        <v>6658.0559999999996</v>
      </c>
      <c r="C145" s="21" t="e">
        <v>#N/A</v>
      </c>
      <c r="D145" s="21" t="e">
        <v>#N/A</v>
      </c>
      <c r="F145" s="8" t="s">
        <v>511</v>
      </c>
      <c r="G145" s="8" t="s">
        <v>880</v>
      </c>
      <c r="H145" s="8"/>
      <c r="I145" s="8"/>
    </row>
    <row r="146" spans="1:9" x14ac:dyDescent="0.25">
      <c r="A146" s="21" t="s">
        <v>512</v>
      </c>
      <c r="B146" s="21">
        <v>6.26</v>
      </c>
      <c r="C146" s="21">
        <v>308</v>
      </c>
      <c r="D146" s="21">
        <v>1.2375</v>
      </c>
      <c r="F146" s="8" t="s">
        <v>512</v>
      </c>
      <c r="G146" s="8" t="s">
        <v>875</v>
      </c>
      <c r="H146" s="8" t="s">
        <v>874</v>
      </c>
      <c r="I146" s="8" t="s">
        <v>876</v>
      </c>
    </row>
    <row r="147" spans="1:9" x14ac:dyDescent="0.25">
      <c r="A147" s="21" t="s">
        <v>513</v>
      </c>
      <c r="B147" s="21">
        <v>1.2375</v>
      </c>
      <c r="C147" s="21">
        <v>1.2375</v>
      </c>
      <c r="D147" s="21" t="e">
        <v>#N/A</v>
      </c>
      <c r="F147" s="8" t="s">
        <v>513</v>
      </c>
      <c r="G147" s="8" t="s">
        <v>881</v>
      </c>
      <c r="H147" s="8" t="s">
        <v>881</v>
      </c>
      <c r="I147" s="8"/>
    </row>
    <row r="148" spans="1:9" x14ac:dyDescent="0.25">
      <c r="A148" s="21" t="s">
        <v>514</v>
      </c>
      <c r="B148" s="21">
        <v>1.2375</v>
      </c>
      <c r="C148" s="21">
        <v>1.2375</v>
      </c>
      <c r="D148" s="21" t="e">
        <v>#N/A</v>
      </c>
      <c r="F148" s="8" t="s">
        <v>514</v>
      </c>
      <c r="G148" s="8" t="s">
        <v>881</v>
      </c>
      <c r="H148" s="8" t="s">
        <v>881</v>
      </c>
      <c r="I148" s="8"/>
    </row>
    <row r="149" spans="1:9" x14ac:dyDescent="0.25">
      <c r="A149" s="21" t="s">
        <v>515</v>
      </c>
      <c r="B149" s="21">
        <v>1.2375</v>
      </c>
      <c r="C149" s="21">
        <v>1.2375</v>
      </c>
      <c r="D149" s="21" t="e">
        <v>#N/A</v>
      </c>
      <c r="F149" s="8" t="s">
        <v>515</v>
      </c>
      <c r="G149" s="8" t="s">
        <v>881</v>
      </c>
      <c r="H149" s="8" t="s">
        <v>881</v>
      </c>
      <c r="I149" s="8"/>
    </row>
    <row r="150" spans="1:9" x14ac:dyDescent="0.25">
      <c r="A150" s="21" t="s">
        <v>516</v>
      </c>
      <c r="B150" s="21">
        <v>1.2375</v>
      </c>
      <c r="C150" s="21">
        <v>1.2375</v>
      </c>
      <c r="D150" s="21">
        <v>1.2375</v>
      </c>
      <c r="F150" s="8" t="s">
        <v>516</v>
      </c>
      <c r="G150" s="8" t="s">
        <v>881</v>
      </c>
      <c r="H150" s="8" t="s">
        <v>881</v>
      </c>
      <c r="I150" s="8" t="s">
        <v>881</v>
      </c>
    </row>
    <row r="151" spans="1:9" x14ac:dyDescent="0.25">
      <c r="A151" s="21" t="s">
        <v>517</v>
      </c>
      <c r="B151" s="21">
        <v>1.2375</v>
      </c>
      <c r="C151" s="21">
        <v>1.2375</v>
      </c>
      <c r="D151" s="21" t="e">
        <v>#N/A</v>
      </c>
      <c r="F151" s="8" t="s">
        <v>517</v>
      </c>
      <c r="G151" s="8" t="s">
        <v>881</v>
      </c>
      <c r="H151" s="8" t="s">
        <v>881</v>
      </c>
      <c r="I151" s="8"/>
    </row>
    <row r="152" spans="1:9" x14ac:dyDescent="0.25">
      <c r="A152" s="21" t="s">
        <v>518</v>
      </c>
      <c r="B152" s="21">
        <v>1.2375</v>
      </c>
      <c r="C152" s="21">
        <v>1.2375</v>
      </c>
      <c r="D152" s="21" t="e">
        <v>#N/A</v>
      </c>
      <c r="F152" s="8" t="s">
        <v>518</v>
      </c>
      <c r="G152" s="8" t="s">
        <v>881</v>
      </c>
      <c r="H152" s="8" t="s">
        <v>881</v>
      </c>
      <c r="I152" s="8"/>
    </row>
    <row r="153" spans="1:9" x14ac:dyDescent="0.25">
      <c r="A153" s="21" t="s">
        <v>519</v>
      </c>
      <c r="B153" s="21">
        <v>1.2375</v>
      </c>
      <c r="C153" s="21">
        <v>1.2375</v>
      </c>
      <c r="D153" s="21">
        <v>1.2375</v>
      </c>
      <c r="F153" s="8" t="s">
        <v>519</v>
      </c>
      <c r="G153" s="8" t="s">
        <v>881</v>
      </c>
      <c r="H153" s="8" t="s">
        <v>881</v>
      </c>
      <c r="I153" s="8" t="s">
        <v>881</v>
      </c>
    </row>
    <row r="154" spans="1:9" x14ac:dyDescent="0.25">
      <c r="A154" s="21" t="s">
        <v>520</v>
      </c>
      <c r="B154" s="21">
        <v>1.2375</v>
      </c>
      <c r="C154" s="21">
        <v>1.2375</v>
      </c>
      <c r="D154" s="21" t="e">
        <v>#N/A</v>
      </c>
      <c r="F154" s="8" t="s">
        <v>520</v>
      </c>
      <c r="G154" s="8" t="s">
        <v>881</v>
      </c>
      <c r="H154" s="8" t="s">
        <v>881</v>
      </c>
      <c r="I154" s="8"/>
    </row>
    <row r="155" spans="1:9" x14ac:dyDescent="0.25">
      <c r="A155" s="21" t="s">
        <v>521</v>
      </c>
      <c r="B155" s="21">
        <v>1.2375</v>
      </c>
      <c r="C155" s="21">
        <v>1.2375</v>
      </c>
      <c r="D155" s="21" t="e">
        <v>#N/A</v>
      </c>
      <c r="F155" s="8" t="s">
        <v>521</v>
      </c>
      <c r="G155" s="8" t="s">
        <v>881</v>
      </c>
      <c r="H155" s="8" t="s">
        <v>881</v>
      </c>
      <c r="I155" s="8"/>
    </row>
    <row r="156" spans="1:9" x14ac:dyDescent="0.25">
      <c r="A156" s="21" t="s">
        <v>522</v>
      </c>
      <c r="B156" s="21" t="e">
        <v>#N/A</v>
      </c>
      <c r="C156" s="21">
        <v>1.2375</v>
      </c>
      <c r="D156" s="21" t="e">
        <v>#N/A</v>
      </c>
      <c r="F156" s="8" t="s">
        <v>522</v>
      </c>
      <c r="G156" s="8"/>
      <c r="H156" s="8" t="s">
        <v>881</v>
      </c>
      <c r="I156" s="8"/>
    </row>
    <row r="157" spans="1:9" x14ac:dyDescent="0.25">
      <c r="A157" s="21" t="s">
        <v>523</v>
      </c>
      <c r="B157" s="21" t="e">
        <v>#N/A</v>
      </c>
      <c r="C157" s="21">
        <v>1.2375</v>
      </c>
      <c r="D157" s="21">
        <v>1.2375</v>
      </c>
      <c r="F157" s="8" t="s">
        <v>523</v>
      </c>
      <c r="G157" s="8"/>
      <c r="H157" s="8" t="s">
        <v>876</v>
      </c>
      <c r="I157" s="8" t="s">
        <v>876</v>
      </c>
    </row>
    <row r="158" spans="1:9" x14ac:dyDescent="0.25">
      <c r="A158" s="21" t="s">
        <v>524</v>
      </c>
      <c r="B158" s="21" t="e">
        <v>#N/A</v>
      </c>
      <c r="C158" s="21">
        <v>44.4</v>
      </c>
      <c r="D158" s="21" t="e">
        <v>#N/A</v>
      </c>
      <c r="F158" s="8" t="s">
        <v>524</v>
      </c>
      <c r="G158" s="8"/>
      <c r="H158" s="8" t="s">
        <v>875</v>
      </c>
      <c r="I158" s="8"/>
    </row>
    <row r="159" spans="1:9" x14ac:dyDescent="0.25">
      <c r="A159" s="21" t="s">
        <v>525</v>
      </c>
      <c r="B159" s="21" t="e">
        <v>#N/A</v>
      </c>
      <c r="C159" s="21">
        <v>1.2375</v>
      </c>
      <c r="D159" s="21">
        <v>1.2375</v>
      </c>
      <c r="F159" s="8" t="s">
        <v>525</v>
      </c>
      <c r="G159" s="8"/>
      <c r="H159" s="8" t="s">
        <v>881</v>
      </c>
      <c r="I159" s="8" t="s">
        <v>881</v>
      </c>
    </row>
    <row r="160" spans="1:9" x14ac:dyDescent="0.25">
      <c r="A160" s="21" t="s">
        <v>526</v>
      </c>
      <c r="B160" s="21" t="e">
        <v>#N/A</v>
      </c>
      <c r="C160" s="21">
        <v>167</v>
      </c>
      <c r="D160" s="21" t="e">
        <v>#N/A</v>
      </c>
      <c r="F160" s="8" t="s">
        <v>526</v>
      </c>
      <c r="G160" s="8"/>
      <c r="H160" s="8" t="s">
        <v>874</v>
      </c>
      <c r="I160" s="8"/>
    </row>
    <row r="161" spans="1:9" x14ac:dyDescent="0.25">
      <c r="A161" s="21" t="s">
        <v>527</v>
      </c>
      <c r="B161" s="21" t="e">
        <v>#N/A</v>
      </c>
      <c r="C161" s="21">
        <v>1.2375</v>
      </c>
      <c r="D161" s="21" t="e">
        <v>#N/A</v>
      </c>
      <c r="F161" s="8" t="s">
        <v>527</v>
      </c>
      <c r="G161" s="8"/>
      <c r="H161" s="8" t="s">
        <v>881</v>
      </c>
      <c r="I161" s="8"/>
    </row>
    <row r="162" spans="1:9" x14ac:dyDescent="0.25">
      <c r="A162" s="21" t="s">
        <v>528</v>
      </c>
      <c r="B162" s="21" t="e">
        <v>#N/A</v>
      </c>
      <c r="C162" s="21">
        <v>1.2375</v>
      </c>
      <c r="D162" s="21">
        <v>1.2375</v>
      </c>
      <c r="F162" s="8" t="s">
        <v>528</v>
      </c>
      <c r="G162" s="8"/>
      <c r="H162" s="8" t="s">
        <v>881</v>
      </c>
      <c r="I162" s="8" t="s">
        <v>875</v>
      </c>
    </row>
    <row r="163" spans="1:9" x14ac:dyDescent="0.25">
      <c r="A163" s="21" t="s">
        <v>529</v>
      </c>
      <c r="B163" s="21" t="e">
        <v>#N/A</v>
      </c>
      <c r="C163" s="21" t="e">
        <v>#N/A</v>
      </c>
      <c r="D163" s="21">
        <v>1.2375</v>
      </c>
      <c r="F163" s="8" t="s">
        <v>529</v>
      </c>
      <c r="G163" s="8"/>
      <c r="H163" s="8"/>
      <c r="I163" s="8" t="s">
        <v>876</v>
      </c>
    </row>
    <row r="164" spans="1:9" x14ac:dyDescent="0.25">
      <c r="A164" s="21" t="s">
        <v>530</v>
      </c>
      <c r="B164" s="21" t="e">
        <v>#N/A</v>
      </c>
      <c r="C164" s="21" t="e">
        <v>#N/A</v>
      </c>
      <c r="D164" s="21">
        <v>1.2375</v>
      </c>
      <c r="F164" s="8" t="s">
        <v>530</v>
      </c>
      <c r="G164" s="8"/>
      <c r="H164" s="8"/>
      <c r="I164" s="8" t="s">
        <v>876</v>
      </c>
    </row>
    <row r="165" spans="1:9" x14ac:dyDescent="0.25">
      <c r="A165" s="21" t="s">
        <v>531</v>
      </c>
      <c r="B165" s="21" t="e">
        <v>#N/A</v>
      </c>
      <c r="C165" s="21" t="e">
        <v>#N/A</v>
      </c>
      <c r="D165" s="21">
        <v>1.2375</v>
      </c>
      <c r="F165" s="21" t="s">
        <v>531</v>
      </c>
      <c r="G165" s="21"/>
      <c r="H165" s="21"/>
      <c r="I165" s="21" t="s">
        <v>876</v>
      </c>
    </row>
    <row r="166" spans="1:9" x14ac:dyDescent="0.25">
      <c r="A166" s="21" t="s">
        <v>532</v>
      </c>
      <c r="B166" s="21" t="e">
        <v>#N/A</v>
      </c>
      <c r="C166" s="21" t="e">
        <v>#N/A</v>
      </c>
      <c r="D166" s="21">
        <v>1.2375</v>
      </c>
      <c r="F166" s="21" t="s">
        <v>532</v>
      </c>
      <c r="G166" s="21"/>
      <c r="H166" s="21"/>
      <c r="I166" s="21" t="s">
        <v>876</v>
      </c>
    </row>
    <row r="167" spans="1:9" x14ac:dyDescent="0.25">
      <c r="A167" s="21" t="s">
        <v>533</v>
      </c>
      <c r="B167" s="21" t="e">
        <v>#N/A</v>
      </c>
      <c r="C167" s="21" t="e">
        <v>#N/A</v>
      </c>
      <c r="D167" s="21">
        <v>1.2375</v>
      </c>
      <c r="F167" s="21" t="s">
        <v>533</v>
      </c>
      <c r="G167" s="21"/>
      <c r="H167" s="21"/>
      <c r="I167" s="21" t="s">
        <v>881</v>
      </c>
    </row>
    <row r="168" spans="1:9" x14ac:dyDescent="0.25">
      <c r="A168" s="21" t="s">
        <v>534</v>
      </c>
      <c r="B168" s="21" t="e">
        <v>#N/A</v>
      </c>
      <c r="C168" s="21" t="e">
        <v>#N/A</v>
      </c>
      <c r="D168" s="21">
        <v>1.2375</v>
      </c>
      <c r="F168" s="21" t="s">
        <v>534</v>
      </c>
      <c r="G168" s="21"/>
      <c r="H168" s="21"/>
      <c r="I168" s="21" t="s">
        <v>876</v>
      </c>
    </row>
    <row r="169" spans="1:9" x14ac:dyDescent="0.25">
      <c r="A169" s="21" t="s">
        <v>535</v>
      </c>
      <c r="B169" s="21" t="e">
        <v>#N/A</v>
      </c>
      <c r="C169" s="21" t="e">
        <v>#N/A</v>
      </c>
      <c r="D169" s="21">
        <v>1.2375</v>
      </c>
      <c r="F169" s="21" t="s">
        <v>535</v>
      </c>
      <c r="G169" s="21"/>
      <c r="H169" s="21"/>
      <c r="I169" s="21" t="s">
        <v>876</v>
      </c>
    </row>
    <row r="170" spans="1:9" x14ac:dyDescent="0.25">
      <c r="A170" s="21" t="s">
        <v>536</v>
      </c>
      <c r="B170" s="21" t="e">
        <v>#N/A</v>
      </c>
      <c r="C170" s="21" t="e">
        <v>#N/A</v>
      </c>
      <c r="D170" s="21">
        <v>1.2375</v>
      </c>
      <c r="F170" s="21" t="s">
        <v>536</v>
      </c>
      <c r="G170" s="21"/>
      <c r="H170" s="21"/>
      <c r="I170" s="21" t="s">
        <v>876</v>
      </c>
    </row>
    <row r="171" spans="1:9" x14ac:dyDescent="0.25">
      <c r="A171" s="21" t="s">
        <v>537</v>
      </c>
      <c r="B171" s="21" t="e">
        <v>#N/A</v>
      </c>
      <c r="C171" s="21" t="e">
        <v>#N/A</v>
      </c>
      <c r="D171" s="21">
        <v>1.2375</v>
      </c>
      <c r="F171" s="21" t="s">
        <v>537</v>
      </c>
      <c r="G171" s="21"/>
      <c r="H171" s="21"/>
      <c r="I171" s="21" t="s">
        <v>881</v>
      </c>
    </row>
    <row r="172" spans="1:9" x14ac:dyDescent="0.25">
      <c r="A172" s="21" t="s">
        <v>538</v>
      </c>
      <c r="B172" s="21" t="e">
        <v>#N/A</v>
      </c>
      <c r="C172" s="21" t="e">
        <v>#N/A</v>
      </c>
      <c r="D172" s="21">
        <v>1.2375</v>
      </c>
      <c r="F172" s="21" t="s">
        <v>538</v>
      </c>
      <c r="G172" s="21"/>
      <c r="H172" s="21"/>
      <c r="I172" s="21" t="s">
        <v>881</v>
      </c>
    </row>
    <row r="174" spans="1:9" x14ac:dyDescent="0.25">
      <c r="A174" s="91" t="s">
        <v>986</v>
      </c>
      <c r="B174" s="91"/>
      <c r="C174" s="91"/>
      <c r="D174" s="91"/>
    </row>
    <row r="175" spans="1:9" x14ac:dyDescent="0.25">
      <c r="A175" s="21" t="s">
        <v>297</v>
      </c>
      <c r="B175" s="21" t="s">
        <v>294</v>
      </c>
      <c r="C175" s="21" t="s">
        <v>295</v>
      </c>
      <c r="D175" s="21" t="s">
        <v>296</v>
      </c>
    </row>
    <row r="176" spans="1:9" x14ac:dyDescent="0.25">
      <c r="A176" s="21" t="s">
        <v>502</v>
      </c>
      <c r="B176" s="21">
        <v>0.06</v>
      </c>
      <c r="C176" s="21">
        <v>13.41</v>
      </c>
      <c r="D176" s="21">
        <v>137.55000000000001</v>
      </c>
    </row>
    <row r="177" spans="1:4" x14ac:dyDescent="0.25">
      <c r="A177" s="21" t="s">
        <v>503</v>
      </c>
      <c r="B177" s="21">
        <v>0.05</v>
      </c>
      <c r="C177" s="21" t="e">
        <v>#N/A</v>
      </c>
      <c r="D177" s="21" t="e">
        <v>#N/A</v>
      </c>
    </row>
    <row r="178" spans="1:4" x14ac:dyDescent="0.25">
      <c r="A178" s="21" t="s">
        <v>504</v>
      </c>
      <c r="B178" s="21">
        <v>0.05</v>
      </c>
      <c r="C178" s="21">
        <v>0.14000000000000001</v>
      </c>
      <c r="D178" s="21">
        <v>5.79</v>
      </c>
    </row>
    <row r="179" spans="1:4" x14ac:dyDescent="0.25">
      <c r="A179" s="21" t="s">
        <v>505</v>
      </c>
      <c r="B179" s="21">
        <v>0.05</v>
      </c>
      <c r="C179" s="21" t="e">
        <v>#N/A</v>
      </c>
      <c r="D179" s="21" t="e">
        <v>#N/A</v>
      </c>
    </row>
    <row r="180" spans="1:4" x14ac:dyDescent="0.25">
      <c r="A180" s="21" t="s">
        <v>506</v>
      </c>
      <c r="B180" s="21">
        <v>0.05</v>
      </c>
      <c r="C180" s="21">
        <v>0.11</v>
      </c>
      <c r="D180" s="21">
        <v>11.55</v>
      </c>
    </row>
    <row r="181" spans="1:4" x14ac:dyDescent="0.25">
      <c r="A181" s="21" t="s">
        <v>507</v>
      </c>
      <c r="B181" s="21">
        <v>0.05</v>
      </c>
      <c r="C181" s="21" t="e">
        <v>#N/A</v>
      </c>
      <c r="D181" s="21" t="e">
        <v>#N/A</v>
      </c>
    </row>
    <row r="182" spans="1:4" x14ac:dyDescent="0.25">
      <c r="A182" s="21" t="s">
        <v>508</v>
      </c>
      <c r="B182" s="21">
        <v>0.05</v>
      </c>
      <c r="C182" s="21">
        <v>0.06</v>
      </c>
      <c r="D182" s="21">
        <v>3.66</v>
      </c>
    </row>
    <row r="183" spans="1:4" x14ac:dyDescent="0.25">
      <c r="A183" s="21" t="s">
        <v>509</v>
      </c>
      <c r="B183" s="21">
        <v>0.05</v>
      </c>
      <c r="C183" s="21" t="e">
        <v>#N/A</v>
      </c>
      <c r="D183" s="21" t="e">
        <v>#N/A</v>
      </c>
    </row>
    <row r="184" spans="1:4" x14ac:dyDescent="0.25">
      <c r="A184" s="21" t="s">
        <v>510</v>
      </c>
      <c r="B184" s="21">
        <v>0.05</v>
      </c>
      <c r="C184" s="21">
        <v>0.14000000000000001</v>
      </c>
      <c r="D184" s="21" t="e">
        <v>#N/A</v>
      </c>
    </row>
    <row r="185" spans="1:4" x14ac:dyDescent="0.25">
      <c r="A185" s="21" t="s">
        <v>511</v>
      </c>
      <c r="B185" s="21">
        <v>0.20799999999999999</v>
      </c>
      <c r="C185" s="21" t="e">
        <v>#N/A</v>
      </c>
      <c r="D185" s="21" t="e">
        <v>#N/A</v>
      </c>
    </row>
    <row r="186" spans="1:4" x14ac:dyDescent="0.25">
      <c r="A186" s="21" t="s">
        <v>512</v>
      </c>
      <c r="B186" s="21">
        <v>0.05</v>
      </c>
      <c r="C186" s="21">
        <v>0.05</v>
      </c>
      <c r="D186" s="21">
        <v>4.484</v>
      </c>
    </row>
    <row r="187" spans="1:4" x14ac:dyDescent="0.25">
      <c r="A187" s="21" t="s">
        <v>513</v>
      </c>
      <c r="B187" s="21">
        <v>0.05</v>
      </c>
      <c r="C187" s="21">
        <v>0.05</v>
      </c>
      <c r="D187" s="21" t="e">
        <v>#N/A</v>
      </c>
    </row>
    <row r="188" spans="1:4" x14ac:dyDescent="0.25">
      <c r="A188" s="21" t="s">
        <v>514</v>
      </c>
      <c r="B188" s="21">
        <v>0.05</v>
      </c>
      <c r="C188" s="21">
        <v>0.05</v>
      </c>
      <c r="D188" s="21" t="e">
        <v>#N/A</v>
      </c>
    </row>
    <row r="189" spans="1:4" x14ac:dyDescent="0.25">
      <c r="A189" s="21" t="s">
        <v>515</v>
      </c>
      <c r="B189" s="21">
        <v>0.05</v>
      </c>
      <c r="C189" s="21">
        <v>0.05</v>
      </c>
      <c r="D189" s="21" t="e">
        <v>#N/A</v>
      </c>
    </row>
    <row r="190" spans="1:4" x14ac:dyDescent="0.25">
      <c r="A190" s="21" t="s">
        <v>516</v>
      </c>
      <c r="B190" s="21">
        <v>0.05</v>
      </c>
      <c r="C190" s="21">
        <v>0.05</v>
      </c>
      <c r="D190" s="21">
        <v>0.05</v>
      </c>
    </row>
    <row r="191" spans="1:4" x14ac:dyDescent="0.25">
      <c r="A191" s="21" t="s">
        <v>517</v>
      </c>
      <c r="B191" s="21">
        <v>0.05</v>
      </c>
      <c r="C191" s="21">
        <v>0.05</v>
      </c>
      <c r="D191" s="21" t="e">
        <v>#N/A</v>
      </c>
    </row>
    <row r="192" spans="1:4" x14ac:dyDescent="0.25">
      <c r="A192" s="21" t="s">
        <v>518</v>
      </c>
      <c r="B192" s="21">
        <v>0.05</v>
      </c>
      <c r="C192" s="21">
        <v>0.05</v>
      </c>
      <c r="D192" s="21" t="e">
        <v>#N/A</v>
      </c>
    </row>
    <row r="193" spans="1:4" x14ac:dyDescent="0.25">
      <c r="A193" s="21" t="s">
        <v>519</v>
      </c>
      <c r="B193" s="21">
        <v>0.05</v>
      </c>
      <c r="C193" s="21">
        <v>0.05</v>
      </c>
      <c r="D193" s="21">
        <v>0.05</v>
      </c>
    </row>
    <row r="194" spans="1:4" x14ac:dyDescent="0.25">
      <c r="A194" s="21" t="s">
        <v>520</v>
      </c>
      <c r="B194" s="21">
        <v>0.05</v>
      </c>
      <c r="C194" s="21">
        <v>0.05</v>
      </c>
      <c r="D194" s="21" t="e">
        <v>#N/A</v>
      </c>
    </row>
    <row r="195" spans="1:4" x14ac:dyDescent="0.25">
      <c r="A195" s="21" t="s">
        <v>521</v>
      </c>
      <c r="B195" s="21">
        <v>0.05</v>
      </c>
      <c r="C195" s="21">
        <v>0.05</v>
      </c>
      <c r="D195" s="21" t="e">
        <v>#N/A</v>
      </c>
    </row>
    <row r="196" spans="1:4" x14ac:dyDescent="0.25">
      <c r="A196" s="21" t="s">
        <v>522</v>
      </c>
      <c r="B196" s="21" t="e">
        <v>#N/A</v>
      </c>
      <c r="C196" s="21">
        <v>0.05</v>
      </c>
      <c r="D196" s="21" t="e">
        <v>#N/A</v>
      </c>
    </row>
    <row r="197" spans="1:4" x14ac:dyDescent="0.25">
      <c r="A197" s="21" t="s">
        <v>523</v>
      </c>
      <c r="B197" s="21" t="e">
        <v>#N/A</v>
      </c>
      <c r="C197" s="21">
        <v>0.70199999999999996</v>
      </c>
      <c r="D197" s="21">
        <v>2.97</v>
      </c>
    </row>
    <row r="198" spans="1:4" x14ac:dyDescent="0.25">
      <c r="A198" s="21" t="s">
        <v>524</v>
      </c>
      <c r="B198" s="21" t="e">
        <v>#N/A</v>
      </c>
      <c r="C198" s="21">
        <v>0.05</v>
      </c>
      <c r="D198" s="21" t="e">
        <v>#N/A</v>
      </c>
    </row>
    <row r="199" spans="1:4" x14ac:dyDescent="0.25">
      <c r="A199" s="21" t="s">
        <v>525</v>
      </c>
      <c r="B199" s="21" t="e">
        <v>#N/A</v>
      </c>
      <c r="C199" s="21">
        <v>0.05</v>
      </c>
      <c r="D199" s="21">
        <v>6.8000000000000005E-2</v>
      </c>
    </row>
    <row r="200" spans="1:4" x14ac:dyDescent="0.25">
      <c r="A200" s="21" t="s">
        <v>526</v>
      </c>
      <c r="B200" s="21" t="e">
        <v>#N/A</v>
      </c>
      <c r="C200" s="21">
        <v>0.05</v>
      </c>
      <c r="D200" s="21" t="e">
        <v>#N/A</v>
      </c>
    </row>
    <row r="201" spans="1:4" x14ac:dyDescent="0.25">
      <c r="A201" s="21" t="s">
        <v>527</v>
      </c>
      <c r="B201" s="21" t="e">
        <v>#N/A</v>
      </c>
      <c r="C201" s="21">
        <v>5.3999999999999999E-2</v>
      </c>
      <c r="D201" s="21" t="e">
        <v>#N/A</v>
      </c>
    </row>
    <row r="202" spans="1:4" x14ac:dyDescent="0.25">
      <c r="A202" s="21" t="s">
        <v>528</v>
      </c>
      <c r="B202" s="21" t="e">
        <v>#N/A</v>
      </c>
      <c r="C202" s="21">
        <v>0.14399999999999999</v>
      </c>
      <c r="D202" s="21">
        <v>1.35</v>
      </c>
    </row>
    <row r="203" spans="1:4" x14ac:dyDescent="0.25">
      <c r="A203" s="21" t="s">
        <v>529</v>
      </c>
      <c r="B203" s="21" t="e">
        <v>#N/A</v>
      </c>
      <c r="C203" s="21" t="e">
        <v>#N/A</v>
      </c>
      <c r="D203" s="21">
        <v>9.84</v>
      </c>
    </row>
    <row r="204" spans="1:4" x14ac:dyDescent="0.25">
      <c r="A204" s="21" t="s">
        <v>530</v>
      </c>
      <c r="B204" s="21" t="e">
        <v>#N/A</v>
      </c>
      <c r="C204" s="21" t="e">
        <v>#N/A</v>
      </c>
      <c r="D204" s="21">
        <v>3.63</v>
      </c>
    </row>
    <row r="205" spans="1:4" x14ac:dyDescent="0.25">
      <c r="A205" s="21" t="s">
        <v>531</v>
      </c>
      <c r="B205" s="21" t="e">
        <v>#N/A</v>
      </c>
      <c r="C205" s="21" t="e">
        <v>#N/A</v>
      </c>
      <c r="D205" s="21">
        <v>15.93</v>
      </c>
    </row>
    <row r="206" spans="1:4" x14ac:dyDescent="0.25">
      <c r="A206" s="21" t="s">
        <v>532</v>
      </c>
      <c r="B206" s="21" t="e">
        <v>#N/A</v>
      </c>
      <c r="C206" s="21" t="e">
        <v>#N/A</v>
      </c>
      <c r="D206" s="21">
        <v>2.4</v>
      </c>
    </row>
    <row r="207" spans="1:4" x14ac:dyDescent="0.25">
      <c r="A207" s="21" t="s">
        <v>533</v>
      </c>
      <c r="B207" s="21" t="e">
        <v>#N/A</v>
      </c>
      <c r="C207" s="21" t="e">
        <v>#N/A</v>
      </c>
      <c r="D207" s="21">
        <v>0.05</v>
      </c>
    </row>
    <row r="208" spans="1:4" x14ac:dyDescent="0.25">
      <c r="A208" s="21" t="s">
        <v>534</v>
      </c>
      <c r="B208" s="21" t="e">
        <v>#N/A</v>
      </c>
      <c r="C208" s="21" t="e">
        <v>#N/A</v>
      </c>
      <c r="D208" s="21">
        <v>0.28999999999999998</v>
      </c>
    </row>
    <row r="209" spans="1:4" x14ac:dyDescent="0.25">
      <c r="A209" s="21" t="s">
        <v>535</v>
      </c>
      <c r="B209" s="21" t="e">
        <v>#N/A</v>
      </c>
      <c r="C209" s="21" t="e">
        <v>#N/A</v>
      </c>
      <c r="D209" s="21">
        <v>5.67</v>
      </c>
    </row>
    <row r="210" spans="1:4" x14ac:dyDescent="0.25">
      <c r="A210" s="21" t="s">
        <v>536</v>
      </c>
      <c r="B210" s="21" t="e">
        <v>#N/A</v>
      </c>
      <c r="C210" s="21" t="e">
        <v>#N/A</v>
      </c>
      <c r="D210" s="21">
        <v>0.89</v>
      </c>
    </row>
    <row r="211" spans="1:4" x14ac:dyDescent="0.25">
      <c r="A211" s="21" t="s">
        <v>537</v>
      </c>
      <c r="B211" s="21" t="e">
        <v>#N/A</v>
      </c>
      <c r="C211" s="21" t="e">
        <v>#N/A</v>
      </c>
      <c r="D211" s="21">
        <v>0.14000000000000001</v>
      </c>
    </row>
    <row r="212" spans="1:4" x14ac:dyDescent="0.25">
      <c r="A212" s="21" t="s">
        <v>538</v>
      </c>
      <c r="B212" s="21" t="e">
        <v>#N/A</v>
      </c>
      <c r="C212" s="21" t="e">
        <v>#N/A</v>
      </c>
      <c r="D212" s="21">
        <v>0.06</v>
      </c>
    </row>
  </sheetData>
  <mergeCells count="5">
    <mergeCell ref="A102:E102"/>
    <mergeCell ref="A134:D134"/>
    <mergeCell ref="F134:I134"/>
    <mergeCell ref="A174:D174"/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A309-4B7B-4751-BE98-D2FB95A511C3}">
  <dimension ref="A1:T218"/>
  <sheetViews>
    <sheetView workbookViewId="0">
      <selection activeCell="E190" sqref="E190"/>
    </sheetView>
  </sheetViews>
  <sheetFormatPr defaultColWidth="8.7109375" defaultRowHeight="15" x14ac:dyDescent="0.25"/>
  <cols>
    <col min="1" max="1" width="16.140625" style="46" customWidth="1"/>
    <col min="2" max="2" width="21" style="46" customWidth="1"/>
    <col min="3" max="3" width="14.7109375" style="46" customWidth="1"/>
    <col min="4" max="4" width="20.140625" style="46" customWidth="1"/>
    <col min="5" max="5" width="17.42578125" style="46" customWidth="1"/>
    <col min="6" max="6" width="26.7109375" style="46" customWidth="1"/>
    <col min="7" max="7" width="19.28515625" style="46" customWidth="1"/>
    <col min="8" max="8" width="19.85546875" style="46" customWidth="1"/>
    <col min="9" max="9" width="19" style="46" customWidth="1"/>
    <col min="10" max="10" width="16.42578125" style="46" customWidth="1"/>
    <col min="11" max="11" width="13.42578125" style="46" bestFit="1" customWidth="1"/>
    <col min="12" max="12" width="16.140625" style="46" customWidth="1"/>
    <col min="13" max="13" width="16.140625" customWidth="1"/>
    <col min="14" max="14" width="9.42578125" customWidth="1"/>
    <col min="15" max="15" width="8.7109375" style="46"/>
    <col min="16" max="16" width="10.28515625" style="46" bestFit="1" customWidth="1"/>
    <col min="17" max="16384" width="8.7109375" style="46"/>
  </cols>
  <sheetData>
    <row r="1" spans="1:20" x14ac:dyDescent="0.25">
      <c r="A1" s="91" t="s">
        <v>987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0" s="83" customFormat="1" ht="26.25" x14ac:dyDescent="0.25">
      <c r="A2" s="81" t="s">
        <v>0</v>
      </c>
      <c r="B2" s="81" t="s">
        <v>416</v>
      </c>
      <c r="C2" s="81" t="s">
        <v>0</v>
      </c>
      <c r="D2" s="82" t="s">
        <v>954</v>
      </c>
      <c r="E2" s="82" t="s">
        <v>955</v>
      </c>
      <c r="F2" s="81" t="s">
        <v>0</v>
      </c>
      <c r="G2" s="82" t="s">
        <v>956</v>
      </c>
      <c r="H2" s="81" t="s">
        <v>0</v>
      </c>
      <c r="I2" s="82" t="s">
        <v>957</v>
      </c>
      <c r="J2" s="82" t="s">
        <v>958</v>
      </c>
      <c r="K2" s="81" t="s">
        <v>0</v>
      </c>
      <c r="L2" s="82" t="s">
        <v>959</v>
      </c>
      <c r="M2" s="82" t="s">
        <v>960</v>
      </c>
    </row>
    <row r="3" spans="1:20" x14ac:dyDescent="0.25">
      <c r="A3" s="21" t="s">
        <v>451</v>
      </c>
      <c r="B3" s="21">
        <v>1.2375</v>
      </c>
      <c r="C3" s="21" t="s">
        <v>442</v>
      </c>
      <c r="D3" s="21">
        <v>186.14</v>
      </c>
      <c r="E3" s="7"/>
      <c r="F3" s="21" t="s">
        <v>444</v>
      </c>
      <c r="G3" s="21">
        <v>677.47</v>
      </c>
      <c r="H3" s="21" t="s">
        <v>440</v>
      </c>
      <c r="I3" s="21">
        <v>4226.08</v>
      </c>
      <c r="J3" s="7"/>
      <c r="K3" s="21" t="s">
        <v>460</v>
      </c>
      <c r="L3" s="7"/>
      <c r="M3" s="80">
        <v>4.62</v>
      </c>
      <c r="O3" s="78"/>
      <c r="P3"/>
      <c r="Q3"/>
      <c r="S3" s="79"/>
      <c r="T3" s="79"/>
    </row>
    <row r="4" spans="1:20" x14ac:dyDescent="0.25">
      <c r="A4" s="21" t="s">
        <v>452</v>
      </c>
      <c r="B4" s="21">
        <v>1.2375</v>
      </c>
      <c r="C4" s="21" t="s">
        <v>446</v>
      </c>
      <c r="D4" s="21">
        <v>154.47</v>
      </c>
      <c r="E4" s="7"/>
      <c r="F4" s="21" t="s">
        <v>445</v>
      </c>
      <c r="G4" s="21">
        <v>11235.56</v>
      </c>
      <c r="H4" s="21" t="s">
        <v>441</v>
      </c>
      <c r="I4" s="21">
        <v>2811.23</v>
      </c>
      <c r="J4" s="7"/>
      <c r="K4" s="21" t="s">
        <v>476</v>
      </c>
      <c r="L4" s="21">
        <v>1.2375</v>
      </c>
      <c r="M4" s="7"/>
      <c r="O4" s="78"/>
      <c r="P4"/>
      <c r="Q4"/>
    </row>
    <row r="5" spans="1:20" x14ac:dyDescent="0.25">
      <c r="A5" s="21" t="s">
        <v>453</v>
      </c>
      <c r="B5" s="21">
        <v>1.2375</v>
      </c>
      <c r="C5" s="21" t="s">
        <v>461</v>
      </c>
      <c r="D5" s="7"/>
      <c r="E5" s="21">
        <v>7.41</v>
      </c>
      <c r="F5" s="21" t="s">
        <v>448</v>
      </c>
      <c r="G5" s="21">
        <v>3896.05</v>
      </c>
      <c r="H5" s="21" t="s">
        <v>443</v>
      </c>
      <c r="I5" s="21">
        <v>3933.59</v>
      </c>
      <c r="J5" s="7"/>
      <c r="K5" s="21" t="s">
        <v>482</v>
      </c>
      <c r="L5" s="7"/>
      <c r="M5" s="80">
        <v>1.2375</v>
      </c>
      <c r="O5" s="78"/>
      <c r="P5"/>
      <c r="Q5"/>
      <c r="S5" s="79"/>
    </row>
    <row r="6" spans="1:20" x14ac:dyDescent="0.25">
      <c r="A6" s="21" t="s">
        <v>454</v>
      </c>
      <c r="B6" s="21">
        <v>1.2375</v>
      </c>
      <c r="C6" s="21" t="s">
        <v>463</v>
      </c>
      <c r="D6" s="7"/>
      <c r="E6" s="21">
        <v>72.2</v>
      </c>
      <c r="F6" s="21" t="s">
        <v>449</v>
      </c>
      <c r="G6" s="21">
        <v>6658.0559999999996</v>
      </c>
      <c r="H6" s="21" t="s">
        <v>447</v>
      </c>
      <c r="I6" s="21">
        <v>3349.23</v>
      </c>
      <c r="J6" s="7"/>
      <c r="K6" s="21" t="s">
        <v>483</v>
      </c>
      <c r="L6" s="7"/>
      <c r="M6" s="80">
        <v>1.2375</v>
      </c>
      <c r="O6" s="78"/>
      <c r="P6"/>
      <c r="Q6"/>
    </row>
    <row r="7" spans="1:20" x14ac:dyDescent="0.25">
      <c r="A7" s="21" t="s">
        <v>455</v>
      </c>
      <c r="B7" s="21">
        <v>1.2375</v>
      </c>
      <c r="C7" s="21" t="s">
        <v>477</v>
      </c>
      <c r="D7" s="21">
        <v>44.4</v>
      </c>
      <c r="E7" s="7"/>
      <c r="F7" s="21" t="s">
        <v>450</v>
      </c>
      <c r="G7" s="21">
        <v>6.26</v>
      </c>
      <c r="H7" s="21" t="s">
        <v>462</v>
      </c>
      <c r="I7" s="7"/>
      <c r="J7" s="21">
        <v>925</v>
      </c>
      <c r="K7" s="21" t="s">
        <v>484</v>
      </c>
      <c r="L7" s="7"/>
      <c r="M7" s="80">
        <v>1.2375</v>
      </c>
      <c r="O7" s="78"/>
      <c r="P7"/>
      <c r="Q7"/>
      <c r="R7" s="79"/>
      <c r="S7" s="79"/>
    </row>
    <row r="8" spans="1:20" x14ac:dyDescent="0.25">
      <c r="A8" s="21" t="s">
        <v>456</v>
      </c>
      <c r="B8" s="21">
        <v>1.2375</v>
      </c>
      <c r="C8" s="21"/>
      <c r="D8" s="21"/>
      <c r="E8" s="7"/>
      <c r="F8" s="21"/>
      <c r="G8" s="21"/>
      <c r="H8" s="21" t="s">
        <v>464</v>
      </c>
      <c r="I8" s="7"/>
      <c r="J8" s="21">
        <v>1051</v>
      </c>
      <c r="K8" s="21" t="s">
        <v>485</v>
      </c>
      <c r="L8" s="7"/>
      <c r="M8" s="80">
        <v>1.2375</v>
      </c>
      <c r="O8" s="78"/>
      <c r="P8"/>
      <c r="Q8"/>
    </row>
    <row r="9" spans="1:20" x14ac:dyDescent="0.25">
      <c r="A9" s="21" t="s">
        <v>457</v>
      </c>
      <c r="B9" s="21">
        <v>1.2375</v>
      </c>
      <c r="C9" s="21"/>
      <c r="D9" s="21"/>
      <c r="E9" s="7"/>
      <c r="F9" s="21"/>
      <c r="G9" s="21"/>
      <c r="H9" s="21" t="s">
        <v>465</v>
      </c>
      <c r="I9" s="7"/>
      <c r="J9" s="21">
        <v>308</v>
      </c>
      <c r="K9" s="21" t="s">
        <v>486</v>
      </c>
      <c r="L9" s="7"/>
      <c r="M9" s="80">
        <v>1.2375</v>
      </c>
      <c r="O9" s="78"/>
      <c r="P9"/>
      <c r="Q9"/>
      <c r="S9" s="79"/>
    </row>
    <row r="10" spans="1:20" x14ac:dyDescent="0.25">
      <c r="A10" s="21" t="s">
        <v>458</v>
      </c>
      <c r="B10" s="21">
        <v>1.2375</v>
      </c>
      <c r="C10" s="21"/>
      <c r="D10" s="21"/>
      <c r="E10" s="7"/>
      <c r="F10" s="21"/>
      <c r="G10" s="21"/>
      <c r="H10" s="21" t="s">
        <v>479</v>
      </c>
      <c r="I10" s="21">
        <v>167</v>
      </c>
      <c r="J10" s="7"/>
      <c r="K10" s="21" t="s">
        <v>489</v>
      </c>
      <c r="L10" s="7"/>
      <c r="M10" s="80">
        <v>1.2375</v>
      </c>
      <c r="O10" s="78"/>
      <c r="P10"/>
      <c r="Q10"/>
    </row>
    <row r="11" spans="1:20" x14ac:dyDescent="0.25">
      <c r="A11" s="21" t="s">
        <v>459</v>
      </c>
      <c r="B11" s="21">
        <v>1.2375</v>
      </c>
      <c r="C11" s="21"/>
      <c r="D11" s="21"/>
      <c r="E11" s="7"/>
      <c r="F11" s="21"/>
      <c r="G11" s="21"/>
      <c r="H11" s="21"/>
      <c r="I11" s="21"/>
      <c r="J11" s="7"/>
      <c r="K11" s="21" t="s">
        <v>491</v>
      </c>
      <c r="L11" s="21">
        <v>1.2375</v>
      </c>
      <c r="M11" s="7"/>
      <c r="O11" s="78"/>
      <c r="P11"/>
      <c r="Q11"/>
      <c r="R11" s="79"/>
    </row>
    <row r="12" spans="1:20" x14ac:dyDescent="0.25">
      <c r="A12" s="21" t="s">
        <v>466</v>
      </c>
      <c r="B12" s="21">
        <v>1.2375</v>
      </c>
      <c r="C12" s="21"/>
      <c r="D12" s="21"/>
      <c r="E12" s="7"/>
      <c r="F12" s="21"/>
      <c r="G12" s="21"/>
      <c r="H12" s="21"/>
      <c r="I12" s="21"/>
      <c r="J12" s="7"/>
      <c r="K12" s="21" t="s">
        <v>492</v>
      </c>
      <c r="L12" s="21">
        <v>1.2375</v>
      </c>
      <c r="M12" s="7"/>
      <c r="O12" s="78"/>
      <c r="P12"/>
      <c r="Q12"/>
    </row>
    <row r="13" spans="1:20" x14ac:dyDescent="0.25">
      <c r="A13" s="21" t="s">
        <v>467</v>
      </c>
      <c r="B13" s="21">
        <v>1.2375</v>
      </c>
      <c r="C13" s="21"/>
      <c r="D13" s="21"/>
      <c r="E13" s="7"/>
      <c r="F13" s="21"/>
      <c r="G13" s="21"/>
      <c r="H13" s="21"/>
      <c r="I13" s="21"/>
      <c r="J13" s="7"/>
      <c r="K13" s="21" t="s">
        <v>493</v>
      </c>
      <c r="L13" s="21">
        <v>1.2375</v>
      </c>
      <c r="M13" s="7"/>
      <c r="O13" s="78"/>
      <c r="P13"/>
      <c r="Q13"/>
    </row>
    <row r="14" spans="1:20" x14ac:dyDescent="0.25">
      <c r="A14" s="21" t="s">
        <v>468</v>
      </c>
      <c r="B14" s="21">
        <v>1.2375</v>
      </c>
      <c r="C14" s="21"/>
      <c r="D14" s="21"/>
      <c r="E14" s="7"/>
      <c r="F14" s="21"/>
      <c r="G14" s="21"/>
      <c r="H14" s="21"/>
      <c r="I14" s="21"/>
      <c r="J14" s="7"/>
      <c r="K14" s="21" t="s">
        <v>494</v>
      </c>
      <c r="L14" s="21">
        <v>1.2375</v>
      </c>
      <c r="M14" s="7"/>
      <c r="O14" s="78"/>
      <c r="P14"/>
      <c r="Q14"/>
      <c r="R14" s="79"/>
      <c r="S14" s="79"/>
    </row>
    <row r="15" spans="1:20" x14ac:dyDescent="0.25">
      <c r="A15" s="21" t="s">
        <v>469</v>
      </c>
      <c r="B15" s="21">
        <v>1.2375</v>
      </c>
      <c r="C15" s="21"/>
      <c r="D15" s="21"/>
      <c r="E15" s="7"/>
      <c r="F15" s="21"/>
      <c r="G15" s="21"/>
      <c r="H15" s="21"/>
      <c r="I15" s="21"/>
      <c r="J15" s="7"/>
      <c r="K15" s="21" t="s">
        <v>495</v>
      </c>
      <c r="L15" s="21">
        <v>1.2375</v>
      </c>
      <c r="M15" s="7"/>
      <c r="O15" s="78"/>
      <c r="P15"/>
      <c r="Q15"/>
      <c r="T15" s="79"/>
    </row>
    <row r="16" spans="1:20" x14ac:dyDescent="0.25">
      <c r="A16" s="21" t="s">
        <v>470</v>
      </c>
      <c r="B16" s="21">
        <v>1.2375</v>
      </c>
      <c r="C16" s="21"/>
      <c r="D16" s="21"/>
      <c r="E16" s="7"/>
      <c r="F16" s="21"/>
      <c r="G16" s="21"/>
      <c r="H16" s="21"/>
      <c r="I16" s="21"/>
      <c r="J16" s="7"/>
      <c r="K16" s="21" t="s">
        <v>497</v>
      </c>
      <c r="L16" s="21">
        <v>1.2375</v>
      </c>
      <c r="M16" s="7"/>
      <c r="O16" s="78"/>
      <c r="P16"/>
      <c r="Q16"/>
    </row>
    <row r="17" spans="1:17" x14ac:dyDescent="0.25">
      <c r="A17" s="21" t="s">
        <v>471</v>
      </c>
      <c r="B17" s="21">
        <v>1.2375</v>
      </c>
      <c r="C17" s="21"/>
      <c r="D17" s="21"/>
      <c r="E17" s="7"/>
      <c r="F17" s="21"/>
      <c r="G17" s="21"/>
      <c r="H17" s="21"/>
      <c r="I17" s="21"/>
      <c r="J17" s="7"/>
      <c r="K17" s="21" t="s">
        <v>498</v>
      </c>
      <c r="L17" s="21">
        <v>1.2375</v>
      </c>
      <c r="M17" s="7"/>
      <c r="O17" s="78"/>
      <c r="P17"/>
      <c r="Q17"/>
    </row>
    <row r="18" spans="1:17" x14ac:dyDescent="0.25">
      <c r="A18" s="21" t="s">
        <v>472</v>
      </c>
      <c r="B18" s="21">
        <v>1.2375</v>
      </c>
      <c r="C18" s="21"/>
      <c r="D18" s="21"/>
      <c r="E18" s="7"/>
      <c r="F18" s="21"/>
      <c r="G18" s="21"/>
      <c r="H18" s="21"/>
      <c r="I18" s="21"/>
      <c r="J18" s="7"/>
      <c r="K18" s="21" t="s">
        <v>499</v>
      </c>
      <c r="L18" s="21">
        <v>1.2375</v>
      </c>
      <c r="M18" s="7"/>
      <c r="O18" s="78"/>
      <c r="P18"/>
      <c r="Q18"/>
    </row>
    <row r="19" spans="1:17" x14ac:dyDescent="0.25">
      <c r="A19" s="21" t="s">
        <v>473</v>
      </c>
      <c r="B19" s="21">
        <v>1.2375</v>
      </c>
      <c r="C19"/>
      <c r="D19"/>
      <c r="E19"/>
      <c r="F19"/>
      <c r="G19"/>
      <c r="H19"/>
      <c r="I19"/>
      <c r="J19"/>
      <c r="K19"/>
      <c r="L19"/>
      <c r="O19" s="78"/>
      <c r="P19"/>
      <c r="Q19"/>
    </row>
    <row r="20" spans="1:17" x14ac:dyDescent="0.25">
      <c r="A20" s="21" t="s">
        <v>474</v>
      </c>
      <c r="B20" s="21">
        <v>1.2375</v>
      </c>
      <c r="C20"/>
      <c r="D20"/>
      <c r="E20"/>
      <c r="F20"/>
      <c r="G20"/>
      <c r="H20"/>
      <c r="I20"/>
      <c r="J20"/>
      <c r="K20"/>
      <c r="L20"/>
      <c r="O20" s="78"/>
      <c r="P20"/>
      <c r="Q20"/>
    </row>
    <row r="21" spans="1:17" x14ac:dyDescent="0.25">
      <c r="A21" s="21" t="s">
        <v>475</v>
      </c>
      <c r="B21" s="21">
        <v>1.2375</v>
      </c>
      <c r="C21"/>
      <c r="D21"/>
      <c r="E21"/>
      <c r="F21"/>
      <c r="G21"/>
      <c r="H21"/>
      <c r="I21"/>
      <c r="J21"/>
      <c r="K21"/>
      <c r="L21"/>
      <c r="O21" s="78"/>
      <c r="P21"/>
      <c r="Q21"/>
    </row>
    <row r="22" spans="1:17" x14ac:dyDescent="0.25">
      <c r="A22" s="21" t="s">
        <v>478</v>
      </c>
      <c r="B22" s="21">
        <v>1.2375</v>
      </c>
      <c r="C22"/>
      <c r="D22"/>
      <c r="E22"/>
      <c r="F22"/>
      <c r="G22"/>
      <c r="H22"/>
      <c r="I22"/>
      <c r="J22"/>
      <c r="K22"/>
      <c r="L22"/>
      <c r="O22" s="78"/>
      <c r="P22"/>
      <c r="Q22"/>
    </row>
    <row r="23" spans="1:17" x14ac:dyDescent="0.25">
      <c r="A23" s="21" t="s">
        <v>480</v>
      </c>
      <c r="B23" s="21">
        <v>1.2375</v>
      </c>
      <c r="C23"/>
      <c r="D23"/>
      <c r="E23"/>
      <c r="F23"/>
      <c r="G23"/>
      <c r="H23"/>
      <c r="I23"/>
      <c r="J23"/>
      <c r="K23"/>
      <c r="L23"/>
      <c r="O23" s="78"/>
      <c r="P23"/>
      <c r="Q23"/>
    </row>
    <row r="24" spans="1:17" x14ac:dyDescent="0.25">
      <c r="A24" s="21" t="s">
        <v>481</v>
      </c>
      <c r="B24" s="21">
        <v>1.2375</v>
      </c>
      <c r="C24"/>
      <c r="D24"/>
      <c r="E24"/>
      <c r="F24"/>
      <c r="G24"/>
      <c r="H24"/>
      <c r="I24"/>
      <c r="J24"/>
      <c r="K24"/>
      <c r="L24"/>
      <c r="O24" s="78"/>
      <c r="P24"/>
      <c r="Q24"/>
    </row>
    <row r="25" spans="1:17" x14ac:dyDescent="0.25">
      <c r="A25" s="21" t="s">
        <v>487</v>
      </c>
      <c r="B25" s="21">
        <v>1.2375</v>
      </c>
      <c r="C25"/>
      <c r="D25"/>
      <c r="E25"/>
      <c r="F25"/>
      <c r="G25"/>
      <c r="H25"/>
      <c r="I25"/>
      <c r="J25"/>
      <c r="K25"/>
      <c r="L25"/>
      <c r="O25" s="78"/>
      <c r="P25"/>
      <c r="Q25"/>
    </row>
    <row r="26" spans="1:17" x14ac:dyDescent="0.25">
      <c r="A26" s="21" t="s">
        <v>488</v>
      </c>
      <c r="B26" s="21">
        <v>1.2375</v>
      </c>
      <c r="C26"/>
      <c r="D26"/>
      <c r="E26"/>
      <c r="F26"/>
      <c r="G26"/>
      <c r="H26"/>
      <c r="I26"/>
      <c r="J26"/>
      <c r="K26"/>
      <c r="L26"/>
      <c r="O26" s="78"/>
      <c r="P26"/>
      <c r="Q26"/>
    </row>
    <row r="27" spans="1:17" x14ac:dyDescent="0.25">
      <c r="A27" s="21" t="s">
        <v>490</v>
      </c>
      <c r="B27" s="21">
        <v>1.2375</v>
      </c>
      <c r="C27"/>
      <c r="D27"/>
      <c r="E27"/>
      <c r="F27"/>
      <c r="G27"/>
      <c r="H27"/>
      <c r="I27"/>
      <c r="J27"/>
      <c r="K27"/>
      <c r="L27"/>
      <c r="O27"/>
    </row>
    <row r="28" spans="1:17" x14ac:dyDescent="0.25">
      <c r="A28" s="21" t="s">
        <v>496</v>
      </c>
      <c r="B28" s="21">
        <v>1.2375</v>
      </c>
      <c r="C28"/>
      <c r="D28"/>
      <c r="E28"/>
      <c r="F28"/>
      <c r="G28"/>
      <c r="H28"/>
      <c r="I28"/>
      <c r="J28"/>
      <c r="K28"/>
      <c r="L28"/>
    </row>
    <row r="29" spans="1:17" x14ac:dyDescent="0.25">
      <c r="A29" s="21" t="s">
        <v>500</v>
      </c>
      <c r="B29" s="21">
        <v>1.2375</v>
      </c>
      <c r="C29"/>
      <c r="D29"/>
      <c r="E29"/>
      <c r="F29"/>
      <c r="G29"/>
      <c r="H29"/>
      <c r="I29"/>
      <c r="J29"/>
      <c r="K29"/>
      <c r="L29"/>
    </row>
    <row r="30" spans="1:17" x14ac:dyDescent="0.25">
      <c r="A30" s="21" t="s">
        <v>501</v>
      </c>
      <c r="B30" s="21">
        <v>1.2375</v>
      </c>
      <c r="C30"/>
      <c r="D30"/>
      <c r="E30"/>
      <c r="F30"/>
      <c r="G30"/>
      <c r="H30"/>
      <c r="I30"/>
      <c r="J30"/>
      <c r="K30"/>
      <c r="L30"/>
    </row>
    <row r="31" spans="1:17" x14ac:dyDescent="0.25">
      <c r="A31" s="21" t="s">
        <v>298</v>
      </c>
      <c r="B31" s="21">
        <v>1.2375</v>
      </c>
      <c r="C31"/>
      <c r="D31"/>
      <c r="E31"/>
      <c r="F31"/>
      <c r="G31"/>
      <c r="H31"/>
      <c r="I31"/>
      <c r="J31"/>
      <c r="K31"/>
      <c r="L31"/>
    </row>
    <row r="32" spans="1:17" x14ac:dyDescent="0.25">
      <c r="A32" s="21" t="s">
        <v>299</v>
      </c>
      <c r="B32" s="21">
        <v>1.2375</v>
      </c>
      <c r="C32"/>
      <c r="D32"/>
      <c r="E32"/>
      <c r="F32"/>
      <c r="G32"/>
      <c r="H32"/>
      <c r="I32"/>
      <c r="J32"/>
      <c r="K32"/>
      <c r="L32"/>
    </row>
    <row r="33" spans="1:12" x14ac:dyDescent="0.25">
      <c r="A33" s="21" t="s">
        <v>300</v>
      </c>
      <c r="B33" s="21">
        <v>1.2375</v>
      </c>
      <c r="C33"/>
      <c r="D33"/>
      <c r="E33"/>
      <c r="F33"/>
      <c r="G33"/>
      <c r="H33"/>
      <c r="I33"/>
      <c r="J33"/>
      <c r="K33"/>
      <c r="L33"/>
    </row>
    <row r="34" spans="1:12" x14ac:dyDescent="0.25">
      <c r="A34" s="21" t="s">
        <v>301</v>
      </c>
      <c r="B34" s="21">
        <v>1.2375</v>
      </c>
      <c r="C34"/>
      <c r="D34"/>
      <c r="E34"/>
      <c r="F34"/>
      <c r="G34"/>
      <c r="H34"/>
      <c r="I34"/>
      <c r="J34"/>
      <c r="K34"/>
      <c r="L34"/>
    </row>
    <row r="35" spans="1:12" x14ac:dyDescent="0.25">
      <c r="A35" s="21" t="s">
        <v>302</v>
      </c>
      <c r="B35" s="21">
        <v>1.2375</v>
      </c>
      <c r="C35"/>
      <c r="D35"/>
      <c r="E35"/>
      <c r="F35"/>
      <c r="G35"/>
      <c r="H35"/>
      <c r="I35"/>
      <c r="J35"/>
      <c r="K35"/>
      <c r="L35"/>
    </row>
    <row r="36" spans="1:12" x14ac:dyDescent="0.25">
      <c r="A36" s="21" t="s">
        <v>303</v>
      </c>
      <c r="B36" s="21">
        <v>1.2375</v>
      </c>
      <c r="C36"/>
      <c r="D36"/>
      <c r="E36"/>
      <c r="F36"/>
      <c r="G36"/>
      <c r="H36"/>
      <c r="I36"/>
      <c r="J36"/>
      <c r="K36"/>
      <c r="L36"/>
    </row>
    <row r="37" spans="1:12" x14ac:dyDescent="0.25">
      <c r="A37" s="21" t="s">
        <v>304</v>
      </c>
      <c r="B37" s="21">
        <v>1.2375</v>
      </c>
      <c r="C37"/>
      <c r="D37"/>
      <c r="E37"/>
      <c r="F37"/>
      <c r="G37"/>
      <c r="H37"/>
      <c r="I37"/>
      <c r="J37"/>
      <c r="K37"/>
      <c r="L37"/>
    </row>
    <row r="38" spans="1:12" x14ac:dyDescent="0.25">
      <c r="A38" s="21" t="s">
        <v>305</v>
      </c>
      <c r="B38" s="21">
        <v>1.2375</v>
      </c>
      <c r="C38"/>
      <c r="D38"/>
      <c r="E38"/>
      <c r="F38"/>
      <c r="G38"/>
      <c r="H38"/>
      <c r="I38"/>
      <c r="J38"/>
      <c r="K38"/>
      <c r="L38"/>
    </row>
    <row r="39" spans="1:12" x14ac:dyDescent="0.25">
      <c r="A39" s="21" t="s">
        <v>306</v>
      </c>
      <c r="B39" s="21">
        <v>1.2375</v>
      </c>
      <c r="C39"/>
      <c r="D39"/>
      <c r="E39"/>
      <c r="F39"/>
      <c r="G39"/>
      <c r="H39"/>
      <c r="I39"/>
      <c r="J39"/>
      <c r="K39"/>
      <c r="L39"/>
    </row>
    <row r="40" spans="1:12" x14ac:dyDescent="0.25">
      <c r="A40" s="21" t="s">
        <v>307</v>
      </c>
      <c r="B40" s="21">
        <v>1.2375</v>
      </c>
      <c r="C40"/>
      <c r="D40"/>
      <c r="E40"/>
      <c r="F40"/>
      <c r="G40"/>
      <c r="H40"/>
      <c r="I40"/>
      <c r="J40"/>
      <c r="K40"/>
      <c r="L40"/>
    </row>
    <row r="41" spans="1:12" x14ac:dyDescent="0.25">
      <c r="A41" s="21" t="s">
        <v>308</v>
      </c>
      <c r="B41" s="21">
        <v>1.2375</v>
      </c>
      <c r="C41"/>
      <c r="D41"/>
      <c r="E41"/>
      <c r="F41"/>
      <c r="G41"/>
      <c r="H41"/>
      <c r="I41"/>
      <c r="J41"/>
      <c r="K41"/>
      <c r="L41"/>
    </row>
    <row r="42" spans="1:12" x14ac:dyDescent="0.25">
      <c r="A42" s="21" t="s">
        <v>309</v>
      </c>
      <c r="B42" s="21">
        <v>1.2375</v>
      </c>
      <c r="C42"/>
      <c r="D42"/>
      <c r="E42"/>
      <c r="F42"/>
      <c r="G42"/>
      <c r="H42"/>
      <c r="I42"/>
      <c r="J42"/>
      <c r="K42"/>
      <c r="L42"/>
    </row>
    <row r="43" spans="1:12" x14ac:dyDescent="0.25">
      <c r="A43" s="21" t="s">
        <v>310</v>
      </c>
      <c r="B43" s="21">
        <v>1.2375</v>
      </c>
      <c r="C43"/>
      <c r="D43"/>
      <c r="E43"/>
      <c r="F43"/>
      <c r="G43"/>
      <c r="H43"/>
      <c r="I43"/>
      <c r="J43"/>
      <c r="K43"/>
      <c r="L43"/>
    </row>
    <row r="44" spans="1:12" x14ac:dyDescent="0.25">
      <c r="A44" s="21" t="s">
        <v>311</v>
      </c>
      <c r="B44" s="21">
        <v>1.2375</v>
      </c>
      <c r="C44"/>
      <c r="D44"/>
      <c r="E44"/>
      <c r="F44"/>
      <c r="G44"/>
      <c r="H44"/>
      <c r="I44"/>
      <c r="J44"/>
      <c r="K44"/>
      <c r="L44"/>
    </row>
    <row r="45" spans="1:12" x14ac:dyDescent="0.25">
      <c r="A45" s="21" t="s">
        <v>312</v>
      </c>
      <c r="B45" s="21">
        <v>1.2375</v>
      </c>
      <c r="C45"/>
      <c r="D45"/>
      <c r="E45"/>
      <c r="F45"/>
      <c r="G45"/>
      <c r="H45"/>
      <c r="I45"/>
      <c r="J45"/>
      <c r="K45"/>
      <c r="L45"/>
    </row>
    <row r="46" spans="1:12" x14ac:dyDescent="0.25">
      <c r="A46" s="21" t="s">
        <v>313</v>
      </c>
      <c r="B46" s="21">
        <v>1.2375</v>
      </c>
      <c r="C46"/>
      <c r="D46"/>
      <c r="E46"/>
      <c r="F46"/>
      <c r="G46"/>
      <c r="H46"/>
      <c r="I46"/>
      <c r="J46"/>
      <c r="K46"/>
      <c r="L46"/>
    </row>
    <row r="47" spans="1:12" x14ac:dyDescent="0.25">
      <c r="A47" s="21" t="s">
        <v>314</v>
      </c>
      <c r="B47" s="21">
        <v>1.2375</v>
      </c>
      <c r="C47"/>
      <c r="D47"/>
      <c r="E47"/>
      <c r="F47"/>
      <c r="G47"/>
      <c r="H47"/>
      <c r="I47"/>
      <c r="J47"/>
      <c r="K47"/>
      <c r="L47"/>
    </row>
    <row r="48" spans="1:12" x14ac:dyDescent="0.25">
      <c r="A48" s="21" t="s">
        <v>315</v>
      </c>
      <c r="B48" s="21">
        <v>1.2375</v>
      </c>
      <c r="C48"/>
      <c r="D48"/>
      <c r="E48"/>
      <c r="F48"/>
      <c r="G48"/>
      <c r="H48"/>
      <c r="I48"/>
      <c r="J48"/>
      <c r="K48"/>
      <c r="L48"/>
    </row>
    <row r="49" spans="1:12" x14ac:dyDescent="0.25">
      <c r="A49" s="21" t="s">
        <v>316</v>
      </c>
      <c r="B49" s="21">
        <v>1.2375</v>
      </c>
      <c r="C49"/>
      <c r="D49"/>
      <c r="E49"/>
      <c r="F49"/>
      <c r="G49"/>
      <c r="H49"/>
      <c r="I49"/>
      <c r="J49"/>
      <c r="K49"/>
      <c r="L49"/>
    </row>
    <row r="50" spans="1:12" x14ac:dyDescent="0.25">
      <c r="A50" s="21" t="s">
        <v>317</v>
      </c>
      <c r="B50" s="21">
        <v>1.2375</v>
      </c>
      <c r="C50"/>
      <c r="D50"/>
      <c r="E50"/>
      <c r="F50"/>
      <c r="G50"/>
      <c r="H50"/>
      <c r="I50"/>
      <c r="J50"/>
      <c r="K50"/>
      <c r="L50"/>
    </row>
    <row r="51" spans="1:12" x14ac:dyDescent="0.25">
      <c r="A51" s="21" t="s">
        <v>318</v>
      </c>
      <c r="B51" s="21">
        <v>1.2375</v>
      </c>
      <c r="C51"/>
      <c r="D51"/>
      <c r="E51"/>
      <c r="F51"/>
      <c r="G51"/>
      <c r="H51"/>
      <c r="I51"/>
      <c r="J51"/>
      <c r="K51"/>
      <c r="L51"/>
    </row>
    <row r="52" spans="1:12" x14ac:dyDescent="0.25">
      <c r="A52" s="21" t="s">
        <v>319</v>
      </c>
      <c r="B52" s="21">
        <v>1.2375</v>
      </c>
      <c r="C52"/>
      <c r="D52"/>
      <c r="E52"/>
      <c r="F52"/>
      <c r="G52"/>
      <c r="H52"/>
      <c r="I52"/>
      <c r="J52"/>
      <c r="K52"/>
      <c r="L52"/>
    </row>
    <row r="53" spans="1:12" x14ac:dyDescent="0.25">
      <c r="A53" s="21" t="s">
        <v>320</v>
      </c>
      <c r="B53" s="21">
        <v>1.2375</v>
      </c>
      <c r="C53"/>
      <c r="D53"/>
      <c r="E53"/>
      <c r="F53"/>
      <c r="G53"/>
      <c r="H53"/>
      <c r="I53"/>
      <c r="J53"/>
      <c r="K53"/>
      <c r="L53"/>
    </row>
    <row r="54" spans="1:12" x14ac:dyDescent="0.25">
      <c r="A54" s="21" t="s">
        <v>321</v>
      </c>
      <c r="B54" s="21">
        <v>1.2375</v>
      </c>
      <c r="C54"/>
      <c r="D54"/>
      <c r="E54"/>
      <c r="F54"/>
      <c r="G54"/>
      <c r="H54"/>
      <c r="I54"/>
      <c r="J54"/>
      <c r="K54"/>
      <c r="L54"/>
    </row>
    <row r="55" spans="1:12" x14ac:dyDescent="0.25">
      <c r="A55" s="21" t="s">
        <v>322</v>
      </c>
      <c r="B55" s="21">
        <v>1.2375</v>
      </c>
      <c r="C55"/>
      <c r="D55"/>
      <c r="E55"/>
      <c r="F55"/>
      <c r="G55"/>
      <c r="H55"/>
      <c r="I55"/>
      <c r="J55"/>
      <c r="K55"/>
      <c r="L55"/>
    </row>
    <row r="56" spans="1:12" x14ac:dyDescent="0.25">
      <c r="A56" s="21" t="s">
        <v>323</v>
      </c>
      <c r="B56" s="21">
        <v>1.2375</v>
      </c>
      <c r="C56"/>
      <c r="D56"/>
      <c r="E56"/>
      <c r="F56"/>
      <c r="G56"/>
      <c r="H56"/>
      <c r="I56"/>
      <c r="J56"/>
      <c r="K56"/>
      <c r="L56"/>
    </row>
    <row r="57" spans="1:12" x14ac:dyDescent="0.25">
      <c r="A57" s="21" t="s">
        <v>324</v>
      </c>
      <c r="B57" s="21">
        <v>1.2375</v>
      </c>
      <c r="C57"/>
      <c r="D57"/>
      <c r="E57"/>
      <c r="F57"/>
      <c r="G57"/>
      <c r="H57"/>
      <c r="I57"/>
      <c r="J57"/>
      <c r="K57"/>
      <c r="L57"/>
    </row>
    <row r="58" spans="1:12" x14ac:dyDescent="0.25">
      <c r="A58" s="21" t="s">
        <v>325</v>
      </c>
      <c r="B58" s="21">
        <v>1.2375</v>
      </c>
      <c r="C58"/>
      <c r="D58"/>
      <c r="E58"/>
      <c r="F58"/>
      <c r="G58"/>
      <c r="H58"/>
      <c r="I58"/>
      <c r="J58"/>
      <c r="K58"/>
      <c r="L58"/>
    </row>
    <row r="59" spans="1:12" x14ac:dyDescent="0.25">
      <c r="A59" s="21" t="s">
        <v>326</v>
      </c>
      <c r="B59" s="21">
        <v>1.2375</v>
      </c>
      <c r="C59"/>
      <c r="D59"/>
      <c r="E59"/>
      <c r="F59"/>
      <c r="G59"/>
      <c r="H59"/>
      <c r="I59"/>
      <c r="J59"/>
      <c r="K59"/>
      <c r="L59"/>
    </row>
    <row r="60" spans="1:12" x14ac:dyDescent="0.25">
      <c r="A60" s="21" t="s">
        <v>327</v>
      </c>
      <c r="B60" s="21">
        <v>1.2375</v>
      </c>
      <c r="C60"/>
      <c r="D60"/>
      <c r="E60"/>
      <c r="F60"/>
      <c r="G60"/>
      <c r="H60"/>
      <c r="I60"/>
      <c r="J60"/>
      <c r="K60"/>
      <c r="L60"/>
    </row>
    <row r="61" spans="1:12" x14ac:dyDescent="0.25">
      <c r="A61" s="21" t="s">
        <v>328</v>
      </c>
      <c r="B61" s="21">
        <v>1.2375</v>
      </c>
      <c r="C61"/>
      <c r="D61"/>
      <c r="E61"/>
      <c r="F61"/>
      <c r="G61"/>
      <c r="H61"/>
      <c r="I61"/>
      <c r="J61"/>
      <c r="K61"/>
      <c r="L61"/>
    </row>
    <row r="62" spans="1:12" x14ac:dyDescent="0.25">
      <c r="A62" s="21" t="s">
        <v>329</v>
      </c>
      <c r="B62" s="21">
        <v>1.2375</v>
      </c>
      <c r="C62"/>
      <c r="D62"/>
      <c r="E62"/>
      <c r="F62"/>
      <c r="G62"/>
      <c r="H62"/>
      <c r="I62"/>
      <c r="J62"/>
      <c r="K62"/>
      <c r="L62"/>
    </row>
    <row r="63" spans="1:12" x14ac:dyDescent="0.25">
      <c r="A63" s="21" t="s">
        <v>330</v>
      </c>
      <c r="B63" s="21">
        <v>1.2375</v>
      </c>
      <c r="C63"/>
      <c r="D63"/>
      <c r="E63"/>
      <c r="F63"/>
      <c r="G63"/>
      <c r="H63"/>
      <c r="I63"/>
      <c r="J63"/>
      <c r="K63"/>
      <c r="L63"/>
    </row>
    <row r="64" spans="1:12" x14ac:dyDescent="0.25">
      <c r="A64" s="21" t="s">
        <v>331</v>
      </c>
      <c r="B64" s="21">
        <v>1.2375</v>
      </c>
      <c r="C64"/>
      <c r="D64"/>
      <c r="E64"/>
      <c r="F64"/>
      <c r="G64"/>
      <c r="H64"/>
      <c r="I64"/>
      <c r="J64"/>
      <c r="K64"/>
      <c r="L64"/>
    </row>
    <row r="65" spans="1:12" x14ac:dyDescent="0.25">
      <c r="A65" s="21" t="s">
        <v>332</v>
      </c>
      <c r="B65" s="21">
        <v>1.2375</v>
      </c>
      <c r="C65"/>
      <c r="D65"/>
      <c r="E65"/>
      <c r="F65"/>
      <c r="G65"/>
      <c r="H65"/>
      <c r="I65"/>
      <c r="J65"/>
      <c r="K65"/>
      <c r="L65"/>
    </row>
    <row r="66" spans="1:12" x14ac:dyDescent="0.25">
      <c r="A66" s="21" t="s">
        <v>333</v>
      </c>
      <c r="B66" s="21">
        <v>1.2375</v>
      </c>
      <c r="C66"/>
      <c r="D66"/>
      <c r="E66"/>
      <c r="F66"/>
      <c r="G66"/>
      <c r="H66"/>
      <c r="I66"/>
      <c r="J66"/>
      <c r="K66"/>
      <c r="L66"/>
    </row>
    <row r="67" spans="1:12" x14ac:dyDescent="0.25">
      <c r="A67" s="21" t="s">
        <v>334</v>
      </c>
      <c r="B67" s="21">
        <v>1.2375</v>
      </c>
      <c r="C67"/>
      <c r="D67"/>
      <c r="E67"/>
      <c r="F67"/>
      <c r="G67"/>
      <c r="H67"/>
      <c r="I67"/>
      <c r="J67"/>
      <c r="K67"/>
      <c r="L67"/>
    </row>
    <row r="68" spans="1:12" x14ac:dyDescent="0.25">
      <c r="A68" s="21" t="s">
        <v>335</v>
      </c>
      <c r="B68" s="21">
        <v>1.2375</v>
      </c>
      <c r="C68"/>
      <c r="D68"/>
      <c r="E68"/>
      <c r="F68"/>
      <c r="G68"/>
      <c r="H68"/>
      <c r="I68"/>
      <c r="J68"/>
      <c r="K68"/>
      <c r="L68"/>
    </row>
    <row r="69" spans="1:12" x14ac:dyDescent="0.25">
      <c r="A69" s="21" t="s">
        <v>336</v>
      </c>
      <c r="B69" s="21">
        <v>1.2375</v>
      </c>
      <c r="C69"/>
      <c r="D69"/>
      <c r="E69"/>
      <c r="F69"/>
      <c r="G69"/>
      <c r="H69"/>
      <c r="I69"/>
      <c r="J69"/>
      <c r="K69"/>
      <c r="L69"/>
    </row>
    <row r="70" spans="1:12" x14ac:dyDescent="0.25">
      <c r="A70" s="21" t="s">
        <v>337</v>
      </c>
      <c r="B70" s="21">
        <v>1.319</v>
      </c>
      <c r="C70"/>
      <c r="D70"/>
      <c r="E70"/>
      <c r="F70"/>
      <c r="G70"/>
      <c r="H70"/>
      <c r="I70"/>
      <c r="J70"/>
      <c r="K70"/>
      <c r="L70"/>
    </row>
    <row r="71" spans="1:12" x14ac:dyDescent="0.25">
      <c r="A71" s="21" t="s">
        <v>338</v>
      </c>
      <c r="B71" s="21">
        <v>1.2375</v>
      </c>
      <c r="C71"/>
      <c r="D71"/>
      <c r="E71"/>
      <c r="F71"/>
      <c r="G71"/>
      <c r="H71"/>
      <c r="I71"/>
      <c r="J71"/>
      <c r="K71"/>
      <c r="L71"/>
    </row>
    <row r="72" spans="1:12" x14ac:dyDescent="0.25">
      <c r="A72" s="21" t="s">
        <v>339</v>
      </c>
      <c r="B72" s="21">
        <v>1.2375</v>
      </c>
      <c r="C72"/>
      <c r="D72"/>
      <c r="E72"/>
      <c r="F72"/>
      <c r="G72"/>
      <c r="H72"/>
      <c r="I72"/>
      <c r="J72"/>
      <c r="K72"/>
      <c r="L72"/>
    </row>
    <row r="73" spans="1:12" x14ac:dyDescent="0.25">
      <c r="A73" s="21" t="s">
        <v>340</v>
      </c>
      <c r="B73" s="21">
        <v>1.2375</v>
      </c>
      <c r="C73"/>
      <c r="D73"/>
      <c r="E73"/>
      <c r="F73"/>
      <c r="G73"/>
      <c r="H73"/>
      <c r="I73"/>
      <c r="J73"/>
      <c r="K73"/>
      <c r="L73"/>
    </row>
    <row r="74" spans="1:12" x14ac:dyDescent="0.25">
      <c r="A74" s="21" t="s">
        <v>341</v>
      </c>
      <c r="B74" s="21">
        <v>1.2375</v>
      </c>
      <c r="C74"/>
      <c r="D74"/>
      <c r="E74"/>
      <c r="F74"/>
    </row>
    <row r="75" spans="1:12" x14ac:dyDescent="0.25">
      <c r="A75" s="21" t="s">
        <v>342</v>
      </c>
      <c r="B75" s="21">
        <v>1.2375</v>
      </c>
      <c r="C75"/>
      <c r="D75"/>
      <c r="E75"/>
      <c r="F75"/>
    </row>
    <row r="76" spans="1:12" x14ac:dyDescent="0.25">
      <c r="A76" s="21" t="s">
        <v>343</v>
      </c>
      <c r="B76" s="21">
        <v>1.2375</v>
      </c>
      <c r="C76"/>
      <c r="D76"/>
      <c r="E76"/>
      <c r="F76"/>
    </row>
    <row r="77" spans="1:12" x14ac:dyDescent="0.25">
      <c r="A77" s="21" t="s">
        <v>344</v>
      </c>
      <c r="B77" s="21">
        <v>1.2375</v>
      </c>
      <c r="C77"/>
      <c r="D77"/>
      <c r="E77"/>
      <c r="F77"/>
    </row>
    <row r="78" spans="1:12" x14ac:dyDescent="0.25">
      <c r="A78" s="21" t="s">
        <v>345</v>
      </c>
      <c r="B78" s="21">
        <v>1.2375</v>
      </c>
      <c r="C78"/>
      <c r="D78"/>
      <c r="E78"/>
      <c r="F78"/>
    </row>
    <row r="79" spans="1:12" x14ac:dyDescent="0.25">
      <c r="A79" s="21" t="s">
        <v>346</v>
      </c>
      <c r="B79" s="21">
        <v>1.2375</v>
      </c>
      <c r="C79"/>
      <c r="D79"/>
      <c r="E79"/>
      <c r="F79"/>
    </row>
    <row r="80" spans="1:12" x14ac:dyDescent="0.25">
      <c r="A80" s="21" t="s">
        <v>347</v>
      </c>
      <c r="B80" s="21">
        <v>1.2375</v>
      </c>
      <c r="C80"/>
      <c r="D80"/>
      <c r="E80"/>
      <c r="F80"/>
    </row>
    <row r="81" spans="1:6" x14ac:dyDescent="0.25">
      <c r="A81" s="21" t="s">
        <v>348</v>
      </c>
      <c r="B81" s="21">
        <v>1.2375</v>
      </c>
      <c r="C81"/>
      <c r="D81"/>
      <c r="E81"/>
      <c r="F81"/>
    </row>
    <row r="82" spans="1:6" x14ac:dyDescent="0.25">
      <c r="A82" s="21" t="s">
        <v>349</v>
      </c>
      <c r="B82" s="21">
        <v>1.2375</v>
      </c>
      <c r="C82"/>
      <c r="D82"/>
      <c r="E82"/>
      <c r="F82"/>
    </row>
    <row r="83" spans="1:6" x14ac:dyDescent="0.25">
      <c r="A83" s="21" t="s">
        <v>350</v>
      </c>
      <c r="B83" s="21">
        <v>1.2375</v>
      </c>
      <c r="C83"/>
      <c r="D83"/>
      <c r="E83"/>
      <c r="F83"/>
    </row>
    <row r="84" spans="1:6" x14ac:dyDescent="0.25">
      <c r="A84" s="21" t="s">
        <v>351</v>
      </c>
      <c r="B84" s="21">
        <v>1.2375</v>
      </c>
      <c r="C84"/>
      <c r="D84"/>
      <c r="E84"/>
      <c r="F84"/>
    </row>
    <row r="85" spans="1:6" x14ac:dyDescent="0.25">
      <c r="A85" s="21" t="s">
        <v>352</v>
      </c>
      <c r="B85" s="21">
        <v>1.2375</v>
      </c>
      <c r="C85"/>
      <c r="D85"/>
      <c r="E85"/>
      <c r="F85"/>
    </row>
    <row r="86" spans="1:6" x14ac:dyDescent="0.25">
      <c r="A86" s="21" t="s">
        <v>353</v>
      </c>
      <c r="B86" s="21">
        <v>1.2375</v>
      </c>
      <c r="C86"/>
      <c r="D86"/>
      <c r="E86"/>
      <c r="F86"/>
    </row>
    <row r="87" spans="1:6" x14ac:dyDescent="0.25">
      <c r="A87" s="21" t="s">
        <v>354</v>
      </c>
      <c r="B87" s="21">
        <v>1.2375</v>
      </c>
      <c r="C87"/>
      <c r="D87"/>
      <c r="E87"/>
      <c r="F87"/>
    </row>
    <row r="88" spans="1:6" x14ac:dyDescent="0.25">
      <c r="A88" s="21" t="s">
        <v>355</v>
      </c>
      <c r="B88" s="21">
        <v>1.2375</v>
      </c>
      <c r="C88"/>
      <c r="D88"/>
      <c r="E88"/>
      <c r="F88"/>
    </row>
    <row r="89" spans="1:6" x14ac:dyDescent="0.25">
      <c r="A89" s="21" t="s">
        <v>356</v>
      </c>
      <c r="B89" s="21">
        <v>1.2375</v>
      </c>
      <c r="C89"/>
      <c r="D89"/>
      <c r="E89"/>
      <c r="F89"/>
    </row>
    <row r="90" spans="1:6" x14ac:dyDescent="0.25">
      <c r="A90" s="21" t="s">
        <v>357</v>
      </c>
      <c r="B90" s="21">
        <v>1.2375</v>
      </c>
      <c r="C90"/>
      <c r="D90"/>
      <c r="E90"/>
      <c r="F90"/>
    </row>
    <row r="91" spans="1:6" x14ac:dyDescent="0.25">
      <c r="A91" s="21" t="s">
        <v>358</v>
      </c>
      <c r="B91" s="21">
        <v>1.2375</v>
      </c>
      <c r="C91"/>
      <c r="D91"/>
      <c r="E91"/>
      <c r="F91"/>
    </row>
    <row r="92" spans="1:6" x14ac:dyDescent="0.25">
      <c r="A92" s="21" t="s">
        <v>359</v>
      </c>
      <c r="B92" s="21">
        <v>1.2375</v>
      </c>
      <c r="C92"/>
      <c r="D92"/>
      <c r="E92"/>
      <c r="F92"/>
    </row>
    <row r="93" spans="1:6" x14ac:dyDescent="0.25">
      <c r="A93" s="21" t="s">
        <v>360</v>
      </c>
      <c r="B93" s="21">
        <v>1.2375</v>
      </c>
      <c r="C93"/>
      <c r="D93"/>
      <c r="E93"/>
      <c r="F93"/>
    </row>
    <row r="94" spans="1:6" x14ac:dyDescent="0.25">
      <c r="A94" s="21" t="s">
        <v>361</v>
      </c>
      <c r="B94" s="21">
        <v>1.2375</v>
      </c>
      <c r="C94"/>
      <c r="D94"/>
      <c r="E94"/>
      <c r="F94"/>
    </row>
    <row r="95" spans="1:6" x14ac:dyDescent="0.25">
      <c r="A95" s="21" t="s">
        <v>362</v>
      </c>
      <c r="B95" s="21">
        <v>1.2375</v>
      </c>
      <c r="C95"/>
      <c r="D95"/>
      <c r="E95"/>
      <c r="F95"/>
    </row>
    <row r="96" spans="1:6" x14ac:dyDescent="0.25">
      <c r="A96" s="21" t="s">
        <v>363</v>
      </c>
      <c r="B96" s="21">
        <v>1.2375</v>
      </c>
      <c r="C96"/>
      <c r="D96"/>
      <c r="E96"/>
      <c r="F96"/>
    </row>
    <row r="97" spans="1:14" x14ac:dyDescent="0.25">
      <c r="A97" s="21" t="s">
        <v>364</v>
      </c>
      <c r="B97" s="21">
        <v>1.2375</v>
      </c>
      <c r="C97"/>
      <c r="D97"/>
      <c r="E97"/>
      <c r="F97"/>
    </row>
    <row r="98" spans="1:14" x14ac:dyDescent="0.25">
      <c r="A98" s="21" t="s">
        <v>365</v>
      </c>
      <c r="B98" s="21">
        <v>1.2375</v>
      </c>
      <c r="C98"/>
      <c r="D98"/>
      <c r="E98"/>
      <c r="F98"/>
    </row>
    <row r="99" spans="1:14" x14ac:dyDescent="0.25">
      <c r="A99" s="21" t="s">
        <v>366</v>
      </c>
      <c r="B99" s="21">
        <v>1.486</v>
      </c>
      <c r="C99"/>
      <c r="D99"/>
      <c r="E99"/>
      <c r="F99"/>
    </row>
    <row r="100" spans="1:14" x14ac:dyDescent="0.25">
      <c r="C100"/>
      <c r="D100"/>
      <c r="E100"/>
      <c r="F100"/>
    </row>
    <row r="102" spans="1:14" x14ac:dyDescent="0.25">
      <c r="A102" s="97" t="s">
        <v>988</v>
      </c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</row>
    <row r="103" spans="1:14" ht="26.25" x14ac:dyDescent="0.25">
      <c r="A103" s="82" t="s">
        <v>0</v>
      </c>
      <c r="B103" s="8" t="s">
        <v>539</v>
      </c>
      <c r="C103" s="82" t="s">
        <v>0</v>
      </c>
      <c r="D103" s="82" t="s">
        <v>954</v>
      </c>
      <c r="E103" s="82" t="s">
        <v>955</v>
      </c>
      <c r="F103" s="82" t="s">
        <v>0</v>
      </c>
      <c r="G103" s="82" t="s">
        <v>956</v>
      </c>
      <c r="H103" s="82" t="s">
        <v>0</v>
      </c>
      <c r="I103" s="82" t="s">
        <v>957</v>
      </c>
      <c r="J103" s="82" t="s">
        <v>958</v>
      </c>
      <c r="K103" s="82" t="s">
        <v>0</v>
      </c>
      <c r="L103" s="82" t="s">
        <v>959</v>
      </c>
      <c r="M103" s="82" t="s">
        <v>960</v>
      </c>
      <c r="N103" s="85" t="s">
        <v>967</v>
      </c>
    </row>
    <row r="104" spans="1:14" x14ac:dyDescent="0.25">
      <c r="A104" s="8" t="s">
        <v>451</v>
      </c>
      <c r="B104" s="8">
        <v>0.05</v>
      </c>
      <c r="C104" s="8" t="s">
        <v>442</v>
      </c>
      <c r="D104" s="8">
        <v>0.05</v>
      </c>
      <c r="E104" s="84"/>
      <c r="F104" s="8" t="s">
        <v>444</v>
      </c>
      <c r="G104" s="8">
        <v>0.05</v>
      </c>
      <c r="H104" s="8" t="s">
        <v>440</v>
      </c>
      <c r="I104" s="8">
        <v>0.06</v>
      </c>
      <c r="J104" s="84"/>
      <c r="K104" s="8" t="s">
        <v>460</v>
      </c>
      <c r="L104" s="84"/>
      <c r="M104" s="84">
        <v>13.41</v>
      </c>
      <c r="N104" s="74">
        <v>14</v>
      </c>
    </row>
    <row r="105" spans="1:14" x14ac:dyDescent="0.25">
      <c r="A105" s="8" t="s">
        <v>452</v>
      </c>
      <c r="B105" s="8">
        <v>0.05</v>
      </c>
      <c r="C105" s="8" t="s">
        <v>446</v>
      </c>
      <c r="D105" s="8">
        <v>0.05</v>
      </c>
      <c r="E105" s="84"/>
      <c r="F105" s="8" t="s">
        <v>445</v>
      </c>
      <c r="G105" s="8">
        <v>0.05</v>
      </c>
      <c r="H105" s="8" t="s">
        <v>441</v>
      </c>
      <c r="I105" s="8">
        <v>0.05</v>
      </c>
      <c r="J105" s="84"/>
      <c r="K105" s="8" t="s">
        <v>476</v>
      </c>
      <c r="L105" s="8">
        <v>0.70199999999999996</v>
      </c>
      <c r="M105" s="84"/>
      <c r="N105" s="74">
        <v>17</v>
      </c>
    </row>
    <row r="106" spans="1:14" x14ac:dyDescent="0.25">
      <c r="A106" s="8" t="s">
        <v>453</v>
      </c>
      <c r="B106" s="8">
        <v>0.05</v>
      </c>
      <c r="C106" s="8" t="s">
        <v>461</v>
      </c>
      <c r="D106" s="84"/>
      <c r="E106" s="84">
        <v>0.14000000000000001</v>
      </c>
      <c r="F106" s="8" t="s">
        <v>448</v>
      </c>
      <c r="G106" s="8">
        <v>0.05</v>
      </c>
      <c r="H106" s="8" t="s">
        <v>443</v>
      </c>
      <c r="I106" s="8">
        <v>0.05</v>
      </c>
      <c r="J106" s="84"/>
      <c r="K106" s="8" t="s">
        <v>482</v>
      </c>
      <c r="L106" s="84"/>
      <c r="M106" s="84">
        <v>137.55000000000001</v>
      </c>
      <c r="N106" s="74">
        <v>31</v>
      </c>
    </row>
    <row r="107" spans="1:14" x14ac:dyDescent="0.25">
      <c r="A107" s="8" t="s">
        <v>454</v>
      </c>
      <c r="B107" s="8">
        <v>0.05</v>
      </c>
      <c r="C107" s="8" t="s">
        <v>463</v>
      </c>
      <c r="D107" s="84"/>
      <c r="E107" s="84">
        <v>0.06</v>
      </c>
      <c r="F107" s="8" t="s">
        <v>449</v>
      </c>
      <c r="G107" s="8">
        <v>0.20799999999999999</v>
      </c>
      <c r="H107" s="8" t="s">
        <v>447</v>
      </c>
      <c r="I107" s="8">
        <v>0.05</v>
      </c>
      <c r="J107" s="84"/>
      <c r="K107" s="8" t="s">
        <v>483</v>
      </c>
      <c r="L107" s="84"/>
      <c r="M107" s="84">
        <v>5.79</v>
      </c>
      <c r="N107" s="74">
        <v>30</v>
      </c>
    </row>
    <row r="108" spans="1:14" x14ac:dyDescent="0.25">
      <c r="A108" s="8" t="s">
        <v>455</v>
      </c>
      <c r="B108" s="8">
        <v>0.05</v>
      </c>
      <c r="C108" s="8" t="s">
        <v>477</v>
      </c>
      <c r="D108" s="8">
        <v>0.05</v>
      </c>
      <c r="E108" s="84"/>
      <c r="F108" s="8" t="s">
        <v>450</v>
      </c>
      <c r="G108" s="8">
        <v>0.05</v>
      </c>
      <c r="H108" s="8" t="s">
        <v>462</v>
      </c>
      <c r="I108" s="84"/>
      <c r="J108" s="84">
        <v>0.11</v>
      </c>
      <c r="K108" s="8" t="s">
        <v>484</v>
      </c>
      <c r="L108" s="84"/>
      <c r="M108" s="84">
        <v>11.55</v>
      </c>
      <c r="N108" s="74"/>
    </row>
    <row r="109" spans="1:14" x14ac:dyDescent="0.25">
      <c r="A109" s="8" t="s">
        <v>456</v>
      </c>
      <c r="B109" s="8">
        <v>0.05</v>
      </c>
      <c r="C109" s="8"/>
      <c r="D109" s="8"/>
      <c r="E109" s="84"/>
      <c r="F109" s="8"/>
      <c r="G109" s="8"/>
      <c r="H109" s="8" t="s">
        <v>464</v>
      </c>
      <c r="I109" s="84"/>
      <c r="J109" s="84">
        <v>0.14000000000000001</v>
      </c>
      <c r="K109" s="8" t="s">
        <v>485</v>
      </c>
      <c r="L109" s="84"/>
      <c r="M109" s="84">
        <v>3.66</v>
      </c>
      <c r="N109" s="74"/>
    </row>
    <row r="110" spans="1:14" x14ac:dyDescent="0.25">
      <c r="A110" s="8" t="s">
        <v>457</v>
      </c>
      <c r="B110" s="8">
        <v>0.05</v>
      </c>
      <c r="C110" s="8"/>
      <c r="D110" s="8"/>
      <c r="E110" s="84"/>
      <c r="F110" s="8"/>
      <c r="G110" s="8"/>
      <c r="H110" s="8" t="s">
        <v>465</v>
      </c>
      <c r="I110" s="84"/>
      <c r="J110" s="84">
        <v>0.05</v>
      </c>
      <c r="K110" s="8" t="s">
        <v>486</v>
      </c>
      <c r="L110" s="84"/>
      <c r="M110" s="84">
        <v>4.484</v>
      </c>
      <c r="N110" s="74"/>
    </row>
    <row r="111" spans="1:14" x14ac:dyDescent="0.25">
      <c r="A111" s="8" t="s">
        <v>458</v>
      </c>
      <c r="B111" s="8">
        <v>0.05</v>
      </c>
      <c r="C111" s="8"/>
      <c r="D111" s="8"/>
      <c r="E111" s="84"/>
      <c r="F111" s="8"/>
      <c r="G111" s="8"/>
      <c r="H111" s="8" t="s">
        <v>479</v>
      </c>
      <c r="I111" s="8">
        <v>0.05</v>
      </c>
      <c r="J111" s="84"/>
      <c r="K111" s="8" t="s">
        <v>489</v>
      </c>
      <c r="L111" s="84"/>
      <c r="M111" s="84">
        <v>2.97</v>
      </c>
      <c r="N111" s="74"/>
    </row>
    <row r="112" spans="1:14" x14ac:dyDescent="0.25">
      <c r="A112" s="8" t="s">
        <v>459</v>
      </c>
      <c r="B112" s="8">
        <v>0.05</v>
      </c>
      <c r="C112" s="8"/>
      <c r="D112" s="8"/>
      <c r="E112" s="84"/>
      <c r="F112" s="8"/>
      <c r="G112" s="8"/>
      <c r="H112" s="8"/>
      <c r="I112" s="8"/>
      <c r="J112" s="84"/>
      <c r="K112" s="8" t="s">
        <v>491</v>
      </c>
      <c r="L112" s="8">
        <v>1.35</v>
      </c>
      <c r="M112" s="84"/>
      <c r="N112" s="74">
        <v>10</v>
      </c>
    </row>
    <row r="113" spans="1:14" x14ac:dyDescent="0.25">
      <c r="A113" s="8" t="s">
        <v>466</v>
      </c>
      <c r="B113" s="8">
        <v>0.05</v>
      </c>
      <c r="C113" s="8"/>
      <c r="D113" s="8"/>
      <c r="E113" s="84"/>
      <c r="F113" s="8"/>
      <c r="G113" s="8"/>
      <c r="H113" s="8"/>
      <c r="I113" s="8"/>
      <c r="J113" s="84"/>
      <c r="K113" s="8" t="s">
        <v>492</v>
      </c>
      <c r="L113" s="8">
        <v>9.84</v>
      </c>
      <c r="M113" s="84"/>
      <c r="N113" s="74">
        <v>29</v>
      </c>
    </row>
    <row r="114" spans="1:14" x14ac:dyDescent="0.25">
      <c r="A114" s="8" t="s">
        <v>467</v>
      </c>
      <c r="B114" s="8">
        <v>0.05</v>
      </c>
      <c r="C114" s="8"/>
      <c r="D114" s="8"/>
      <c r="E114" s="84"/>
      <c r="F114" s="8"/>
      <c r="G114" s="8"/>
      <c r="H114" s="8"/>
      <c r="I114" s="8"/>
      <c r="J114" s="84"/>
      <c r="K114" s="8" t="s">
        <v>493</v>
      </c>
      <c r="L114" s="8">
        <v>3.63</v>
      </c>
      <c r="M114" s="84"/>
      <c r="N114" s="74">
        <v>29</v>
      </c>
    </row>
    <row r="115" spans="1:14" x14ac:dyDescent="0.25">
      <c r="A115" s="8" t="s">
        <v>468</v>
      </c>
      <c r="B115" s="8">
        <v>0.05</v>
      </c>
      <c r="C115" s="8"/>
      <c r="D115" s="8"/>
      <c r="E115" s="84"/>
      <c r="F115" s="8"/>
      <c r="G115" s="8"/>
      <c r="H115" s="8"/>
      <c r="I115" s="8"/>
      <c r="J115" s="84"/>
      <c r="K115" s="8" t="s">
        <v>494</v>
      </c>
      <c r="L115" s="8">
        <v>15.93</v>
      </c>
      <c r="M115" s="84"/>
      <c r="N115" s="74">
        <v>29</v>
      </c>
    </row>
    <row r="116" spans="1:14" x14ac:dyDescent="0.25">
      <c r="A116" s="8" t="s">
        <v>469</v>
      </c>
      <c r="B116" s="8">
        <v>0.05</v>
      </c>
      <c r="C116" s="8"/>
      <c r="D116" s="8"/>
      <c r="E116" s="84"/>
      <c r="F116" s="8"/>
      <c r="G116" s="8"/>
      <c r="H116" s="8"/>
      <c r="I116" s="8"/>
      <c r="J116" s="84"/>
      <c r="K116" s="8" t="s">
        <v>495</v>
      </c>
      <c r="L116" s="8">
        <v>2.4</v>
      </c>
      <c r="M116" s="84"/>
      <c r="N116" s="74">
        <v>36</v>
      </c>
    </row>
    <row r="117" spans="1:14" x14ac:dyDescent="0.25">
      <c r="A117" s="8" t="s">
        <v>470</v>
      </c>
      <c r="B117" s="8">
        <v>0.05</v>
      </c>
      <c r="C117" s="8"/>
      <c r="D117" s="8"/>
      <c r="E117" s="84"/>
      <c r="F117" s="8"/>
      <c r="G117" s="8"/>
      <c r="H117" s="8"/>
      <c r="I117" s="8"/>
      <c r="J117" s="84"/>
      <c r="K117" s="8" t="s">
        <v>498</v>
      </c>
      <c r="L117" s="8">
        <v>5.67</v>
      </c>
      <c r="M117" s="84"/>
      <c r="N117" s="74">
        <v>17</v>
      </c>
    </row>
    <row r="118" spans="1:14" x14ac:dyDescent="0.25">
      <c r="A118" s="8" t="s">
        <v>471</v>
      </c>
      <c r="B118" s="8">
        <v>0.05</v>
      </c>
      <c r="C118" s="8"/>
      <c r="D118" s="8"/>
      <c r="E118" s="84"/>
      <c r="F118" s="8"/>
      <c r="G118" s="8"/>
      <c r="H118" s="8"/>
      <c r="I118" s="8"/>
      <c r="J118" s="84"/>
      <c r="K118" s="8" t="s">
        <v>499</v>
      </c>
      <c r="L118" s="8">
        <v>0.89</v>
      </c>
      <c r="M118" s="84"/>
      <c r="N118" s="74">
        <v>15</v>
      </c>
    </row>
    <row r="119" spans="1:14" x14ac:dyDescent="0.25">
      <c r="A119" s="8" t="s">
        <v>472</v>
      </c>
      <c r="B119" s="8">
        <v>0.05</v>
      </c>
      <c r="C119"/>
      <c r="D119"/>
      <c r="E119"/>
      <c r="F119"/>
      <c r="G119"/>
      <c r="H119"/>
      <c r="I119"/>
      <c r="J119"/>
    </row>
    <row r="120" spans="1:14" x14ac:dyDescent="0.25">
      <c r="A120" s="8" t="s">
        <v>473</v>
      </c>
      <c r="B120" s="8">
        <v>0.05</v>
      </c>
      <c r="C120"/>
      <c r="D120"/>
      <c r="E120"/>
      <c r="F120"/>
      <c r="G120"/>
      <c r="H120"/>
      <c r="I120"/>
      <c r="J120"/>
      <c r="K120"/>
      <c r="L120"/>
    </row>
    <row r="121" spans="1:14" x14ac:dyDescent="0.25">
      <c r="A121" s="8" t="s">
        <v>474</v>
      </c>
      <c r="B121" s="8">
        <v>0.05</v>
      </c>
      <c r="C121"/>
      <c r="D121"/>
      <c r="E121"/>
      <c r="F121"/>
      <c r="G121"/>
      <c r="H121"/>
      <c r="I121"/>
      <c r="J121"/>
      <c r="K121"/>
      <c r="L121"/>
    </row>
    <row r="122" spans="1:14" x14ac:dyDescent="0.25">
      <c r="A122" s="8" t="s">
        <v>475</v>
      </c>
      <c r="B122" s="8">
        <v>0.05</v>
      </c>
      <c r="C122"/>
      <c r="D122"/>
      <c r="E122"/>
      <c r="F122"/>
      <c r="G122"/>
      <c r="H122"/>
      <c r="I122"/>
      <c r="J122"/>
      <c r="K122"/>
      <c r="L122"/>
    </row>
    <row r="123" spans="1:14" x14ac:dyDescent="0.25">
      <c r="A123" s="8" t="s">
        <v>478</v>
      </c>
      <c r="B123" s="8">
        <v>0.05</v>
      </c>
      <c r="C123"/>
      <c r="D123"/>
      <c r="E123"/>
      <c r="F123"/>
      <c r="G123"/>
      <c r="H123"/>
      <c r="I123"/>
      <c r="J123"/>
      <c r="K123"/>
      <c r="L123"/>
    </row>
    <row r="124" spans="1:14" x14ac:dyDescent="0.25">
      <c r="A124" s="8" t="s">
        <v>480</v>
      </c>
      <c r="B124" s="8">
        <v>5.3999999999999999E-2</v>
      </c>
      <c r="C124"/>
      <c r="D124"/>
      <c r="E124"/>
      <c r="F124"/>
      <c r="G124"/>
      <c r="H124"/>
      <c r="I124"/>
      <c r="J124"/>
      <c r="K124"/>
      <c r="L124"/>
    </row>
    <row r="125" spans="1:14" x14ac:dyDescent="0.25">
      <c r="A125" s="8" t="s">
        <v>481</v>
      </c>
      <c r="B125" s="8">
        <v>0.14399999999999999</v>
      </c>
      <c r="C125"/>
      <c r="D125"/>
      <c r="E125"/>
      <c r="F125"/>
      <c r="G125"/>
      <c r="H125"/>
      <c r="I125"/>
      <c r="J125"/>
      <c r="K125"/>
      <c r="L125"/>
    </row>
    <row r="126" spans="1:14" x14ac:dyDescent="0.25">
      <c r="A126" s="8" t="s">
        <v>487</v>
      </c>
      <c r="B126" s="8">
        <v>0.05</v>
      </c>
      <c r="C126"/>
      <c r="D126"/>
      <c r="E126"/>
      <c r="F126"/>
      <c r="G126"/>
      <c r="H126"/>
      <c r="I126"/>
      <c r="J126"/>
      <c r="K126"/>
      <c r="L126"/>
    </row>
    <row r="127" spans="1:14" x14ac:dyDescent="0.25">
      <c r="A127" s="8" t="s">
        <v>488</v>
      </c>
      <c r="B127" s="8">
        <v>0.05</v>
      </c>
      <c r="C127"/>
      <c r="D127"/>
      <c r="E127"/>
      <c r="F127"/>
      <c r="G127"/>
      <c r="H127"/>
      <c r="I127"/>
      <c r="J127"/>
      <c r="K127"/>
      <c r="L127"/>
    </row>
    <row r="128" spans="1:14" x14ac:dyDescent="0.25">
      <c r="A128" s="8" t="s">
        <v>490</v>
      </c>
      <c r="B128" s="8">
        <v>6.8000000000000005E-2</v>
      </c>
      <c r="C128"/>
      <c r="D128"/>
      <c r="E128"/>
      <c r="F128"/>
      <c r="G128"/>
      <c r="H128"/>
      <c r="I128"/>
      <c r="J128"/>
      <c r="K128"/>
      <c r="L128"/>
    </row>
    <row r="129" spans="1:12" x14ac:dyDescent="0.25">
      <c r="A129" s="8" t="s">
        <v>496</v>
      </c>
      <c r="B129" s="8">
        <v>0.05</v>
      </c>
      <c r="C129"/>
      <c r="D129"/>
      <c r="E129"/>
      <c r="F129"/>
      <c r="G129"/>
      <c r="H129"/>
      <c r="I129"/>
      <c r="J129"/>
      <c r="K129"/>
      <c r="L129"/>
    </row>
    <row r="130" spans="1:12" x14ac:dyDescent="0.25">
      <c r="A130" s="8" t="s">
        <v>500</v>
      </c>
      <c r="B130" s="8">
        <v>0.14000000000000001</v>
      </c>
      <c r="C130"/>
      <c r="D130"/>
      <c r="E130"/>
      <c r="F130"/>
      <c r="G130"/>
      <c r="H130"/>
      <c r="I130"/>
      <c r="J130"/>
      <c r="K130"/>
      <c r="L130"/>
    </row>
    <row r="131" spans="1:12" x14ac:dyDescent="0.25">
      <c r="A131" s="8" t="s">
        <v>501</v>
      </c>
      <c r="B131" s="8">
        <v>0.06</v>
      </c>
      <c r="C131"/>
      <c r="D131"/>
      <c r="E131"/>
      <c r="F131"/>
      <c r="G131"/>
      <c r="H131"/>
      <c r="I131"/>
      <c r="J131"/>
      <c r="K131"/>
      <c r="L131"/>
    </row>
    <row r="132" spans="1:12" x14ac:dyDescent="0.25">
      <c r="C132"/>
      <c r="D132"/>
      <c r="E132"/>
      <c r="F132"/>
      <c r="G132"/>
      <c r="H132"/>
    </row>
    <row r="133" spans="1:12" x14ac:dyDescent="0.25">
      <c r="A133"/>
      <c r="B133"/>
      <c r="C133"/>
    </row>
    <row r="134" spans="1:12" x14ac:dyDescent="0.25">
      <c r="A134" s="91" t="s">
        <v>989</v>
      </c>
      <c r="B134" s="91"/>
      <c r="C134" s="91"/>
      <c r="D134" s="91"/>
    </row>
    <row r="135" spans="1:12" x14ac:dyDescent="0.25">
      <c r="A135" s="74"/>
      <c r="B135" s="74" t="s">
        <v>709</v>
      </c>
      <c r="C135" s="74" t="s">
        <v>710</v>
      </c>
      <c r="D135" s="74" t="s">
        <v>711</v>
      </c>
    </row>
    <row r="136" spans="1:12" x14ac:dyDescent="0.25">
      <c r="A136" s="23" t="s">
        <v>540</v>
      </c>
      <c r="B136" s="74">
        <v>154.47</v>
      </c>
      <c r="C136" s="74">
        <v>72.2</v>
      </c>
      <c r="D136" s="74">
        <v>1.2375</v>
      </c>
    </row>
    <row r="137" spans="1:12" x14ac:dyDescent="0.25">
      <c r="A137" s="23" t="s">
        <v>541</v>
      </c>
      <c r="B137" s="74">
        <v>186.14</v>
      </c>
      <c r="C137" s="74">
        <v>7.41</v>
      </c>
      <c r="D137" s="74">
        <v>1.2375</v>
      </c>
    </row>
    <row r="138" spans="1:12" x14ac:dyDescent="0.25">
      <c r="A138" s="74" t="s">
        <v>542</v>
      </c>
      <c r="B138" s="74">
        <v>6.26</v>
      </c>
      <c r="C138" s="74">
        <v>308</v>
      </c>
      <c r="D138" s="74">
        <v>1.2375</v>
      </c>
    </row>
    <row r="139" spans="1:12" x14ac:dyDescent="0.25">
      <c r="A139" s="23" t="s">
        <v>543</v>
      </c>
      <c r="B139" s="74">
        <v>677.47</v>
      </c>
      <c r="C139" s="74">
        <v>925</v>
      </c>
      <c r="D139" s="74">
        <v>1.2375</v>
      </c>
    </row>
    <row r="140" spans="1:12" x14ac:dyDescent="0.25">
      <c r="A140" s="23" t="s">
        <v>544</v>
      </c>
      <c r="B140" s="74">
        <v>2811.23</v>
      </c>
      <c r="C140" s="74" t="e">
        <v>#N/A</v>
      </c>
      <c r="D140" s="74" t="e">
        <v>#N/A</v>
      </c>
    </row>
    <row r="141" spans="1:12" x14ac:dyDescent="0.25">
      <c r="A141" s="23" t="s">
        <v>545</v>
      </c>
      <c r="B141" s="74">
        <v>3349.23</v>
      </c>
      <c r="C141" s="74" t="e">
        <v>#N/A</v>
      </c>
      <c r="D141" s="74" t="e">
        <v>#N/A</v>
      </c>
    </row>
    <row r="142" spans="1:12" x14ac:dyDescent="0.25">
      <c r="A142" s="23" t="s">
        <v>546</v>
      </c>
      <c r="B142" s="74">
        <v>3896.05</v>
      </c>
      <c r="C142" s="74">
        <v>1051</v>
      </c>
      <c r="D142" s="74" t="e">
        <v>#N/A</v>
      </c>
    </row>
    <row r="143" spans="1:12" x14ac:dyDescent="0.25">
      <c r="A143" s="23" t="s">
        <v>547</v>
      </c>
      <c r="B143" s="74">
        <v>3933.59</v>
      </c>
      <c r="C143" s="74" t="e">
        <v>#N/A</v>
      </c>
      <c r="D143" s="74" t="e">
        <v>#N/A</v>
      </c>
    </row>
    <row r="144" spans="1:12" x14ac:dyDescent="0.25">
      <c r="A144" s="23" t="s">
        <v>548</v>
      </c>
      <c r="B144" s="74">
        <v>4226.08</v>
      </c>
      <c r="C144" s="74">
        <v>4.62</v>
      </c>
      <c r="D144" s="74">
        <v>1.2375</v>
      </c>
    </row>
    <row r="145" spans="1:4" x14ac:dyDescent="0.25">
      <c r="A145" s="74" t="s">
        <v>549</v>
      </c>
      <c r="B145" s="74">
        <v>6658.0559999999996</v>
      </c>
      <c r="C145" s="74" t="e">
        <v>#N/A</v>
      </c>
      <c r="D145" s="74" t="e">
        <v>#N/A</v>
      </c>
    </row>
    <row r="146" spans="1:4" x14ac:dyDescent="0.25">
      <c r="A146" s="23" t="s">
        <v>550</v>
      </c>
      <c r="B146" s="74">
        <v>11235.56</v>
      </c>
      <c r="C146" s="74" t="e">
        <v>#N/A</v>
      </c>
      <c r="D146" s="74" t="e">
        <v>#N/A</v>
      </c>
    </row>
    <row r="148" spans="1:4" x14ac:dyDescent="0.25">
      <c r="A148" s="91" t="s">
        <v>990</v>
      </c>
      <c r="B148" s="91"/>
      <c r="C148" s="91"/>
      <c r="D148" s="91"/>
    </row>
    <row r="149" spans="1:4" x14ac:dyDescent="0.25">
      <c r="A149" s="74"/>
      <c r="B149" s="74" t="s">
        <v>709</v>
      </c>
      <c r="C149" s="74" t="s">
        <v>710</v>
      </c>
      <c r="D149" s="74" t="s">
        <v>711</v>
      </c>
    </row>
    <row r="150" spans="1:4" x14ac:dyDescent="0.25">
      <c r="A150" s="23" t="s">
        <v>540</v>
      </c>
      <c r="B150" s="74">
        <v>0.05</v>
      </c>
      <c r="C150" s="74">
        <v>0.06</v>
      </c>
      <c r="D150" s="74">
        <v>3.6589999999999998</v>
      </c>
    </row>
    <row r="151" spans="1:4" x14ac:dyDescent="0.25">
      <c r="A151" s="23" t="s">
        <v>541</v>
      </c>
      <c r="B151" s="74">
        <v>0.05</v>
      </c>
      <c r="C151" s="74">
        <v>0.14000000000000001</v>
      </c>
      <c r="D151" s="74">
        <v>5.7919999999999998</v>
      </c>
    </row>
    <row r="152" spans="1:4" x14ac:dyDescent="0.25">
      <c r="A152" s="74" t="s">
        <v>542</v>
      </c>
      <c r="B152" s="74">
        <v>0.05</v>
      </c>
      <c r="C152" s="74">
        <v>0.05</v>
      </c>
      <c r="D152" s="74">
        <v>4.484</v>
      </c>
    </row>
    <row r="153" spans="1:4" x14ac:dyDescent="0.25">
      <c r="A153" s="23" t="s">
        <v>543</v>
      </c>
      <c r="B153" s="74">
        <v>0.05</v>
      </c>
      <c r="C153" s="74">
        <v>0.11</v>
      </c>
      <c r="D153" s="74">
        <v>11.554</v>
      </c>
    </row>
    <row r="154" spans="1:4" x14ac:dyDescent="0.25">
      <c r="A154" s="23" t="s">
        <v>544</v>
      </c>
      <c r="B154" s="74">
        <v>0.05</v>
      </c>
      <c r="C154" s="74" t="e">
        <v>#N/A</v>
      </c>
      <c r="D154" s="74" t="e">
        <v>#N/A</v>
      </c>
    </row>
    <row r="155" spans="1:4" x14ac:dyDescent="0.25">
      <c r="A155" s="23" t="s">
        <v>545</v>
      </c>
      <c r="B155" s="74">
        <v>0.05</v>
      </c>
      <c r="C155" s="74" t="e">
        <v>#N/A</v>
      </c>
      <c r="D155" s="74" t="e">
        <v>#N/A</v>
      </c>
    </row>
    <row r="156" spans="1:4" x14ac:dyDescent="0.25">
      <c r="A156" s="23" t="s">
        <v>546</v>
      </c>
      <c r="B156" s="74">
        <v>0.05</v>
      </c>
      <c r="C156" s="74">
        <v>0.14000000000000001</v>
      </c>
      <c r="D156" s="74" t="e">
        <v>#N/A</v>
      </c>
    </row>
    <row r="157" spans="1:4" x14ac:dyDescent="0.25">
      <c r="A157" s="23" t="s">
        <v>547</v>
      </c>
      <c r="B157" s="74">
        <v>0.05</v>
      </c>
      <c r="C157" s="74" t="e">
        <v>#N/A</v>
      </c>
      <c r="D157" s="74" t="e">
        <v>#N/A</v>
      </c>
    </row>
    <row r="158" spans="1:4" x14ac:dyDescent="0.25">
      <c r="A158" s="23" t="s">
        <v>548</v>
      </c>
      <c r="B158" s="74">
        <v>0.06</v>
      </c>
      <c r="C158" s="74">
        <v>13.41</v>
      </c>
      <c r="D158" s="74">
        <v>137.553</v>
      </c>
    </row>
    <row r="159" spans="1:4" x14ac:dyDescent="0.25">
      <c r="A159" s="74" t="s">
        <v>549</v>
      </c>
      <c r="B159" s="74">
        <v>0.20799999999999999</v>
      </c>
      <c r="C159" s="74" t="e">
        <v>#N/A</v>
      </c>
      <c r="D159" s="74" t="e">
        <v>#N/A</v>
      </c>
    </row>
    <row r="160" spans="1:4" x14ac:dyDescent="0.25">
      <c r="A160" s="23" t="s">
        <v>550</v>
      </c>
      <c r="B160" s="74">
        <v>0.05</v>
      </c>
      <c r="C160" s="74" t="e">
        <v>#N/A</v>
      </c>
      <c r="D160" s="74" t="e">
        <v>#N/A</v>
      </c>
    </row>
    <row r="163" spans="1:4" x14ac:dyDescent="0.25">
      <c r="A163" s="91" t="s">
        <v>991</v>
      </c>
      <c r="B163" s="91"/>
      <c r="C163" s="91"/>
      <c r="D163" s="91"/>
    </row>
    <row r="164" spans="1:4" x14ac:dyDescent="0.25">
      <c r="A164" s="74"/>
      <c r="B164" s="74" t="s">
        <v>709</v>
      </c>
      <c r="C164" s="74" t="s">
        <v>710</v>
      </c>
      <c r="D164" s="74" t="s">
        <v>711</v>
      </c>
    </row>
    <row r="165" spans="1:4" x14ac:dyDescent="0.25">
      <c r="A165" s="23" t="s">
        <v>540</v>
      </c>
      <c r="B165" s="74" t="s">
        <v>961</v>
      </c>
      <c r="C165" s="74" t="s">
        <v>961</v>
      </c>
      <c r="D165" s="74" t="s">
        <v>961</v>
      </c>
    </row>
    <row r="166" spans="1:4" x14ac:dyDescent="0.25">
      <c r="A166" s="23" t="s">
        <v>541</v>
      </c>
      <c r="B166" s="74" t="s">
        <v>961</v>
      </c>
      <c r="C166" s="74" t="s">
        <v>961</v>
      </c>
      <c r="D166" s="74" t="s">
        <v>961</v>
      </c>
    </row>
    <row r="167" spans="1:4" x14ac:dyDescent="0.25">
      <c r="A167" s="74" t="s">
        <v>542</v>
      </c>
      <c r="B167" s="74" t="s">
        <v>961</v>
      </c>
      <c r="C167" s="74" t="s">
        <v>962</v>
      </c>
      <c r="D167" s="74" t="s">
        <v>961</v>
      </c>
    </row>
    <row r="168" spans="1:4" x14ac:dyDescent="0.25">
      <c r="A168" s="23" t="s">
        <v>543</v>
      </c>
      <c r="B168" s="74" t="s">
        <v>961</v>
      </c>
      <c r="C168" s="74" t="s">
        <v>962</v>
      </c>
      <c r="D168" s="74" t="s">
        <v>961</v>
      </c>
    </row>
    <row r="169" spans="1:4" x14ac:dyDescent="0.25">
      <c r="A169" s="23" t="s">
        <v>544</v>
      </c>
      <c r="B169" s="74" t="s">
        <v>962</v>
      </c>
      <c r="C169" s="74" t="e">
        <v>#N/A</v>
      </c>
      <c r="D169" s="74" t="e">
        <v>#N/A</v>
      </c>
    </row>
    <row r="170" spans="1:4" x14ac:dyDescent="0.25">
      <c r="A170" s="23" t="s">
        <v>545</v>
      </c>
      <c r="B170" s="74" t="s">
        <v>962</v>
      </c>
      <c r="C170" s="74" t="e">
        <v>#N/A</v>
      </c>
      <c r="D170" s="74" t="e">
        <v>#N/A</v>
      </c>
    </row>
    <row r="171" spans="1:4" x14ac:dyDescent="0.25">
      <c r="A171" s="23" t="s">
        <v>546</v>
      </c>
      <c r="B171" s="74" t="s">
        <v>961</v>
      </c>
      <c r="C171" s="74" t="s">
        <v>712</v>
      </c>
      <c r="D171" s="74" t="e">
        <v>#N/A</v>
      </c>
    </row>
    <row r="172" spans="1:4" x14ac:dyDescent="0.25">
      <c r="A172" s="23" t="s">
        <v>547</v>
      </c>
      <c r="B172" s="74" t="s">
        <v>712</v>
      </c>
      <c r="C172" s="74" t="e">
        <v>#N/A</v>
      </c>
      <c r="D172" s="74" t="e">
        <v>#N/A</v>
      </c>
    </row>
    <row r="173" spans="1:4" x14ac:dyDescent="0.25">
      <c r="A173" s="23" t="s">
        <v>548</v>
      </c>
      <c r="B173" s="74" t="s">
        <v>962</v>
      </c>
      <c r="C173" s="74" t="s">
        <v>961</v>
      </c>
      <c r="D173" s="74" t="s">
        <v>961</v>
      </c>
    </row>
    <row r="174" spans="1:4" x14ac:dyDescent="0.25">
      <c r="A174" s="74" t="s">
        <v>549</v>
      </c>
      <c r="B174" s="74" t="s">
        <v>712</v>
      </c>
      <c r="C174" s="74" t="e">
        <v>#N/A</v>
      </c>
      <c r="D174" s="74" t="e">
        <v>#N/A</v>
      </c>
    </row>
    <row r="175" spans="1:4" x14ac:dyDescent="0.25">
      <c r="A175" s="23" t="s">
        <v>550</v>
      </c>
      <c r="B175" s="74" t="s">
        <v>712</v>
      </c>
      <c r="C175" s="74" t="e">
        <v>#N/A</v>
      </c>
      <c r="D175" s="74" t="e">
        <v>#N/A</v>
      </c>
    </row>
    <row r="178" spans="1:14" x14ac:dyDescent="0.25">
      <c r="A178" s="46" t="s">
        <v>966</v>
      </c>
      <c r="M178" s="46"/>
      <c r="N178" s="46"/>
    </row>
    <row r="179" spans="1:14" ht="30" x14ac:dyDescent="0.25">
      <c r="A179" s="26" t="s">
        <v>726</v>
      </c>
      <c r="B179" s="75" t="s">
        <v>713</v>
      </c>
      <c r="C179" s="26" t="s">
        <v>963</v>
      </c>
      <c r="D179" s="26" t="s">
        <v>726</v>
      </c>
      <c r="E179" s="75" t="s">
        <v>713</v>
      </c>
      <c r="F179" s="75" t="s">
        <v>964</v>
      </c>
    </row>
    <row r="180" spans="1:14" x14ac:dyDescent="0.25">
      <c r="A180" s="74" t="s">
        <v>714</v>
      </c>
      <c r="B180" s="74" t="s">
        <v>961</v>
      </c>
      <c r="C180" s="30">
        <v>154.47</v>
      </c>
      <c r="D180" s="74" t="s">
        <v>718</v>
      </c>
      <c r="E180" s="74" t="s">
        <v>962</v>
      </c>
      <c r="F180" s="30">
        <v>2811.23</v>
      </c>
    </row>
    <row r="181" spans="1:14" x14ac:dyDescent="0.25">
      <c r="A181" s="74" t="s">
        <v>715</v>
      </c>
      <c r="B181" s="74" t="s">
        <v>961</v>
      </c>
      <c r="C181" s="30">
        <v>186.14</v>
      </c>
      <c r="D181" s="74" t="s">
        <v>719</v>
      </c>
      <c r="E181" s="74" t="s">
        <v>962</v>
      </c>
      <c r="F181" s="30">
        <v>3349.23</v>
      </c>
    </row>
    <row r="182" spans="1:14" x14ac:dyDescent="0.25">
      <c r="A182" s="74" t="s">
        <v>716</v>
      </c>
      <c r="B182" s="74" t="s">
        <v>961</v>
      </c>
      <c r="C182" s="30">
        <v>6.26</v>
      </c>
      <c r="D182" s="74" t="s">
        <v>722</v>
      </c>
      <c r="E182" s="74" t="s">
        <v>962</v>
      </c>
      <c r="F182" s="30">
        <v>4226.08</v>
      </c>
    </row>
    <row r="183" spans="1:14" x14ac:dyDescent="0.25">
      <c r="A183" s="74" t="s">
        <v>717</v>
      </c>
      <c r="B183" s="74" t="s">
        <v>961</v>
      </c>
      <c r="C183" s="30">
        <v>677.47</v>
      </c>
      <c r="D183" s="74" t="s">
        <v>721</v>
      </c>
      <c r="E183" s="74" t="s">
        <v>712</v>
      </c>
      <c r="F183" s="30">
        <v>3933.59</v>
      </c>
    </row>
    <row r="184" spans="1:14" x14ac:dyDescent="0.25">
      <c r="A184" s="74" t="s">
        <v>720</v>
      </c>
      <c r="B184" s="74" t="s">
        <v>961</v>
      </c>
      <c r="C184" s="30">
        <v>3896.05</v>
      </c>
      <c r="D184" s="74" t="s">
        <v>723</v>
      </c>
      <c r="E184" s="74" t="s">
        <v>712</v>
      </c>
      <c r="F184" s="30">
        <v>6658.0559999999996</v>
      </c>
    </row>
    <row r="185" spans="1:14" x14ac:dyDescent="0.25">
      <c r="A185"/>
      <c r="B185"/>
      <c r="C185"/>
      <c r="D185" s="74" t="s">
        <v>724</v>
      </c>
      <c r="E185" s="74" t="s">
        <v>712</v>
      </c>
      <c r="F185" s="30">
        <v>11235.56</v>
      </c>
    </row>
    <row r="186" spans="1:14" x14ac:dyDescent="0.25">
      <c r="A186"/>
      <c r="B186"/>
      <c r="C186"/>
    </row>
    <row r="187" spans="1:14" x14ac:dyDescent="0.25">
      <c r="A187"/>
      <c r="B187"/>
      <c r="C187"/>
    </row>
    <row r="188" spans="1:14" x14ac:dyDescent="0.25">
      <c r="A188"/>
      <c r="B188"/>
      <c r="C188"/>
      <c r="D188"/>
      <c r="E188"/>
      <c r="F188"/>
    </row>
    <row r="189" spans="1:14" x14ac:dyDescent="0.25">
      <c r="A189"/>
      <c r="B189"/>
      <c r="C189"/>
    </row>
    <row r="190" spans="1:14" x14ac:dyDescent="0.25">
      <c r="A190"/>
      <c r="B190"/>
      <c r="C190"/>
    </row>
    <row r="191" spans="1:14" x14ac:dyDescent="0.25">
      <c r="A191"/>
      <c r="B191"/>
      <c r="C191"/>
    </row>
    <row r="192" spans="1:14" x14ac:dyDescent="0.25">
      <c r="A192"/>
      <c r="B192"/>
      <c r="C192"/>
    </row>
    <row r="194" spans="1:6" x14ac:dyDescent="0.25">
      <c r="A194"/>
      <c r="B194"/>
      <c r="C194"/>
      <c r="D194"/>
      <c r="E194"/>
      <c r="F194"/>
    </row>
    <row r="195" spans="1:6" x14ac:dyDescent="0.25">
      <c r="A195"/>
      <c r="B195"/>
      <c r="C195"/>
      <c r="D195"/>
      <c r="E195"/>
      <c r="F195"/>
    </row>
    <row r="196" spans="1:6" x14ac:dyDescent="0.25">
      <c r="A196"/>
      <c r="B196"/>
      <c r="C196"/>
      <c r="D196"/>
      <c r="E196"/>
      <c r="F196"/>
    </row>
    <row r="197" spans="1:6" x14ac:dyDescent="0.25">
      <c r="A197"/>
      <c r="B197"/>
      <c r="C197"/>
      <c r="D197"/>
      <c r="E197"/>
      <c r="F197"/>
    </row>
    <row r="198" spans="1:6" x14ac:dyDescent="0.25">
      <c r="A198"/>
      <c r="B198"/>
      <c r="C198"/>
      <c r="D198"/>
      <c r="E198"/>
      <c r="F198"/>
    </row>
    <row r="199" spans="1:6" x14ac:dyDescent="0.25">
      <c r="A199"/>
      <c r="B199"/>
      <c r="C199"/>
      <c r="D199"/>
      <c r="E199"/>
      <c r="F199"/>
    </row>
    <row r="200" spans="1:6" x14ac:dyDescent="0.25">
      <c r="A200"/>
      <c r="B200"/>
      <c r="C200"/>
      <c r="D200"/>
      <c r="E200"/>
      <c r="F200"/>
    </row>
    <row r="201" spans="1:6" x14ac:dyDescent="0.25">
      <c r="A201"/>
      <c r="B201"/>
      <c r="C201"/>
      <c r="D201"/>
      <c r="E201"/>
      <c r="F201"/>
    </row>
    <row r="202" spans="1:6" x14ac:dyDescent="0.25">
      <c r="A202"/>
      <c r="B202"/>
      <c r="C202"/>
      <c r="D202"/>
      <c r="E202"/>
      <c r="F202"/>
    </row>
    <row r="203" spans="1:6" x14ac:dyDescent="0.25">
      <c r="A203"/>
      <c r="B203"/>
      <c r="C203"/>
      <c r="D203"/>
      <c r="E203"/>
      <c r="F203"/>
    </row>
    <row r="204" spans="1:6" x14ac:dyDescent="0.25">
      <c r="A204"/>
      <c r="B204"/>
      <c r="C204"/>
      <c r="D204"/>
      <c r="E204"/>
      <c r="F204"/>
    </row>
    <row r="205" spans="1:6" x14ac:dyDescent="0.25">
      <c r="A205"/>
      <c r="B205"/>
      <c r="C205"/>
      <c r="D205"/>
      <c r="E205"/>
      <c r="F205"/>
    </row>
    <row r="206" spans="1:6" x14ac:dyDescent="0.25">
      <c r="A206"/>
      <c r="B206"/>
      <c r="C206"/>
      <c r="D206"/>
      <c r="E206"/>
      <c r="F206"/>
    </row>
    <row r="207" spans="1:6" x14ac:dyDescent="0.25">
      <c r="A207"/>
      <c r="B207"/>
      <c r="C207"/>
      <c r="D207"/>
      <c r="E207"/>
      <c r="F207"/>
    </row>
    <row r="208" spans="1:6" x14ac:dyDescent="0.25">
      <c r="A208"/>
      <c r="B208"/>
      <c r="C208"/>
      <c r="D208"/>
      <c r="E208"/>
      <c r="F208"/>
    </row>
    <row r="209" spans="1:6" x14ac:dyDescent="0.25">
      <c r="A209"/>
      <c r="B209"/>
      <c r="C209"/>
      <c r="D209"/>
      <c r="E209"/>
      <c r="F209"/>
    </row>
    <row r="210" spans="1:6" x14ac:dyDescent="0.25">
      <c r="A210"/>
      <c r="B210"/>
      <c r="C210"/>
      <c r="D210"/>
      <c r="E210"/>
      <c r="F210"/>
    </row>
    <row r="211" spans="1:6" x14ac:dyDescent="0.25">
      <c r="A211"/>
      <c r="B211"/>
      <c r="C211"/>
      <c r="D211"/>
      <c r="E211"/>
      <c r="F211"/>
    </row>
    <row r="212" spans="1:6" x14ac:dyDescent="0.25">
      <c r="A212"/>
      <c r="B212"/>
      <c r="C212"/>
      <c r="D212"/>
      <c r="E212"/>
      <c r="F212"/>
    </row>
    <row r="213" spans="1:6" x14ac:dyDescent="0.25">
      <c r="A213"/>
      <c r="B213"/>
      <c r="C213"/>
      <c r="D213"/>
      <c r="E213"/>
      <c r="F213"/>
    </row>
    <row r="214" spans="1:6" x14ac:dyDescent="0.25">
      <c r="A214"/>
      <c r="B214"/>
      <c r="C214"/>
      <c r="D214"/>
      <c r="E214"/>
      <c r="F214"/>
    </row>
    <row r="215" spans="1:6" x14ac:dyDescent="0.25">
      <c r="A215"/>
      <c r="B215"/>
      <c r="C215"/>
      <c r="D215"/>
      <c r="E215"/>
      <c r="F215"/>
    </row>
    <row r="216" spans="1:6" x14ac:dyDescent="0.25">
      <c r="A216"/>
      <c r="B216"/>
      <c r="C216"/>
      <c r="D216"/>
      <c r="E216"/>
      <c r="F216"/>
    </row>
    <row r="217" spans="1:6" x14ac:dyDescent="0.25">
      <c r="A217"/>
      <c r="B217"/>
      <c r="C217"/>
      <c r="D217"/>
      <c r="E217"/>
      <c r="F217"/>
    </row>
    <row r="218" spans="1:6" x14ac:dyDescent="0.25">
      <c r="A218"/>
      <c r="B218"/>
      <c r="C218"/>
      <c r="D218"/>
      <c r="E218"/>
      <c r="F218"/>
    </row>
  </sheetData>
  <mergeCells count="5">
    <mergeCell ref="A134:D134"/>
    <mergeCell ref="A148:D148"/>
    <mergeCell ref="A163:D163"/>
    <mergeCell ref="A1:M1"/>
    <mergeCell ref="A102:N102"/>
  </mergeCells>
  <phoneticPr fontId="6" type="noConversion"/>
  <conditionalFormatting sqref="C3:D4 C7:D18 C5:C6 E5:E6 F3:I6 F10:I18 F7:H9 J7:J9 K3 M3 K4:L4 K11:L18 K5:K10 M5:M10 K112:L118">
    <cfRule type="expression" dxfId="7" priority="6">
      <formula>NA()</formula>
    </cfRule>
  </conditionalFormatting>
  <conditionalFormatting sqref="D3">
    <cfRule type="containsText" dxfId="6" priority="5" operator="containsText" text="#N/A">
      <formula>NOT(ISERROR(SEARCH("#N/A",D3)))</formula>
    </cfRule>
  </conditionalFormatting>
  <conditionalFormatting sqref="C104:D105 C108:D118 C106:C107 F104:I107 F111:I118 F108:H110 K104 K105:L105 K106:K111">
    <cfRule type="expression" dxfId="5" priority="2">
      <formula>NA()</formula>
    </cfRule>
  </conditionalFormatting>
  <conditionalFormatting sqref="D104">
    <cfRule type="containsText" dxfId="4" priority="1" operator="containsText" text="#N/A">
      <formula>NOT(ISERROR(SEARCH("#N/A",D104)))</formula>
    </cfRule>
  </conditionalFormatting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891C-2093-41C3-8CF3-AE3C685CBD8F}">
  <dimension ref="A1:P196"/>
  <sheetViews>
    <sheetView topLeftCell="A148" zoomScaleNormal="100" workbookViewId="0">
      <selection activeCell="A139" sqref="A139:XFD139"/>
    </sheetView>
  </sheetViews>
  <sheetFormatPr defaultColWidth="9.140625" defaultRowHeight="15" x14ac:dyDescent="0.25"/>
  <cols>
    <col min="1" max="4" width="16.42578125" style="49" customWidth="1"/>
    <col min="5" max="5" width="16.5703125" style="49" customWidth="1"/>
    <col min="6" max="6" width="17.42578125" style="49" customWidth="1"/>
    <col min="7" max="7" width="16.42578125" style="49" customWidth="1"/>
    <col min="8" max="8" width="14.7109375" style="50" customWidth="1"/>
    <col min="9" max="9" width="14" style="50" customWidth="1"/>
    <col min="10" max="10" width="13.85546875" style="50" customWidth="1"/>
    <col min="11" max="11" width="14" style="50" customWidth="1"/>
    <col min="12" max="13" width="9.140625" style="50"/>
    <col min="14" max="14" width="14.28515625" style="50" customWidth="1"/>
    <col min="15" max="15" width="14.42578125" style="50" customWidth="1"/>
    <col min="16" max="16384" width="9.140625" style="50"/>
  </cols>
  <sheetData>
    <row r="1" spans="1:16" x14ac:dyDescent="0.25">
      <c r="A1" s="99" t="s">
        <v>649</v>
      </c>
      <c r="B1" s="100"/>
      <c r="C1" s="100"/>
      <c r="D1" s="101"/>
    </row>
    <row r="2" spans="1:16" x14ac:dyDescent="0.25">
      <c r="A2" s="57"/>
      <c r="B2" s="57" t="s">
        <v>551</v>
      </c>
      <c r="C2" s="57" t="s">
        <v>552</v>
      </c>
      <c r="D2" s="57" t="s">
        <v>553</v>
      </c>
      <c r="E2" s="58"/>
      <c r="F2" s="58"/>
      <c r="O2" s="58">
        <f>COUNT(K2:K136)</f>
        <v>0</v>
      </c>
      <c r="P2" s="58">
        <f t="shared" ref="P2" si="0">COUNT(L2:L136)</f>
        <v>0</v>
      </c>
    </row>
    <row r="3" spans="1:16" x14ac:dyDescent="0.25">
      <c r="A3" s="57" t="s">
        <v>554</v>
      </c>
      <c r="B3" s="59">
        <v>0.4</v>
      </c>
      <c r="C3" s="59"/>
      <c r="D3" s="59"/>
      <c r="E3" s="58"/>
      <c r="F3" s="58"/>
      <c r="G3" s="58"/>
      <c r="H3" s="58"/>
      <c r="O3" s="58">
        <f>COUNTIF(K2:K136,"&lt;"&amp;$F$1)</f>
        <v>0</v>
      </c>
      <c r="P3" s="58">
        <f>COUNTIF(L2:L136,"&gt;"&amp;$F$1)</f>
        <v>0</v>
      </c>
    </row>
    <row r="4" spans="1:16" x14ac:dyDescent="0.25">
      <c r="A4" s="57" t="s">
        <v>555</v>
      </c>
      <c r="B4" s="59">
        <v>1.086581451</v>
      </c>
      <c r="C4" s="59"/>
      <c r="D4" s="59"/>
      <c r="E4" s="58"/>
      <c r="F4" s="58"/>
      <c r="G4" s="58"/>
      <c r="H4" s="58"/>
      <c r="O4" s="60" t="e">
        <f>O3/O2</f>
        <v>#DIV/0!</v>
      </c>
      <c r="P4" s="32" t="e">
        <f>P3/P2</f>
        <v>#DIV/0!</v>
      </c>
    </row>
    <row r="5" spans="1:16" x14ac:dyDescent="0.25">
      <c r="A5" s="57" t="s">
        <v>556</v>
      </c>
      <c r="B5" s="59">
        <v>0.4</v>
      </c>
      <c r="C5" s="59"/>
      <c r="D5" s="59"/>
      <c r="E5" s="58"/>
      <c r="F5" s="60"/>
      <c r="G5" s="32"/>
      <c r="H5" s="32"/>
    </row>
    <row r="6" spans="1:16" x14ac:dyDescent="0.25">
      <c r="A6" s="57" t="s">
        <v>557</v>
      </c>
      <c r="B6" s="59">
        <v>0.4</v>
      </c>
      <c r="C6" s="59"/>
      <c r="D6" s="59"/>
      <c r="E6" s="58"/>
      <c r="F6" s="58"/>
    </row>
    <row r="7" spans="1:16" x14ac:dyDescent="0.25">
      <c r="A7" s="57" t="s">
        <v>558</v>
      </c>
      <c r="B7" s="59">
        <v>0.4</v>
      </c>
      <c r="C7" s="59"/>
      <c r="D7" s="59"/>
      <c r="E7" s="58"/>
      <c r="F7" s="58"/>
    </row>
    <row r="8" spans="1:16" x14ac:dyDescent="0.25">
      <c r="A8" s="57" t="s">
        <v>559</v>
      </c>
      <c r="B8" s="59">
        <v>0.4</v>
      </c>
      <c r="C8" s="59"/>
      <c r="D8" s="59"/>
      <c r="E8" s="58"/>
      <c r="F8" s="58"/>
    </row>
    <row r="9" spans="1:16" x14ac:dyDescent="0.25">
      <c r="A9" s="57" t="s">
        <v>560</v>
      </c>
      <c r="B9" s="59">
        <v>0.4</v>
      </c>
      <c r="C9" s="59"/>
      <c r="D9" s="59"/>
      <c r="E9" s="58"/>
      <c r="F9" s="58"/>
    </row>
    <row r="10" spans="1:16" x14ac:dyDescent="0.25">
      <c r="A10" s="57" t="s">
        <v>561</v>
      </c>
      <c r="B10" s="59">
        <v>0.4</v>
      </c>
      <c r="C10" s="59"/>
      <c r="D10" s="59"/>
      <c r="E10" s="58"/>
      <c r="F10" s="58"/>
    </row>
    <row r="11" spans="1:16" x14ac:dyDescent="0.25">
      <c r="A11" s="57" t="s">
        <v>562</v>
      </c>
      <c r="B11" s="59">
        <v>0.4</v>
      </c>
      <c r="C11" s="59"/>
      <c r="D11" s="59"/>
      <c r="E11" s="58"/>
      <c r="F11" s="58"/>
    </row>
    <row r="12" spans="1:16" x14ac:dyDescent="0.25">
      <c r="A12" s="57" t="s">
        <v>563</v>
      </c>
      <c r="B12" s="59">
        <v>0.4</v>
      </c>
      <c r="C12" s="59"/>
      <c r="D12" s="59"/>
      <c r="E12" s="58"/>
      <c r="F12" s="58"/>
    </row>
    <row r="13" spans="1:16" x14ac:dyDescent="0.25">
      <c r="A13" s="57" t="s">
        <v>564</v>
      </c>
      <c r="B13" s="59">
        <v>0.4</v>
      </c>
      <c r="C13" s="59"/>
      <c r="D13" s="59"/>
      <c r="E13" s="58"/>
      <c r="F13" s="58"/>
    </row>
    <row r="14" spans="1:16" x14ac:dyDescent="0.25">
      <c r="A14" s="57" t="s">
        <v>565</v>
      </c>
      <c r="B14" s="59">
        <v>0.4</v>
      </c>
      <c r="C14" s="59"/>
      <c r="D14" s="59"/>
      <c r="E14" s="58"/>
      <c r="F14" s="58"/>
    </row>
    <row r="15" spans="1:16" x14ac:dyDescent="0.25">
      <c r="A15" s="57" t="s">
        <v>566</v>
      </c>
      <c r="B15" s="59">
        <v>0.69670623399999998</v>
      </c>
      <c r="C15" s="59"/>
      <c r="D15" s="59"/>
      <c r="E15" s="58"/>
      <c r="F15" s="58"/>
    </row>
    <row r="16" spans="1:16" x14ac:dyDescent="0.25">
      <c r="A16" s="57" t="s">
        <v>567</v>
      </c>
      <c r="B16" s="59">
        <v>0.4</v>
      </c>
      <c r="C16" s="59"/>
      <c r="D16" s="59"/>
      <c r="E16" s="58"/>
      <c r="F16" s="58"/>
    </row>
    <row r="17" spans="1:6" x14ac:dyDescent="0.25">
      <c r="A17" s="57" t="s">
        <v>568</v>
      </c>
      <c r="B17" s="59">
        <v>0.4</v>
      </c>
      <c r="C17" s="59"/>
      <c r="D17" s="59"/>
      <c r="E17" s="58"/>
      <c r="F17" s="58"/>
    </row>
    <row r="18" spans="1:6" x14ac:dyDescent="0.25">
      <c r="A18" s="57" t="s">
        <v>569</v>
      </c>
      <c r="B18" s="59">
        <v>0.4</v>
      </c>
      <c r="C18" s="59"/>
      <c r="D18" s="59"/>
      <c r="E18" s="58"/>
      <c r="F18" s="58"/>
    </row>
    <row r="19" spans="1:6" x14ac:dyDescent="0.25">
      <c r="A19" s="57" t="s">
        <v>570</v>
      </c>
      <c r="B19" s="59">
        <v>0.4</v>
      </c>
      <c r="C19" s="59"/>
      <c r="D19" s="59"/>
      <c r="E19" s="58"/>
      <c r="F19" s="58"/>
    </row>
    <row r="20" spans="1:6" x14ac:dyDescent="0.25">
      <c r="A20" s="57" t="s">
        <v>571</v>
      </c>
      <c r="B20" s="59">
        <v>0.4</v>
      </c>
      <c r="C20" s="59"/>
      <c r="D20" s="59"/>
      <c r="E20" s="58"/>
      <c r="F20" s="58"/>
    </row>
    <row r="21" spans="1:6" x14ac:dyDescent="0.25">
      <c r="A21" s="57" t="s">
        <v>572</v>
      </c>
      <c r="B21" s="59">
        <v>0.4</v>
      </c>
      <c r="C21" s="59"/>
      <c r="D21" s="59"/>
      <c r="E21" s="58"/>
      <c r="F21" s="58"/>
    </row>
    <row r="22" spans="1:6" x14ac:dyDescent="0.25">
      <c r="A22" s="57" t="s">
        <v>573</v>
      </c>
      <c r="B22" s="59">
        <v>0.4</v>
      </c>
      <c r="C22" s="59"/>
      <c r="D22" s="59"/>
      <c r="E22" s="58"/>
      <c r="F22" s="58"/>
    </row>
    <row r="23" spans="1:6" x14ac:dyDescent="0.25">
      <c r="A23" s="57" t="s">
        <v>574</v>
      </c>
      <c r="B23" s="59">
        <v>0.4</v>
      </c>
      <c r="C23" s="59"/>
      <c r="D23" s="59"/>
      <c r="E23" s="58"/>
      <c r="F23" s="58"/>
    </row>
    <row r="24" spans="1:6" x14ac:dyDescent="0.25">
      <c r="A24" s="57" t="s">
        <v>575</v>
      </c>
      <c r="B24" s="59">
        <v>0.4</v>
      </c>
      <c r="C24" s="59"/>
      <c r="D24" s="59"/>
      <c r="E24" s="58"/>
      <c r="F24" s="58"/>
    </row>
    <row r="25" spans="1:6" x14ac:dyDescent="0.25">
      <c r="A25" s="57" t="s">
        <v>576</v>
      </c>
      <c r="B25" s="59">
        <v>0.4</v>
      </c>
      <c r="C25" s="59"/>
      <c r="D25" s="59"/>
      <c r="E25" s="58"/>
      <c r="F25" s="58"/>
    </row>
    <row r="26" spans="1:6" x14ac:dyDescent="0.25">
      <c r="A26" s="57" t="s">
        <v>577</v>
      </c>
      <c r="B26" s="59">
        <v>0.4</v>
      </c>
      <c r="C26" s="59"/>
      <c r="D26" s="59"/>
      <c r="E26" s="58"/>
      <c r="F26" s="58"/>
    </row>
    <row r="27" spans="1:6" x14ac:dyDescent="0.25">
      <c r="A27" s="57" t="s">
        <v>578</v>
      </c>
      <c r="B27" s="59">
        <v>0.4</v>
      </c>
      <c r="C27" s="59"/>
      <c r="D27" s="59"/>
      <c r="E27" s="58"/>
      <c r="F27" s="58"/>
    </row>
    <row r="28" spans="1:6" x14ac:dyDescent="0.25">
      <c r="A28" s="57" t="s">
        <v>579</v>
      </c>
      <c r="B28" s="59">
        <v>0.4</v>
      </c>
      <c r="C28" s="59"/>
      <c r="D28" s="59"/>
      <c r="E28" s="58"/>
      <c r="F28" s="58"/>
    </row>
    <row r="29" spans="1:6" x14ac:dyDescent="0.25">
      <c r="A29" s="57" t="s">
        <v>580</v>
      </c>
      <c r="B29" s="59">
        <v>0.4</v>
      </c>
      <c r="C29" s="59"/>
      <c r="D29" s="59"/>
      <c r="E29" s="58"/>
      <c r="F29" s="58"/>
    </row>
    <row r="30" spans="1:6" x14ac:dyDescent="0.25">
      <c r="A30" s="57" t="s">
        <v>581</v>
      </c>
      <c r="B30" s="59">
        <v>0.4</v>
      </c>
      <c r="C30" s="59"/>
      <c r="D30" s="59"/>
      <c r="E30" s="58"/>
      <c r="F30" s="58"/>
    </row>
    <row r="31" spans="1:6" x14ac:dyDescent="0.25">
      <c r="A31" s="57" t="s">
        <v>582</v>
      </c>
      <c r="B31" s="59">
        <v>0.4</v>
      </c>
      <c r="C31" s="59"/>
      <c r="D31" s="59"/>
      <c r="E31" s="58"/>
      <c r="F31" s="58"/>
    </row>
    <row r="32" spans="1:6" x14ac:dyDescent="0.25">
      <c r="A32" s="57" t="s">
        <v>583</v>
      </c>
      <c r="B32" s="59">
        <v>0.4</v>
      </c>
      <c r="C32" s="59"/>
      <c r="D32" s="59"/>
      <c r="E32" s="58"/>
      <c r="F32" s="58"/>
    </row>
    <row r="33" spans="1:6" x14ac:dyDescent="0.25">
      <c r="A33" s="57" t="s">
        <v>584</v>
      </c>
      <c r="B33" s="59">
        <v>0.63207000000000002</v>
      </c>
      <c r="C33" s="59"/>
      <c r="D33" s="59"/>
      <c r="E33" s="58"/>
      <c r="F33" s="58"/>
    </row>
    <row r="34" spans="1:6" x14ac:dyDescent="0.25">
      <c r="A34" s="57" t="s">
        <v>585</v>
      </c>
      <c r="B34" s="59">
        <v>0.4</v>
      </c>
      <c r="C34" s="59"/>
      <c r="D34" s="59"/>
      <c r="E34" s="58"/>
      <c r="F34" s="58"/>
    </row>
    <row r="35" spans="1:6" x14ac:dyDescent="0.25">
      <c r="A35" s="57" t="s">
        <v>586</v>
      </c>
      <c r="B35" s="59">
        <v>0.4</v>
      </c>
      <c r="C35" s="59"/>
      <c r="D35" s="59"/>
      <c r="E35" s="58"/>
      <c r="F35" s="58"/>
    </row>
    <row r="36" spans="1:6" x14ac:dyDescent="0.25">
      <c r="A36" s="57" t="s">
        <v>587</v>
      </c>
      <c r="B36" s="59">
        <v>0.4</v>
      </c>
      <c r="C36" s="59"/>
      <c r="D36" s="59"/>
      <c r="E36" s="58"/>
      <c r="F36" s="58"/>
    </row>
    <row r="37" spans="1:6" x14ac:dyDescent="0.25">
      <c r="A37" s="57" t="s">
        <v>588</v>
      </c>
      <c r="B37" s="59">
        <v>0.4</v>
      </c>
      <c r="C37" s="59"/>
      <c r="D37" s="59"/>
      <c r="E37" s="58"/>
      <c r="F37" s="58"/>
    </row>
    <row r="38" spans="1:6" x14ac:dyDescent="0.25">
      <c r="A38" s="57" t="s">
        <v>589</v>
      </c>
      <c r="B38" s="59">
        <v>0.4</v>
      </c>
      <c r="C38" s="59"/>
      <c r="D38" s="59"/>
      <c r="E38" s="58"/>
      <c r="F38" s="58"/>
    </row>
    <row r="39" spans="1:6" x14ac:dyDescent="0.25">
      <c r="A39" s="57" t="s">
        <v>590</v>
      </c>
      <c r="B39" s="59">
        <v>0.4</v>
      </c>
      <c r="C39" s="59"/>
      <c r="D39" s="59"/>
      <c r="E39" s="58"/>
      <c r="F39" s="58"/>
    </row>
    <row r="40" spans="1:6" x14ac:dyDescent="0.25">
      <c r="A40" s="57" t="s">
        <v>591</v>
      </c>
      <c r="B40" s="59">
        <v>0.4</v>
      </c>
      <c r="C40" s="59"/>
      <c r="D40" s="59"/>
      <c r="E40" s="58"/>
      <c r="F40" s="58"/>
    </row>
    <row r="41" spans="1:6" x14ac:dyDescent="0.25">
      <c r="A41" s="57" t="s">
        <v>592</v>
      </c>
      <c r="B41" s="59">
        <v>0.4</v>
      </c>
      <c r="C41" s="59"/>
      <c r="D41" s="59"/>
      <c r="E41" s="58"/>
      <c r="F41" s="58"/>
    </row>
    <row r="42" spans="1:6" x14ac:dyDescent="0.25">
      <c r="A42" s="57" t="s">
        <v>593</v>
      </c>
      <c r="B42" s="59">
        <v>0.4</v>
      </c>
      <c r="C42" s="59"/>
      <c r="D42" s="59"/>
      <c r="E42" s="58"/>
      <c r="F42" s="58"/>
    </row>
    <row r="43" spans="1:6" x14ac:dyDescent="0.25">
      <c r="A43" s="57" t="s">
        <v>594</v>
      </c>
      <c r="B43" s="59">
        <v>0.4</v>
      </c>
      <c r="C43" s="59"/>
      <c r="D43" s="59"/>
      <c r="E43" s="58"/>
      <c r="F43" s="58"/>
    </row>
    <row r="44" spans="1:6" x14ac:dyDescent="0.25">
      <c r="A44" s="57" t="s">
        <v>595</v>
      </c>
      <c r="B44" s="59">
        <v>0.4</v>
      </c>
      <c r="C44" s="59"/>
      <c r="D44" s="59"/>
      <c r="E44" s="58"/>
      <c r="F44" s="58"/>
    </row>
    <row r="45" spans="1:6" x14ac:dyDescent="0.25">
      <c r="A45" s="57" t="s">
        <v>596</v>
      </c>
      <c r="B45" s="59">
        <v>0.4</v>
      </c>
      <c r="C45" s="59"/>
      <c r="D45" s="59"/>
      <c r="E45" s="58"/>
      <c r="F45" s="58"/>
    </row>
    <row r="46" spans="1:6" x14ac:dyDescent="0.25">
      <c r="A46" s="57" t="s">
        <v>597</v>
      </c>
      <c r="B46" s="59">
        <v>0.4</v>
      </c>
      <c r="C46" s="59"/>
      <c r="D46" s="59"/>
      <c r="E46" s="58"/>
      <c r="F46" s="58"/>
    </row>
    <row r="47" spans="1:6" x14ac:dyDescent="0.25">
      <c r="A47" s="57" t="s">
        <v>598</v>
      </c>
      <c r="B47" s="59">
        <v>0.4</v>
      </c>
      <c r="C47" s="59"/>
      <c r="D47" s="59"/>
      <c r="E47" s="58"/>
      <c r="F47" s="58"/>
    </row>
    <row r="48" spans="1:6" x14ac:dyDescent="0.25">
      <c r="A48" s="57" t="s">
        <v>599</v>
      </c>
      <c r="B48" s="59">
        <v>0.4</v>
      </c>
      <c r="C48" s="59"/>
      <c r="D48" s="59"/>
      <c r="E48" s="58"/>
      <c r="F48" s="58"/>
    </row>
    <row r="49" spans="1:6" x14ac:dyDescent="0.25">
      <c r="A49" s="57" t="s">
        <v>600</v>
      </c>
      <c r="B49" s="59">
        <v>0.4</v>
      </c>
      <c r="C49" s="59"/>
      <c r="D49" s="59"/>
      <c r="E49" s="58"/>
      <c r="F49" s="58"/>
    </row>
    <row r="50" spans="1:6" x14ac:dyDescent="0.25">
      <c r="A50" s="57" t="s">
        <v>601</v>
      </c>
      <c r="B50" s="59">
        <v>0.4</v>
      </c>
      <c r="C50" s="59"/>
      <c r="D50" s="59"/>
      <c r="E50" s="58"/>
      <c r="F50" s="58"/>
    </row>
    <row r="51" spans="1:6" x14ac:dyDescent="0.25">
      <c r="A51" s="57" t="s">
        <v>602</v>
      </c>
      <c r="B51" s="59">
        <v>0.4</v>
      </c>
      <c r="C51" s="59"/>
      <c r="D51" s="59"/>
      <c r="E51" s="58"/>
      <c r="F51" s="58"/>
    </row>
    <row r="52" spans="1:6" x14ac:dyDescent="0.25">
      <c r="A52" s="57" t="s">
        <v>603</v>
      </c>
      <c r="B52" s="59">
        <v>0.4</v>
      </c>
      <c r="C52" s="59"/>
      <c r="D52" s="59"/>
      <c r="E52" s="58"/>
      <c r="F52" s="58"/>
    </row>
    <row r="53" spans="1:6" x14ac:dyDescent="0.25">
      <c r="A53" s="57" t="s">
        <v>604</v>
      </c>
      <c r="B53" s="59">
        <v>0.4</v>
      </c>
      <c r="C53" s="59"/>
      <c r="D53" s="59"/>
      <c r="E53" s="58"/>
      <c r="F53" s="58"/>
    </row>
    <row r="54" spans="1:6" x14ac:dyDescent="0.25">
      <c r="A54" s="57" t="s">
        <v>605</v>
      </c>
      <c r="B54" s="59">
        <v>0.4</v>
      </c>
      <c r="C54" s="59"/>
      <c r="D54" s="59"/>
      <c r="E54" s="58"/>
      <c r="F54" s="58"/>
    </row>
    <row r="55" spans="1:6" x14ac:dyDescent="0.25">
      <c r="A55" s="57" t="s">
        <v>606</v>
      </c>
      <c r="B55" s="59">
        <v>0.4</v>
      </c>
      <c r="C55" s="59"/>
      <c r="D55" s="59"/>
      <c r="E55" s="58"/>
      <c r="F55" s="58"/>
    </row>
    <row r="56" spans="1:6" x14ac:dyDescent="0.25">
      <c r="A56" s="57" t="s">
        <v>607</v>
      </c>
      <c r="B56" s="59">
        <v>0.4</v>
      </c>
      <c r="C56" s="59"/>
      <c r="D56" s="59"/>
      <c r="E56" s="58"/>
      <c r="F56" s="58"/>
    </row>
    <row r="57" spans="1:6" x14ac:dyDescent="0.25">
      <c r="A57" s="57" t="s">
        <v>299</v>
      </c>
      <c r="B57" s="59">
        <v>0.4</v>
      </c>
      <c r="C57" s="59"/>
      <c r="D57" s="59"/>
      <c r="E57" s="58"/>
      <c r="F57" s="58"/>
    </row>
    <row r="58" spans="1:6" x14ac:dyDescent="0.25">
      <c r="A58" s="57" t="s">
        <v>300</v>
      </c>
      <c r="B58" s="59">
        <v>0.4</v>
      </c>
      <c r="C58" s="59"/>
      <c r="D58" s="59"/>
      <c r="E58" s="58"/>
      <c r="F58" s="58"/>
    </row>
    <row r="59" spans="1:6" x14ac:dyDescent="0.25">
      <c r="A59" s="57" t="s">
        <v>302</v>
      </c>
      <c r="B59" s="59">
        <v>0.4</v>
      </c>
      <c r="C59" s="59"/>
      <c r="D59" s="59"/>
      <c r="E59" s="58"/>
      <c r="F59" s="58"/>
    </row>
    <row r="60" spans="1:6" x14ac:dyDescent="0.25">
      <c r="A60" s="57" t="s">
        <v>303</v>
      </c>
      <c r="B60" s="59">
        <v>0.4</v>
      </c>
      <c r="C60" s="59"/>
      <c r="D60" s="59"/>
      <c r="E60" s="58"/>
      <c r="F60" s="58"/>
    </row>
    <row r="61" spans="1:6" x14ac:dyDescent="0.25">
      <c r="A61" s="57" t="s">
        <v>304</v>
      </c>
      <c r="B61" s="59">
        <v>0.4</v>
      </c>
      <c r="C61" s="59"/>
      <c r="D61" s="59"/>
      <c r="E61" s="58"/>
      <c r="F61" s="58"/>
    </row>
    <row r="62" spans="1:6" x14ac:dyDescent="0.25">
      <c r="A62" s="57" t="s">
        <v>305</v>
      </c>
      <c r="B62" s="59">
        <v>0.4</v>
      </c>
      <c r="C62" s="59"/>
      <c r="D62" s="59"/>
      <c r="E62" s="58"/>
      <c r="F62" s="58"/>
    </row>
    <row r="63" spans="1:6" x14ac:dyDescent="0.25">
      <c r="A63" s="57" t="s">
        <v>306</v>
      </c>
      <c r="B63" s="59">
        <v>0.4</v>
      </c>
      <c r="C63" s="59"/>
      <c r="D63" s="59"/>
      <c r="E63" s="58"/>
      <c r="F63" s="58"/>
    </row>
    <row r="64" spans="1:6" x14ac:dyDescent="0.25">
      <c r="A64" s="57" t="s">
        <v>308</v>
      </c>
      <c r="B64" s="59">
        <v>0.4</v>
      </c>
      <c r="C64" s="59"/>
      <c r="D64" s="59"/>
      <c r="E64" s="58"/>
      <c r="F64" s="58"/>
    </row>
    <row r="65" spans="1:6" x14ac:dyDescent="0.25">
      <c r="A65" s="57" t="s">
        <v>311</v>
      </c>
      <c r="B65" s="59">
        <v>0.4</v>
      </c>
      <c r="C65" s="59"/>
      <c r="D65" s="59"/>
      <c r="E65" s="58"/>
      <c r="F65" s="58"/>
    </row>
    <row r="66" spans="1:6" x14ac:dyDescent="0.25">
      <c r="A66" s="57" t="s">
        <v>312</v>
      </c>
      <c r="B66" s="59">
        <v>0.4</v>
      </c>
      <c r="C66" s="59"/>
      <c r="D66" s="59"/>
      <c r="E66" s="58"/>
      <c r="F66" s="58"/>
    </row>
    <row r="67" spans="1:6" x14ac:dyDescent="0.25">
      <c r="A67" s="57" t="s">
        <v>313</v>
      </c>
      <c r="B67" s="59">
        <v>0.43880000000000002</v>
      </c>
      <c r="C67" s="59"/>
      <c r="D67" s="59"/>
      <c r="E67" s="58"/>
      <c r="F67" s="58"/>
    </row>
    <row r="68" spans="1:6" x14ac:dyDescent="0.25">
      <c r="A68" s="57" t="s">
        <v>314</v>
      </c>
      <c r="B68" s="59">
        <v>0.4</v>
      </c>
      <c r="C68" s="59"/>
      <c r="D68" s="59"/>
      <c r="E68" s="58"/>
      <c r="F68" s="58"/>
    </row>
    <row r="69" spans="1:6" x14ac:dyDescent="0.25">
      <c r="A69" s="57" t="s">
        <v>315</v>
      </c>
      <c r="B69" s="59">
        <v>0.4698</v>
      </c>
      <c r="C69" s="59"/>
      <c r="D69" s="59"/>
      <c r="E69" s="58"/>
      <c r="F69" s="58"/>
    </row>
    <row r="70" spans="1:6" x14ac:dyDescent="0.25">
      <c r="A70" s="57" t="s">
        <v>317</v>
      </c>
      <c r="B70" s="59">
        <v>0.51770000000000005</v>
      </c>
      <c r="C70" s="59"/>
      <c r="D70" s="59"/>
      <c r="E70" s="58"/>
      <c r="F70" s="58"/>
    </row>
    <row r="71" spans="1:6" x14ac:dyDescent="0.25">
      <c r="A71" s="57" t="s">
        <v>318</v>
      </c>
      <c r="B71" s="59">
        <v>0.4</v>
      </c>
      <c r="C71" s="59"/>
      <c r="D71" s="59"/>
      <c r="E71" s="58"/>
      <c r="F71" s="58"/>
    </row>
    <row r="72" spans="1:6" x14ac:dyDescent="0.25">
      <c r="A72" s="57" t="s">
        <v>319</v>
      </c>
      <c r="B72" s="59">
        <v>0.4</v>
      </c>
      <c r="C72" s="59"/>
      <c r="D72" s="59"/>
      <c r="E72" s="58"/>
      <c r="F72" s="58"/>
    </row>
    <row r="73" spans="1:6" x14ac:dyDescent="0.25">
      <c r="A73" s="57" t="s">
        <v>320</v>
      </c>
      <c r="B73" s="59">
        <v>0.4</v>
      </c>
      <c r="C73" s="59"/>
      <c r="D73" s="59"/>
      <c r="E73" s="58"/>
      <c r="F73" s="58"/>
    </row>
    <row r="74" spans="1:6" x14ac:dyDescent="0.25">
      <c r="A74" s="57" t="s">
        <v>321</v>
      </c>
      <c r="B74" s="59">
        <v>0.4</v>
      </c>
      <c r="C74" s="59"/>
      <c r="D74" s="59"/>
      <c r="E74" s="58"/>
      <c r="F74" s="58"/>
    </row>
    <row r="75" spans="1:6" x14ac:dyDescent="0.25">
      <c r="A75" s="57" t="s">
        <v>322</v>
      </c>
      <c r="B75" s="59">
        <v>0.4</v>
      </c>
      <c r="C75" s="59"/>
      <c r="D75" s="59"/>
      <c r="E75" s="58"/>
      <c r="F75" s="58"/>
    </row>
    <row r="76" spans="1:6" x14ac:dyDescent="0.25">
      <c r="A76" s="57" t="s">
        <v>323</v>
      </c>
      <c r="B76" s="59">
        <v>0.4</v>
      </c>
      <c r="C76" s="59"/>
      <c r="D76" s="59"/>
      <c r="E76" s="58"/>
      <c r="F76" s="58"/>
    </row>
    <row r="77" spans="1:6" x14ac:dyDescent="0.25">
      <c r="A77" s="57" t="s">
        <v>326</v>
      </c>
      <c r="B77" s="59">
        <v>0.4</v>
      </c>
      <c r="C77" s="59"/>
      <c r="D77" s="59"/>
      <c r="E77" s="58"/>
      <c r="F77" s="58"/>
    </row>
    <row r="78" spans="1:6" x14ac:dyDescent="0.25">
      <c r="A78" s="57" t="s">
        <v>327</v>
      </c>
      <c r="B78" s="59">
        <v>0.4</v>
      </c>
      <c r="C78" s="59"/>
      <c r="D78" s="59"/>
      <c r="E78" s="58"/>
      <c r="F78" s="58"/>
    </row>
    <row r="79" spans="1:6" x14ac:dyDescent="0.25">
      <c r="A79" s="57" t="s">
        <v>328</v>
      </c>
      <c r="B79" s="59">
        <v>0.4</v>
      </c>
      <c r="C79" s="59"/>
      <c r="D79" s="59"/>
      <c r="E79" s="58"/>
      <c r="F79" s="58"/>
    </row>
    <row r="80" spans="1:6" x14ac:dyDescent="0.25">
      <c r="A80" s="57" t="s">
        <v>329</v>
      </c>
      <c r="B80" s="59">
        <v>0.4</v>
      </c>
      <c r="C80" s="59"/>
      <c r="D80" s="59"/>
      <c r="E80" s="58"/>
      <c r="F80" s="58"/>
    </row>
    <row r="81" spans="1:6" x14ac:dyDescent="0.25">
      <c r="A81" s="57" t="s">
        <v>330</v>
      </c>
      <c r="B81" s="59">
        <v>0.4</v>
      </c>
      <c r="C81" s="59"/>
      <c r="D81" s="59"/>
      <c r="E81" s="58"/>
      <c r="F81" s="58"/>
    </row>
    <row r="82" spans="1:6" x14ac:dyDescent="0.25">
      <c r="A82" s="57" t="s">
        <v>331</v>
      </c>
      <c r="B82" s="59">
        <v>0.4</v>
      </c>
      <c r="C82" s="59"/>
      <c r="D82" s="59"/>
      <c r="E82" s="58"/>
      <c r="F82" s="58"/>
    </row>
    <row r="83" spans="1:6" x14ac:dyDescent="0.25">
      <c r="A83" s="57" t="s">
        <v>332</v>
      </c>
      <c r="B83" s="59">
        <v>0.4</v>
      </c>
      <c r="C83" s="59"/>
      <c r="D83" s="59"/>
      <c r="E83" s="58"/>
      <c r="F83" s="58"/>
    </row>
    <row r="84" spans="1:6" x14ac:dyDescent="0.25">
      <c r="A84" s="57" t="s">
        <v>333</v>
      </c>
      <c r="B84" s="59">
        <v>0.4</v>
      </c>
      <c r="C84" s="59"/>
      <c r="D84" s="59"/>
      <c r="E84" s="58"/>
      <c r="F84" s="58"/>
    </row>
    <row r="85" spans="1:6" x14ac:dyDescent="0.25">
      <c r="A85" s="57" t="s">
        <v>334</v>
      </c>
      <c r="B85" s="59">
        <v>0.4</v>
      </c>
      <c r="C85" s="59"/>
      <c r="D85" s="59"/>
      <c r="E85" s="58"/>
      <c r="F85" s="58"/>
    </row>
    <row r="86" spans="1:6" x14ac:dyDescent="0.25">
      <c r="A86" s="57" t="s">
        <v>335</v>
      </c>
      <c r="B86" s="59">
        <v>0.4</v>
      </c>
      <c r="C86" s="59"/>
      <c r="D86" s="59"/>
      <c r="E86" s="58"/>
      <c r="F86" s="58"/>
    </row>
    <row r="87" spans="1:6" x14ac:dyDescent="0.25">
      <c r="A87" s="57" t="s">
        <v>337</v>
      </c>
      <c r="B87" s="59">
        <v>0.4</v>
      </c>
      <c r="C87" s="59"/>
      <c r="D87" s="59"/>
      <c r="E87" s="58"/>
      <c r="F87" s="58"/>
    </row>
    <row r="88" spans="1:6" x14ac:dyDescent="0.25">
      <c r="A88" s="57" t="s">
        <v>338</v>
      </c>
      <c r="B88" s="59">
        <v>0.4</v>
      </c>
      <c r="C88" s="59"/>
      <c r="D88" s="59"/>
      <c r="E88" s="58"/>
      <c r="F88" s="58"/>
    </row>
    <row r="89" spans="1:6" x14ac:dyDescent="0.25">
      <c r="A89" s="57" t="s">
        <v>340</v>
      </c>
      <c r="B89" s="59">
        <v>0.4</v>
      </c>
      <c r="C89" s="59"/>
      <c r="D89" s="59"/>
      <c r="E89" s="58"/>
      <c r="F89" s="58"/>
    </row>
    <row r="90" spans="1:6" x14ac:dyDescent="0.25">
      <c r="A90" s="57" t="s">
        <v>341</v>
      </c>
      <c r="B90" s="59">
        <v>0.4</v>
      </c>
      <c r="C90" s="59"/>
      <c r="D90" s="59"/>
      <c r="E90" s="58"/>
      <c r="F90" s="58"/>
    </row>
    <row r="91" spans="1:6" x14ac:dyDescent="0.25">
      <c r="A91" s="57" t="s">
        <v>342</v>
      </c>
      <c r="B91" s="59">
        <v>0.4</v>
      </c>
      <c r="C91" s="59"/>
      <c r="D91" s="59"/>
      <c r="E91" s="58"/>
      <c r="F91" s="58"/>
    </row>
    <row r="92" spans="1:6" x14ac:dyDescent="0.25">
      <c r="A92" s="57" t="s">
        <v>343</v>
      </c>
      <c r="B92" s="59">
        <v>0.4</v>
      </c>
      <c r="C92" s="59"/>
      <c r="D92" s="59"/>
      <c r="E92" s="58"/>
      <c r="F92" s="58"/>
    </row>
    <row r="93" spans="1:6" x14ac:dyDescent="0.25">
      <c r="A93" s="57" t="s">
        <v>344</v>
      </c>
      <c r="B93" s="59">
        <v>0.4</v>
      </c>
      <c r="C93" s="59"/>
      <c r="D93" s="59"/>
      <c r="E93" s="58"/>
      <c r="F93" s="58"/>
    </row>
    <row r="94" spans="1:6" x14ac:dyDescent="0.25">
      <c r="A94" s="57" t="s">
        <v>608</v>
      </c>
      <c r="B94" s="59">
        <v>0.4</v>
      </c>
      <c r="C94" s="59"/>
      <c r="D94" s="59"/>
      <c r="E94" s="58"/>
      <c r="F94" s="58"/>
    </row>
    <row r="95" spans="1:6" x14ac:dyDescent="0.25">
      <c r="A95" s="57" t="s">
        <v>609</v>
      </c>
      <c r="B95" s="59">
        <v>0.4</v>
      </c>
      <c r="C95" s="59"/>
      <c r="D95" s="59"/>
      <c r="E95" s="58"/>
      <c r="F95" s="58"/>
    </row>
    <row r="96" spans="1:6" x14ac:dyDescent="0.25">
      <c r="A96" s="57" t="s">
        <v>610</v>
      </c>
      <c r="B96" s="59">
        <v>0.4</v>
      </c>
      <c r="C96" s="59"/>
      <c r="D96" s="59"/>
      <c r="E96" s="58"/>
      <c r="F96" s="58"/>
    </row>
    <row r="97" spans="1:7" x14ac:dyDescent="0.25">
      <c r="A97" s="57" t="s">
        <v>611</v>
      </c>
      <c r="B97" s="59">
        <v>0.4</v>
      </c>
      <c r="C97" s="59"/>
      <c r="D97" s="59"/>
      <c r="E97" s="58"/>
      <c r="F97" s="58"/>
    </row>
    <row r="98" spans="1:7" x14ac:dyDescent="0.25">
      <c r="A98" s="57" t="s">
        <v>612</v>
      </c>
      <c r="B98" s="59">
        <v>0.4</v>
      </c>
      <c r="C98" s="59"/>
      <c r="D98" s="59"/>
      <c r="E98" s="58"/>
      <c r="F98" s="58"/>
    </row>
    <row r="99" spans="1:7" x14ac:dyDescent="0.25">
      <c r="A99" s="57" t="s">
        <v>613</v>
      </c>
      <c r="B99" s="59">
        <v>0.4</v>
      </c>
      <c r="C99" s="59"/>
      <c r="D99" s="59"/>
      <c r="E99" s="58"/>
      <c r="F99" s="58"/>
    </row>
    <row r="100" spans="1:7" x14ac:dyDescent="0.25">
      <c r="A100" s="57" t="s">
        <v>614</v>
      </c>
      <c r="B100" s="59">
        <v>0.4</v>
      </c>
      <c r="C100" s="59"/>
      <c r="D100" s="59"/>
      <c r="E100" s="58"/>
      <c r="F100" s="58"/>
    </row>
    <row r="101" spans="1:7" x14ac:dyDescent="0.25">
      <c r="A101" s="57" t="s">
        <v>615</v>
      </c>
      <c r="B101" s="59">
        <v>0.4</v>
      </c>
      <c r="C101" s="59"/>
      <c r="D101" s="59"/>
      <c r="E101" s="58"/>
      <c r="F101" s="58"/>
    </row>
    <row r="102" spans="1:7" x14ac:dyDescent="0.25">
      <c r="A102" s="57" t="s">
        <v>616</v>
      </c>
      <c r="B102" s="59">
        <v>0.4</v>
      </c>
      <c r="C102" s="59"/>
      <c r="D102" s="59"/>
      <c r="E102" s="58"/>
      <c r="F102" s="58"/>
    </row>
    <row r="103" spans="1:7" x14ac:dyDescent="0.25">
      <c r="A103" s="57" t="s">
        <v>617</v>
      </c>
      <c r="B103" s="59">
        <v>0.4</v>
      </c>
      <c r="C103" s="59"/>
      <c r="D103" s="59"/>
      <c r="E103" s="58"/>
      <c r="F103" s="58"/>
    </row>
    <row r="104" spans="1:7" x14ac:dyDescent="0.25">
      <c r="A104" s="57" t="s">
        <v>618</v>
      </c>
      <c r="B104" s="59">
        <v>0.4</v>
      </c>
      <c r="C104" s="59"/>
      <c r="D104" s="59"/>
      <c r="E104" s="58"/>
      <c r="F104" s="58"/>
    </row>
    <row r="105" spans="1:7" x14ac:dyDescent="0.25">
      <c r="A105" s="57" t="s">
        <v>619</v>
      </c>
      <c r="B105" s="59">
        <v>0.4</v>
      </c>
      <c r="C105" s="59"/>
      <c r="D105" s="59"/>
      <c r="E105" s="58"/>
      <c r="F105" s="61"/>
      <c r="G105" s="62"/>
    </row>
    <row r="106" spans="1:7" x14ac:dyDescent="0.25">
      <c r="A106" s="57" t="s">
        <v>727</v>
      </c>
      <c r="B106" s="59">
        <v>4.514664765</v>
      </c>
      <c r="C106" s="59"/>
      <c r="D106" s="59"/>
      <c r="E106" s="58"/>
      <c r="F106" s="61"/>
      <c r="G106" s="62"/>
    </row>
    <row r="107" spans="1:7" x14ac:dyDescent="0.25">
      <c r="A107" s="57" t="s">
        <v>727</v>
      </c>
      <c r="B107" s="59">
        <v>0.4</v>
      </c>
      <c r="C107" s="59"/>
      <c r="D107" s="59"/>
      <c r="E107" s="58"/>
      <c r="F107" s="61"/>
      <c r="G107" s="62"/>
    </row>
    <row r="108" spans="1:7" x14ac:dyDescent="0.25">
      <c r="A108" s="57" t="s">
        <v>727</v>
      </c>
      <c r="B108" s="59">
        <v>4.0603567790000001</v>
      </c>
      <c r="C108" s="59"/>
      <c r="D108" s="59"/>
      <c r="E108" s="58"/>
      <c r="F108" s="61"/>
      <c r="G108" s="62"/>
    </row>
    <row r="109" spans="1:7" x14ac:dyDescent="0.25">
      <c r="A109" s="57" t="s">
        <v>620</v>
      </c>
      <c r="B109" s="59"/>
      <c r="C109" s="59">
        <v>724.24689999999998</v>
      </c>
      <c r="D109" s="59"/>
      <c r="E109" s="58"/>
      <c r="F109" s="58"/>
    </row>
    <row r="110" spans="1:7" x14ac:dyDescent="0.25">
      <c r="A110" s="57" t="s">
        <v>621</v>
      </c>
      <c r="B110" s="59"/>
      <c r="C110" s="59">
        <v>2906.2361000000001</v>
      </c>
      <c r="D110" s="59"/>
      <c r="E110" s="58"/>
      <c r="F110" s="58"/>
    </row>
    <row r="111" spans="1:7" x14ac:dyDescent="0.25">
      <c r="A111" s="57" t="s">
        <v>622</v>
      </c>
      <c r="B111" s="59"/>
      <c r="C111" s="59">
        <v>22.279499999999999</v>
      </c>
      <c r="D111" s="59"/>
      <c r="E111" s="58"/>
      <c r="F111" s="58"/>
    </row>
    <row r="112" spans="1:7" x14ac:dyDescent="0.25">
      <c r="A112" s="57" t="s">
        <v>623</v>
      </c>
      <c r="B112" s="59"/>
      <c r="C112" s="59">
        <v>3443.3971999999999</v>
      </c>
      <c r="D112" s="59"/>
      <c r="E112" s="58"/>
      <c r="F112" s="58"/>
    </row>
    <row r="113" spans="1:6" x14ac:dyDescent="0.25">
      <c r="A113" s="57" t="s">
        <v>624</v>
      </c>
      <c r="B113" s="59"/>
      <c r="C113" s="59">
        <v>9.6944999999999997</v>
      </c>
      <c r="D113" s="59"/>
      <c r="E113" s="58"/>
      <c r="F113" s="58"/>
    </row>
    <row r="114" spans="1:6" x14ac:dyDescent="0.25">
      <c r="A114" s="57" t="s">
        <v>625</v>
      </c>
      <c r="B114" s="59"/>
      <c r="C114" s="59">
        <v>16568.167600000001</v>
      </c>
      <c r="D114" s="59"/>
      <c r="E114" s="58"/>
      <c r="F114" s="58"/>
    </row>
    <row r="115" spans="1:6" x14ac:dyDescent="0.25">
      <c r="A115" s="57" t="s">
        <v>626</v>
      </c>
      <c r="B115" s="59"/>
      <c r="C115" s="59">
        <v>7744.8977999999997</v>
      </c>
      <c r="D115" s="59"/>
      <c r="E115" s="58"/>
      <c r="F115" s="58"/>
    </row>
    <row r="116" spans="1:6" x14ac:dyDescent="0.25">
      <c r="A116" s="57" t="s">
        <v>627</v>
      </c>
      <c r="B116" s="59"/>
      <c r="C116" s="59">
        <v>16549.333699999999</v>
      </c>
      <c r="D116" s="59"/>
      <c r="E116" s="58"/>
      <c r="F116" s="58"/>
    </row>
    <row r="117" spans="1:6" x14ac:dyDescent="0.25">
      <c r="A117" s="57" t="s">
        <v>628</v>
      </c>
      <c r="B117" s="59"/>
      <c r="C117" s="59">
        <v>7.1711999999999998</v>
      </c>
      <c r="D117" s="59"/>
      <c r="E117" s="58"/>
      <c r="F117" s="58"/>
    </row>
    <row r="118" spans="1:6" x14ac:dyDescent="0.25">
      <c r="A118" s="57" t="s">
        <v>629</v>
      </c>
      <c r="B118" s="59"/>
      <c r="C118" s="59">
        <v>6.3193000000000001</v>
      </c>
      <c r="D118" s="59"/>
      <c r="E118" s="58"/>
      <c r="F118" s="58"/>
    </row>
    <row r="119" spans="1:6" x14ac:dyDescent="0.25">
      <c r="A119" s="57" t="s">
        <v>630</v>
      </c>
      <c r="B119" s="59"/>
      <c r="C119" s="59">
        <v>12733.2495</v>
      </c>
      <c r="D119" s="59"/>
      <c r="E119" s="58"/>
      <c r="F119" s="58"/>
    </row>
    <row r="120" spans="1:6" x14ac:dyDescent="0.25">
      <c r="A120" s="57" t="s">
        <v>631</v>
      </c>
      <c r="B120" s="59"/>
      <c r="C120" s="59">
        <v>11.110300000000001</v>
      </c>
      <c r="D120" s="59"/>
      <c r="E120" s="58"/>
      <c r="F120" s="58"/>
    </row>
    <row r="121" spans="1:6" x14ac:dyDescent="0.25">
      <c r="A121" s="57" t="s">
        <v>632</v>
      </c>
      <c r="B121" s="59"/>
      <c r="C121" s="59">
        <v>0.4</v>
      </c>
      <c r="D121" s="59"/>
      <c r="E121" s="58"/>
      <c r="F121" s="58"/>
    </row>
    <row r="122" spans="1:6" x14ac:dyDescent="0.25">
      <c r="A122" s="57" t="s">
        <v>633</v>
      </c>
      <c r="B122" s="59"/>
      <c r="C122" s="59">
        <v>1.0707</v>
      </c>
      <c r="D122" s="59"/>
      <c r="E122" s="58"/>
      <c r="F122" s="58"/>
    </row>
    <row r="123" spans="1:6" x14ac:dyDescent="0.25">
      <c r="A123" s="57" t="s">
        <v>634</v>
      </c>
      <c r="B123" s="59"/>
      <c r="C123" s="59">
        <v>10.1418</v>
      </c>
      <c r="D123" s="59"/>
      <c r="E123" s="58"/>
      <c r="F123" s="58"/>
    </row>
    <row r="124" spans="1:6" x14ac:dyDescent="0.25">
      <c r="A124" s="57" t="s">
        <v>635</v>
      </c>
      <c r="B124" s="59"/>
      <c r="C124" s="59">
        <v>8.0005000000000006</v>
      </c>
      <c r="D124" s="59"/>
      <c r="E124" s="58"/>
      <c r="F124" s="58"/>
    </row>
    <row r="125" spans="1:6" x14ac:dyDescent="0.25">
      <c r="A125" s="57" t="s">
        <v>636</v>
      </c>
      <c r="B125" s="59"/>
      <c r="C125" s="59">
        <v>87.088300000000004</v>
      </c>
      <c r="D125" s="59"/>
      <c r="E125" s="58"/>
      <c r="F125" s="58"/>
    </row>
    <row r="126" spans="1:6" x14ac:dyDescent="0.25">
      <c r="A126" s="57" t="s">
        <v>637</v>
      </c>
      <c r="B126" s="59"/>
      <c r="C126" s="59">
        <v>3.3984000000000001</v>
      </c>
      <c r="D126" s="59"/>
      <c r="E126" s="58"/>
      <c r="F126" s="58"/>
    </row>
    <row r="127" spans="1:6" x14ac:dyDescent="0.25">
      <c r="A127" s="57" t="s">
        <v>638</v>
      </c>
      <c r="B127" s="59"/>
      <c r="C127" s="59">
        <v>30.586200000000002</v>
      </c>
      <c r="D127" s="59"/>
      <c r="E127" s="58"/>
      <c r="F127" s="58"/>
    </row>
    <row r="128" spans="1:6" x14ac:dyDescent="0.25">
      <c r="A128" s="57" t="s">
        <v>639</v>
      </c>
      <c r="B128" s="59"/>
      <c r="C128" s="59">
        <v>3151.9422</v>
      </c>
      <c r="D128" s="59"/>
      <c r="E128" s="58"/>
      <c r="F128" s="58"/>
    </row>
    <row r="129" spans="1:8" x14ac:dyDescent="0.25">
      <c r="A129" s="57" t="s">
        <v>640</v>
      </c>
      <c r="B129" s="59"/>
      <c r="C129" s="59">
        <v>158.11660000000001</v>
      </c>
      <c r="D129" s="59"/>
      <c r="E129" s="58"/>
      <c r="F129" s="58"/>
    </row>
    <row r="130" spans="1:8" x14ac:dyDescent="0.25">
      <c r="A130" s="57" t="s">
        <v>641</v>
      </c>
      <c r="B130" s="59"/>
      <c r="C130" s="59">
        <v>44.4499</v>
      </c>
      <c r="D130" s="59"/>
      <c r="E130" s="58"/>
      <c r="F130" s="58"/>
    </row>
    <row r="131" spans="1:8" x14ac:dyDescent="0.25">
      <c r="A131" s="57" t="s">
        <v>642</v>
      </c>
      <c r="B131" s="59"/>
      <c r="C131" s="59">
        <v>812.37940000000003</v>
      </c>
      <c r="D131" s="59"/>
      <c r="E131" s="58"/>
      <c r="F131" s="58"/>
    </row>
    <row r="132" spans="1:8" x14ac:dyDescent="0.25">
      <c r="A132" s="57" t="s">
        <v>643</v>
      </c>
      <c r="B132" s="59"/>
      <c r="C132" s="59">
        <v>67.796499999999995</v>
      </c>
      <c r="D132" s="59"/>
      <c r="E132" s="58"/>
      <c r="F132" s="58"/>
    </row>
    <row r="133" spans="1:8" x14ac:dyDescent="0.25">
      <c r="A133" s="57" t="s">
        <v>644</v>
      </c>
      <c r="B133" s="59"/>
      <c r="C133" s="59">
        <v>3354.4097000000002</v>
      </c>
      <c r="D133" s="59"/>
      <c r="E133" s="58"/>
      <c r="F133" s="58"/>
    </row>
    <row r="134" spans="1:8" x14ac:dyDescent="0.25">
      <c r="A134" s="57" t="s">
        <v>645</v>
      </c>
      <c r="B134" s="59"/>
      <c r="C134" s="59">
        <v>1208.7304999999999</v>
      </c>
      <c r="D134" s="59"/>
      <c r="E134" s="58"/>
      <c r="F134" s="58"/>
    </row>
    <row r="135" spans="1:8" x14ac:dyDescent="0.25">
      <c r="A135" s="57" t="s">
        <v>646</v>
      </c>
      <c r="B135" s="59"/>
      <c r="C135" s="59"/>
      <c r="D135" s="59">
        <v>1.740111</v>
      </c>
      <c r="E135" s="58"/>
      <c r="F135" s="58"/>
      <c r="G135" s="58"/>
    </row>
    <row r="136" spans="1:8" x14ac:dyDescent="0.25">
      <c r="A136" s="57" t="s">
        <v>647</v>
      </c>
      <c r="B136" s="59"/>
      <c r="C136" s="59"/>
      <c r="D136" s="59">
        <v>570.18949999999995</v>
      </c>
      <c r="E136" s="58"/>
      <c r="F136" s="58"/>
      <c r="G136" s="58"/>
    </row>
    <row r="137" spans="1:8" x14ac:dyDescent="0.25">
      <c r="A137" s="57" t="s">
        <v>648</v>
      </c>
      <c r="B137" s="59"/>
      <c r="C137" s="59"/>
      <c r="D137" s="59">
        <v>0.4</v>
      </c>
      <c r="E137" s="58"/>
      <c r="F137" s="58"/>
      <c r="G137" s="58"/>
    </row>
    <row r="139" spans="1:8" x14ac:dyDescent="0.25">
      <c r="A139" s="98" t="s">
        <v>674</v>
      </c>
      <c r="B139" s="98"/>
      <c r="C139" s="98"/>
      <c r="D139" s="98"/>
      <c r="E139" s="98"/>
      <c r="F139" s="98"/>
      <c r="G139" s="98"/>
      <c r="H139" s="98"/>
    </row>
    <row r="140" spans="1:8" s="52" customFormat="1" ht="60" x14ac:dyDescent="0.25">
      <c r="A140" s="51" t="s">
        <v>164</v>
      </c>
      <c r="B140" s="51" t="s">
        <v>745</v>
      </c>
      <c r="C140" s="51" t="s">
        <v>746</v>
      </c>
      <c r="D140" s="51" t="s">
        <v>747</v>
      </c>
      <c r="E140" s="51" t="s">
        <v>884</v>
      </c>
      <c r="F140" s="51" t="s">
        <v>671</v>
      </c>
      <c r="G140" s="51" t="s">
        <v>672</v>
      </c>
      <c r="H140" s="51" t="s">
        <v>673</v>
      </c>
    </row>
    <row r="141" spans="1:8" x14ac:dyDescent="0.25">
      <c r="A141" s="53">
        <v>1</v>
      </c>
      <c r="B141" s="53"/>
      <c r="C141" s="53"/>
      <c r="D141" s="53"/>
      <c r="E141" s="53" t="s">
        <v>690</v>
      </c>
      <c r="F141" s="53"/>
      <c r="G141" s="53"/>
      <c r="H141" s="53"/>
    </row>
    <row r="142" spans="1:8" x14ac:dyDescent="0.25">
      <c r="A142" s="53">
        <v>2</v>
      </c>
      <c r="B142" s="53"/>
      <c r="C142" s="53"/>
      <c r="D142" s="53"/>
      <c r="E142" s="53" t="s">
        <v>690</v>
      </c>
      <c r="F142" s="53"/>
      <c r="G142" s="53"/>
      <c r="H142" s="53"/>
    </row>
    <row r="143" spans="1:8" x14ac:dyDescent="0.25">
      <c r="A143" s="53">
        <v>3</v>
      </c>
      <c r="B143" s="53">
        <v>0.78</v>
      </c>
      <c r="C143" s="53">
        <v>2.91</v>
      </c>
      <c r="D143" s="53">
        <v>0.02</v>
      </c>
      <c r="E143" s="53" t="s">
        <v>693</v>
      </c>
      <c r="F143" s="53">
        <v>14151</v>
      </c>
      <c r="G143" s="53">
        <v>38.299999999999997</v>
      </c>
      <c r="H143" s="53">
        <v>0.01</v>
      </c>
    </row>
    <row r="144" spans="1:8" x14ac:dyDescent="0.25">
      <c r="A144" s="53">
        <v>4</v>
      </c>
      <c r="B144" s="53">
        <v>4.7</v>
      </c>
      <c r="C144" s="53">
        <v>16.8</v>
      </c>
      <c r="D144" s="53"/>
      <c r="E144" s="53" t="s">
        <v>693</v>
      </c>
      <c r="F144" s="53"/>
      <c r="G144" s="53"/>
      <c r="H144" s="53"/>
    </row>
    <row r="145" spans="1:15" x14ac:dyDescent="0.25">
      <c r="A145" s="53">
        <v>5</v>
      </c>
      <c r="B145" s="53">
        <v>121.5</v>
      </c>
      <c r="C145" s="53">
        <v>10.5</v>
      </c>
      <c r="D145" s="53"/>
      <c r="E145" s="53" t="s">
        <v>692</v>
      </c>
      <c r="F145" s="53"/>
      <c r="G145" s="53"/>
      <c r="H145" s="53"/>
    </row>
    <row r="146" spans="1:15" x14ac:dyDescent="0.25">
      <c r="A146" s="53">
        <v>6</v>
      </c>
      <c r="B146" s="53">
        <v>77.3</v>
      </c>
      <c r="C146" s="53">
        <v>26.9</v>
      </c>
      <c r="D146" s="53">
        <v>0.05</v>
      </c>
      <c r="E146" s="53" t="s">
        <v>692</v>
      </c>
      <c r="F146" s="53"/>
      <c r="G146" s="53"/>
      <c r="H146" s="53"/>
    </row>
    <row r="147" spans="1:15" x14ac:dyDescent="0.25">
      <c r="A147" s="53">
        <v>7</v>
      </c>
      <c r="B147" s="53">
        <v>1709.3</v>
      </c>
      <c r="C147" s="53">
        <v>10</v>
      </c>
      <c r="D147" s="53">
        <v>0.06</v>
      </c>
      <c r="E147" s="53" t="s">
        <v>692</v>
      </c>
      <c r="F147" s="53"/>
      <c r="G147" s="53"/>
      <c r="H147" s="53"/>
    </row>
    <row r="148" spans="1:15" x14ac:dyDescent="0.25">
      <c r="A148" s="53">
        <v>8</v>
      </c>
      <c r="B148" s="53">
        <v>8.6</v>
      </c>
      <c r="C148" s="53">
        <v>4</v>
      </c>
      <c r="D148" s="53">
        <v>7.0000000000000007E-2</v>
      </c>
      <c r="E148" s="53" t="s">
        <v>692</v>
      </c>
      <c r="F148" s="53"/>
      <c r="G148" s="53"/>
      <c r="H148" s="53"/>
    </row>
    <row r="149" spans="1:15" x14ac:dyDescent="0.25">
      <c r="A149" s="53">
        <v>9</v>
      </c>
      <c r="B149" s="53">
        <v>9.1</v>
      </c>
      <c r="C149" s="53">
        <v>5.0199999999999996</v>
      </c>
      <c r="D149" s="53">
        <v>0.06</v>
      </c>
      <c r="E149" s="53" t="s">
        <v>693</v>
      </c>
      <c r="F149" s="53"/>
      <c r="G149" s="53"/>
      <c r="H149" s="53"/>
    </row>
    <row r="150" spans="1:15" x14ac:dyDescent="0.25">
      <c r="A150" s="53">
        <v>10</v>
      </c>
      <c r="B150" s="53">
        <v>40.799999999999997</v>
      </c>
      <c r="C150" s="53">
        <v>9.3800000000000008</v>
      </c>
      <c r="D150" s="53">
        <v>7.0000000000000007E-2</v>
      </c>
      <c r="E150" s="53" t="s">
        <v>692</v>
      </c>
      <c r="F150" s="53"/>
      <c r="G150" s="53"/>
      <c r="H150" s="53"/>
    </row>
    <row r="151" spans="1:15" x14ac:dyDescent="0.25">
      <c r="A151" s="53">
        <v>11</v>
      </c>
      <c r="B151" s="53">
        <v>8.6999999999999993</v>
      </c>
      <c r="C151" s="53">
        <v>4.5</v>
      </c>
      <c r="D151" s="53">
        <v>0.08</v>
      </c>
      <c r="E151" s="53" t="s">
        <v>693</v>
      </c>
      <c r="F151" s="53"/>
      <c r="G151" s="53"/>
      <c r="H151" s="53"/>
    </row>
    <row r="152" spans="1:15" x14ac:dyDescent="0.25">
      <c r="A152" s="53">
        <v>12</v>
      </c>
      <c r="B152" s="53">
        <v>0.6</v>
      </c>
      <c r="C152" s="53">
        <v>5.8</v>
      </c>
      <c r="D152" s="53">
        <v>0.09</v>
      </c>
      <c r="E152" s="53" t="s">
        <v>693</v>
      </c>
      <c r="F152" s="53"/>
      <c r="G152" s="53"/>
      <c r="H152" s="53"/>
    </row>
    <row r="153" spans="1:15" x14ac:dyDescent="0.25">
      <c r="A153" s="53">
        <v>14</v>
      </c>
      <c r="B153" s="53">
        <v>0.3</v>
      </c>
      <c r="C153" s="53">
        <v>0.7</v>
      </c>
      <c r="D153" s="53">
        <v>0.23</v>
      </c>
      <c r="E153" s="53" t="s">
        <v>693</v>
      </c>
      <c r="F153" s="53"/>
      <c r="G153" s="53"/>
      <c r="H153" s="53"/>
    </row>
    <row r="154" spans="1:15" x14ac:dyDescent="0.25">
      <c r="A154" s="53">
        <v>22</v>
      </c>
      <c r="B154" s="53"/>
      <c r="C154" s="53">
        <v>0.2</v>
      </c>
      <c r="D154" s="53">
        <v>0.5</v>
      </c>
      <c r="E154" s="53" t="s">
        <v>693</v>
      </c>
      <c r="F154" s="53"/>
      <c r="G154" s="53"/>
      <c r="H154" s="53"/>
    </row>
    <row r="155" spans="1:15" x14ac:dyDescent="0.25">
      <c r="A155" s="53">
        <v>29</v>
      </c>
      <c r="B155" s="53"/>
      <c r="C155" s="53">
        <v>0.4</v>
      </c>
      <c r="D155" s="53">
        <v>1.27</v>
      </c>
      <c r="E155" s="53" t="s">
        <v>693</v>
      </c>
      <c r="F155" s="53"/>
      <c r="G155" s="53">
        <v>0.4</v>
      </c>
      <c r="H155" s="53">
        <v>0.37</v>
      </c>
    </row>
    <row r="157" spans="1:15" x14ac:dyDescent="0.25">
      <c r="E157" s="50"/>
      <c r="F157" s="50"/>
      <c r="G157" s="50"/>
    </row>
    <row r="158" spans="1:15" x14ac:dyDescent="0.25">
      <c r="A158" s="98" t="s">
        <v>675</v>
      </c>
      <c r="B158" s="98"/>
      <c r="C158" s="98"/>
      <c r="D158" s="98"/>
      <c r="E158" s="50"/>
      <c r="F158" s="50"/>
      <c r="G158" s="50"/>
    </row>
    <row r="159" spans="1:15" ht="33" x14ac:dyDescent="0.25">
      <c r="A159" s="51"/>
      <c r="B159" s="51" t="s">
        <v>965</v>
      </c>
      <c r="C159" s="51" t="s">
        <v>882</v>
      </c>
      <c r="D159" s="51" t="s">
        <v>883</v>
      </c>
      <c r="E159" s="50"/>
      <c r="F159" s="51" t="s">
        <v>978</v>
      </c>
      <c r="G159" s="51" t="s">
        <v>979</v>
      </c>
      <c r="I159" s="66" t="s">
        <v>980</v>
      </c>
      <c r="J159" s="66" t="s">
        <v>981</v>
      </c>
      <c r="K159" s="66" t="s">
        <v>885</v>
      </c>
      <c r="M159"/>
      <c r="N159"/>
      <c r="O159"/>
    </row>
    <row r="160" spans="1:15" x14ac:dyDescent="0.25">
      <c r="A160" s="53" t="s">
        <v>676</v>
      </c>
      <c r="B160" s="53">
        <v>27.34</v>
      </c>
      <c r="C160" s="53">
        <v>0.78</v>
      </c>
      <c r="D160" s="53">
        <v>2.91</v>
      </c>
      <c r="F160" s="86">
        <v>-0.35845397091247633</v>
      </c>
      <c r="G160" s="86">
        <v>1.5410191531335593</v>
      </c>
      <c r="I160" s="67">
        <f>CORREL(B160:B171,F160:F171)</f>
        <v>-0.82195922272891264</v>
      </c>
      <c r="J160" s="67">
        <f>CORREL($B$160:$B$171,G160:G171)</f>
        <v>-0.85673482942732282</v>
      </c>
      <c r="K160" s="67">
        <f>CORREL(C160:C171,D160:D171)</f>
        <v>0.76826642855796512</v>
      </c>
      <c r="M160"/>
      <c r="N160"/>
      <c r="O160"/>
    </row>
    <row r="161" spans="1:15" x14ac:dyDescent="0.25">
      <c r="A161" s="53" t="s">
        <v>677</v>
      </c>
      <c r="B161" s="53">
        <v>25.88</v>
      </c>
      <c r="C161" s="53">
        <v>4.7</v>
      </c>
      <c r="D161" s="53">
        <v>16.8</v>
      </c>
      <c r="F161" s="86">
        <v>2.232660756790275</v>
      </c>
      <c r="G161" s="86">
        <v>4.0703893278913981</v>
      </c>
      <c r="M161"/>
      <c r="N161"/>
      <c r="O161"/>
    </row>
    <row r="162" spans="1:15" x14ac:dyDescent="0.25">
      <c r="A162" s="53" t="s">
        <v>678</v>
      </c>
      <c r="B162" s="53">
        <v>22.92</v>
      </c>
      <c r="C162" s="53">
        <v>121.5</v>
      </c>
      <c r="D162" s="53">
        <v>10.5</v>
      </c>
      <c r="F162" s="86">
        <v>6.9248125036057804</v>
      </c>
      <c r="G162" s="86">
        <v>3.3923174227787602</v>
      </c>
      <c r="M162"/>
      <c r="N162"/>
      <c r="O162"/>
    </row>
    <row r="163" spans="1:15" x14ac:dyDescent="0.25">
      <c r="A163" s="53" t="s">
        <v>679</v>
      </c>
      <c r="B163" s="53">
        <v>23.63</v>
      </c>
      <c r="C163" s="53">
        <v>77.3</v>
      </c>
      <c r="D163" s="53">
        <v>26.9</v>
      </c>
      <c r="F163" s="86">
        <v>6.2723965090374856</v>
      </c>
      <c r="G163" s="86">
        <v>4.7495342676692616</v>
      </c>
      <c r="M163"/>
      <c r="N163"/>
      <c r="O163"/>
    </row>
    <row r="164" spans="1:15" x14ac:dyDescent="0.25">
      <c r="A164" s="53" t="s">
        <v>680</v>
      </c>
      <c r="B164" s="53">
        <v>25.99</v>
      </c>
      <c r="C164" s="53">
        <v>1709.3</v>
      </c>
      <c r="D164" s="53">
        <v>10</v>
      </c>
      <c r="F164" s="86">
        <v>10.739189911944623</v>
      </c>
      <c r="G164" s="86">
        <v>3.3219280948873626</v>
      </c>
      <c r="M164"/>
      <c r="N164"/>
      <c r="O164"/>
    </row>
    <row r="165" spans="1:15" x14ac:dyDescent="0.25">
      <c r="A165" s="53" t="s">
        <v>681</v>
      </c>
      <c r="B165" s="53">
        <v>25.88</v>
      </c>
      <c r="C165" s="53">
        <v>8.6</v>
      </c>
      <c r="D165" s="53">
        <v>4</v>
      </c>
      <c r="F165" s="86">
        <v>3.1043366598147353</v>
      </c>
      <c r="G165" s="86">
        <v>2</v>
      </c>
      <c r="M165"/>
      <c r="N165"/>
      <c r="O165"/>
    </row>
    <row r="166" spans="1:15" x14ac:dyDescent="0.25">
      <c r="A166" s="53" t="s">
        <v>682</v>
      </c>
      <c r="B166" s="53">
        <v>24.49</v>
      </c>
      <c r="C166" s="53">
        <v>9.1</v>
      </c>
      <c r="D166" s="53">
        <v>5.0199999999999996</v>
      </c>
      <c r="F166" s="86">
        <v>3.1858665453113337</v>
      </c>
      <c r="G166" s="86">
        <v>2.3276873641760472</v>
      </c>
    </row>
    <row r="167" spans="1:15" x14ac:dyDescent="0.25">
      <c r="A167" s="53" t="s">
        <v>683</v>
      </c>
      <c r="B167" s="53">
        <v>25.21</v>
      </c>
      <c r="C167" s="53">
        <v>40.799999999999997</v>
      </c>
      <c r="D167" s="53">
        <v>9.3800000000000008</v>
      </c>
      <c r="F167" s="86">
        <v>5.3504972470841334</v>
      </c>
      <c r="G167" s="86">
        <v>3.2295879227406519</v>
      </c>
    </row>
    <row r="168" spans="1:15" x14ac:dyDescent="0.25">
      <c r="A168" s="53" t="s">
        <v>684</v>
      </c>
      <c r="B168" s="53">
        <v>26.7</v>
      </c>
      <c r="C168" s="53">
        <v>8.6999999999999993</v>
      </c>
      <c r="D168" s="53">
        <v>4.5</v>
      </c>
      <c r="F168" s="86">
        <v>3.1210154009613658</v>
      </c>
      <c r="G168" s="86">
        <v>2.1699250014423126</v>
      </c>
    </row>
    <row r="169" spans="1:15" x14ac:dyDescent="0.25">
      <c r="A169" s="53" t="s">
        <v>685</v>
      </c>
      <c r="B169" s="53">
        <v>29.1</v>
      </c>
      <c r="C169" s="53">
        <v>0.6</v>
      </c>
      <c r="D169" s="53">
        <v>5.8</v>
      </c>
      <c r="F169" s="86">
        <v>-0.73696559416620622</v>
      </c>
      <c r="G169" s="86">
        <v>2.5360529002402097</v>
      </c>
    </row>
    <row r="170" spans="1:15" x14ac:dyDescent="0.25">
      <c r="A170" s="53" t="s">
        <v>686</v>
      </c>
      <c r="B170" s="53">
        <v>35.6</v>
      </c>
      <c r="C170" s="53">
        <v>0.3</v>
      </c>
      <c r="D170" s="53">
        <v>0.7</v>
      </c>
      <c r="F170" s="86">
        <v>-1.7369655941662063</v>
      </c>
      <c r="G170" s="86">
        <v>-0.51457317282975834</v>
      </c>
    </row>
    <row r="171" spans="1:15" x14ac:dyDescent="0.25">
      <c r="A171" s="57" t="s">
        <v>748</v>
      </c>
      <c r="B171" s="65">
        <v>15.584846499999999</v>
      </c>
      <c r="C171" s="64">
        <v>14151.462782972001</v>
      </c>
      <c r="D171" s="53">
        <v>38.299999999999997</v>
      </c>
      <c r="F171" s="87">
        <v>13.78866356622261</v>
      </c>
      <c r="G171" s="86">
        <v>5.2592724870375944</v>
      </c>
    </row>
    <row r="174" spans="1:15" x14ac:dyDescent="0.25">
      <c r="A174" s="98" t="s">
        <v>687</v>
      </c>
      <c r="B174" s="98"/>
      <c r="C174" s="98"/>
      <c r="D174" s="98"/>
      <c r="E174" s="98"/>
    </row>
    <row r="175" spans="1:15" s="56" customFormat="1" ht="30" x14ac:dyDescent="0.25">
      <c r="A175" s="63"/>
      <c r="B175" s="63" t="s">
        <v>164</v>
      </c>
      <c r="C175" s="63" t="s">
        <v>688</v>
      </c>
      <c r="D175" s="63" t="s">
        <v>689</v>
      </c>
      <c r="E175" s="54" t="s">
        <v>691</v>
      </c>
      <c r="F175" s="55"/>
      <c r="G175" s="55"/>
    </row>
    <row r="176" spans="1:15" x14ac:dyDescent="0.25">
      <c r="A176" s="57"/>
      <c r="B176" s="57">
        <v>1</v>
      </c>
      <c r="C176" s="53" t="s">
        <v>690</v>
      </c>
      <c r="D176" s="53" t="s">
        <v>690</v>
      </c>
      <c r="E176" s="53" t="s">
        <v>690</v>
      </c>
      <c r="F176"/>
      <c r="G176"/>
      <c r="H176"/>
      <c r="I176"/>
      <c r="J176"/>
      <c r="K176"/>
    </row>
    <row r="177" spans="1:12" x14ac:dyDescent="0.25">
      <c r="A177" s="57"/>
      <c r="B177" s="57">
        <v>2</v>
      </c>
      <c r="C177" s="53" t="s">
        <v>690</v>
      </c>
      <c r="D177" s="53" t="s">
        <v>690</v>
      </c>
      <c r="E177" s="53" t="s">
        <v>690</v>
      </c>
      <c r="F177"/>
      <c r="G177"/>
      <c r="H177"/>
      <c r="I177"/>
      <c r="J177"/>
      <c r="K177"/>
    </row>
    <row r="178" spans="1:12" x14ac:dyDescent="0.25">
      <c r="A178" s="57" t="s">
        <v>676</v>
      </c>
      <c r="B178" s="57">
        <v>3</v>
      </c>
      <c r="C178" s="59">
        <v>0.78</v>
      </c>
      <c r="D178" s="57">
        <v>27.34</v>
      </c>
      <c r="E178" s="53" t="s">
        <v>693</v>
      </c>
      <c r="F178"/>
      <c r="G178"/>
      <c r="H178"/>
      <c r="I178"/>
      <c r="J178"/>
      <c r="K178"/>
      <c r="L178" s="49"/>
    </row>
    <row r="179" spans="1:12" x14ac:dyDescent="0.25">
      <c r="A179" s="57" t="s">
        <v>677</v>
      </c>
      <c r="B179" s="57">
        <v>4</v>
      </c>
      <c r="C179" s="59">
        <v>4.7</v>
      </c>
      <c r="D179" s="57">
        <v>25.88</v>
      </c>
      <c r="E179" s="53" t="s">
        <v>693</v>
      </c>
      <c r="F179"/>
      <c r="G179"/>
      <c r="H179"/>
      <c r="I179"/>
      <c r="J179"/>
      <c r="K179"/>
    </row>
    <row r="180" spans="1:12" x14ac:dyDescent="0.25">
      <c r="A180" s="57" t="s">
        <v>678</v>
      </c>
      <c r="B180" s="57">
        <v>5</v>
      </c>
      <c r="C180" s="59">
        <v>121.5</v>
      </c>
      <c r="D180" s="57">
        <v>22.92</v>
      </c>
      <c r="E180" s="53" t="s">
        <v>692</v>
      </c>
      <c r="F180"/>
      <c r="G180"/>
      <c r="H180"/>
      <c r="I180"/>
      <c r="J180"/>
      <c r="K180"/>
    </row>
    <row r="181" spans="1:12" x14ac:dyDescent="0.25">
      <c r="A181" s="57" t="s">
        <v>679</v>
      </c>
      <c r="B181" s="57">
        <v>6</v>
      </c>
      <c r="C181" s="59">
        <v>77.3</v>
      </c>
      <c r="D181" s="57">
        <v>23.63</v>
      </c>
      <c r="E181" s="53" t="s">
        <v>692</v>
      </c>
      <c r="F181"/>
      <c r="G181"/>
      <c r="H181"/>
      <c r="I181"/>
      <c r="J181"/>
      <c r="K181"/>
    </row>
    <row r="182" spans="1:12" x14ac:dyDescent="0.25">
      <c r="A182" s="57" t="s">
        <v>680</v>
      </c>
      <c r="B182" s="57">
        <v>7</v>
      </c>
      <c r="C182" s="59">
        <v>1709.3</v>
      </c>
      <c r="D182" s="57">
        <v>25.99</v>
      </c>
      <c r="E182" s="53" t="s">
        <v>692</v>
      </c>
      <c r="F182"/>
      <c r="G182"/>
      <c r="H182"/>
      <c r="I182"/>
      <c r="J182"/>
      <c r="K182"/>
    </row>
    <row r="183" spans="1:12" x14ac:dyDescent="0.25">
      <c r="A183" s="57" t="s">
        <v>681</v>
      </c>
      <c r="B183" s="57">
        <v>8</v>
      </c>
      <c r="C183" s="59">
        <v>8.6</v>
      </c>
      <c r="D183" s="57">
        <v>25.88</v>
      </c>
      <c r="E183" s="53" t="s">
        <v>692</v>
      </c>
      <c r="F183"/>
      <c r="G183"/>
      <c r="H183"/>
      <c r="I183"/>
      <c r="J183"/>
      <c r="K183"/>
    </row>
    <row r="184" spans="1:12" x14ac:dyDescent="0.25">
      <c r="A184" s="57" t="s">
        <v>682</v>
      </c>
      <c r="B184" s="57">
        <v>9</v>
      </c>
      <c r="C184" s="59">
        <v>9.1</v>
      </c>
      <c r="D184" s="57">
        <v>24.49</v>
      </c>
      <c r="E184" s="53" t="s">
        <v>693</v>
      </c>
      <c r="F184"/>
      <c r="G184"/>
      <c r="H184"/>
      <c r="I184"/>
      <c r="J184"/>
      <c r="K184"/>
    </row>
    <row r="185" spans="1:12" x14ac:dyDescent="0.25">
      <c r="A185" s="57" t="s">
        <v>683</v>
      </c>
      <c r="B185" s="57">
        <v>10</v>
      </c>
      <c r="C185" s="59">
        <v>40.799999999999997</v>
      </c>
      <c r="D185" s="57">
        <v>25.21</v>
      </c>
      <c r="E185" s="53" t="s">
        <v>692</v>
      </c>
      <c r="F185"/>
      <c r="G185"/>
      <c r="H185"/>
      <c r="I185"/>
      <c r="J185"/>
      <c r="K185"/>
    </row>
    <row r="186" spans="1:12" x14ac:dyDescent="0.25">
      <c r="A186" s="57" t="s">
        <v>684</v>
      </c>
      <c r="B186" s="57">
        <v>11</v>
      </c>
      <c r="C186" s="59">
        <v>8.6999999999999993</v>
      </c>
      <c r="D186" s="57">
        <v>26.7</v>
      </c>
      <c r="E186" s="53" t="s">
        <v>693</v>
      </c>
      <c r="F186"/>
      <c r="G186"/>
      <c r="H186"/>
      <c r="I186"/>
      <c r="J186"/>
      <c r="K186"/>
    </row>
    <row r="187" spans="1:12" x14ac:dyDescent="0.25">
      <c r="A187" s="57" t="s">
        <v>685</v>
      </c>
      <c r="B187" s="57">
        <v>12</v>
      </c>
      <c r="C187" s="59">
        <v>0.6</v>
      </c>
      <c r="D187" s="57">
        <v>29.1</v>
      </c>
      <c r="E187" s="53" t="s">
        <v>693</v>
      </c>
      <c r="F187"/>
      <c r="G187"/>
      <c r="H187"/>
      <c r="I187"/>
      <c r="J187"/>
      <c r="K187"/>
    </row>
    <row r="188" spans="1:12" x14ac:dyDescent="0.25">
      <c r="A188" s="57" t="s">
        <v>686</v>
      </c>
      <c r="B188" s="57">
        <v>14</v>
      </c>
      <c r="C188" s="59">
        <v>0.3</v>
      </c>
      <c r="D188" s="57">
        <v>35.6</v>
      </c>
      <c r="E188" s="53" t="s">
        <v>693</v>
      </c>
      <c r="F188"/>
      <c r="G188"/>
      <c r="H188"/>
      <c r="I188"/>
      <c r="J188"/>
      <c r="K188"/>
    </row>
    <row r="189" spans="1:12" x14ac:dyDescent="0.25">
      <c r="A189" s="57" t="s">
        <v>748</v>
      </c>
      <c r="B189" s="57">
        <v>3</v>
      </c>
      <c r="C189" s="64">
        <v>14151.462782972001</v>
      </c>
      <c r="D189" s="65">
        <v>15.584846499999999</v>
      </c>
      <c r="E189" s="53"/>
      <c r="F189"/>
      <c r="G189"/>
      <c r="H189"/>
      <c r="I189"/>
      <c r="J189"/>
      <c r="K189"/>
    </row>
    <row r="190" spans="1:12" x14ac:dyDescent="0.25">
      <c r="F190"/>
      <c r="G190"/>
      <c r="H190"/>
      <c r="I190"/>
      <c r="J190"/>
      <c r="K190"/>
    </row>
    <row r="191" spans="1:12" x14ac:dyDescent="0.25">
      <c r="F191"/>
      <c r="G191"/>
      <c r="H191"/>
      <c r="I191"/>
      <c r="J191"/>
      <c r="K191"/>
    </row>
    <row r="192" spans="1:12" x14ac:dyDescent="0.25">
      <c r="F192"/>
      <c r="G192"/>
      <c r="H192"/>
      <c r="I192"/>
      <c r="J192"/>
      <c r="K192"/>
    </row>
    <row r="193" spans="6:11" x14ac:dyDescent="0.25">
      <c r="F193"/>
      <c r="G193"/>
      <c r="H193"/>
      <c r="I193"/>
      <c r="J193"/>
      <c r="K193"/>
    </row>
    <row r="194" spans="6:11" x14ac:dyDescent="0.25">
      <c r="F194"/>
      <c r="G194"/>
      <c r="H194"/>
      <c r="I194"/>
      <c r="J194"/>
      <c r="K194"/>
    </row>
    <row r="195" spans="6:11" x14ac:dyDescent="0.25">
      <c r="F195"/>
      <c r="G195"/>
      <c r="H195"/>
      <c r="I195"/>
      <c r="J195"/>
      <c r="K195"/>
    </row>
    <row r="196" spans="6:11" x14ac:dyDescent="0.25">
      <c r="F196"/>
      <c r="G196"/>
      <c r="H196"/>
      <c r="I196"/>
      <c r="J196"/>
      <c r="K196"/>
    </row>
  </sheetData>
  <mergeCells count="4">
    <mergeCell ref="A174:E174"/>
    <mergeCell ref="A1:D1"/>
    <mergeCell ref="A158:D158"/>
    <mergeCell ref="A139:H139"/>
  </mergeCells>
  <phoneticPr fontId="6" type="noConversion"/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C0BB-E0E9-432D-8DA9-A874ED7383EC}">
  <dimension ref="A1:I144"/>
  <sheetViews>
    <sheetView topLeftCell="A97" workbookViewId="0">
      <selection activeCell="E42" sqref="E3:E42"/>
    </sheetView>
  </sheetViews>
  <sheetFormatPr defaultRowHeight="15" x14ac:dyDescent="0.25"/>
  <cols>
    <col min="1" max="1" width="11.42578125" bestFit="1" customWidth="1"/>
    <col min="2" max="2" width="20" customWidth="1"/>
    <col min="3" max="3" width="17.5703125" bestFit="1" customWidth="1"/>
    <col min="4" max="4" width="13.42578125" customWidth="1"/>
    <col min="5" max="5" width="16.42578125" bestFit="1" customWidth="1"/>
    <col min="6" max="6" width="15.42578125" bestFit="1" customWidth="1"/>
    <col min="7" max="7" width="25.28515625" customWidth="1"/>
    <col min="8" max="8" width="13.5703125" bestFit="1" customWidth="1"/>
  </cols>
  <sheetData>
    <row r="1" spans="1:5" x14ac:dyDescent="0.25">
      <c r="A1" s="102" t="s">
        <v>288</v>
      </c>
      <c r="B1" s="102"/>
      <c r="D1" s="102" t="s">
        <v>292</v>
      </c>
      <c r="E1" s="102"/>
    </row>
    <row r="2" spans="1:5" x14ac:dyDescent="0.25">
      <c r="A2" s="5" t="s">
        <v>0</v>
      </c>
      <c r="B2" s="5" t="s">
        <v>291</v>
      </c>
      <c r="D2" s="5" t="s">
        <v>0</v>
      </c>
      <c r="E2" s="5" t="s">
        <v>291</v>
      </c>
    </row>
    <row r="3" spans="1:5" x14ac:dyDescent="0.25">
      <c r="A3" s="5" t="s">
        <v>1</v>
      </c>
      <c r="B3" s="15">
        <v>0.39600000000000002</v>
      </c>
      <c r="D3" s="10" t="s">
        <v>115</v>
      </c>
      <c r="E3" s="11">
        <v>39.32338855683772</v>
      </c>
    </row>
    <row r="4" spans="1:5" x14ac:dyDescent="0.25">
      <c r="A4" s="5" t="s">
        <v>3</v>
      </c>
      <c r="B4" s="15">
        <v>0.39600000000000002</v>
      </c>
      <c r="D4" s="10" t="s">
        <v>113</v>
      </c>
      <c r="E4" s="11">
        <v>285.33721288342861</v>
      </c>
    </row>
    <row r="5" spans="1:5" x14ac:dyDescent="0.25">
      <c r="A5" s="5" t="s">
        <v>4</v>
      </c>
      <c r="B5" s="15">
        <v>0.39600000000000002</v>
      </c>
      <c r="D5" s="10" t="s">
        <v>108</v>
      </c>
      <c r="E5" s="11">
        <v>806.18171401362406</v>
      </c>
    </row>
    <row r="6" spans="1:5" x14ac:dyDescent="0.25">
      <c r="A6" s="5" t="s">
        <v>5</v>
      </c>
      <c r="B6" s="15">
        <v>0.39600000000000002</v>
      </c>
      <c r="D6" s="10" t="s">
        <v>110</v>
      </c>
      <c r="E6" s="11">
        <v>24.706744226943862</v>
      </c>
    </row>
    <row r="7" spans="1:5" x14ac:dyDescent="0.25">
      <c r="A7" s="5" t="s">
        <v>6</v>
      </c>
      <c r="B7" s="15">
        <v>0.39600000000000002</v>
      </c>
      <c r="D7" s="10" t="s">
        <v>107</v>
      </c>
      <c r="E7" s="11">
        <v>0.39600000000000002</v>
      </c>
    </row>
    <row r="8" spans="1:5" x14ac:dyDescent="0.25">
      <c r="A8" s="5" t="s">
        <v>7</v>
      </c>
      <c r="B8" s="15">
        <v>0.39600000000000002</v>
      </c>
      <c r="D8" s="10" t="s">
        <v>114</v>
      </c>
      <c r="E8" s="11">
        <v>13.716499444261901</v>
      </c>
    </row>
    <row r="9" spans="1:5" x14ac:dyDescent="0.25">
      <c r="A9" s="5" t="s">
        <v>8</v>
      </c>
      <c r="B9" s="15">
        <v>0.39600000000000002</v>
      </c>
      <c r="D9" s="10" t="s">
        <v>120</v>
      </c>
      <c r="E9" s="11">
        <v>177.35711296058679</v>
      </c>
    </row>
    <row r="10" spans="1:5" x14ac:dyDescent="0.25">
      <c r="A10" s="5" t="s">
        <v>9</v>
      </c>
      <c r="B10" s="15">
        <v>0.39600000000000002</v>
      </c>
      <c r="D10" s="10" t="s">
        <v>116</v>
      </c>
      <c r="E10" s="11">
        <v>20.717558107271039</v>
      </c>
    </row>
    <row r="11" spans="1:5" x14ac:dyDescent="0.25">
      <c r="A11" s="5" t="s">
        <v>10</v>
      </c>
      <c r="B11" s="15">
        <v>0.39600000000000002</v>
      </c>
      <c r="D11" s="10" t="s">
        <v>103</v>
      </c>
      <c r="E11" s="11">
        <v>2.9768473982477199</v>
      </c>
    </row>
    <row r="12" spans="1:5" x14ac:dyDescent="0.25">
      <c r="A12" s="5" t="s">
        <v>11</v>
      </c>
      <c r="B12" s="15">
        <v>0.39600000000000002</v>
      </c>
      <c r="D12" s="10" t="s">
        <v>117</v>
      </c>
      <c r="E12" s="11">
        <v>76.502590229725996</v>
      </c>
    </row>
    <row r="13" spans="1:5" x14ac:dyDescent="0.25">
      <c r="A13" s="5" t="s">
        <v>12</v>
      </c>
      <c r="B13" s="15">
        <v>0.39600000000000002</v>
      </c>
      <c r="D13" s="10" t="s">
        <v>109</v>
      </c>
      <c r="E13" s="11">
        <v>8200.5821481633193</v>
      </c>
    </row>
    <row r="14" spans="1:5" x14ac:dyDescent="0.25">
      <c r="A14" s="5" t="s">
        <v>13</v>
      </c>
      <c r="B14" s="15">
        <v>0.39600000000000002</v>
      </c>
      <c r="D14" s="10" t="s">
        <v>118</v>
      </c>
      <c r="E14" s="11">
        <v>6631.5332418842399</v>
      </c>
    </row>
    <row r="15" spans="1:5" x14ac:dyDescent="0.25">
      <c r="A15" s="5" t="s">
        <v>14</v>
      </c>
      <c r="B15" s="15">
        <v>0.39600000000000002</v>
      </c>
      <c r="D15" s="10" t="s">
        <v>102</v>
      </c>
      <c r="E15" s="11">
        <v>7.0711180453424598</v>
      </c>
    </row>
    <row r="16" spans="1:5" x14ac:dyDescent="0.25">
      <c r="A16" s="5" t="s">
        <v>15</v>
      </c>
      <c r="B16" s="15">
        <v>0.39600000000000002</v>
      </c>
      <c r="D16" s="10" t="s">
        <v>106</v>
      </c>
      <c r="E16" s="11">
        <v>5181.6218845928597</v>
      </c>
    </row>
    <row r="17" spans="1:5" x14ac:dyDescent="0.25">
      <c r="A17" s="5" t="s">
        <v>16</v>
      </c>
      <c r="B17" s="15">
        <v>0.39600000000000002</v>
      </c>
      <c r="D17" s="10" t="s">
        <v>105</v>
      </c>
      <c r="E17" s="11">
        <v>8.3328313474911404</v>
      </c>
    </row>
    <row r="18" spans="1:5" x14ac:dyDescent="0.25">
      <c r="A18" s="5" t="s">
        <v>17</v>
      </c>
      <c r="B18" s="15">
        <v>0.39600000000000002</v>
      </c>
      <c r="D18" s="10" t="s">
        <v>111</v>
      </c>
      <c r="E18" s="11">
        <v>232.62222094517239</v>
      </c>
    </row>
    <row r="19" spans="1:5" x14ac:dyDescent="0.25">
      <c r="A19" s="5" t="s">
        <v>18</v>
      </c>
      <c r="B19" s="15">
        <v>0.39600000000000002</v>
      </c>
      <c r="D19" s="10" t="s">
        <v>104</v>
      </c>
      <c r="E19" s="11">
        <v>1.3834933646104619</v>
      </c>
    </row>
    <row r="20" spans="1:5" x14ac:dyDescent="0.25">
      <c r="A20" s="5" t="s">
        <v>19</v>
      </c>
      <c r="B20" s="15">
        <v>0.39600000000000002</v>
      </c>
      <c r="D20" s="10" t="s">
        <v>112</v>
      </c>
      <c r="E20" s="11">
        <v>482.09890500166398</v>
      </c>
    </row>
    <row r="21" spans="1:5" x14ac:dyDescent="0.25">
      <c r="A21" s="5" t="s">
        <v>20</v>
      </c>
      <c r="B21" s="15">
        <v>0.39600000000000002</v>
      </c>
      <c r="D21" s="10" t="s">
        <v>121</v>
      </c>
      <c r="E21" s="11">
        <v>276.53147317128099</v>
      </c>
    </row>
    <row r="22" spans="1:5" x14ac:dyDescent="0.25">
      <c r="A22" s="5" t="s">
        <v>21</v>
      </c>
      <c r="B22" s="15">
        <v>0.39600000000000002</v>
      </c>
      <c r="D22" s="10" t="s">
        <v>119</v>
      </c>
      <c r="E22" s="11">
        <v>235.53875100244278</v>
      </c>
    </row>
    <row r="23" spans="1:5" x14ac:dyDescent="0.25">
      <c r="A23" s="5" t="s">
        <v>22</v>
      </c>
      <c r="B23" s="15">
        <v>0.39600000000000002</v>
      </c>
      <c r="D23" s="15" t="s">
        <v>171</v>
      </c>
      <c r="E23" s="15">
        <v>8413</v>
      </c>
    </row>
    <row r="24" spans="1:5" x14ac:dyDescent="0.25">
      <c r="A24" s="5" t="s">
        <v>23</v>
      </c>
      <c r="B24" s="15">
        <v>0.39600000000000002</v>
      </c>
      <c r="D24" s="15" t="s">
        <v>172</v>
      </c>
      <c r="E24" s="15">
        <v>69.3</v>
      </c>
    </row>
    <row r="25" spans="1:5" x14ac:dyDescent="0.25">
      <c r="A25" s="5" t="s">
        <v>24</v>
      </c>
      <c r="B25" s="15">
        <v>0.39600000000000002</v>
      </c>
      <c r="D25" s="15" t="s">
        <v>173</v>
      </c>
      <c r="E25" s="15">
        <v>437</v>
      </c>
    </row>
    <row r="26" spans="1:5" x14ac:dyDescent="0.25">
      <c r="A26" s="5" t="s">
        <v>25</v>
      </c>
      <c r="B26" s="15">
        <v>0.39600000000000002</v>
      </c>
      <c r="D26" s="15" t="s">
        <v>174</v>
      </c>
      <c r="E26" s="15">
        <v>58127.0216</v>
      </c>
    </row>
    <row r="27" spans="1:5" x14ac:dyDescent="0.25">
      <c r="A27" s="5" t="s">
        <v>26</v>
      </c>
      <c r="B27" s="15">
        <v>0.39600000000000002</v>
      </c>
      <c r="D27" s="15" t="s">
        <v>175</v>
      </c>
      <c r="E27" s="15">
        <v>77.5</v>
      </c>
    </row>
    <row r="28" spans="1:5" x14ac:dyDescent="0.25">
      <c r="A28" s="5" t="s">
        <v>27</v>
      </c>
      <c r="B28" s="15">
        <v>0.39600000000000002</v>
      </c>
      <c r="D28" s="15" t="s">
        <v>176</v>
      </c>
      <c r="E28" s="15">
        <v>9.7853999999999992</v>
      </c>
    </row>
    <row r="29" spans="1:5" x14ac:dyDescent="0.25">
      <c r="A29" s="5" t="s">
        <v>28</v>
      </c>
      <c r="B29" s="15">
        <v>0.39600000000000002</v>
      </c>
      <c r="D29" s="15" t="s">
        <v>177</v>
      </c>
      <c r="E29" s="15">
        <v>7224.8454000000002</v>
      </c>
    </row>
    <row r="30" spans="1:5" x14ac:dyDescent="0.25">
      <c r="A30" s="5" t="s">
        <v>29</v>
      </c>
      <c r="B30" s="15">
        <v>0.39600000000000002</v>
      </c>
      <c r="D30" s="15" t="s">
        <v>178</v>
      </c>
      <c r="E30" s="15">
        <v>689.466279874733</v>
      </c>
    </row>
    <row r="31" spans="1:5" x14ac:dyDescent="0.25">
      <c r="A31" s="5" t="s">
        <v>30</v>
      </c>
      <c r="B31" s="15">
        <v>0.39600000000000002</v>
      </c>
      <c r="D31" s="15" t="s">
        <v>179</v>
      </c>
      <c r="E31" s="15">
        <v>12144.013798288999</v>
      </c>
    </row>
    <row r="32" spans="1:5" x14ac:dyDescent="0.25">
      <c r="A32" s="5" t="s">
        <v>31</v>
      </c>
      <c r="B32" s="15">
        <v>0.39600000000000002</v>
      </c>
      <c r="D32" s="15" t="s">
        <v>180</v>
      </c>
      <c r="E32" s="15">
        <v>24.5869</v>
      </c>
    </row>
    <row r="33" spans="1:5" x14ac:dyDescent="0.25">
      <c r="A33" s="5" t="s">
        <v>32</v>
      </c>
      <c r="B33" s="15">
        <v>0.39600000000000002</v>
      </c>
      <c r="D33" s="15" t="s">
        <v>181</v>
      </c>
      <c r="E33" s="15">
        <v>111</v>
      </c>
    </row>
    <row r="34" spans="1:5" x14ac:dyDescent="0.25">
      <c r="A34" s="5" t="s">
        <v>33</v>
      </c>
      <c r="B34" s="15">
        <v>0.39600000000000002</v>
      </c>
      <c r="D34" s="15" t="s">
        <v>182</v>
      </c>
      <c r="E34" s="15">
        <v>35564.011636149917</v>
      </c>
    </row>
    <row r="35" spans="1:5" x14ac:dyDescent="0.25">
      <c r="A35" s="5" t="s">
        <v>34</v>
      </c>
      <c r="B35" s="15">
        <v>0.39600000000000002</v>
      </c>
      <c r="D35" s="15" t="s">
        <v>183</v>
      </c>
      <c r="E35" s="15">
        <v>69.145396698252995</v>
      </c>
    </row>
    <row r="36" spans="1:5" x14ac:dyDescent="0.25">
      <c r="A36" s="5" t="s">
        <v>35</v>
      </c>
      <c r="B36" s="15">
        <v>0.39600000000000002</v>
      </c>
      <c r="D36" s="15" t="s">
        <v>184</v>
      </c>
      <c r="E36" s="15">
        <v>171.974636642034</v>
      </c>
    </row>
    <row r="37" spans="1:5" x14ac:dyDescent="0.25">
      <c r="A37" s="5" t="s">
        <v>36</v>
      </c>
      <c r="B37" s="15">
        <v>0.39600000000000002</v>
      </c>
      <c r="D37" s="15" t="s">
        <v>185</v>
      </c>
      <c r="E37" s="15">
        <v>168.481758071131</v>
      </c>
    </row>
    <row r="38" spans="1:5" x14ac:dyDescent="0.25">
      <c r="A38" s="5" t="s">
        <v>37</v>
      </c>
      <c r="B38" s="15">
        <v>0.39600000000000002</v>
      </c>
      <c r="D38" s="15" t="s">
        <v>186</v>
      </c>
      <c r="E38" s="15">
        <v>724.19616153586196</v>
      </c>
    </row>
    <row r="39" spans="1:5" x14ac:dyDescent="0.25">
      <c r="A39" s="5" t="s">
        <v>38</v>
      </c>
      <c r="B39" s="15">
        <v>0.39600000000000002</v>
      </c>
      <c r="D39" s="15" t="s">
        <v>187</v>
      </c>
      <c r="E39" s="15">
        <v>268.11513255320699</v>
      </c>
    </row>
    <row r="40" spans="1:5" x14ac:dyDescent="0.25">
      <c r="A40" s="5" t="s">
        <v>39</v>
      </c>
      <c r="B40" s="15">
        <v>0.39600000000000002</v>
      </c>
      <c r="D40" s="15" t="s">
        <v>188</v>
      </c>
      <c r="E40" s="15">
        <v>220.87117717986001</v>
      </c>
    </row>
    <row r="41" spans="1:5" x14ac:dyDescent="0.25">
      <c r="A41" s="5" t="s">
        <v>40</v>
      </c>
      <c r="B41" s="15">
        <v>0.39600000000000002</v>
      </c>
      <c r="D41" s="15" t="s">
        <v>189</v>
      </c>
      <c r="E41" s="15">
        <v>84.064346858615096</v>
      </c>
    </row>
    <row r="42" spans="1:5" x14ac:dyDescent="0.25">
      <c r="A42" s="5" t="s">
        <v>41</v>
      </c>
      <c r="B42" s="15">
        <v>0.39600000000000002</v>
      </c>
      <c r="D42" s="15" t="s">
        <v>190</v>
      </c>
      <c r="E42" s="15">
        <v>253.59080152409899</v>
      </c>
    </row>
    <row r="43" spans="1:5" x14ac:dyDescent="0.25">
      <c r="A43" s="5" t="s">
        <v>42</v>
      </c>
      <c r="B43" s="15">
        <v>0.39600000000000002</v>
      </c>
    </row>
    <row r="44" spans="1:5" x14ac:dyDescent="0.25">
      <c r="A44" s="5" t="s">
        <v>43</v>
      </c>
      <c r="B44" s="15">
        <v>0.39600000000000002</v>
      </c>
    </row>
    <row r="45" spans="1:5" x14ac:dyDescent="0.25">
      <c r="A45" s="5" t="s">
        <v>44</v>
      </c>
      <c r="B45" s="15">
        <v>0.39600000000000002</v>
      </c>
    </row>
    <row r="46" spans="1:5" x14ac:dyDescent="0.25">
      <c r="A46" s="5" t="s">
        <v>45</v>
      </c>
      <c r="B46" s="15">
        <v>0.39600000000000002</v>
      </c>
    </row>
    <row r="47" spans="1:5" x14ac:dyDescent="0.25">
      <c r="A47" s="5" t="s">
        <v>46</v>
      </c>
      <c r="B47" s="15">
        <v>0.39600000000000002</v>
      </c>
    </row>
    <row r="48" spans="1:5" x14ac:dyDescent="0.25">
      <c r="A48" s="5" t="s">
        <v>47</v>
      </c>
      <c r="B48" s="15">
        <v>0.39600000000000002</v>
      </c>
    </row>
    <row r="49" spans="1:2" x14ac:dyDescent="0.25">
      <c r="A49" s="5" t="s">
        <v>48</v>
      </c>
      <c r="B49" s="15">
        <v>0.39600000000000002</v>
      </c>
    </row>
    <row r="50" spans="1:2" x14ac:dyDescent="0.25">
      <c r="A50" s="5" t="s">
        <v>49</v>
      </c>
      <c r="B50" s="15">
        <v>0.39600000000000002</v>
      </c>
    </row>
    <row r="51" spans="1:2" x14ac:dyDescent="0.25">
      <c r="A51" s="5" t="s">
        <v>50</v>
      </c>
      <c r="B51" s="15">
        <v>0.39600000000000002</v>
      </c>
    </row>
    <row r="52" spans="1:2" x14ac:dyDescent="0.25">
      <c r="A52" s="5" t="s">
        <v>51</v>
      </c>
      <c r="B52" s="15">
        <v>0.39600000000000002</v>
      </c>
    </row>
    <row r="53" spans="1:2" x14ac:dyDescent="0.25">
      <c r="A53" s="5" t="s">
        <v>52</v>
      </c>
      <c r="B53" s="15">
        <v>0.39600000000000002</v>
      </c>
    </row>
    <row r="54" spans="1:2" x14ac:dyDescent="0.25">
      <c r="A54" s="5" t="s">
        <v>53</v>
      </c>
      <c r="B54" s="15">
        <v>0.39600000000000002</v>
      </c>
    </row>
    <row r="55" spans="1:2" x14ac:dyDescent="0.25">
      <c r="A55" s="5" t="s">
        <v>54</v>
      </c>
      <c r="B55" s="15">
        <v>0.39600000000000002</v>
      </c>
    </row>
    <row r="56" spans="1:2" x14ac:dyDescent="0.25">
      <c r="A56" s="5" t="s">
        <v>55</v>
      </c>
      <c r="B56" s="15">
        <v>0.39600000000000002</v>
      </c>
    </row>
    <row r="57" spans="1:2" x14ac:dyDescent="0.25">
      <c r="A57" s="5" t="s">
        <v>56</v>
      </c>
      <c r="B57" s="15">
        <v>0.39600000000000002</v>
      </c>
    </row>
    <row r="58" spans="1:2" x14ac:dyDescent="0.25">
      <c r="A58" s="5" t="s">
        <v>57</v>
      </c>
      <c r="B58" s="15">
        <v>0.39600000000000002</v>
      </c>
    </row>
    <row r="59" spans="1:2" x14ac:dyDescent="0.25">
      <c r="A59" s="5" t="s">
        <v>58</v>
      </c>
      <c r="B59" s="15">
        <v>0.39600000000000002</v>
      </c>
    </row>
    <row r="60" spans="1:2" x14ac:dyDescent="0.25">
      <c r="A60" s="5" t="s">
        <v>59</v>
      </c>
      <c r="B60" s="15">
        <v>0.39600000000000002</v>
      </c>
    </row>
    <row r="61" spans="1:2" x14ac:dyDescent="0.25">
      <c r="A61" s="5" t="s">
        <v>60</v>
      </c>
      <c r="B61" s="15">
        <v>0.39600000000000002</v>
      </c>
    </row>
    <row r="62" spans="1:2" x14ac:dyDescent="0.25">
      <c r="A62" s="5" t="s">
        <v>61</v>
      </c>
      <c r="B62" s="15">
        <v>0.39600000000000002</v>
      </c>
    </row>
    <row r="63" spans="1:2" x14ac:dyDescent="0.25">
      <c r="A63" s="5" t="s">
        <v>62</v>
      </c>
      <c r="B63" s="15">
        <v>0.39600000000000002</v>
      </c>
    </row>
    <row r="64" spans="1:2" x14ac:dyDescent="0.25">
      <c r="A64" s="5" t="s">
        <v>63</v>
      </c>
      <c r="B64" s="15">
        <v>0.39600000000000002</v>
      </c>
    </row>
    <row r="65" spans="1:2" x14ac:dyDescent="0.25">
      <c r="A65" s="5" t="s">
        <v>64</v>
      </c>
      <c r="B65" s="15">
        <v>0.39600000000000002</v>
      </c>
    </row>
    <row r="66" spans="1:2" x14ac:dyDescent="0.25">
      <c r="A66" s="5" t="s">
        <v>65</v>
      </c>
      <c r="B66" s="15">
        <v>0.39600000000000002</v>
      </c>
    </row>
    <row r="67" spans="1:2" x14ac:dyDescent="0.25">
      <c r="A67" s="5" t="s">
        <v>66</v>
      </c>
      <c r="B67" s="15">
        <v>0.39600000000000002</v>
      </c>
    </row>
    <row r="68" spans="1:2" x14ac:dyDescent="0.25">
      <c r="A68" s="5" t="s">
        <v>67</v>
      </c>
      <c r="B68" s="15">
        <v>0.39600000000000002</v>
      </c>
    </row>
    <row r="69" spans="1:2" x14ac:dyDescent="0.25">
      <c r="A69" s="5" t="s">
        <v>68</v>
      </c>
      <c r="B69" s="15">
        <v>0.39600000000000002</v>
      </c>
    </row>
    <row r="70" spans="1:2" x14ac:dyDescent="0.25">
      <c r="A70" s="5" t="s">
        <v>69</v>
      </c>
      <c r="B70" s="15">
        <v>0.39600000000000002</v>
      </c>
    </row>
    <row r="71" spans="1:2" x14ac:dyDescent="0.25">
      <c r="A71" s="5" t="s">
        <v>70</v>
      </c>
      <c r="B71" s="15">
        <v>0.39600000000000002</v>
      </c>
    </row>
    <row r="72" spans="1:2" x14ac:dyDescent="0.25">
      <c r="A72" s="5" t="s">
        <v>71</v>
      </c>
      <c r="B72" s="15">
        <v>0.39600000000000002</v>
      </c>
    </row>
    <row r="73" spans="1:2" x14ac:dyDescent="0.25">
      <c r="A73" s="5" t="s">
        <v>72</v>
      </c>
      <c r="B73" s="15">
        <v>0.39600000000000002</v>
      </c>
    </row>
    <row r="74" spans="1:2" x14ac:dyDescent="0.25">
      <c r="A74" s="5" t="s">
        <v>73</v>
      </c>
      <c r="B74" s="15">
        <v>0.39600000000000002</v>
      </c>
    </row>
    <row r="75" spans="1:2" x14ac:dyDescent="0.25">
      <c r="A75" s="5" t="s">
        <v>74</v>
      </c>
      <c r="B75" s="15">
        <v>0.39600000000000002</v>
      </c>
    </row>
    <row r="76" spans="1:2" x14ac:dyDescent="0.25">
      <c r="A76" s="5" t="s">
        <v>75</v>
      </c>
      <c r="B76" s="15">
        <v>0.39600000000000002</v>
      </c>
    </row>
    <row r="77" spans="1:2" x14ac:dyDescent="0.25">
      <c r="A77" s="5" t="s">
        <v>76</v>
      </c>
      <c r="B77" s="15">
        <v>0.39600000000000002</v>
      </c>
    </row>
    <row r="78" spans="1:2" x14ac:dyDescent="0.25">
      <c r="A78" s="5" t="s">
        <v>77</v>
      </c>
      <c r="B78" s="15">
        <v>0.39600000000000002</v>
      </c>
    </row>
    <row r="79" spans="1:2" x14ac:dyDescent="0.25">
      <c r="A79" s="5" t="s">
        <v>78</v>
      </c>
      <c r="B79" s="15">
        <v>0.39600000000000002</v>
      </c>
    </row>
    <row r="80" spans="1:2" x14ac:dyDescent="0.25">
      <c r="A80" s="5" t="s">
        <v>79</v>
      </c>
      <c r="B80" s="15">
        <v>0.39600000000000002</v>
      </c>
    </row>
    <row r="81" spans="1:2" x14ac:dyDescent="0.25">
      <c r="A81" s="5" t="s">
        <v>80</v>
      </c>
      <c r="B81" s="15">
        <v>0.39600000000000002</v>
      </c>
    </row>
    <row r="82" spans="1:2" x14ac:dyDescent="0.25">
      <c r="A82" s="5" t="s">
        <v>81</v>
      </c>
      <c r="B82" s="15">
        <v>0.39600000000000002</v>
      </c>
    </row>
    <row r="83" spans="1:2" x14ac:dyDescent="0.25">
      <c r="A83" s="5" t="s">
        <v>82</v>
      </c>
      <c r="B83" s="15">
        <v>0.39600000000000002</v>
      </c>
    </row>
    <row r="84" spans="1:2" x14ac:dyDescent="0.25">
      <c r="A84" s="5" t="s">
        <v>83</v>
      </c>
      <c r="B84" s="15">
        <v>0.39600000000000002</v>
      </c>
    </row>
    <row r="85" spans="1:2" x14ac:dyDescent="0.25">
      <c r="A85" s="5" t="s">
        <v>84</v>
      </c>
      <c r="B85" s="15">
        <v>0.39600000000000002</v>
      </c>
    </row>
    <row r="86" spans="1:2" x14ac:dyDescent="0.25">
      <c r="A86" s="5" t="s">
        <v>85</v>
      </c>
      <c r="B86" s="15">
        <v>0.39600000000000002</v>
      </c>
    </row>
    <row r="87" spans="1:2" x14ac:dyDescent="0.25">
      <c r="A87" s="5" t="s">
        <v>86</v>
      </c>
      <c r="B87" s="15">
        <v>0.39600000000000002</v>
      </c>
    </row>
    <row r="88" spans="1:2" x14ac:dyDescent="0.25">
      <c r="A88" s="5" t="s">
        <v>87</v>
      </c>
      <c r="B88" s="15">
        <v>0.39600000000000002</v>
      </c>
    </row>
    <row r="89" spans="1:2" x14ac:dyDescent="0.25">
      <c r="A89" s="5" t="s">
        <v>88</v>
      </c>
      <c r="B89" s="15">
        <v>0.39600000000000002</v>
      </c>
    </row>
    <row r="90" spans="1:2" x14ac:dyDescent="0.25">
      <c r="A90" s="5" t="s">
        <v>89</v>
      </c>
      <c r="B90" s="15">
        <v>0.39600000000000002</v>
      </c>
    </row>
    <row r="91" spans="1:2" x14ac:dyDescent="0.25">
      <c r="A91" s="5" t="s">
        <v>90</v>
      </c>
      <c r="B91" s="15">
        <v>0.39600000000000002</v>
      </c>
    </row>
    <row r="92" spans="1:2" x14ac:dyDescent="0.25">
      <c r="A92" s="5" t="s">
        <v>91</v>
      </c>
      <c r="B92" s="15">
        <v>0.39600000000000002</v>
      </c>
    </row>
    <row r="93" spans="1:2" x14ac:dyDescent="0.25">
      <c r="A93" s="5" t="s">
        <v>92</v>
      </c>
      <c r="B93" s="15">
        <v>0.39600000000000002</v>
      </c>
    </row>
    <row r="94" spans="1:2" x14ac:dyDescent="0.25">
      <c r="A94" s="5" t="s">
        <v>93</v>
      </c>
      <c r="B94" s="15">
        <v>0.39600000000000002</v>
      </c>
    </row>
    <row r="95" spans="1:2" x14ac:dyDescent="0.25">
      <c r="A95" s="5" t="s">
        <v>94</v>
      </c>
      <c r="B95" s="15">
        <v>0.39600000000000002</v>
      </c>
    </row>
    <row r="96" spans="1:2" x14ac:dyDescent="0.25">
      <c r="A96" s="5" t="s">
        <v>95</v>
      </c>
      <c r="B96" s="15">
        <v>0.39600000000000002</v>
      </c>
    </row>
    <row r="97" spans="1:9" x14ac:dyDescent="0.25">
      <c r="A97" s="5" t="s">
        <v>96</v>
      </c>
      <c r="B97" s="15">
        <v>0.39600000000000002</v>
      </c>
    </row>
    <row r="98" spans="1:9" x14ac:dyDescent="0.25">
      <c r="A98" s="5" t="s">
        <v>97</v>
      </c>
      <c r="B98" s="15">
        <v>0.39600000000000002</v>
      </c>
    </row>
    <row r="99" spans="1:9" x14ac:dyDescent="0.25">
      <c r="A99" s="5" t="s">
        <v>98</v>
      </c>
      <c r="B99" s="15">
        <v>0.39600000000000002</v>
      </c>
    </row>
    <row r="100" spans="1:9" x14ac:dyDescent="0.25">
      <c r="A100" s="5" t="s">
        <v>99</v>
      </c>
      <c r="B100" s="15">
        <v>0.39600000000000002</v>
      </c>
    </row>
    <row r="101" spans="1:9" x14ac:dyDescent="0.25">
      <c r="A101" s="5" t="s">
        <v>100</v>
      </c>
      <c r="B101" s="15">
        <v>0.39600000000000002</v>
      </c>
    </row>
    <row r="102" spans="1:9" x14ac:dyDescent="0.25">
      <c r="A102" s="5" t="s">
        <v>101</v>
      </c>
      <c r="B102" s="15">
        <v>0.39600000000000002</v>
      </c>
    </row>
    <row r="104" spans="1:9" x14ac:dyDescent="0.25">
      <c r="A104" s="103" t="s">
        <v>293</v>
      </c>
      <c r="B104" s="103"/>
      <c r="C104" s="103"/>
      <c r="D104" s="103"/>
      <c r="E104" s="103"/>
      <c r="F104" s="103"/>
      <c r="G104" s="104" t="s">
        <v>886</v>
      </c>
      <c r="H104" s="104"/>
      <c r="I104" s="104"/>
    </row>
    <row r="105" spans="1:9" x14ac:dyDescent="0.25">
      <c r="A105" s="12"/>
      <c r="B105" s="12" t="s">
        <v>220</v>
      </c>
      <c r="C105" s="12" t="s">
        <v>221</v>
      </c>
      <c r="D105" s="12" t="s">
        <v>222</v>
      </c>
      <c r="E105" s="12" t="s">
        <v>221</v>
      </c>
      <c r="F105" s="12" t="s">
        <v>223</v>
      </c>
      <c r="G105" s="12" t="s">
        <v>887</v>
      </c>
      <c r="H105" s="12" t="s">
        <v>809</v>
      </c>
      <c r="I105" s="12" t="s">
        <v>808</v>
      </c>
    </row>
    <row r="106" spans="1:9" x14ac:dyDescent="0.25">
      <c r="A106" s="8" t="s">
        <v>694</v>
      </c>
      <c r="B106" s="8">
        <v>97.5</v>
      </c>
      <c r="C106" s="8" t="s">
        <v>224</v>
      </c>
      <c r="D106" s="8">
        <v>100</v>
      </c>
      <c r="E106" s="8" t="s">
        <v>225</v>
      </c>
      <c r="F106" s="8"/>
      <c r="G106" s="40">
        <f>(B106+D106)-100</f>
        <v>97.5</v>
      </c>
      <c r="H106" s="40">
        <f>G106</f>
        <v>97.5</v>
      </c>
      <c r="I106" s="33" t="str">
        <f>A106</f>
        <v>&gt; 0.8900</v>
      </c>
    </row>
    <row r="107" spans="1:9" x14ac:dyDescent="0.25">
      <c r="A107" s="8" t="s">
        <v>695</v>
      </c>
      <c r="B107" s="8">
        <v>95</v>
      </c>
      <c r="C107" s="8" t="s">
        <v>226</v>
      </c>
      <c r="D107" s="8">
        <v>100</v>
      </c>
      <c r="E107" s="8" t="s">
        <v>225</v>
      </c>
      <c r="F107" s="8"/>
      <c r="G107" s="47">
        <f t="shared" ref="G107:G144" si="0">(B107+D107)-100</f>
        <v>95</v>
      </c>
      <c r="H107" s="7"/>
      <c r="I107" s="38"/>
    </row>
    <row r="108" spans="1:9" x14ac:dyDescent="0.25">
      <c r="A108" s="8" t="s">
        <v>696</v>
      </c>
      <c r="B108" s="8">
        <v>92.5</v>
      </c>
      <c r="C108" s="8" t="s">
        <v>227</v>
      </c>
      <c r="D108" s="8">
        <v>100</v>
      </c>
      <c r="E108" s="8" t="s">
        <v>225</v>
      </c>
      <c r="F108" s="8"/>
      <c r="G108" s="47">
        <f t="shared" si="0"/>
        <v>92.5</v>
      </c>
      <c r="H108" s="7"/>
      <c r="I108" s="38"/>
    </row>
    <row r="109" spans="1:9" x14ac:dyDescent="0.25">
      <c r="A109" s="8" t="s">
        <v>697</v>
      </c>
      <c r="B109" s="8">
        <v>90</v>
      </c>
      <c r="C109" s="8" t="s">
        <v>228</v>
      </c>
      <c r="D109" s="8">
        <v>100</v>
      </c>
      <c r="E109" s="8" t="s">
        <v>225</v>
      </c>
      <c r="F109" s="8"/>
      <c r="G109" s="47">
        <f t="shared" si="0"/>
        <v>90</v>
      </c>
      <c r="H109" s="7"/>
      <c r="I109" s="38"/>
    </row>
    <row r="110" spans="1:9" x14ac:dyDescent="0.25">
      <c r="A110" s="8" t="s">
        <v>698</v>
      </c>
      <c r="B110" s="8">
        <v>87.5</v>
      </c>
      <c r="C110" s="8" t="s">
        <v>229</v>
      </c>
      <c r="D110" s="8">
        <v>100</v>
      </c>
      <c r="E110" s="8" t="s">
        <v>225</v>
      </c>
      <c r="F110" s="8"/>
      <c r="G110" s="47">
        <f t="shared" si="0"/>
        <v>87.5</v>
      </c>
      <c r="H110" s="7"/>
      <c r="I110" s="38"/>
    </row>
    <row r="111" spans="1:9" x14ac:dyDescent="0.25">
      <c r="A111" s="8" t="s">
        <v>699</v>
      </c>
      <c r="B111" s="8">
        <v>85</v>
      </c>
      <c r="C111" s="8" t="s">
        <v>230</v>
      </c>
      <c r="D111" s="8">
        <v>100</v>
      </c>
      <c r="E111" s="8" t="s">
        <v>225</v>
      </c>
      <c r="F111" s="8"/>
      <c r="G111" s="47">
        <f t="shared" si="0"/>
        <v>85</v>
      </c>
      <c r="H111" s="7"/>
      <c r="I111" s="38"/>
    </row>
    <row r="112" spans="1:9" x14ac:dyDescent="0.25">
      <c r="A112" s="8" t="s">
        <v>232</v>
      </c>
      <c r="B112" s="8">
        <v>82.5</v>
      </c>
      <c r="C112" s="8" t="s">
        <v>231</v>
      </c>
      <c r="D112" s="8">
        <v>100</v>
      </c>
      <c r="E112" s="8" t="s">
        <v>225</v>
      </c>
      <c r="F112" s="8"/>
      <c r="G112" s="47">
        <f t="shared" si="0"/>
        <v>82.5</v>
      </c>
      <c r="H112" s="7"/>
      <c r="I112" s="38"/>
    </row>
    <row r="113" spans="1:9" x14ac:dyDescent="0.25">
      <c r="A113" s="8" t="s">
        <v>700</v>
      </c>
      <c r="B113" s="8">
        <v>80</v>
      </c>
      <c r="C113" s="8" t="s">
        <v>233</v>
      </c>
      <c r="D113" s="8">
        <v>100</v>
      </c>
      <c r="E113" s="8" t="s">
        <v>225</v>
      </c>
      <c r="F113" s="8"/>
      <c r="G113" s="47">
        <f t="shared" si="0"/>
        <v>80</v>
      </c>
      <c r="H113" s="7"/>
      <c r="I113" s="38"/>
    </row>
    <row r="114" spans="1:9" x14ac:dyDescent="0.25">
      <c r="A114" s="8" t="s">
        <v>235</v>
      </c>
      <c r="B114" s="8">
        <v>77.5</v>
      </c>
      <c r="C114" s="8" t="s">
        <v>234</v>
      </c>
      <c r="D114" s="8">
        <v>100</v>
      </c>
      <c r="E114" s="8" t="s">
        <v>225</v>
      </c>
      <c r="F114" s="8"/>
      <c r="G114" s="47">
        <f t="shared" si="0"/>
        <v>77.5</v>
      </c>
      <c r="H114" s="7"/>
      <c r="I114" s="38"/>
    </row>
    <row r="115" spans="1:9" x14ac:dyDescent="0.25">
      <c r="A115" s="8" t="s">
        <v>237</v>
      </c>
      <c r="B115" s="8">
        <v>75</v>
      </c>
      <c r="C115" s="8" t="s">
        <v>236</v>
      </c>
      <c r="D115" s="8">
        <v>100</v>
      </c>
      <c r="E115" s="8" t="s">
        <v>225</v>
      </c>
      <c r="F115" s="8"/>
      <c r="G115" s="47">
        <f t="shared" si="0"/>
        <v>75</v>
      </c>
      <c r="H115" s="7"/>
      <c r="I115" s="38"/>
    </row>
    <row r="116" spans="1:9" x14ac:dyDescent="0.25">
      <c r="A116" s="8" t="s">
        <v>701</v>
      </c>
      <c r="B116" s="8">
        <v>72.5</v>
      </c>
      <c r="C116" s="8" t="s">
        <v>238</v>
      </c>
      <c r="D116" s="8">
        <v>100</v>
      </c>
      <c r="E116" s="8" t="s">
        <v>225</v>
      </c>
      <c r="F116" s="8"/>
      <c r="G116" s="47">
        <f t="shared" si="0"/>
        <v>72.5</v>
      </c>
      <c r="H116" s="7"/>
      <c r="I116" s="38"/>
    </row>
    <row r="117" spans="1:9" x14ac:dyDescent="0.25">
      <c r="A117" s="8" t="s">
        <v>702</v>
      </c>
      <c r="B117" s="8">
        <v>70</v>
      </c>
      <c r="C117" s="8" t="s">
        <v>239</v>
      </c>
      <c r="D117" s="8">
        <v>100</v>
      </c>
      <c r="E117" s="8" t="s">
        <v>225</v>
      </c>
      <c r="F117" s="8"/>
      <c r="G117" s="47">
        <f t="shared" si="0"/>
        <v>70</v>
      </c>
      <c r="H117" s="7"/>
      <c r="I117" s="38"/>
    </row>
    <row r="118" spans="1:9" x14ac:dyDescent="0.25">
      <c r="A118" s="8" t="s">
        <v>241</v>
      </c>
      <c r="B118" s="8">
        <v>67.5</v>
      </c>
      <c r="C118" s="8" t="s">
        <v>240</v>
      </c>
      <c r="D118" s="8">
        <v>100</v>
      </c>
      <c r="E118" s="8" t="s">
        <v>225</v>
      </c>
      <c r="F118" s="8"/>
      <c r="G118" s="47">
        <f t="shared" si="0"/>
        <v>67.5</v>
      </c>
      <c r="H118" s="7"/>
      <c r="I118" s="38"/>
    </row>
    <row r="119" spans="1:9" x14ac:dyDescent="0.25">
      <c r="A119" s="8" t="s">
        <v>243</v>
      </c>
      <c r="B119" s="8">
        <v>65</v>
      </c>
      <c r="C119" s="8" t="s">
        <v>242</v>
      </c>
      <c r="D119" s="8">
        <v>100</v>
      </c>
      <c r="E119" s="8" t="s">
        <v>225</v>
      </c>
      <c r="F119" s="8"/>
      <c r="G119" s="47">
        <f t="shared" si="0"/>
        <v>65</v>
      </c>
      <c r="H119" s="7"/>
      <c r="I119" s="38"/>
    </row>
    <row r="120" spans="1:9" x14ac:dyDescent="0.25">
      <c r="A120" s="8" t="s">
        <v>245</v>
      </c>
      <c r="B120" s="8">
        <v>62.5</v>
      </c>
      <c r="C120" s="8" t="s">
        <v>244</v>
      </c>
      <c r="D120" s="8">
        <v>100</v>
      </c>
      <c r="E120" s="8" t="s">
        <v>225</v>
      </c>
      <c r="F120" s="8"/>
      <c r="G120" s="47">
        <f t="shared" si="0"/>
        <v>62.5</v>
      </c>
      <c r="H120" s="7"/>
      <c r="I120" s="38"/>
    </row>
    <row r="121" spans="1:9" x14ac:dyDescent="0.25">
      <c r="A121" s="8" t="s">
        <v>247</v>
      </c>
      <c r="B121" s="8">
        <v>60</v>
      </c>
      <c r="C121" s="8" t="s">
        <v>246</v>
      </c>
      <c r="D121" s="8">
        <v>100</v>
      </c>
      <c r="E121" s="8" t="s">
        <v>225</v>
      </c>
      <c r="F121" s="8"/>
      <c r="G121" s="47">
        <f t="shared" si="0"/>
        <v>60</v>
      </c>
      <c r="H121" s="7"/>
      <c r="I121" s="38"/>
    </row>
    <row r="122" spans="1:9" x14ac:dyDescent="0.25">
      <c r="A122" s="8" t="s">
        <v>249</v>
      </c>
      <c r="B122" s="8">
        <v>57.5</v>
      </c>
      <c r="C122" s="8" t="s">
        <v>248</v>
      </c>
      <c r="D122" s="8">
        <v>100</v>
      </c>
      <c r="E122" s="8" t="s">
        <v>225</v>
      </c>
      <c r="F122" s="8"/>
      <c r="G122" s="47">
        <f t="shared" si="0"/>
        <v>57.5</v>
      </c>
      <c r="H122" s="7"/>
      <c r="I122" s="38"/>
    </row>
    <row r="123" spans="1:9" x14ac:dyDescent="0.25">
      <c r="A123" s="8" t="s">
        <v>251</v>
      </c>
      <c r="B123" s="8">
        <v>55</v>
      </c>
      <c r="C123" s="8" t="s">
        <v>250</v>
      </c>
      <c r="D123" s="8">
        <v>100</v>
      </c>
      <c r="E123" s="8" t="s">
        <v>225</v>
      </c>
      <c r="F123" s="8"/>
      <c r="G123" s="47">
        <f t="shared" si="0"/>
        <v>55</v>
      </c>
      <c r="H123" s="7"/>
      <c r="I123" s="38"/>
    </row>
    <row r="124" spans="1:9" x14ac:dyDescent="0.25">
      <c r="A124" s="8" t="s">
        <v>253</v>
      </c>
      <c r="B124" s="8">
        <v>52.5</v>
      </c>
      <c r="C124" s="8" t="s">
        <v>252</v>
      </c>
      <c r="D124" s="8">
        <v>100</v>
      </c>
      <c r="E124" s="8" t="s">
        <v>225</v>
      </c>
      <c r="F124" s="8"/>
      <c r="G124" s="47">
        <f t="shared" si="0"/>
        <v>52.5</v>
      </c>
      <c r="H124" s="40"/>
      <c r="I124" s="38"/>
    </row>
    <row r="125" spans="1:9" x14ac:dyDescent="0.25">
      <c r="A125" s="8" t="s">
        <v>255</v>
      </c>
      <c r="B125" s="8">
        <v>50</v>
      </c>
      <c r="C125" s="8" t="s">
        <v>254</v>
      </c>
      <c r="D125" s="8">
        <v>100</v>
      </c>
      <c r="E125" s="8" t="s">
        <v>225</v>
      </c>
      <c r="F125" s="8"/>
      <c r="G125" s="47">
        <f t="shared" si="0"/>
        <v>50</v>
      </c>
      <c r="H125" s="7"/>
      <c r="I125" s="38"/>
    </row>
    <row r="126" spans="1:9" x14ac:dyDescent="0.25">
      <c r="A126" s="8" t="s">
        <v>257</v>
      </c>
      <c r="B126" s="8">
        <v>47.5</v>
      </c>
      <c r="C126" s="8" t="s">
        <v>256</v>
      </c>
      <c r="D126" s="8">
        <v>100</v>
      </c>
      <c r="E126" s="8" t="s">
        <v>225</v>
      </c>
      <c r="F126" s="8"/>
      <c r="G126" s="47">
        <f t="shared" si="0"/>
        <v>47.5</v>
      </c>
      <c r="H126" s="7"/>
      <c r="I126" s="38"/>
    </row>
    <row r="127" spans="1:9" x14ac:dyDescent="0.25">
      <c r="A127" s="8" t="s">
        <v>259</v>
      </c>
      <c r="B127" s="8">
        <v>45</v>
      </c>
      <c r="C127" s="8" t="s">
        <v>258</v>
      </c>
      <c r="D127" s="8">
        <v>100</v>
      </c>
      <c r="E127" s="8" t="s">
        <v>225</v>
      </c>
      <c r="F127" s="8"/>
      <c r="G127" s="47">
        <f t="shared" si="0"/>
        <v>45</v>
      </c>
      <c r="H127" s="7"/>
      <c r="I127" s="38"/>
    </row>
    <row r="128" spans="1:9" x14ac:dyDescent="0.25">
      <c r="A128" s="8" t="s">
        <v>261</v>
      </c>
      <c r="B128" s="8">
        <v>42.5</v>
      </c>
      <c r="C128" s="8" t="s">
        <v>260</v>
      </c>
      <c r="D128" s="8">
        <v>100</v>
      </c>
      <c r="E128" s="8" t="s">
        <v>225</v>
      </c>
      <c r="F128" s="8"/>
      <c r="G128" s="47">
        <f t="shared" si="0"/>
        <v>42.5</v>
      </c>
      <c r="H128" s="7"/>
      <c r="I128" s="38"/>
    </row>
    <row r="129" spans="1:9" x14ac:dyDescent="0.25">
      <c r="A129" s="8" t="s">
        <v>703</v>
      </c>
      <c r="B129" s="8">
        <v>40</v>
      </c>
      <c r="C129" s="8" t="s">
        <v>262</v>
      </c>
      <c r="D129" s="8">
        <v>100</v>
      </c>
      <c r="E129" s="8" t="s">
        <v>225</v>
      </c>
      <c r="F129" s="8"/>
      <c r="G129" s="47">
        <f t="shared" si="0"/>
        <v>40</v>
      </c>
      <c r="H129" s="7"/>
      <c r="I129" s="38"/>
    </row>
    <row r="130" spans="1:9" x14ac:dyDescent="0.25">
      <c r="A130" s="8" t="s">
        <v>704</v>
      </c>
      <c r="B130" s="8">
        <v>37.5</v>
      </c>
      <c r="C130" s="8" t="s">
        <v>263</v>
      </c>
      <c r="D130" s="8">
        <v>100</v>
      </c>
      <c r="E130" s="8" t="s">
        <v>225</v>
      </c>
      <c r="F130" s="8"/>
      <c r="G130" s="47">
        <f t="shared" si="0"/>
        <v>37.5</v>
      </c>
      <c r="H130" s="7"/>
      <c r="I130" s="38"/>
    </row>
    <row r="131" spans="1:9" x14ac:dyDescent="0.25">
      <c r="A131" s="8" t="s">
        <v>264</v>
      </c>
      <c r="B131" s="8">
        <v>35</v>
      </c>
      <c r="C131" s="8" t="s">
        <v>265</v>
      </c>
      <c r="D131" s="8">
        <v>100</v>
      </c>
      <c r="E131" s="8" t="s">
        <v>225</v>
      </c>
      <c r="F131" s="8"/>
      <c r="G131" s="47">
        <f t="shared" si="0"/>
        <v>35</v>
      </c>
      <c r="H131" s="7"/>
      <c r="I131" s="38"/>
    </row>
    <row r="132" spans="1:9" x14ac:dyDescent="0.25">
      <c r="A132" s="8" t="s">
        <v>266</v>
      </c>
      <c r="B132" s="8">
        <v>32.5</v>
      </c>
      <c r="C132" s="8" t="s">
        <v>267</v>
      </c>
      <c r="D132" s="8">
        <v>100</v>
      </c>
      <c r="E132" s="8" t="s">
        <v>225</v>
      </c>
      <c r="F132" s="8"/>
      <c r="G132" s="47">
        <f t="shared" si="0"/>
        <v>32.5</v>
      </c>
      <c r="H132" s="7"/>
      <c r="I132" s="38"/>
    </row>
    <row r="133" spans="1:9" x14ac:dyDescent="0.25">
      <c r="A133" s="8" t="s">
        <v>705</v>
      </c>
      <c r="B133" s="8">
        <v>30</v>
      </c>
      <c r="C133" s="8" t="s">
        <v>268</v>
      </c>
      <c r="D133" s="8">
        <v>100</v>
      </c>
      <c r="E133" s="8" t="s">
        <v>225</v>
      </c>
      <c r="F133" s="8"/>
      <c r="G133" s="47">
        <f t="shared" si="0"/>
        <v>30</v>
      </c>
      <c r="H133" s="7"/>
      <c r="I133" s="38"/>
    </row>
    <row r="134" spans="1:9" x14ac:dyDescent="0.25">
      <c r="A134" s="8" t="s">
        <v>706</v>
      </c>
      <c r="B134" s="8">
        <v>27.5</v>
      </c>
      <c r="C134" s="8" t="s">
        <v>269</v>
      </c>
      <c r="D134" s="8">
        <v>100</v>
      </c>
      <c r="E134" s="8" t="s">
        <v>225</v>
      </c>
      <c r="F134" s="8"/>
      <c r="G134" s="47">
        <f t="shared" si="0"/>
        <v>27.5</v>
      </c>
      <c r="H134" s="7"/>
      <c r="I134" s="38"/>
    </row>
    <row r="135" spans="1:9" x14ac:dyDescent="0.25">
      <c r="A135" s="8" t="s">
        <v>707</v>
      </c>
      <c r="B135" s="8">
        <v>25</v>
      </c>
      <c r="C135" s="8" t="s">
        <v>271</v>
      </c>
      <c r="D135" s="8">
        <v>100</v>
      </c>
      <c r="E135" s="8" t="s">
        <v>225</v>
      </c>
      <c r="F135" s="8"/>
      <c r="G135" s="47">
        <f t="shared" si="0"/>
        <v>25</v>
      </c>
      <c r="H135" s="7"/>
      <c r="I135" s="38"/>
    </row>
    <row r="136" spans="1:9" x14ac:dyDescent="0.25">
      <c r="A136" s="8" t="s">
        <v>270</v>
      </c>
      <c r="B136" s="8">
        <v>22.5</v>
      </c>
      <c r="C136" s="8" t="s">
        <v>273</v>
      </c>
      <c r="D136" s="8">
        <v>100</v>
      </c>
      <c r="E136" s="8" t="s">
        <v>225</v>
      </c>
      <c r="F136" s="8"/>
      <c r="G136" s="47">
        <f t="shared" si="0"/>
        <v>22.5</v>
      </c>
      <c r="H136" s="7"/>
      <c r="I136" s="38"/>
    </row>
    <row r="137" spans="1:9" x14ac:dyDescent="0.25">
      <c r="A137" s="8" t="s">
        <v>272</v>
      </c>
      <c r="B137" s="8">
        <v>20</v>
      </c>
      <c r="C137" s="8" t="s">
        <v>274</v>
      </c>
      <c r="D137" s="8">
        <v>100</v>
      </c>
      <c r="E137" s="8" t="s">
        <v>225</v>
      </c>
      <c r="F137" s="8"/>
      <c r="G137" s="47">
        <f t="shared" si="0"/>
        <v>20</v>
      </c>
      <c r="H137" s="7"/>
      <c r="I137" s="38"/>
    </row>
    <row r="138" spans="1:9" x14ac:dyDescent="0.25">
      <c r="A138" s="8" t="s">
        <v>708</v>
      </c>
      <c r="B138" s="8">
        <v>17.5</v>
      </c>
      <c r="C138" s="8" t="s">
        <v>275</v>
      </c>
      <c r="D138" s="8">
        <v>100</v>
      </c>
      <c r="E138" s="8" t="s">
        <v>225</v>
      </c>
      <c r="F138" s="8"/>
      <c r="G138" s="47">
        <f t="shared" si="0"/>
        <v>17.5</v>
      </c>
      <c r="H138" s="7"/>
      <c r="I138" s="38"/>
    </row>
    <row r="139" spans="1:9" x14ac:dyDescent="0.25">
      <c r="A139" s="8" t="s">
        <v>276</v>
      </c>
      <c r="B139" s="8">
        <v>15</v>
      </c>
      <c r="C139" s="8" t="s">
        <v>277</v>
      </c>
      <c r="D139" s="8">
        <v>100</v>
      </c>
      <c r="E139" s="8" t="s">
        <v>225</v>
      </c>
      <c r="F139" s="8"/>
      <c r="G139" s="47">
        <f t="shared" si="0"/>
        <v>15</v>
      </c>
      <c r="H139" s="7"/>
      <c r="I139" s="38"/>
    </row>
    <row r="140" spans="1:9" x14ac:dyDescent="0.25">
      <c r="A140" s="8" t="s">
        <v>278</v>
      </c>
      <c r="B140" s="8">
        <v>12.5</v>
      </c>
      <c r="C140" s="8" t="s">
        <v>279</v>
      </c>
      <c r="D140" s="8">
        <v>100</v>
      </c>
      <c r="E140" s="8" t="s">
        <v>225</v>
      </c>
      <c r="F140" s="8"/>
      <c r="G140" s="47">
        <f t="shared" si="0"/>
        <v>12.5</v>
      </c>
      <c r="H140" s="7"/>
      <c r="I140" s="38"/>
    </row>
    <row r="141" spans="1:9" x14ac:dyDescent="0.25">
      <c r="A141" s="8" t="s">
        <v>280</v>
      </c>
      <c r="B141" s="8">
        <v>10</v>
      </c>
      <c r="C141" s="8" t="s">
        <v>281</v>
      </c>
      <c r="D141" s="8">
        <v>100</v>
      </c>
      <c r="E141" s="8" t="s">
        <v>225</v>
      </c>
      <c r="F141" s="8"/>
      <c r="G141" s="47">
        <f t="shared" si="0"/>
        <v>10</v>
      </c>
      <c r="H141" s="7"/>
      <c r="I141" s="38"/>
    </row>
    <row r="142" spans="1:9" x14ac:dyDescent="0.25">
      <c r="A142" s="8" t="s">
        <v>282</v>
      </c>
      <c r="B142" s="8">
        <v>7.5</v>
      </c>
      <c r="C142" s="8" t="s">
        <v>283</v>
      </c>
      <c r="D142" s="8">
        <v>100</v>
      </c>
      <c r="E142" s="8" t="s">
        <v>225</v>
      </c>
      <c r="F142" s="8"/>
      <c r="G142" s="47">
        <f t="shared" si="0"/>
        <v>7.5</v>
      </c>
      <c r="H142" s="7"/>
      <c r="I142" s="38"/>
    </row>
    <row r="143" spans="1:9" x14ac:dyDescent="0.25">
      <c r="A143" s="8" t="s">
        <v>284</v>
      </c>
      <c r="B143" s="8">
        <v>5</v>
      </c>
      <c r="C143" s="8" t="s">
        <v>285</v>
      </c>
      <c r="D143" s="8">
        <v>100</v>
      </c>
      <c r="E143" s="8" t="s">
        <v>225</v>
      </c>
      <c r="F143" s="8"/>
      <c r="G143" s="47">
        <f t="shared" si="0"/>
        <v>5</v>
      </c>
      <c r="H143" s="7"/>
    </row>
    <row r="144" spans="1:9" x14ac:dyDescent="0.25">
      <c r="A144" s="8" t="s">
        <v>286</v>
      </c>
      <c r="B144" s="8">
        <v>2.5</v>
      </c>
      <c r="C144" s="8" t="s">
        <v>287</v>
      </c>
      <c r="D144" s="8">
        <v>100</v>
      </c>
      <c r="E144" s="8" t="s">
        <v>225</v>
      </c>
      <c r="F144" s="8"/>
      <c r="G144" s="47">
        <f t="shared" si="0"/>
        <v>2.5</v>
      </c>
      <c r="H144" s="7"/>
    </row>
  </sheetData>
  <mergeCells count="4">
    <mergeCell ref="A1:B1"/>
    <mergeCell ref="D1:E1"/>
    <mergeCell ref="A104:F104"/>
    <mergeCell ref="G104:I104"/>
  </mergeCells>
  <conditionalFormatting sqref="E23 D25:E42">
    <cfRule type="containsText" dxfId="3" priority="4" operator="containsText" text="no data">
      <formula>NOT(ISERROR(SEARCH("no data",D23)))</formula>
    </cfRule>
  </conditionalFormatting>
  <conditionalFormatting sqref="D23">
    <cfRule type="containsText" dxfId="2" priority="3" operator="containsText" text="no data">
      <formula>NOT(ISERROR(SEARCH("no data",D23)))</formula>
    </cfRule>
  </conditionalFormatting>
  <conditionalFormatting sqref="E24">
    <cfRule type="containsText" dxfId="1" priority="2" operator="containsText" text="no data">
      <formula>NOT(ISERROR(SEARCH("no data",E24)))</formula>
    </cfRule>
  </conditionalFormatting>
  <conditionalFormatting sqref="D24">
    <cfRule type="containsText" dxfId="0" priority="1" operator="containsText" text="no data">
      <formula>NOT(ISERROR(SEARCH("no data",D24)))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4B0D-875A-4C47-A23A-0CCB3D872464}">
  <dimension ref="A1:I142"/>
  <sheetViews>
    <sheetView topLeftCell="A100" workbookViewId="0">
      <selection activeCell="A125" sqref="A125:E126"/>
    </sheetView>
  </sheetViews>
  <sheetFormatPr defaultRowHeight="15" x14ac:dyDescent="0.25"/>
  <cols>
    <col min="1" max="1" width="18.140625" style="3" bestFit="1" customWidth="1"/>
    <col min="2" max="2" width="21.42578125" style="3" customWidth="1"/>
    <col min="3" max="3" width="17.5703125" style="3" bestFit="1" customWidth="1"/>
    <col min="4" max="4" width="16.85546875" customWidth="1"/>
    <col min="5" max="5" width="18.5703125" bestFit="1" customWidth="1"/>
    <col min="6" max="6" width="13.5703125" bestFit="1" customWidth="1"/>
    <col min="7" max="7" width="24.7109375" bestFit="1" customWidth="1"/>
  </cols>
  <sheetData>
    <row r="1" spans="1:8" x14ac:dyDescent="0.25">
      <c r="A1" s="102" t="s">
        <v>288</v>
      </c>
      <c r="B1" s="102"/>
      <c r="D1" s="102" t="s">
        <v>292</v>
      </c>
      <c r="E1" s="102"/>
    </row>
    <row r="2" spans="1:8" x14ac:dyDescent="0.25">
      <c r="A2" s="5" t="s">
        <v>0</v>
      </c>
      <c r="B2" s="5" t="s">
        <v>291</v>
      </c>
      <c r="D2" s="5" t="s">
        <v>0</v>
      </c>
      <c r="E2" s="5" t="s">
        <v>291</v>
      </c>
      <c r="H2" s="20"/>
    </row>
    <row r="3" spans="1:8" x14ac:dyDescent="0.25">
      <c r="A3" s="21" t="s">
        <v>378</v>
      </c>
      <c r="B3" s="45">
        <v>1.2375</v>
      </c>
      <c r="D3" s="21" t="s">
        <v>367</v>
      </c>
      <c r="E3" s="45">
        <v>4226.076</v>
      </c>
      <c r="F3" s="39"/>
    </row>
    <row r="4" spans="1:8" x14ac:dyDescent="0.25">
      <c r="A4" s="21" t="s">
        <v>379</v>
      </c>
      <c r="B4" s="45">
        <v>1.2375</v>
      </c>
      <c r="C4" s="39"/>
      <c r="D4" s="21" t="s">
        <v>368</v>
      </c>
      <c r="E4" s="45">
        <v>2811.2330000000002</v>
      </c>
      <c r="F4" s="39"/>
    </row>
    <row r="5" spans="1:8" x14ac:dyDescent="0.25">
      <c r="A5" s="21" t="s">
        <v>380</v>
      </c>
      <c r="B5" s="45">
        <v>1.2375</v>
      </c>
      <c r="C5" s="39"/>
      <c r="D5" s="21" t="s">
        <v>369</v>
      </c>
      <c r="E5" s="45">
        <v>186.1438</v>
      </c>
      <c r="F5" s="39"/>
    </row>
    <row r="6" spans="1:8" x14ac:dyDescent="0.25">
      <c r="A6" s="21" t="s">
        <v>381</v>
      </c>
      <c r="B6" s="45">
        <v>1.2375</v>
      </c>
      <c r="C6" s="39"/>
      <c r="D6" s="21" t="s">
        <v>370</v>
      </c>
      <c r="E6" s="45">
        <v>3933.5940000000001</v>
      </c>
      <c r="F6" s="39"/>
    </row>
    <row r="7" spans="1:8" x14ac:dyDescent="0.25">
      <c r="A7" s="21" t="s">
        <v>382</v>
      </c>
      <c r="B7" s="45">
        <v>1.2375</v>
      </c>
      <c r="C7" s="39"/>
      <c r="D7" s="21" t="s">
        <v>371</v>
      </c>
      <c r="E7" s="45">
        <v>677.4701</v>
      </c>
      <c r="F7" s="39"/>
    </row>
    <row r="8" spans="1:8" x14ac:dyDescent="0.25">
      <c r="A8" s="21" t="s">
        <v>383</v>
      </c>
      <c r="B8" s="45">
        <v>1.2375</v>
      </c>
      <c r="C8" s="39"/>
      <c r="D8" s="21" t="s">
        <v>372</v>
      </c>
      <c r="E8" s="45">
        <v>11235.56</v>
      </c>
      <c r="F8" s="39"/>
    </row>
    <row r="9" spans="1:8" x14ac:dyDescent="0.25">
      <c r="A9" s="21" t="s">
        <v>384</v>
      </c>
      <c r="B9" s="45">
        <v>1.2375</v>
      </c>
      <c r="C9" s="39"/>
      <c r="D9" s="21" t="s">
        <v>373</v>
      </c>
      <c r="E9" s="45">
        <v>154.4744</v>
      </c>
      <c r="F9" s="39"/>
    </row>
    <row r="10" spans="1:8" x14ac:dyDescent="0.25">
      <c r="A10" s="21" t="s">
        <v>385</v>
      </c>
      <c r="B10" s="45">
        <v>1.2375</v>
      </c>
      <c r="C10" s="39"/>
      <c r="D10" s="21" t="s">
        <v>374</v>
      </c>
      <c r="E10" s="45">
        <v>3349.232</v>
      </c>
      <c r="F10" s="39"/>
    </row>
    <row r="11" spans="1:8" x14ac:dyDescent="0.25">
      <c r="A11" s="21" t="s">
        <v>386</v>
      </c>
      <c r="B11" s="45">
        <v>1.2375</v>
      </c>
      <c r="C11" s="39"/>
      <c r="D11" s="21" t="s">
        <v>375</v>
      </c>
      <c r="E11" s="45">
        <v>3896.049</v>
      </c>
      <c r="F11" s="39"/>
    </row>
    <row r="12" spans="1:8" x14ac:dyDescent="0.25">
      <c r="A12" s="21" t="s">
        <v>393</v>
      </c>
      <c r="B12" s="45">
        <v>1.2375</v>
      </c>
      <c r="C12" s="39"/>
      <c r="D12" s="21" t="s">
        <v>376</v>
      </c>
      <c r="E12" s="45">
        <v>6658.0559999999996</v>
      </c>
      <c r="F12" s="39"/>
    </row>
    <row r="13" spans="1:8" x14ac:dyDescent="0.25">
      <c r="A13" s="21" t="s">
        <v>394</v>
      </c>
      <c r="B13" s="45">
        <v>1.2375</v>
      </c>
      <c r="C13" s="39"/>
      <c r="D13" s="21" t="s">
        <v>377</v>
      </c>
      <c r="E13" s="45">
        <v>6.2603629999999999</v>
      </c>
      <c r="F13" s="39"/>
    </row>
    <row r="14" spans="1:8" x14ac:dyDescent="0.25">
      <c r="A14" s="21" t="s">
        <v>395</v>
      </c>
      <c r="B14" s="45">
        <v>1.2375</v>
      </c>
      <c r="C14" s="39"/>
      <c r="D14" s="21" t="s">
        <v>392</v>
      </c>
      <c r="E14" s="45">
        <v>308.18669999999997</v>
      </c>
      <c r="F14" s="39"/>
    </row>
    <row r="15" spans="1:8" x14ac:dyDescent="0.25">
      <c r="A15" s="21" t="s">
        <v>396</v>
      </c>
      <c r="B15" s="45">
        <v>1.2375</v>
      </c>
      <c r="C15" s="39"/>
      <c r="D15" s="21" t="s">
        <v>403</v>
      </c>
      <c r="E15" s="45">
        <v>44.41207</v>
      </c>
      <c r="F15" s="39"/>
    </row>
    <row r="16" spans="1:8" x14ac:dyDescent="0.25">
      <c r="A16" s="21" t="s">
        <v>397</v>
      </c>
      <c r="B16" s="45">
        <v>1.2375</v>
      </c>
      <c r="C16" s="39"/>
      <c r="D16" s="21" t="s">
        <v>405</v>
      </c>
      <c r="E16" s="45">
        <v>166.62039999999999</v>
      </c>
      <c r="F16" s="39"/>
    </row>
    <row r="17" spans="1:6" x14ac:dyDescent="0.25">
      <c r="A17" s="21" t="s">
        <v>398</v>
      </c>
      <c r="B17" s="45">
        <v>1.2375</v>
      </c>
      <c r="C17" s="39"/>
      <c r="D17" s="21" t="s">
        <v>387</v>
      </c>
      <c r="E17" s="45">
        <v>4.6159220000000003</v>
      </c>
      <c r="F17" s="39"/>
    </row>
    <row r="18" spans="1:6" x14ac:dyDescent="0.25">
      <c r="A18" s="21" t="s">
        <v>399</v>
      </c>
      <c r="B18" s="45">
        <v>1.2375</v>
      </c>
      <c r="C18" s="39"/>
      <c r="D18" s="21" t="s">
        <v>388</v>
      </c>
      <c r="E18" s="45">
        <v>7.4061360000000001</v>
      </c>
      <c r="F18" s="39"/>
    </row>
    <row r="19" spans="1:6" x14ac:dyDescent="0.25">
      <c r="A19" s="21" t="s">
        <v>400</v>
      </c>
      <c r="B19" s="45">
        <v>1.2375</v>
      </c>
      <c r="C19" s="39"/>
      <c r="D19" s="21" t="s">
        <v>389</v>
      </c>
      <c r="E19" s="45">
        <v>925.33249999999998</v>
      </c>
      <c r="F19" s="39"/>
    </row>
    <row r="20" spans="1:6" x14ac:dyDescent="0.25">
      <c r="A20" s="21" t="s">
        <v>401</v>
      </c>
      <c r="B20" s="45">
        <v>1.2375</v>
      </c>
      <c r="C20" s="39"/>
      <c r="D20" s="21" t="s">
        <v>390</v>
      </c>
      <c r="E20" s="45">
        <v>72.198670000000007</v>
      </c>
      <c r="F20" s="39"/>
    </row>
    <row r="21" spans="1:6" x14ac:dyDescent="0.25">
      <c r="A21" s="21" t="s">
        <v>402</v>
      </c>
      <c r="B21" s="45">
        <v>1.2375</v>
      </c>
      <c r="C21" s="39"/>
      <c r="D21" s="21" t="s">
        <v>391</v>
      </c>
      <c r="E21" s="45">
        <v>1050.9359999999999</v>
      </c>
      <c r="F21" s="39"/>
    </row>
    <row r="22" spans="1:6" x14ac:dyDescent="0.25">
      <c r="A22" s="21" t="s">
        <v>404</v>
      </c>
      <c r="B22" s="45">
        <v>1.2375</v>
      </c>
      <c r="C22" s="39"/>
      <c r="D22" s="21" t="s">
        <v>411</v>
      </c>
      <c r="E22" s="45">
        <v>1.2375</v>
      </c>
      <c r="F22" s="39"/>
    </row>
    <row r="23" spans="1:6" x14ac:dyDescent="0.25">
      <c r="A23" s="21" t="s">
        <v>406</v>
      </c>
      <c r="B23" s="45">
        <v>1.2375</v>
      </c>
      <c r="C23" s="39"/>
      <c r="D23" s="21" t="s">
        <v>413</v>
      </c>
      <c r="E23" s="45">
        <v>1.2375</v>
      </c>
      <c r="F23" s="39"/>
    </row>
    <row r="24" spans="1:6" x14ac:dyDescent="0.25">
      <c r="A24" s="21" t="s">
        <v>407</v>
      </c>
      <c r="B24" s="45">
        <v>1.2375</v>
      </c>
      <c r="C24" s="39"/>
      <c r="D24" s="21" t="s">
        <v>811</v>
      </c>
      <c r="E24" s="25">
        <v>38.299999999999997</v>
      </c>
      <c r="F24" s="39"/>
    </row>
    <row r="25" spans="1:6" x14ac:dyDescent="0.25">
      <c r="A25" s="21" t="s">
        <v>408</v>
      </c>
      <c r="B25" s="45">
        <v>1.2375</v>
      </c>
      <c r="C25" s="39"/>
      <c r="D25" s="21" t="s">
        <v>812</v>
      </c>
      <c r="E25" s="25">
        <v>10.5</v>
      </c>
      <c r="F25" s="39"/>
    </row>
    <row r="26" spans="1:6" x14ac:dyDescent="0.25">
      <c r="A26" s="21" t="s">
        <v>409</v>
      </c>
      <c r="B26" s="45">
        <v>1.2375</v>
      </c>
      <c r="C26" s="39"/>
    </row>
    <row r="27" spans="1:6" x14ac:dyDescent="0.25">
      <c r="A27" s="21" t="s">
        <v>410</v>
      </c>
      <c r="B27" s="45">
        <v>1.2375</v>
      </c>
      <c r="C27" s="39"/>
    </row>
    <row r="28" spans="1:6" x14ac:dyDescent="0.25">
      <c r="A28" s="21" t="s">
        <v>412</v>
      </c>
      <c r="B28" s="45">
        <v>1.2375</v>
      </c>
      <c r="C28" s="39"/>
    </row>
    <row r="29" spans="1:6" x14ac:dyDescent="0.25">
      <c r="A29" s="21" t="s">
        <v>414</v>
      </c>
      <c r="B29" s="45">
        <v>1.2375</v>
      </c>
      <c r="C29" s="39"/>
    </row>
    <row r="30" spans="1:6" x14ac:dyDescent="0.25">
      <c r="A30" s="21" t="s">
        <v>415</v>
      </c>
      <c r="B30" s="45">
        <v>1.2375</v>
      </c>
      <c r="C30" s="39"/>
    </row>
    <row r="31" spans="1:6" x14ac:dyDescent="0.25">
      <c r="A31" s="21" t="s">
        <v>298</v>
      </c>
      <c r="B31" s="45">
        <v>1.2375</v>
      </c>
      <c r="C31" s="39"/>
    </row>
    <row r="32" spans="1:6" x14ac:dyDescent="0.25">
      <c r="A32" s="21" t="s">
        <v>299</v>
      </c>
      <c r="B32" s="45">
        <v>1.2375</v>
      </c>
      <c r="C32" s="39"/>
    </row>
    <row r="33" spans="1:3" x14ac:dyDescent="0.25">
      <c r="A33" s="21" t="s">
        <v>300</v>
      </c>
      <c r="B33" s="45">
        <v>1.2375</v>
      </c>
      <c r="C33" s="39"/>
    </row>
    <row r="34" spans="1:3" x14ac:dyDescent="0.25">
      <c r="A34" s="21" t="s">
        <v>301</v>
      </c>
      <c r="B34" s="45">
        <v>1.2375</v>
      </c>
      <c r="C34" s="39"/>
    </row>
    <row r="35" spans="1:3" x14ac:dyDescent="0.25">
      <c r="A35" s="21" t="s">
        <v>302</v>
      </c>
      <c r="B35" s="45">
        <v>1.2375</v>
      </c>
      <c r="C35" s="39"/>
    </row>
    <row r="36" spans="1:3" x14ac:dyDescent="0.25">
      <c r="A36" s="21" t="s">
        <v>303</v>
      </c>
      <c r="B36" s="45">
        <v>1.2375</v>
      </c>
      <c r="C36" s="39"/>
    </row>
    <row r="37" spans="1:3" x14ac:dyDescent="0.25">
      <c r="A37" s="21" t="s">
        <v>304</v>
      </c>
      <c r="B37" s="45">
        <v>1.2375</v>
      </c>
      <c r="C37" s="39"/>
    </row>
    <row r="38" spans="1:3" x14ac:dyDescent="0.25">
      <c r="A38" s="21" t="s">
        <v>305</v>
      </c>
      <c r="B38" s="45">
        <v>1.2375</v>
      </c>
      <c r="C38" s="39"/>
    </row>
    <row r="39" spans="1:3" x14ac:dyDescent="0.25">
      <c r="A39" s="21" t="s">
        <v>306</v>
      </c>
      <c r="B39" s="45">
        <v>1.2375</v>
      </c>
      <c r="C39" s="39"/>
    </row>
    <row r="40" spans="1:3" x14ac:dyDescent="0.25">
      <c r="A40" s="21" t="s">
        <v>307</v>
      </c>
      <c r="B40" s="45">
        <v>1.2375</v>
      </c>
      <c r="C40" s="39"/>
    </row>
    <row r="41" spans="1:3" x14ac:dyDescent="0.25">
      <c r="A41" s="21" t="s">
        <v>308</v>
      </c>
      <c r="B41" s="45">
        <v>1.2375</v>
      </c>
      <c r="C41" s="39"/>
    </row>
    <row r="42" spans="1:3" x14ac:dyDescent="0.25">
      <c r="A42" s="21" t="s">
        <v>309</v>
      </c>
      <c r="B42" s="45">
        <v>1.2375</v>
      </c>
      <c r="C42" s="39"/>
    </row>
    <row r="43" spans="1:3" x14ac:dyDescent="0.25">
      <c r="A43" s="21" t="s">
        <v>310</v>
      </c>
      <c r="B43" s="45">
        <v>1.2375</v>
      </c>
      <c r="C43" s="39"/>
    </row>
    <row r="44" spans="1:3" x14ac:dyDescent="0.25">
      <c r="A44" s="21" t="s">
        <v>311</v>
      </c>
      <c r="B44" s="45">
        <v>1.2375</v>
      </c>
      <c r="C44" s="39"/>
    </row>
    <row r="45" spans="1:3" x14ac:dyDescent="0.25">
      <c r="A45" s="21" t="s">
        <v>312</v>
      </c>
      <c r="B45" s="45">
        <v>1.2375</v>
      </c>
      <c r="C45" s="39"/>
    </row>
    <row r="46" spans="1:3" x14ac:dyDescent="0.25">
      <c r="A46" s="21" t="s">
        <v>313</v>
      </c>
      <c r="B46" s="45">
        <v>1.2375</v>
      </c>
      <c r="C46" s="39"/>
    </row>
    <row r="47" spans="1:3" x14ac:dyDescent="0.25">
      <c r="A47" s="21" t="s">
        <v>314</v>
      </c>
      <c r="B47" s="45">
        <v>1.2375</v>
      </c>
      <c r="C47" s="39"/>
    </row>
    <row r="48" spans="1:3" x14ac:dyDescent="0.25">
      <c r="A48" s="21" t="s">
        <v>315</v>
      </c>
      <c r="B48" s="45">
        <v>1.2375</v>
      </c>
      <c r="C48" s="39"/>
    </row>
    <row r="49" spans="1:3" x14ac:dyDescent="0.25">
      <c r="A49" s="21" t="s">
        <v>316</v>
      </c>
      <c r="B49" s="45">
        <v>1.2375</v>
      </c>
      <c r="C49" s="39"/>
    </row>
    <row r="50" spans="1:3" x14ac:dyDescent="0.25">
      <c r="A50" s="21" t="s">
        <v>317</v>
      </c>
      <c r="B50" s="45">
        <v>1.2375</v>
      </c>
      <c r="C50" s="39"/>
    </row>
    <row r="51" spans="1:3" x14ac:dyDescent="0.25">
      <c r="A51" s="21" t="s">
        <v>318</v>
      </c>
      <c r="B51" s="45">
        <v>1.2375</v>
      </c>
      <c r="C51" s="39"/>
    </row>
    <row r="52" spans="1:3" x14ac:dyDescent="0.25">
      <c r="A52" s="21" t="s">
        <v>319</v>
      </c>
      <c r="B52" s="45">
        <v>1.2375</v>
      </c>
      <c r="C52" s="39"/>
    </row>
    <row r="53" spans="1:3" x14ac:dyDescent="0.25">
      <c r="A53" s="21" t="s">
        <v>320</v>
      </c>
      <c r="B53" s="45">
        <v>1.2375</v>
      </c>
      <c r="C53" s="39"/>
    </row>
    <row r="54" spans="1:3" x14ac:dyDescent="0.25">
      <c r="A54" s="21" t="s">
        <v>321</v>
      </c>
      <c r="B54" s="45">
        <v>1.2375</v>
      </c>
      <c r="C54" s="39"/>
    </row>
    <row r="55" spans="1:3" x14ac:dyDescent="0.25">
      <c r="A55" s="21" t="s">
        <v>322</v>
      </c>
      <c r="B55" s="45">
        <v>1.2375</v>
      </c>
      <c r="C55" s="39"/>
    </row>
    <row r="56" spans="1:3" x14ac:dyDescent="0.25">
      <c r="A56" s="21" t="s">
        <v>323</v>
      </c>
      <c r="B56" s="45">
        <v>1.2375</v>
      </c>
      <c r="C56" s="39"/>
    </row>
    <row r="57" spans="1:3" x14ac:dyDescent="0.25">
      <c r="A57" s="21" t="s">
        <v>324</v>
      </c>
      <c r="B57" s="45">
        <v>1.2375</v>
      </c>
      <c r="C57" s="39"/>
    </row>
    <row r="58" spans="1:3" x14ac:dyDescent="0.25">
      <c r="A58" s="21" t="s">
        <v>325</v>
      </c>
      <c r="B58" s="45">
        <v>1.2375</v>
      </c>
      <c r="C58" s="39"/>
    </row>
    <row r="59" spans="1:3" x14ac:dyDescent="0.25">
      <c r="A59" s="21" t="s">
        <v>326</v>
      </c>
      <c r="B59" s="45">
        <v>1.2375</v>
      </c>
      <c r="C59" s="39"/>
    </row>
    <row r="60" spans="1:3" x14ac:dyDescent="0.25">
      <c r="A60" s="21" t="s">
        <v>327</v>
      </c>
      <c r="B60" s="45">
        <v>1.2375</v>
      </c>
      <c r="C60" s="39"/>
    </row>
    <row r="61" spans="1:3" x14ac:dyDescent="0.25">
      <c r="A61" s="21" t="s">
        <v>328</v>
      </c>
      <c r="B61" s="45">
        <v>1.2375</v>
      </c>
      <c r="C61" s="39"/>
    </row>
    <row r="62" spans="1:3" x14ac:dyDescent="0.25">
      <c r="A62" s="21" t="s">
        <v>329</v>
      </c>
      <c r="B62" s="45">
        <v>1.2375</v>
      </c>
      <c r="C62" s="39"/>
    </row>
    <row r="63" spans="1:3" x14ac:dyDescent="0.25">
      <c r="A63" s="21" t="s">
        <v>330</v>
      </c>
      <c r="B63" s="45">
        <v>1.2375</v>
      </c>
      <c r="C63" s="39"/>
    </row>
    <row r="64" spans="1:3" x14ac:dyDescent="0.25">
      <c r="A64" s="21" t="s">
        <v>331</v>
      </c>
      <c r="B64" s="45">
        <v>1.2375</v>
      </c>
      <c r="C64" s="39"/>
    </row>
    <row r="65" spans="1:3" x14ac:dyDescent="0.25">
      <c r="A65" s="21" t="s">
        <v>332</v>
      </c>
      <c r="B65" s="45">
        <v>1.2375</v>
      </c>
      <c r="C65" s="39"/>
    </row>
    <row r="66" spans="1:3" x14ac:dyDescent="0.25">
      <c r="A66" s="21" t="s">
        <v>333</v>
      </c>
      <c r="B66" s="45">
        <v>1.2375</v>
      </c>
      <c r="C66" s="39"/>
    </row>
    <row r="67" spans="1:3" x14ac:dyDescent="0.25">
      <c r="A67" s="21" t="s">
        <v>334</v>
      </c>
      <c r="B67" s="45">
        <v>1.2375</v>
      </c>
      <c r="C67" s="39"/>
    </row>
    <row r="68" spans="1:3" x14ac:dyDescent="0.25">
      <c r="A68" s="21" t="s">
        <v>335</v>
      </c>
      <c r="B68" s="45">
        <v>1.2375</v>
      </c>
      <c r="C68" s="39"/>
    </row>
    <row r="69" spans="1:3" x14ac:dyDescent="0.25">
      <c r="A69" s="21" t="s">
        <v>336</v>
      </c>
      <c r="B69" s="45">
        <v>1.2375</v>
      </c>
      <c r="C69" s="39"/>
    </row>
    <row r="70" spans="1:3" x14ac:dyDescent="0.25">
      <c r="A70" s="21" t="s">
        <v>337</v>
      </c>
      <c r="B70" s="45">
        <v>1.319</v>
      </c>
      <c r="C70" s="39"/>
    </row>
    <row r="71" spans="1:3" x14ac:dyDescent="0.25">
      <c r="A71" s="21" t="s">
        <v>338</v>
      </c>
      <c r="B71" s="45">
        <v>1.2375</v>
      </c>
      <c r="C71" s="39"/>
    </row>
    <row r="72" spans="1:3" x14ac:dyDescent="0.25">
      <c r="A72" s="21" t="s">
        <v>339</v>
      </c>
      <c r="B72" s="45">
        <v>1.2375</v>
      </c>
      <c r="C72" s="39"/>
    </row>
    <row r="73" spans="1:3" x14ac:dyDescent="0.25">
      <c r="A73" s="21" t="s">
        <v>340</v>
      </c>
      <c r="B73" s="45">
        <v>1.2375</v>
      </c>
      <c r="C73" s="39"/>
    </row>
    <row r="74" spans="1:3" x14ac:dyDescent="0.25">
      <c r="A74" s="21" t="s">
        <v>341</v>
      </c>
      <c r="B74" s="45">
        <v>1.2375</v>
      </c>
      <c r="C74" s="39"/>
    </row>
    <row r="75" spans="1:3" x14ac:dyDescent="0.25">
      <c r="A75" s="21" t="s">
        <v>342</v>
      </c>
      <c r="B75" s="45">
        <v>1.2375</v>
      </c>
      <c r="C75" s="39"/>
    </row>
    <row r="76" spans="1:3" x14ac:dyDescent="0.25">
      <c r="A76" s="21" t="s">
        <v>343</v>
      </c>
      <c r="B76" s="45">
        <v>1.2375</v>
      </c>
      <c r="C76" s="39"/>
    </row>
    <row r="77" spans="1:3" x14ac:dyDescent="0.25">
      <c r="A77" s="21" t="s">
        <v>344</v>
      </c>
      <c r="B77" s="45">
        <v>1.2375</v>
      </c>
      <c r="C77" s="39"/>
    </row>
    <row r="78" spans="1:3" x14ac:dyDescent="0.25">
      <c r="A78" s="21" t="s">
        <v>345</v>
      </c>
      <c r="B78" s="45">
        <v>1.2375</v>
      </c>
      <c r="C78" s="39"/>
    </row>
    <row r="79" spans="1:3" x14ac:dyDescent="0.25">
      <c r="A79" s="21" t="s">
        <v>346</v>
      </c>
      <c r="B79" s="45">
        <v>1.2375</v>
      </c>
      <c r="C79" s="39"/>
    </row>
    <row r="80" spans="1:3" x14ac:dyDescent="0.25">
      <c r="A80" s="21" t="s">
        <v>347</v>
      </c>
      <c r="B80" s="45">
        <v>1.2375</v>
      </c>
      <c r="C80" s="39"/>
    </row>
    <row r="81" spans="1:3" x14ac:dyDescent="0.25">
      <c r="A81" s="21" t="s">
        <v>348</v>
      </c>
      <c r="B81" s="45">
        <v>1.2375</v>
      </c>
      <c r="C81" s="39"/>
    </row>
    <row r="82" spans="1:3" x14ac:dyDescent="0.25">
      <c r="A82" s="21" t="s">
        <v>349</v>
      </c>
      <c r="B82" s="45">
        <v>1.2375</v>
      </c>
      <c r="C82" s="39"/>
    </row>
    <row r="83" spans="1:3" x14ac:dyDescent="0.25">
      <c r="A83" s="21" t="s">
        <v>350</v>
      </c>
      <c r="B83" s="45">
        <v>1.2375</v>
      </c>
      <c r="C83" s="39"/>
    </row>
    <row r="84" spans="1:3" x14ac:dyDescent="0.25">
      <c r="A84" s="21" t="s">
        <v>351</v>
      </c>
      <c r="B84" s="45">
        <v>1.2375</v>
      </c>
      <c r="C84" s="39"/>
    </row>
    <row r="85" spans="1:3" x14ac:dyDescent="0.25">
      <c r="A85" s="21" t="s">
        <v>352</v>
      </c>
      <c r="B85" s="45">
        <v>1.2375</v>
      </c>
      <c r="C85" s="39"/>
    </row>
    <row r="86" spans="1:3" x14ac:dyDescent="0.25">
      <c r="A86" s="21" t="s">
        <v>353</v>
      </c>
      <c r="B86" s="45">
        <v>1.2375</v>
      </c>
      <c r="C86" s="39"/>
    </row>
    <row r="87" spans="1:3" x14ac:dyDescent="0.25">
      <c r="A87" s="21" t="s">
        <v>354</v>
      </c>
      <c r="B87" s="45">
        <v>1.2375</v>
      </c>
      <c r="C87" s="39"/>
    </row>
    <row r="88" spans="1:3" x14ac:dyDescent="0.25">
      <c r="A88" s="21" t="s">
        <v>355</v>
      </c>
      <c r="B88" s="45">
        <v>1.2375</v>
      </c>
      <c r="C88" s="39"/>
    </row>
    <row r="89" spans="1:3" x14ac:dyDescent="0.25">
      <c r="A89" s="21" t="s">
        <v>356</v>
      </c>
      <c r="B89" s="45">
        <v>1.2375</v>
      </c>
      <c r="C89" s="39"/>
    </row>
    <row r="90" spans="1:3" x14ac:dyDescent="0.25">
      <c r="A90" s="21" t="s">
        <v>357</v>
      </c>
      <c r="B90" s="45">
        <v>1.2375</v>
      </c>
      <c r="C90" s="39"/>
    </row>
    <row r="91" spans="1:3" x14ac:dyDescent="0.25">
      <c r="A91" s="21" t="s">
        <v>358</v>
      </c>
      <c r="B91" s="45">
        <v>1.2375</v>
      </c>
      <c r="C91" s="39"/>
    </row>
    <row r="92" spans="1:3" x14ac:dyDescent="0.25">
      <c r="A92" s="21" t="s">
        <v>359</v>
      </c>
      <c r="B92" s="45">
        <v>1.2375</v>
      </c>
      <c r="C92" s="39"/>
    </row>
    <row r="93" spans="1:3" x14ac:dyDescent="0.25">
      <c r="A93" s="21" t="s">
        <v>360</v>
      </c>
      <c r="B93" s="45">
        <v>1.2375</v>
      </c>
      <c r="C93" s="39"/>
    </row>
    <row r="94" spans="1:3" x14ac:dyDescent="0.25">
      <c r="A94" s="21" t="s">
        <v>361</v>
      </c>
      <c r="B94" s="45">
        <v>1.2375</v>
      </c>
      <c r="C94" s="39"/>
    </row>
    <row r="95" spans="1:3" x14ac:dyDescent="0.25">
      <c r="A95" s="21" t="s">
        <v>362</v>
      </c>
      <c r="B95" s="45">
        <v>1.2375</v>
      </c>
      <c r="C95" s="39"/>
    </row>
    <row r="96" spans="1:3" x14ac:dyDescent="0.25">
      <c r="A96" s="21" t="s">
        <v>363</v>
      </c>
      <c r="B96" s="45">
        <v>1.2375</v>
      </c>
      <c r="C96" s="39"/>
    </row>
    <row r="97" spans="1:9" x14ac:dyDescent="0.25">
      <c r="A97" s="21" t="s">
        <v>364</v>
      </c>
      <c r="B97" s="45">
        <v>1.2375</v>
      </c>
      <c r="C97" s="39"/>
    </row>
    <row r="98" spans="1:9" x14ac:dyDescent="0.25">
      <c r="A98" s="21" t="s">
        <v>365</v>
      </c>
      <c r="B98" s="45">
        <v>1.2375</v>
      </c>
      <c r="C98" s="39"/>
    </row>
    <row r="99" spans="1:9" x14ac:dyDescent="0.25">
      <c r="A99" s="21" t="s">
        <v>366</v>
      </c>
      <c r="B99" s="45">
        <v>1.486</v>
      </c>
      <c r="C99" s="39"/>
    </row>
    <row r="102" spans="1:9" x14ac:dyDescent="0.25">
      <c r="A102" s="103" t="s">
        <v>293</v>
      </c>
      <c r="B102" s="103"/>
      <c r="C102" s="103"/>
      <c r="D102" s="103"/>
      <c r="E102" s="103"/>
      <c r="F102" s="103"/>
      <c r="G102" s="104" t="s">
        <v>886</v>
      </c>
      <c r="H102" s="104"/>
      <c r="I102" s="104"/>
    </row>
    <row r="103" spans="1:9" x14ac:dyDescent="0.25">
      <c r="A103" s="21"/>
      <c r="B103" s="21" t="s">
        <v>220</v>
      </c>
      <c r="C103" s="21" t="s">
        <v>221</v>
      </c>
      <c r="D103" s="21" t="s">
        <v>222</v>
      </c>
      <c r="E103" s="21" t="s">
        <v>221</v>
      </c>
      <c r="F103" s="21" t="s">
        <v>223</v>
      </c>
      <c r="G103" s="43" t="s">
        <v>887</v>
      </c>
      <c r="H103" s="12" t="s">
        <v>809</v>
      </c>
      <c r="I103" s="12" t="s">
        <v>808</v>
      </c>
    </row>
    <row r="104" spans="1:9" x14ac:dyDescent="0.25">
      <c r="A104" s="21" t="s">
        <v>810</v>
      </c>
      <c r="B104" s="21">
        <v>58.33</v>
      </c>
      <c r="C104" s="21" t="s">
        <v>813</v>
      </c>
      <c r="D104" s="21">
        <v>97.94</v>
      </c>
      <c r="E104" s="21" t="s">
        <v>418</v>
      </c>
      <c r="F104" s="21">
        <v>28.29</v>
      </c>
      <c r="G104" s="30">
        <f>(B104+D104)-100</f>
        <v>56.269999999999982</v>
      </c>
      <c r="H104" s="7"/>
      <c r="I104" s="33" t="str">
        <f>A106</f>
        <v>&gt; 3.051</v>
      </c>
    </row>
    <row r="105" spans="1:9" x14ac:dyDescent="0.25">
      <c r="A105" s="21" t="s">
        <v>419</v>
      </c>
      <c r="B105" s="21">
        <v>58.33</v>
      </c>
      <c r="C105" s="21" t="s">
        <v>813</v>
      </c>
      <c r="D105" s="21">
        <v>98.97</v>
      </c>
      <c r="E105" s="21" t="s">
        <v>420</v>
      </c>
      <c r="F105" s="21">
        <v>56.58</v>
      </c>
      <c r="G105" s="30">
        <f t="shared" ref="G105:G124" si="0">(B105+D105)-100</f>
        <v>57.300000000000011</v>
      </c>
      <c r="H105" s="7"/>
    </row>
    <row r="106" spans="1:9" x14ac:dyDescent="0.25">
      <c r="A106" s="21" t="s">
        <v>421</v>
      </c>
      <c r="B106" s="21">
        <v>58.33</v>
      </c>
      <c r="C106" s="21" t="s">
        <v>813</v>
      </c>
      <c r="D106" s="21">
        <v>100</v>
      </c>
      <c r="E106" s="21" t="s">
        <v>422</v>
      </c>
      <c r="F106" s="21"/>
      <c r="G106" s="30">
        <f t="shared" si="0"/>
        <v>58.329999999999984</v>
      </c>
      <c r="H106" s="40">
        <f>G106</f>
        <v>58.329999999999984</v>
      </c>
    </row>
    <row r="107" spans="1:9" x14ac:dyDescent="0.25">
      <c r="A107" s="21" t="s">
        <v>423</v>
      </c>
      <c r="B107" s="21">
        <v>55.56</v>
      </c>
      <c r="C107" s="21" t="s">
        <v>814</v>
      </c>
      <c r="D107" s="21">
        <v>100</v>
      </c>
      <c r="E107" s="21" t="s">
        <v>422</v>
      </c>
      <c r="F107" s="21"/>
      <c r="G107" s="30">
        <f t="shared" si="0"/>
        <v>55.56</v>
      </c>
      <c r="H107" s="7"/>
    </row>
    <row r="108" spans="1:9" x14ac:dyDescent="0.25">
      <c r="A108" s="21" t="s">
        <v>424</v>
      </c>
      <c r="B108" s="21">
        <v>52.78</v>
      </c>
      <c r="C108" s="21" t="s">
        <v>815</v>
      </c>
      <c r="D108" s="21">
        <v>100</v>
      </c>
      <c r="E108" s="21" t="s">
        <v>422</v>
      </c>
      <c r="F108" s="21"/>
      <c r="G108" s="30">
        <f t="shared" si="0"/>
        <v>52.78</v>
      </c>
      <c r="H108" s="7"/>
    </row>
    <row r="109" spans="1:9" x14ac:dyDescent="0.25">
      <c r="A109" s="21" t="s">
        <v>816</v>
      </c>
      <c r="B109" s="21">
        <v>50</v>
      </c>
      <c r="C109" s="21" t="s">
        <v>817</v>
      </c>
      <c r="D109" s="21">
        <v>100</v>
      </c>
      <c r="E109" s="21" t="s">
        <v>422</v>
      </c>
      <c r="F109" s="21"/>
      <c r="G109" s="30">
        <f t="shared" si="0"/>
        <v>50</v>
      </c>
      <c r="H109" s="7"/>
    </row>
    <row r="110" spans="1:9" x14ac:dyDescent="0.25">
      <c r="A110" s="21" t="s">
        <v>818</v>
      </c>
      <c r="B110" s="21">
        <v>47.22</v>
      </c>
      <c r="C110" s="21" t="s">
        <v>819</v>
      </c>
      <c r="D110" s="21">
        <v>100</v>
      </c>
      <c r="E110" s="21" t="s">
        <v>422</v>
      </c>
      <c r="F110" s="21"/>
      <c r="G110" s="30">
        <f t="shared" si="0"/>
        <v>47.22</v>
      </c>
      <c r="H110" s="7"/>
    </row>
    <row r="111" spans="1:9" x14ac:dyDescent="0.25">
      <c r="A111" s="21" t="s">
        <v>820</v>
      </c>
      <c r="B111" s="21">
        <v>44.44</v>
      </c>
      <c r="C111" s="21" t="s">
        <v>821</v>
      </c>
      <c r="D111" s="21">
        <v>100</v>
      </c>
      <c r="E111" s="21" t="s">
        <v>422</v>
      </c>
      <c r="F111" s="21"/>
      <c r="G111" s="30">
        <f t="shared" si="0"/>
        <v>44.44</v>
      </c>
      <c r="H111" s="7"/>
    </row>
    <row r="112" spans="1:9" x14ac:dyDescent="0.25">
      <c r="A112" s="21" t="s">
        <v>425</v>
      </c>
      <c r="B112" s="21">
        <v>41.67</v>
      </c>
      <c r="C112" s="21" t="s">
        <v>822</v>
      </c>
      <c r="D112" s="21">
        <v>100</v>
      </c>
      <c r="E112" s="21" t="s">
        <v>422</v>
      </c>
      <c r="F112" s="21"/>
      <c r="G112" s="30">
        <f t="shared" si="0"/>
        <v>41.670000000000016</v>
      </c>
      <c r="H112" s="7"/>
    </row>
    <row r="113" spans="1:8" x14ac:dyDescent="0.25">
      <c r="A113" s="21" t="s">
        <v>426</v>
      </c>
      <c r="B113" s="21">
        <v>38.89</v>
      </c>
      <c r="C113" s="21" t="s">
        <v>823</v>
      </c>
      <c r="D113" s="21">
        <v>100</v>
      </c>
      <c r="E113" s="21" t="s">
        <v>422</v>
      </c>
      <c r="F113" s="21"/>
      <c r="G113" s="30">
        <f t="shared" si="0"/>
        <v>38.889999999999986</v>
      </c>
      <c r="H113" s="7"/>
    </row>
    <row r="114" spans="1:8" x14ac:dyDescent="0.25">
      <c r="A114" s="21" t="s">
        <v>427</v>
      </c>
      <c r="B114" s="21">
        <v>36.11</v>
      </c>
      <c r="C114" s="21" t="s">
        <v>824</v>
      </c>
      <c r="D114" s="21">
        <v>100</v>
      </c>
      <c r="E114" s="21" t="s">
        <v>422</v>
      </c>
      <c r="F114" s="21"/>
      <c r="G114" s="30">
        <f t="shared" si="0"/>
        <v>36.110000000000014</v>
      </c>
      <c r="H114" s="7"/>
    </row>
    <row r="115" spans="1:8" x14ac:dyDescent="0.25">
      <c r="A115" s="21" t="s">
        <v>428</v>
      </c>
      <c r="B115" s="21">
        <v>33.33</v>
      </c>
      <c r="C115" s="21" t="s">
        <v>825</v>
      </c>
      <c r="D115" s="21">
        <v>100</v>
      </c>
      <c r="E115" s="21" t="s">
        <v>422</v>
      </c>
      <c r="F115" s="21"/>
      <c r="G115" s="30">
        <f t="shared" si="0"/>
        <v>33.329999999999984</v>
      </c>
      <c r="H115" s="7"/>
    </row>
    <row r="116" spans="1:8" x14ac:dyDescent="0.25">
      <c r="A116" s="21" t="s">
        <v>429</v>
      </c>
      <c r="B116" s="21">
        <v>30.56</v>
      </c>
      <c r="C116" s="21" t="s">
        <v>826</v>
      </c>
      <c r="D116" s="21">
        <v>100</v>
      </c>
      <c r="E116" s="21" t="s">
        <v>422</v>
      </c>
      <c r="F116" s="21"/>
      <c r="G116" s="30">
        <f t="shared" si="0"/>
        <v>30.560000000000002</v>
      </c>
      <c r="H116" s="7"/>
    </row>
    <row r="117" spans="1:8" x14ac:dyDescent="0.25">
      <c r="A117" s="21" t="s">
        <v>430</v>
      </c>
      <c r="B117" s="21">
        <v>27.78</v>
      </c>
      <c r="C117" s="21" t="s">
        <v>827</v>
      </c>
      <c r="D117" s="21">
        <v>100</v>
      </c>
      <c r="E117" s="21" t="s">
        <v>422</v>
      </c>
      <c r="F117" s="21"/>
      <c r="G117" s="30">
        <f t="shared" si="0"/>
        <v>27.78</v>
      </c>
      <c r="H117" s="7"/>
    </row>
    <row r="118" spans="1:8" x14ac:dyDescent="0.25">
      <c r="A118" s="21" t="s">
        <v>431</v>
      </c>
      <c r="B118" s="21">
        <v>25</v>
      </c>
      <c r="C118" s="21" t="s">
        <v>828</v>
      </c>
      <c r="D118" s="21">
        <v>100</v>
      </c>
      <c r="E118" s="21" t="s">
        <v>422</v>
      </c>
      <c r="F118" s="21"/>
      <c r="G118" s="30">
        <f t="shared" si="0"/>
        <v>25</v>
      </c>
      <c r="H118" s="7"/>
    </row>
    <row r="119" spans="1:8" x14ac:dyDescent="0.25">
      <c r="A119" s="21" t="s">
        <v>432</v>
      </c>
      <c r="B119" s="21">
        <v>22.22</v>
      </c>
      <c r="C119" s="21" t="s">
        <v>829</v>
      </c>
      <c r="D119" s="21">
        <v>100</v>
      </c>
      <c r="E119" s="21" t="s">
        <v>422</v>
      </c>
      <c r="F119" s="21"/>
      <c r="G119" s="30">
        <f t="shared" si="0"/>
        <v>22.22</v>
      </c>
      <c r="H119" s="7"/>
    </row>
    <row r="120" spans="1:8" x14ac:dyDescent="0.25">
      <c r="A120" s="21" t="s">
        <v>433</v>
      </c>
      <c r="B120" s="21">
        <v>19.440000000000001</v>
      </c>
      <c r="C120" s="21" t="s">
        <v>830</v>
      </c>
      <c r="D120" s="21">
        <v>100</v>
      </c>
      <c r="E120" s="21" t="s">
        <v>422</v>
      </c>
      <c r="F120" s="21"/>
      <c r="G120" s="30">
        <f t="shared" si="0"/>
        <v>19.439999999999998</v>
      </c>
      <c r="H120" s="7"/>
    </row>
    <row r="121" spans="1:8" x14ac:dyDescent="0.25">
      <c r="A121" s="21" t="s">
        <v>434</v>
      </c>
      <c r="B121" s="21">
        <v>16.670000000000002</v>
      </c>
      <c r="C121" s="21" t="s">
        <v>831</v>
      </c>
      <c r="D121" s="21">
        <v>100</v>
      </c>
      <c r="E121" s="21" t="s">
        <v>422</v>
      </c>
      <c r="F121" s="21"/>
      <c r="G121" s="30">
        <f t="shared" si="0"/>
        <v>16.670000000000002</v>
      </c>
      <c r="H121" s="7"/>
    </row>
    <row r="122" spans="1:8" x14ac:dyDescent="0.25">
      <c r="A122" s="21" t="s">
        <v>435</v>
      </c>
      <c r="B122" s="21">
        <v>13.89</v>
      </c>
      <c r="C122" s="21" t="s">
        <v>832</v>
      </c>
      <c r="D122" s="21">
        <v>100</v>
      </c>
      <c r="E122" s="21" t="s">
        <v>422</v>
      </c>
      <c r="F122" s="21"/>
      <c r="G122" s="30">
        <f t="shared" si="0"/>
        <v>13.89</v>
      </c>
      <c r="H122" s="40"/>
    </row>
    <row r="123" spans="1:8" x14ac:dyDescent="0.25">
      <c r="A123" s="21" t="s">
        <v>436</v>
      </c>
      <c r="B123" s="21">
        <v>11.11</v>
      </c>
      <c r="C123" s="21" t="s">
        <v>833</v>
      </c>
      <c r="D123" s="21">
        <v>100</v>
      </c>
      <c r="E123" s="21" t="s">
        <v>422</v>
      </c>
      <c r="F123" s="21"/>
      <c r="G123" s="30">
        <f t="shared" si="0"/>
        <v>11.11</v>
      </c>
      <c r="H123" s="7"/>
    </row>
    <row r="124" spans="1:8" x14ac:dyDescent="0.25">
      <c r="A124" s="21" t="s">
        <v>437</v>
      </c>
      <c r="B124" s="21">
        <v>8.3330000000000002</v>
      </c>
      <c r="C124" s="21" t="s">
        <v>834</v>
      </c>
      <c r="D124" s="21">
        <v>100</v>
      </c>
      <c r="E124" s="21" t="s">
        <v>422</v>
      </c>
      <c r="F124" s="21"/>
      <c r="G124" s="30">
        <f t="shared" si="0"/>
        <v>8.3329999999999984</v>
      </c>
      <c r="H124" s="7"/>
    </row>
    <row r="125" spans="1:8" x14ac:dyDescent="0.25">
      <c r="A125" s="46" t="s">
        <v>438</v>
      </c>
      <c r="B125" s="46">
        <v>5.556</v>
      </c>
      <c r="C125" s="46" t="s">
        <v>835</v>
      </c>
      <c r="D125" s="46">
        <v>100</v>
      </c>
      <c r="E125" s="46" t="s">
        <v>422</v>
      </c>
      <c r="F125" s="46"/>
    </row>
    <row r="126" spans="1:8" x14ac:dyDescent="0.25">
      <c r="A126" s="46" t="s">
        <v>439</v>
      </c>
      <c r="B126" s="46">
        <v>2.778</v>
      </c>
      <c r="C126" s="46" t="s">
        <v>836</v>
      </c>
      <c r="D126" s="46">
        <v>100</v>
      </c>
      <c r="E126" s="46" t="s">
        <v>422</v>
      </c>
      <c r="F126" s="46"/>
    </row>
    <row r="127" spans="1:8" x14ac:dyDescent="0.25">
      <c r="A127"/>
      <c r="B127"/>
      <c r="C127"/>
    </row>
    <row r="128" spans="1:8" x14ac:dyDescent="0.25">
      <c r="A128"/>
      <c r="B128"/>
      <c r="C128"/>
    </row>
    <row r="129" spans="1:8" x14ac:dyDescent="0.25">
      <c r="A129"/>
      <c r="B129"/>
      <c r="C129"/>
    </row>
    <row r="130" spans="1:8" x14ac:dyDescent="0.25">
      <c r="A130"/>
      <c r="B130"/>
      <c r="C130"/>
    </row>
    <row r="131" spans="1:8" x14ac:dyDescent="0.25">
      <c r="A131"/>
      <c r="B131"/>
      <c r="C131"/>
    </row>
    <row r="132" spans="1:8" x14ac:dyDescent="0.25">
      <c r="A132"/>
      <c r="B132"/>
      <c r="C132"/>
    </row>
    <row r="133" spans="1:8" x14ac:dyDescent="0.25">
      <c r="A133"/>
      <c r="B133"/>
      <c r="C133"/>
    </row>
    <row r="134" spans="1:8" x14ac:dyDescent="0.25">
      <c r="A134"/>
      <c r="B134"/>
      <c r="C134"/>
    </row>
    <row r="135" spans="1:8" x14ac:dyDescent="0.25">
      <c r="A135"/>
      <c r="B135"/>
      <c r="C135"/>
    </row>
    <row r="136" spans="1:8" x14ac:dyDescent="0.25">
      <c r="A136"/>
      <c r="B136"/>
      <c r="C136"/>
    </row>
    <row r="137" spans="1:8" x14ac:dyDescent="0.25">
      <c r="A137"/>
      <c r="B137"/>
      <c r="C137"/>
    </row>
    <row r="138" spans="1:8" x14ac:dyDescent="0.25">
      <c r="A138"/>
      <c r="B138"/>
      <c r="C138"/>
    </row>
    <row r="139" spans="1:8" x14ac:dyDescent="0.25">
      <c r="A139"/>
      <c r="B139"/>
      <c r="C139"/>
    </row>
    <row r="140" spans="1:8" x14ac:dyDescent="0.25">
      <c r="A140"/>
      <c r="B140"/>
      <c r="C140"/>
    </row>
    <row r="141" spans="1:8" x14ac:dyDescent="0.25">
      <c r="A141"/>
      <c r="B141"/>
      <c r="C141"/>
    </row>
    <row r="142" spans="1:8" x14ac:dyDescent="0.25">
      <c r="H142" s="38"/>
    </row>
  </sheetData>
  <mergeCells count="4">
    <mergeCell ref="A1:B1"/>
    <mergeCell ref="D1:E1"/>
    <mergeCell ref="A102:F102"/>
    <mergeCell ref="G102:I102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AE26-96DA-45DB-AE4D-5D3847CFBB41}">
  <dimension ref="A1:I149"/>
  <sheetViews>
    <sheetView workbookViewId="0">
      <selection activeCell="E33" sqref="E3:E33"/>
    </sheetView>
  </sheetViews>
  <sheetFormatPr defaultRowHeight="15" x14ac:dyDescent="0.25"/>
  <cols>
    <col min="1" max="5" width="17.28515625" customWidth="1"/>
    <col min="6" max="6" width="15" bestFit="1" customWidth="1"/>
    <col min="7" max="7" width="24.7109375" bestFit="1" customWidth="1"/>
  </cols>
  <sheetData>
    <row r="1" spans="1:6" x14ac:dyDescent="0.25">
      <c r="A1" s="102" t="s">
        <v>288</v>
      </c>
      <c r="B1" s="102"/>
      <c r="C1" s="3"/>
      <c r="D1" s="102" t="s">
        <v>292</v>
      </c>
      <c r="E1" s="102"/>
    </row>
    <row r="2" spans="1:6" x14ac:dyDescent="0.25">
      <c r="A2" s="19" t="s">
        <v>0</v>
      </c>
      <c r="B2" s="19" t="s">
        <v>291</v>
      </c>
      <c r="C2" s="3"/>
      <c r="D2" s="19" t="s">
        <v>0</v>
      </c>
      <c r="E2" s="19" t="s">
        <v>291</v>
      </c>
    </row>
    <row r="3" spans="1:6" x14ac:dyDescent="0.25">
      <c r="A3" s="18" t="s">
        <v>554</v>
      </c>
      <c r="B3" s="24">
        <v>0.4</v>
      </c>
      <c r="D3" s="21" t="s">
        <v>620</v>
      </c>
      <c r="E3" s="25">
        <v>724.24689999999998</v>
      </c>
      <c r="F3" s="38"/>
    </row>
    <row r="4" spans="1:6" x14ac:dyDescent="0.25">
      <c r="A4" s="18" t="s">
        <v>555</v>
      </c>
      <c r="B4" s="24">
        <v>1.086581451</v>
      </c>
      <c r="C4" s="38"/>
      <c r="D4" s="21" t="s">
        <v>621</v>
      </c>
      <c r="E4" s="25">
        <v>2906.2361000000001</v>
      </c>
      <c r="F4" s="38"/>
    </row>
    <row r="5" spans="1:6" x14ac:dyDescent="0.25">
      <c r="A5" s="18" t="s">
        <v>556</v>
      </c>
      <c r="B5" s="24">
        <v>0.4</v>
      </c>
      <c r="C5" s="38"/>
      <c r="D5" s="21" t="s">
        <v>622</v>
      </c>
      <c r="E5" s="25">
        <v>22.279499999999999</v>
      </c>
      <c r="F5" s="38"/>
    </row>
    <row r="6" spans="1:6" x14ac:dyDescent="0.25">
      <c r="A6" s="18" t="s">
        <v>557</v>
      </c>
      <c r="B6" s="24">
        <v>0.4</v>
      </c>
      <c r="C6" s="38"/>
      <c r="D6" s="21" t="s">
        <v>623</v>
      </c>
      <c r="E6" s="25">
        <v>3443.3971999999999</v>
      </c>
      <c r="F6" s="38"/>
    </row>
    <row r="7" spans="1:6" x14ac:dyDescent="0.25">
      <c r="A7" s="18" t="s">
        <v>558</v>
      </c>
      <c r="B7" s="24">
        <v>0.4</v>
      </c>
      <c r="C7" s="38"/>
      <c r="D7" s="21" t="s">
        <v>624</v>
      </c>
      <c r="E7" s="25">
        <v>9.6944999999999997</v>
      </c>
      <c r="F7" s="38"/>
    </row>
    <row r="8" spans="1:6" x14ac:dyDescent="0.25">
      <c r="A8" s="18" t="s">
        <v>559</v>
      </c>
      <c r="B8" s="24">
        <v>0.4</v>
      </c>
      <c r="C8" s="38"/>
      <c r="D8" s="21" t="s">
        <v>625</v>
      </c>
      <c r="E8" s="25">
        <v>16568.167600000001</v>
      </c>
      <c r="F8" s="38"/>
    </row>
    <row r="9" spans="1:6" x14ac:dyDescent="0.25">
      <c r="A9" s="18" t="s">
        <v>560</v>
      </c>
      <c r="B9" s="24">
        <v>0.4</v>
      </c>
      <c r="C9" s="38"/>
      <c r="D9" s="21" t="s">
        <v>626</v>
      </c>
      <c r="E9" s="25">
        <v>7744.8977999999997</v>
      </c>
      <c r="F9" s="38"/>
    </row>
    <row r="10" spans="1:6" x14ac:dyDescent="0.25">
      <c r="A10" s="18" t="s">
        <v>561</v>
      </c>
      <c r="B10" s="24">
        <v>0.4</v>
      </c>
      <c r="C10" s="38"/>
      <c r="D10" s="21" t="s">
        <v>627</v>
      </c>
      <c r="E10" s="25">
        <v>16549.333699999999</v>
      </c>
      <c r="F10" s="38"/>
    </row>
    <row r="11" spans="1:6" x14ac:dyDescent="0.25">
      <c r="A11" s="18" t="s">
        <v>562</v>
      </c>
      <c r="B11" s="24">
        <v>0.4</v>
      </c>
      <c r="C11" s="38"/>
      <c r="D11" s="21" t="s">
        <v>628</v>
      </c>
      <c r="E11" s="25">
        <v>7.1711999999999998</v>
      </c>
      <c r="F11" s="38"/>
    </row>
    <row r="12" spans="1:6" x14ac:dyDescent="0.25">
      <c r="A12" s="18" t="s">
        <v>563</v>
      </c>
      <c r="B12" s="24">
        <v>0.4</v>
      </c>
      <c r="C12" s="38"/>
      <c r="D12" s="21" t="s">
        <v>629</v>
      </c>
      <c r="E12" s="25">
        <v>6.3193000000000001</v>
      </c>
      <c r="F12" s="38"/>
    </row>
    <row r="13" spans="1:6" x14ac:dyDescent="0.25">
      <c r="A13" s="18" t="s">
        <v>564</v>
      </c>
      <c r="B13" s="24">
        <v>0.4</v>
      </c>
      <c r="C13" s="38"/>
      <c r="D13" s="21" t="s">
        <v>630</v>
      </c>
      <c r="E13" s="25">
        <v>12733.2495</v>
      </c>
      <c r="F13" s="38"/>
    </row>
    <row r="14" spans="1:6" x14ac:dyDescent="0.25">
      <c r="A14" s="18" t="s">
        <v>565</v>
      </c>
      <c r="B14" s="24">
        <v>0.4</v>
      </c>
      <c r="C14" s="38"/>
      <c r="D14" s="21" t="s">
        <v>631</v>
      </c>
      <c r="E14" s="25">
        <v>11.110300000000001</v>
      </c>
      <c r="F14" s="38"/>
    </row>
    <row r="15" spans="1:6" x14ac:dyDescent="0.25">
      <c r="A15" s="18" t="s">
        <v>566</v>
      </c>
      <c r="B15" s="24">
        <v>0.69670623399999998</v>
      </c>
      <c r="C15" s="38"/>
      <c r="D15" s="21" t="s">
        <v>632</v>
      </c>
      <c r="E15" s="25">
        <v>0.4</v>
      </c>
      <c r="F15" s="38"/>
    </row>
    <row r="16" spans="1:6" x14ac:dyDescent="0.25">
      <c r="A16" s="18" t="s">
        <v>567</v>
      </c>
      <c r="B16" s="24">
        <v>0.4</v>
      </c>
      <c r="C16" s="38"/>
      <c r="D16" s="21" t="s">
        <v>633</v>
      </c>
      <c r="E16" s="25">
        <v>1.0707</v>
      </c>
      <c r="F16" s="38"/>
    </row>
    <row r="17" spans="1:6" x14ac:dyDescent="0.25">
      <c r="A17" s="18" t="s">
        <v>568</v>
      </c>
      <c r="B17" s="24">
        <v>0.4</v>
      </c>
      <c r="C17" s="38"/>
      <c r="D17" s="21" t="s">
        <v>634</v>
      </c>
      <c r="E17" s="25">
        <v>10.1418</v>
      </c>
      <c r="F17" s="38"/>
    </row>
    <row r="18" spans="1:6" x14ac:dyDescent="0.25">
      <c r="A18" s="18" t="s">
        <v>569</v>
      </c>
      <c r="B18" s="24">
        <v>0.4</v>
      </c>
      <c r="C18" s="38"/>
      <c r="D18" s="21" t="s">
        <v>635</v>
      </c>
      <c r="E18" s="25">
        <v>8.0005000000000006</v>
      </c>
      <c r="F18" s="38"/>
    </row>
    <row r="19" spans="1:6" x14ac:dyDescent="0.25">
      <c r="A19" s="18" t="s">
        <v>570</v>
      </c>
      <c r="B19" s="24">
        <v>0.4</v>
      </c>
      <c r="C19" s="38"/>
      <c r="D19" s="21" t="s">
        <v>636</v>
      </c>
      <c r="E19" s="25">
        <v>87.088300000000004</v>
      </c>
      <c r="F19" s="38"/>
    </row>
    <row r="20" spans="1:6" x14ac:dyDescent="0.25">
      <c r="A20" s="18" t="s">
        <v>571</v>
      </c>
      <c r="B20" s="24">
        <v>0.4</v>
      </c>
      <c r="C20" s="38"/>
      <c r="D20" s="21" t="s">
        <v>637</v>
      </c>
      <c r="E20" s="25">
        <v>3.3984000000000001</v>
      </c>
      <c r="F20" s="38"/>
    </row>
    <row r="21" spans="1:6" x14ac:dyDescent="0.25">
      <c r="A21" s="18" t="s">
        <v>572</v>
      </c>
      <c r="B21" s="24">
        <v>0.4</v>
      </c>
      <c r="C21" s="38"/>
      <c r="D21" s="21" t="s">
        <v>638</v>
      </c>
      <c r="E21" s="25">
        <v>30.586200000000002</v>
      </c>
      <c r="F21" s="38"/>
    </row>
    <row r="22" spans="1:6" x14ac:dyDescent="0.25">
      <c r="A22" s="18" t="s">
        <v>573</v>
      </c>
      <c r="B22" s="24">
        <v>0.4</v>
      </c>
      <c r="C22" s="38"/>
      <c r="D22" s="21" t="s">
        <v>639</v>
      </c>
      <c r="E22" s="25">
        <v>3151.9422</v>
      </c>
      <c r="F22" s="38"/>
    </row>
    <row r="23" spans="1:6" x14ac:dyDescent="0.25">
      <c r="A23" s="18" t="s">
        <v>574</v>
      </c>
      <c r="B23" s="24">
        <v>0.4</v>
      </c>
      <c r="C23" s="38"/>
      <c r="D23" s="21" t="s">
        <v>640</v>
      </c>
      <c r="E23" s="25">
        <v>158.11660000000001</v>
      </c>
      <c r="F23" s="38"/>
    </row>
    <row r="24" spans="1:6" x14ac:dyDescent="0.25">
      <c r="A24" s="18" t="s">
        <v>575</v>
      </c>
      <c r="B24" s="24">
        <v>0.4</v>
      </c>
      <c r="C24" s="38"/>
      <c r="D24" s="21" t="s">
        <v>641</v>
      </c>
      <c r="E24" s="25">
        <v>44.4499</v>
      </c>
      <c r="F24" s="38"/>
    </row>
    <row r="25" spans="1:6" x14ac:dyDescent="0.25">
      <c r="A25" s="18" t="s">
        <v>576</v>
      </c>
      <c r="B25" s="24">
        <v>0.4</v>
      </c>
      <c r="C25" s="38"/>
      <c r="D25" s="21" t="s">
        <v>642</v>
      </c>
      <c r="E25" s="25">
        <v>812.37940000000003</v>
      </c>
      <c r="F25" s="38"/>
    </row>
    <row r="26" spans="1:6" x14ac:dyDescent="0.25">
      <c r="A26" s="18" t="s">
        <v>577</v>
      </c>
      <c r="B26" s="24">
        <v>0.4</v>
      </c>
      <c r="C26" s="38"/>
      <c r="D26" s="21" t="s">
        <v>643</v>
      </c>
      <c r="E26" s="25">
        <v>67.796499999999995</v>
      </c>
      <c r="F26" s="38"/>
    </row>
    <row r="27" spans="1:6" x14ac:dyDescent="0.25">
      <c r="A27" s="18" t="s">
        <v>578</v>
      </c>
      <c r="B27" s="24">
        <v>0.4</v>
      </c>
      <c r="C27" s="38"/>
      <c r="D27" s="21" t="s">
        <v>644</v>
      </c>
      <c r="E27" s="25">
        <v>3354.4097000000002</v>
      </c>
      <c r="F27" s="38"/>
    </row>
    <row r="28" spans="1:6" x14ac:dyDescent="0.25">
      <c r="A28" s="18" t="s">
        <v>579</v>
      </c>
      <c r="B28" s="24">
        <v>0.4</v>
      </c>
      <c r="C28" s="38"/>
      <c r="D28" s="21" t="s">
        <v>645</v>
      </c>
      <c r="E28" s="25">
        <v>1208.7304999999999</v>
      </c>
      <c r="F28" s="38"/>
    </row>
    <row r="29" spans="1:6" x14ac:dyDescent="0.25">
      <c r="A29" s="18" t="s">
        <v>580</v>
      </c>
      <c r="B29" s="24">
        <v>0.4</v>
      </c>
      <c r="C29" s="38"/>
      <c r="D29" s="21" t="s">
        <v>646</v>
      </c>
      <c r="E29" s="25">
        <v>1.740111</v>
      </c>
      <c r="F29" s="38"/>
    </row>
    <row r="30" spans="1:6" x14ac:dyDescent="0.25">
      <c r="A30" s="18" t="s">
        <v>581</v>
      </c>
      <c r="B30" s="24">
        <v>0.4</v>
      </c>
      <c r="C30" s="38"/>
      <c r="D30" s="21" t="s">
        <v>647</v>
      </c>
      <c r="E30" s="25">
        <v>570.18949999999995</v>
      </c>
      <c r="F30" s="38"/>
    </row>
    <row r="31" spans="1:6" x14ac:dyDescent="0.25">
      <c r="A31" s="18" t="s">
        <v>582</v>
      </c>
      <c r="B31" s="24">
        <v>0.4</v>
      </c>
      <c r="C31" s="38"/>
      <c r="D31" s="21" t="s">
        <v>648</v>
      </c>
      <c r="E31" s="25">
        <v>0.4</v>
      </c>
      <c r="F31" s="38"/>
    </row>
    <row r="32" spans="1:6" x14ac:dyDescent="0.25">
      <c r="A32" s="18" t="s">
        <v>583</v>
      </c>
      <c r="B32" s="24">
        <v>0.4</v>
      </c>
      <c r="C32" s="38"/>
      <c r="D32" s="21" t="s">
        <v>811</v>
      </c>
      <c r="E32" s="25">
        <v>14151</v>
      </c>
    </row>
    <row r="33" spans="1:5" x14ac:dyDescent="0.25">
      <c r="A33" s="18" t="s">
        <v>584</v>
      </c>
      <c r="B33" s="24">
        <v>0.63207000000000002</v>
      </c>
      <c r="C33" s="38"/>
      <c r="D33" s="21" t="s">
        <v>812</v>
      </c>
      <c r="E33" s="25">
        <v>121.518383574064</v>
      </c>
    </row>
    <row r="34" spans="1:5" x14ac:dyDescent="0.25">
      <c r="A34" s="18" t="s">
        <v>585</v>
      </c>
      <c r="B34" s="24">
        <v>0.4</v>
      </c>
      <c r="C34" s="38"/>
    </row>
    <row r="35" spans="1:5" x14ac:dyDescent="0.25">
      <c r="A35" s="18" t="s">
        <v>586</v>
      </c>
      <c r="B35" s="24">
        <v>0.4</v>
      </c>
      <c r="C35" s="38"/>
    </row>
    <row r="36" spans="1:5" x14ac:dyDescent="0.25">
      <c r="A36" s="18" t="s">
        <v>587</v>
      </c>
      <c r="B36" s="24">
        <v>0.4</v>
      </c>
      <c r="C36" s="38"/>
    </row>
    <row r="37" spans="1:5" x14ac:dyDescent="0.25">
      <c r="A37" s="18" t="s">
        <v>588</v>
      </c>
      <c r="B37" s="24">
        <v>0.4</v>
      </c>
      <c r="C37" s="38"/>
    </row>
    <row r="38" spans="1:5" x14ac:dyDescent="0.25">
      <c r="A38" s="18" t="s">
        <v>589</v>
      </c>
      <c r="B38" s="24">
        <v>0.4</v>
      </c>
      <c r="C38" s="38"/>
    </row>
    <row r="39" spans="1:5" x14ac:dyDescent="0.25">
      <c r="A39" s="18" t="s">
        <v>590</v>
      </c>
      <c r="B39" s="24">
        <v>0.4</v>
      </c>
      <c r="C39" s="38"/>
    </row>
    <row r="40" spans="1:5" x14ac:dyDescent="0.25">
      <c r="A40" s="18" t="s">
        <v>591</v>
      </c>
      <c r="B40" s="24">
        <v>0.4</v>
      </c>
      <c r="C40" s="38"/>
    </row>
    <row r="41" spans="1:5" x14ac:dyDescent="0.25">
      <c r="A41" s="18" t="s">
        <v>592</v>
      </c>
      <c r="B41" s="24">
        <v>0.4</v>
      </c>
      <c r="C41" s="38"/>
    </row>
    <row r="42" spans="1:5" x14ac:dyDescent="0.25">
      <c r="A42" s="18" t="s">
        <v>593</v>
      </c>
      <c r="B42" s="24">
        <v>0.4</v>
      </c>
      <c r="C42" s="38"/>
    </row>
    <row r="43" spans="1:5" x14ac:dyDescent="0.25">
      <c r="A43" s="18" t="s">
        <v>594</v>
      </c>
      <c r="B43" s="24">
        <v>0.4</v>
      </c>
      <c r="C43" s="38"/>
    </row>
    <row r="44" spans="1:5" x14ac:dyDescent="0.25">
      <c r="A44" s="18" t="s">
        <v>595</v>
      </c>
      <c r="B44" s="24">
        <v>0.4</v>
      </c>
      <c r="C44" s="38"/>
    </row>
    <row r="45" spans="1:5" x14ac:dyDescent="0.25">
      <c r="A45" s="18" t="s">
        <v>596</v>
      </c>
      <c r="B45" s="24">
        <v>0.4</v>
      </c>
      <c r="C45" s="38"/>
    </row>
    <row r="46" spans="1:5" x14ac:dyDescent="0.25">
      <c r="A46" s="18" t="s">
        <v>597</v>
      </c>
      <c r="B46" s="24">
        <v>0.4</v>
      </c>
      <c r="C46" s="38"/>
    </row>
    <row r="47" spans="1:5" x14ac:dyDescent="0.25">
      <c r="A47" s="18" t="s">
        <v>598</v>
      </c>
      <c r="B47" s="24">
        <v>0.4</v>
      </c>
      <c r="C47" s="38"/>
    </row>
    <row r="48" spans="1:5" x14ac:dyDescent="0.25">
      <c r="A48" s="18" t="s">
        <v>599</v>
      </c>
      <c r="B48" s="24">
        <v>0.4</v>
      </c>
      <c r="C48" s="38"/>
    </row>
    <row r="49" spans="1:3" x14ac:dyDescent="0.25">
      <c r="A49" s="18" t="s">
        <v>600</v>
      </c>
      <c r="B49" s="24">
        <v>0.4</v>
      </c>
      <c r="C49" s="38"/>
    </row>
    <row r="50" spans="1:3" x14ac:dyDescent="0.25">
      <c r="A50" s="18" t="s">
        <v>601</v>
      </c>
      <c r="B50" s="24">
        <v>0.4</v>
      </c>
      <c r="C50" s="38"/>
    </row>
    <row r="51" spans="1:3" x14ac:dyDescent="0.25">
      <c r="A51" s="18" t="s">
        <v>602</v>
      </c>
      <c r="B51" s="24">
        <v>0.4</v>
      </c>
      <c r="C51" s="38"/>
    </row>
    <row r="52" spans="1:3" x14ac:dyDescent="0.25">
      <c r="A52" s="18" t="s">
        <v>603</v>
      </c>
      <c r="B52" s="24">
        <v>0.4</v>
      </c>
      <c r="C52" s="38"/>
    </row>
    <row r="53" spans="1:3" x14ac:dyDescent="0.25">
      <c r="A53" s="18" t="s">
        <v>604</v>
      </c>
      <c r="B53" s="24">
        <v>0.4</v>
      </c>
      <c r="C53" s="38"/>
    </row>
    <row r="54" spans="1:3" x14ac:dyDescent="0.25">
      <c r="A54" s="18" t="s">
        <v>605</v>
      </c>
      <c r="B54" s="24">
        <v>0.4</v>
      </c>
      <c r="C54" s="38"/>
    </row>
    <row r="55" spans="1:3" x14ac:dyDescent="0.25">
      <c r="A55" s="18" t="s">
        <v>606</v>
      </c>
      <c r="B55" s="24">
        <v>0.4</v>
      </c>
      <c r="C55" s="38"/>
    </row>
    <row r="56" spans="1:3" x14ac:dyDescent="0.25">
      <c r="A56" s="18" t="s">
        <v>607</v>
      </c>
      <c r="B56" s="24">
        <v>0.4</v>
      </c>
      <c r="C56" s="38"/>
    </row>
    <row r="57" spans="1:3" x14ac:dyDescent="0.25">
      <c r="A57" s="18" t="s">
        <v>299</v>
      </c>
      <c r="B57" s="24">
        <v>0.4</v>
      </c>
      <c r="C57" s="38"/>
    </row>
    <row r="58" spans="1:3" x14ac:dyDescent="0.25">
      <c r="A58" s="18" t="s">
        <v>300</v>
      </c>
      <c r="B58" s="24">
        <v>0.4</v>
      </c>
      <c r="C58" s="38"/>
    </row>
    <row r="59" spans="1:3" x14ac:dyDescent="0.25">
      <c r="A59" s="18" t="s">
        <v>302</v>
      </c>
      <c r="B59" s="24">
        <v>0.4</v>
      </c>
      <c r="C59" s="38"/>
    </row>
    <row r="60" spans="1:3" x14ac:dyDescent="0.25">
      <c r="A60" s="18" t="s">
        <v>303</v>
      </c>
      <c r="B60" s="24">
        <v>0.4</v>
      </c>
      <c r="C60" s="38"/>
    </row>
    <row r="61" spans="1:3" x14ac:dyDescent="0.25">
      <c r="A61" s="18" t="s">
        <v>304</v>
      </c>
      <c r="B61" s="24">
        <v>0.4</v>
      </c>
      <c r="C61" s="38"/>
    </row>
    <row r="62" spans="1:3" x14ac:dyDescent="0.25">
      <c r="A62" s="18" t="s">
        <v>305</v>
      </c>
      <c r="B62" s="24">
        <v>0.4</v>
      </c>
      <c r="C62" s="38"/>
    </row>
    <row r="63" spans="1:3" x14ac:dyDescent="0.25">
      <c r="A63" s="18" t="s">
        <v>306</v>
      </c>
      <c r="B63" s="24">
        <v>0.4</v>
      </c>
      <c r="C63" s="38"/>
    </row>
    <row r="64" spans="1:3" x14ac:dyDescent="0.25">
      <c r="A64" s="18" t="s">
        <v>308</v>
      </c>
      <c r="B64" s="24">
        <v>0.4</v>
      </c>
      <c r="C64" s="38"/>
    </row>
    <row r="65" spans="1:3" x14ac:dyDescent="0.25">
      <c r="A65" s="18" t="s">
        <v>311</v>
      </c>
      <c r="B65" s="24">
        <v>0.4</v>
      </c>
      <c r="C65" s="38"/>
    </row>
    <row r="66" spans="1:3" x14ac:dyDescent="0.25">
      <c r="A66" s="18" t="s">
        <v>312</v>
      </c>
      <c r="B66" s="24">
        <v>0.4</v>
      </c>
      <c r="C66" s="38"/>
    </row>
    <row r="67" spans="1:3" x14ac:dyDescent="0.25">
      <c r="A67" s="18" t="s">
        <v>313</v>
      </c>
      <c r="B67" s="24">
        <v>0.43880000000000002</v>
      </c>
      <c r="C67" s="38"/>
    </row>
    <row r="68" spans="1:3" x14ac:dyDescent="0.25">
      <c r="A68" s="18" t="s">
        <v>314</v>
      </c>
      <c r="B68" s="24">
        <v>0.4</v>
      </c>
      <c r="C68" s="38"/>
    </row>
    <row r="69" spans="1:3" x14ac:dyDescent="0.25">
      <c r="A69" s="18" t="s">
        <v>315</v>
      </c>
      <c r="B69" s="24">
        <v>0.4698</v>
      </c>
      <c r="C69" s="38"/>
    </row>
    <row r="70" spans="1:3" x14ac:dyDescent="0.25">
      <c r="A70" s="18" t="s">
        <v>317</v>
      </c>
      <c r="B70" s="24">
        <v>0.51770000000000005</v>
      </c>
      <c r="C70" s="38"/>
    </row>
    <row r="71" spans="1:3" x14ac:dyDescent="0.25">
      <c r="A71" s="18" t="s">
        <v>318</v>
      </c>
      <c r="B71" s="24">
        <v>0.4</v>
      </c>
      <c r="C71" s="38"/>
    </row>
    <row r="72" spans="1:3" x14ac:dyDescent="0.25">
      <c r="A72" s="18" t="s">
        <v>319</v>
      </c>
      <c r="B72" s="24">
        <v>0.4</v>
      </c>
      <c r="C72" s="38"/>
    </row>
    <row r="73" spans="1:3" x14ac:dyDescent="0.25">
      <c r="A73" s="18" t="s">
        <v>320</v>
      </c>
      <c r="B73" s="24">
        <v>0.4</v>
      </c>
      <c r="C73" s="38"/>
    </row>
    <row r="74" spans="1:3" x14ac:dyDescent="0.25">
      <c r="A74" s="18" t="s">
        <v>321</v>
      </c>
      <c r="B74" s="24">
        <v>0.4</v>
      </c>
      <c r="C74" s="38"/>
    </row>
    <row r="75" spans="1:3" x14ac:dyDescent="0.25">
      <c r="A75" s="18" t="s">
        <v>322</v>
      </c>
      <c r="B75" s="24">
        <v>0.4</v>
      </c>
      <c r="C75" s="38"/>
    </row>
    <row r="76" spans="1:3" x14ac:dyDescent="0.25">
      <c r="A76" s="18" t="s">
        <v>323</v>
      </c>
      <c r="B76" s="24">
        <v>0.4</v>
      </c>
      <c r="C76" s="38"/>
    </row>
    <row r="77" spans="1:3" x14ac:dyDescent="0.25">
      <c r="A77" s="18" t="s">
        <v>326</v>
      </c>
      <c r="B77" s="24">
        <v>0.4</v>
      </c>
      <c r="C77" s="38"/>
    </row>
    <row r="78" spans="1:3" x14ac:dyDescent="0.25">
      <c r="A78" s="18" t="s">
        <v>327</v>
      </c>
      <c r="B78" s="24">
        <v>0.4</v>
      </c>
      <c r="C78" s="38"/>
    </row>
    <row r="79" spans="1:3" x14ac:dyDescent="0.25">
      <c r="A79" s="18" t="s">
        <v>328</v>
      </c>
      <c r="B79" s="24">
        <v>0.4</v>
      </c>
      <c r="C79" s="38"/>
    </row>
    <row r="80" spans="1:3" x14ac:dyDescent="0.25">
      <c r="A80" s="18" t="s">
        <v>329</v>
      </c>
      <c r="B80" s="24">
        <v>0.4</v>
      </c>
      <c r="C80" s="38"/>
    </row>
    <row r="81" spans="1:3" x14ac:dyDescent="0.25">
      <c r="A81" s="18" t="s">
        <v>330</v>
      </c>
      <c r="B81" s="24">
        <v>0.4</v>
      </c>
      <c r="C81" s="38"/>
    </row>
    <row r="82" spans="1:3" x14ac:dyDescent="0.25">
      <c r="A82" s="18" t="s">
        <v>331</v>
      </c>
      <c r="B82" s="24">
        <v>0.4</v>
      </c>
      <c r="C82" s="38"/>
    </row>
    <row r="83" spans="1:3" x14ac:dyDescent="0.25">
      <c r="A83" s="18" t="s">
        <v>332</v>
      </c>
      <c r="B83" s="24">
        <v>0.4</v>
      </c>
      <c r="C83" s="38"/>
    </row>
    <row r="84" spans="1:3" x14ac:dyDescent="0.25">
      <c r="A84" s="18" t="s">
        <v>333</v>
      </c>
      <c r="B84" s="24">
        <v>0.4</v>
      </c>
      <c r="C84" s="38"/>
    </row>
    <row r="85" spans="1:3" x14ac:dyDescent="0.25">
      <c r="A85" s="18" t="s">
        <v>334</v>
      </c>
      <c r="B85" s="24">
        <v>0.4</v>
      </c>
      <c r="C85" s="38"/>
    </row>
    <row r="86" spans="1:3" x14ac:dyDescent="0.25">
      <c r="A86" s="18" t="s">
        <v>335</v>
      </c>
      <c r="B86" s="24">
        <v>0.4</v>
      </c>
      <c r="C86" s="38"/>
    </row>
    <row r="87" spans="1:3" x14ac:dyDescent="0.25">
      <c r="A87" s="18" t="s">
        <v>337</v>
      </c>
      <c r="B87" s="24">
        <v>0.4</v>
      </c>
      <c r="C87" s="38"/>
    </row>
    <row r="88" spans="1:3" x14ac:dyDescent="0.25">
      <c r="A88" s="18" t="s">
        <v>338</v>
      </c>
      <c r="B88" s="24">
        <v>0.4</v>
      </c>
      <c r="C88" s="38"/>
    </row>
    <row r="89" spans="1:3" x14ac:dyDescent="0.25">
      <c r="A89" s="18" t="s">
        <v>340</v>
      </c>
      <c r="B89" s="24">
        <v>0.4</v>
      </c>
      <c r="C89" s="38"/>
    </row>
    <row r="90" spans="1:3" x14ac:dyDescent="0.25">
      <c r="A90" s="18" t="s">
        <v>341</v>
      </c>
      <c r="B90" s="24">
        <v>0.4</v>
      </c>
      <c r="C90" s="38"/>
    </row>
    <row r="91" spans="1:3" x14ac:dyDescent="0.25">
      <c r="A91" s="18" t="s">
        <v>342</v>
      </c>
      <c r="B91" s="24">
        <v>0.4</v>
      </c>
      <c r="C91" s="38"/>
    </row>
    <row r="92" spans="1:3" x14ac:dyDescent="0.25">
      <c r="A92" s="18" t="s">
        <v>343</v>
      </c>
      <c r="B92" s="24">
        <v>0.4</v>
      </c>
      <c r="C92" s="38"/>
    </row>
    <row r="93" spans="1:3" x14ac:dyDescent="0.25">
      <c r="A93" s="18" t="s">
        <v>344</v>
      </c>
      <c r="B93" s="24">
        <v>0.4</v>
      </c>
      <c r="C93" s="38"/>
    </row>
    <row r="94" spans="1:3" x14ac:dyDescent="0.25">
      <c r="A94" s="18" t="s">
        <v>608</v>
      </c>
      <c r="B94" s="24">
        <v>0.4</v>
      </c>
      <c r="C94" s="38"/>
    </row>
    <row r="95" spans="1:3" x14ac:dyDescent="0.25">
      <c r="A95" s="18" t="s">
        <v>609</v>
      </c>
      <c r="B95" s="24">
        <v>0.4</v>
      </c>
      <c r="C95" s="38"/>
    </row>
    <row r="96" spans="1:3" x14ac:dyDescent="0.25">
      <c r="A96" s="18" t="s">
        <v>610</v>
      </c>
      <c r="B96" s="24">
        <v>0.4</v>
      </c>
      <c r="C96" s="38"/>
    </row>
    <row r="97" spans="1:9" x14ac:dyDescent="0.25">
      <c r="A97" s="18" t="s">
        <v>611</v>
      </c>
      <c r="B97" s="24">
        <v>0.4</v>
      </c>
      <c r="C97" s="38"/>
    </row>
    <row r="98" spans="1:9" x14ac:dyDescent="0.25">
      <c r="A98" s="18" t="s">
        <v>612</v>
      </c>
      <c r="B98" s="24">
        <v>0.4</v>
      </c>
      <c r="C98" s="38"/>
    </row>
    <row r="99" spans="1:9" x14ac:dyDescent="0.25">
      <c r="A99" s="18" t="s">
        <v>613</v>
      </c>
      <c r="B99" s="24">
        <v>0.4</v>
      </c>
      <c r="C99" s="38"/>
    </row>
    <row r="100" spans="1:9" x14ac:dyDescent="0.25">
      <c r="A100" s="18" t="s">
        <v>614</v>
      </c>
      <c r="B100" s="24">
        <v>0.4</v>
      </c>
      <c r="C100" s="38"/>
    </row>
    <row r="101" spans="1:9" x14ac:dyDescent="0.25">
      <c r="A101" s="18" t="s">
        <v>615</v>
      </c>
      <c r="B101" s="24">
        <v>0.4</v>
      </c>
      <c r="C101" s="38"/>
    </row>
    <row r="102" spans="1:9" x14ac:dyDescent="0.25">
      <c r="A102" s="18" t="s">
        <v>616</v>
      </c>
      <c r="B102" s="24">
        <v>0.4</v>
      </c>
      <c r="C102" s="38"/>
    </row>
    <row r="103" spans="1:9" x14ac:dyDescent="0.25">
      <c r="A103" s="18" t="s">
        <v>617</v>
      </c>
      <c r="B103" s="24">
        <v>0.4</v>
      </c>
      <c r="C103" s="38"/>
    </row>
    <row r="104" spans="1:9" x14ac:dyDescent="0.25">
      <c r="A104" s="18" t="s">
        <v>618</v>
      </c>
      <c r="B104" s="24">
        <v>0.4</v>
      </c>
      <c r="C104" s="38"/>
    </row>
    <row r="105" spans="1:9" x14ac:dyDescent="0.25">
      <c r="A105" s="18" t="s">
        <v>619</v>
      </c>
      <c r="B105" s="24">
        <v>0.4</v>
      </c>
      <c r="C105" s="38"/>
    </row>
    <row r="106" spans="1:9" x14ac:dyDescent="0.25">
      <c r="A106" s="29" t="s">
        <v>727</v>
      </c>
      <c r="B106" s="24">
        <v>4.5149999999999997</v>
      </c>
      <c r="C106" s="38"/>
    </row>
    <row r="107" spans="1:9" x14ac:dyDescent="0.25">
      <c r="A107" s="29" t="s">
        <v>727</v>
      </c>
      <c r="B107" s="24">
        <v>0.4</v>
      </c>
      <c r="C107" s="38"/>
    </row>
    <row r="108" spans="1:9" x14ac:dyDescent="0.25">
      <c r="A108" s="29" t="s">
        <v>727</v>
      </c>
      <c r="B108" s="24">
        <v>4.0599999999999996</v>
      </c>
      <c r="C108" s="38"/>
    </row>
    <row r="111" spans="1:9" x14ac:dyDescent="0.25">
      <c r="A111" s="105" t="s">
        <v>293</v>
      </c>
      <c r="B111" s="106"/>
      <c r="C111" s="106"/>
      <c r="D111" s="106"/>
      <c r="E111" s="106"/>
      <c r="F111" s="107"/>
      <c r="G111" s="104" t="s">
        <v>886</v>
      </c>
      <c r="H111" s="104"/>
      <c r="I111" s="104"/>
    </row>
    <row r="112" spans="1:9" x14ac:dyDescent="0.25">
      <c r="A112" s="47"/>
      <c r="B112" s="47" t="s">
        <v>220</v>
      </c>
      <c r="C112" s="47" t="s">
        <v>221</v>
      </c>
      <c r="D112" s="47" t="s">
        <v>222</v>
      </c>
      <c r="E112" s="47" t="s">
        <v>221</v>
      </c>
      <c r="F112" s="47" t="s">
        <v>223</v>
      </c>
      <c r="G112" s="43" t="s">
        <v>887</v>
      </c>
      <c r="H112" s="12" t="s">
        <v>809</v>
      </c>
      <c r="I112" s="12" t="s">
        <v>808</v>
      </c>
    </row>
    <row r="113" spans="1:9" x14ac:dyDescent="0.25">
      <c r="A113" s="47" t="s">
        <v>870</v>
      </c>
      <c r="B113" s="47">
        <v>93.55</v>
      </c>
      <c r="C113" s="47" t="s">
        <v>837</v>
      </c>
      <c r="D113" s="47">
        <v>92.45</v>
      </c>
      <c r="E113" s="47" t="s">
        <v>728</v>
      </c>
      <c r="F113" s="47">
        <v>12.4</v>
      </c>
      <c r="G113" s="30">
        <f>(B113+D113)-100</f>
        <v>86</v>
      </c>
      <c r="H113" s="40"/>
      <c r="I113" s="33" t="str">
        <f>A118</f>
        <v>&gt; 0.8840</v>
      </c>
    </row>
    <row r="114" spans="1:9" x14ac:dyDescent="0.25">
      <c r="A114" s="47" t="s">
        <v>729</v>
      </c>
      <c r="B114" s="47">
        <v>93.55</v>
      </c>
      <c r="C114" s="47" t="s">
        <v>837</v>
      </c>
      <c r="D114" s="47">
        <v>93.4</v>
      </c>
      <c r="E114" s="47" t="s">
        <v>730</v>
      </c>
      <c r="F114" s="47">
        <v>14.17</v>
      </c>
      <c r="G114" s="30">
        <f t="shared" ref="G114:G149" si="0">(B114+D114)-100</f>
        <v>86.949999999999989</v>
      </c>
      <c r="H114" s="7"/>
      <c r="I114" s="38"/>
    </row>
    <row r="115" spans="1:9" x14ac:dyDescent="0.25">
      <c r="A115" s="47" t="s">
        <v>731</v>
      </c>
      <c r="B115" s="47">
        <v>93.55</v>
      </c>
      <c r="C115" s="47" t="s">
        <v>837</v>
      </c>
      <c r="D115" s="47">
        <v>94.34</v>
      </c>
      <c r="E115" s="47" t="s">
        <v>732</v>
      </c>
      <c r="F115" s="47">
        <v>16.53</v>
      </c>
      <c r="G115" s="30">
        <f t="shared" si="0"/>
        <v>87.889999999999986</v>
      </c>
      <c r="H115" s="7"/>
      <c r="I115" s="38"/>
    </row>
    <row r="116" spans="1:9" x14ac:dyDescent="0.25">
      <c r="A116" s="47" t="s">
        <v>733</v>
      </c>
      <c r="B116" s="47">
        <v>93.55</v>
      </c>
      <c r="C116" s="47" t="s">
        <v>837</v>
      </c>
      <c r="D116" s="47">
        <v>95.28</v>
      </c>
      <c r="E116" s="47" t="s">
        <v>734</v>
      </c>
      <c r="F116" s="47">
        <v>19.829999999999998</v>
      </c>
      <c r="G116" s="30">
        <f t="shared" si="0"/>
        <v>88.829999999999984</v>
      </c>
      <c r="H116" s="7"/>
      <c r="I116" s="38"/>
    </row>
    <row r="117" spans="1:9" x14ac:dyDescent="0.25">
      <c r="A117" s="47" t="s">
        <v>735</v>
      </c>
      <c r="B117" s="47">
        <v>93.55</v>
      </c>
      <c r="C117" s="47" t="s">
        <v>837</v>
      </c>
      <c r="D117" s="47">
        <v>96.23</v>
      </c>
      <c r="E117" s="47" t="s">
        <v>736</v>
      </c>
      <c r="F117" s="47">
        <v>24.79</v>
      </c>
      <c r="G117" s="30">
        <f t="shared" si="0"/>
        <v>89.78</v>
      </c>
      <c r="H117" s="7"/>
      <c r="I117" s="38"/>
    </row>
    <row r="118" spans="1:9" x14ac:dyDescent="0.25">
      <c r="A118" s="47" t="s">
        <v>871</v>
      </c>
      <c r="B118" s="47">
        <v>93.55</v>
      </c>
      <c r="C118" s="47" t="s">
        <v>837</v>
      </c>
      <c r="D118" s="47">
        <v>97.17</v>
      </c>
      <c r="E118" s="47" t="s">
        <v>737</v>
      </c>
      <c r="F118" s="47">
        <v>33.049999999999997</v>
      </c>
      <c r="G118" s="30">
        <f t="shared" si="0"/>
        <v>90.72</v>
      </c>
      <c r="H118" s="30">
        <f>G118</f>
        <v>90.72</v>
      </c>
      <c r="I118" s="38"/>
    </row>
    <row r="119" spans="1:9" x14ac:dyDescent="0.25">
      <c r="A119" s="47" t="s">
        <v>650</v>
      </c>
      <c r="B119" s="47">
        <v>90.32</v>
      </c>
      <c r="C119" s="47" t="s">
        <v>838</v>
      </c>
      <c r="D119" s="47">
        <v>97.17</v>
      </c>
      <c r="E119" s="47" t="s">
        <v>737</v>
      </c>
      <c r="F119" s="47">
        <v>31.91</v>
      </c>
      <c r="G119" s="30">
        <f t="shared" si="0"/>
        <v>87.490000000000009</v>
      </c>
      <c r="H119" s="7"/>
      <c r="I119" s="38"/>
    </row>
    <row r="120" spans="1:9" x14ac:dyDescent="0.25">
      <c r="A120" s="47" t="s">
        <v>738</v>
      </c>
      <c r="B120" s="47">
        <v>90.32</v>
      </c>
      <c r="C120" s="47" t="s">
        <v>838</v>
      </c>
      <c r="D120" s="47">
        <v>98.11</v>
      </c>
      <c r="E120" s="47" t="s">
        <v>739</v>
      </c>
      <c r="F120" s="47">
        <v>47.87</v>
      </c>
      <c r="G120" s="30">
        <f t="shared" si="0"/>
        <v>88.43</v>
      </c>
      <c r="H120" s="7"/>
      <c r="I120" s="38"/>
    </row>
    <row r="121" spans="1:9" x14ac:dyDescent="0.25">
      <c r="A121" s="47" t="s">
        <v>651</v>
      </c>
      <c r="B121" s="47">
        <v>87.1</v>
      </c>
      <c r="C121" s="47" t="s">
        <v>839</v>
      </c>
      <c r="D121" s="47">
        <v>98.11</v>
      </c>
      <c r="E121" s="47" t="s">
        <v>739</v>
      </c>
      <c r="F121" s="47">
        <v>46.16</v>
      </c>
      <c r="G121" s="30">
        <f t="shared" si="0"/>
        <v>85.20999999999998</v>
      </c>
      <c r="H121" s="7"/>
      <c r="I121" s="38"/>
    </row>
    <row r="122" spans="1:9" x14ac:dyDescent="0.25">
      <c r="A122" s="47" t="s">
        <v>740</v>
      </c>
      <c r="B122" s="47">
        <v>83.87</v>
      </c>
      <c r="C122" s="47" t="s">
        <v>840</v>
      </c>
      <c r="D122" s="47">
        <v>98.11</v>
      </c>
      <c r="E122" s="47" t="s">
        <v>739</v>
      </c>
      <c r="F122" s="47">
        <v>44.45</v>
      </c>
      <c r="G122" s="30">
        <f t="shared" si="0"/>
        <v>81.980000000000018</v>
      </c>
      <c r="H122" s="7"/>
      <c r="I122" s="38"/>
    </row>
    <row r="123" spans="1:9" x14ac:dyDescent="0.25">
      <c r="A123" s="47" t="s">
        <v>741</v>
      </c>
      <c r="B123" s="47">
        <v>83.87</v>
      </c>
      <c r="C123" s="47" t="s">
        <v>840</v>
      </c>
      <c r="D123" s="47">
        <v>99.06</v>
      </c>
      <c r="E123" s="47" t="s">
        <v>742</v>
      </c>
      <c r="F123" s="47">
        <v>88.9</v>
      </c>
      <c r="G123" s="30">
        <f t="shared" si="0"/>
        <v>82.93</v>
      </c>
      <c r="H123" s="7"/>
      <c r="I123" s="38"/>
    </row>
    <row r="124" spans="1:9" x14ac:dyDescent="0.25">
      <c r="A124" s="47" t="s">
        <v>743</v>
      </c>
      <c r="B124" s="47">
        <v>83.87</v>
      </c>
      <c r="C124" s="47" t="s">
        <v>840</v>
      </c>
      <c r="D124" s="47">
        <v>100</v>
      </c>
      <c r="E124" s="47" t="s">
        <v>744</v>
      </c>
      <c r="F124" s="47"/>
      <c r="G124" s="30">
        <f t="shared" si="0"/>
        <v>83.87</v>
      </c>
      <c r="H124" s="7"/>
      <c r="I124" s="38"/>
    </row>
    <row r="125" spans="1:9" x14ac:dyDescent="0.25">
      <c r="A125" s="47" t="s">
        <v>652</v>
      </c>
      <c r="B125" s="47">
        <v>80.650000000000006</v>
      </c>
      <c r="C125" s="47" t="s">
        <v>841</v>
      </c>
      <c r="D125" s="47">
        <v>100</v>
      </c>
      <c r="E125" s="47" t="s">
        <v>744</v>
      </c>
      <c r="F125" s="47"/>
      <c r="G125" s="30">
        <f t="shared" si="0"/>
        <v>80.650000000000006</v>
      </c>
      <c r="H125" s="7"/>
      <c r="I125" s="38"/>
    </row>
    <row r="126" spans="1:9" x14ac:dyDescent="0.25">
      <c r="A126" s="47" t="s">
        <v>653</v>
      </c>
      <c r="B126" s="47">
        <v>77.42</v>
      </c>
      <c r="C126" s="47" t="s">
        <v>842</v>
      </c>
      <c r="D126" s="47">
        <v>100</v>
      </c>
      <c r="E126" s="47" t="s">
        <v>744</v>
      </c>
      <c r="F126" s="47"/>
      <c r="G126" s="30">
        <f t="shared" si="0"/>
        <v>77.420000000000016</v>
      </c>
      <c r="H126" s="7"/>
      <c r="I126" s="38"/>
    </row>
    <row r="127" spans="1:9" x14ac:dyDescent="0.25">
      <c r="A127" s="47" t="s">
        <v>654</v>
      </c>
      <c r="B127" s="47">
        <v>74.19</v>
      </c>
      <c r="C127" s="47" t="s">
        <v>843</v>
      </c>
      <c r="D127" s="47">
        <v>100</v>
      </c>
      <c r="E127" s="47" t="s">
        <v>744</v>
      </c>
      <c r="F127" s="47"/>
      <c r="G127" s="30">
        <f t="shared" si="0"/>
        <v>74.19</v>
      </c>
      <c r="H127" s="7"/>
      <c r="I127" s="38"/>
    </row>
    <row r="128" spans="1:9" x14ac:dyDescent="0.25">
      <c r="A128" s="47" t="s">
        <v>872</v>
      </c>
      <c r="B128" s="47">
        <v>70.97</v>
      </c>
      <c r="C128" s="47" t="s">
        <v>844</v>
      </c>
      <c r="D128" s="47">
        <v>100</v>
      </c>
      <c r="E128" s="47" t="s">
        <v>744</v>
      </c>
      <c r="F128" s="47"/>
      <c r="G128" s="30">
        <f t="shared" si="0"/>
        <v>70.97</v>
      </c>
      <c r="H128" s="7"/>
      <c r="I128" s="38"/>
    </row>
    <row r="129" spans="1:9" x14ac:dyDescent="0.25">
      <c r="A129" s="47" t="s">
        <v>655</v>
      </c>
      <c r="B129" s="47">
        <v>67.739999999999995</v>
      </c>
      <c r="C129" s="47" t="s">
        <v>845</v>
      </c>
      <c r="D129" s="47">
        <v>100</v>
      </c>
      <c r="E129" s="47" t="s">
        <v>744</v>
      </c>
      <c r="F129" s="47"/>
      <c r="G129" s="30">
        <f t="shared" si="0"/>
        <v>67.740000000000009</v>
      </c>
      <c r="H129" s="7"/>
      <c r="I129" s="38"/>
    </row>
    <row r="130" spans="1:9" x14ac:dyDescent="0.25">
      <c r="A130" s="47" t="s">
        <v>873</v>
      </c>
      <c r="B130" s="47">
        <v>64.52</v>
      </c>
      <c r="C130" s="47" t="s">
        <v>846</v>
      </c>
      <c r="D130" s="47">
        <v>100</v>
      </c>
      <c r="E130" s="47" t="s">
        <v>744</v>
      </c>
      <c r="F130" s="47"/>
      <c r="G130" s="30">
        <f t="shared" si="0"/>
        <v>64.519999999999982</v>
      </c>
      <c r="H130" s="7"/>
      <c r="I130" s="38"/>
    </row>
    <row r="131" spans="1:9" x14ac:dyDescent="0.25">
      <c r="A131" s="47" t="s">
        <v>656</v>
      </c>
      <c r="B131" s="47">
        <v>61.29</v>
      </c>
      <c r="C131" s="47" t="s">
        <v>847</v>
      </c>
      <c r="D131" s="47">
        <v>100</v>
      </c>
      <c r="E131" s="47" t="s">
        <v>744</v>
      </c>
      <c r="F131" s="47"/>
      <c r="G131" s="30">
        <f t="shared" si="0"/>
        <v>61.289999999999992</v>
      </c>
      <c r="H131" s="40"/>
      <c r="I131" s="38"/>
    </row>
    <row r="132" spans="1:9" x14ac:dyDescent="0.25">
      <c r="A132" s="47" t="s">
        <v>657</v>
      </c>
      <c r="B132" s="47">
        <v>58.06</v>
      </c>
      <c r="C132" s="47" t="s">
        <v>848</v>
      </c>
      <c r="D132" s="47">
        <v>100</v>
      </c>
      <c r="E132" s="47" t="s">
        <v>744</v>
      </c>
      <c r="F132" s="47"/>
      <c r="G132" s="30">
        <f t="shared" si="0"/>
        <v>58.06</v>
      </c>
      <c r="H132" s="7"/>
      <c r="I132" s="38"/>
    </row>
    <row r="133" spans="1:9" x14ac:dyDescent="0.25">
      <c r="A133" s="47" t="s">
        <v>658</v>
      </c>
      <c r="B133" s="47">
        <v>54.84</v>
      </c>
      <c r="C133" s="47" t="s">
        <v>849</v>
      </c>
      <c r="D133" s="47">
        <v>100</v>
      </c>
      <c r="E133" s="47" t="s">
        <v>744</v>
      </c>
      <c r="F133" s="47"/>
      <c r="G133" s="30">
        <f t="shared" si="0"/>
        <v>54.84</v>
      </c>
      <c r="H133" s="7"/>
      <c r="I133" s="38"/>
    </row>
    <row r="134" spans="1:9" x14ac:dyDescent="0.25">
      <c r="A134" s="47" t="s">
        <v>659</v>
      </c>
      <c r="B134" s="47">
        <v>51.61</v>
      </c>
      <c r="C134" s="47" t="s">
        <v>850</v>
      </c>
      <c r="D134" s="47">
        <v>100</v>
      </c>
      <c r="E134" s="47" t="s">
        <v>744</v>
      </c>
      <c r="F134" s="47"/>
      <c r="G134" s="30">
        <f t="shared" si="0"/>
        <v>51.610000000000014</v>
      </c>
      <c r="H134" s="7"/>
      <c r="I134" s="38"/>
    </row>
    <row r="135" spans="1:9" x14ac:dyDescent="0.25">
      <c r="A135" s="47" t="s">
        <v>851</v>
      </c>
      <c r="B135" s="47">
        <v>48.39</v>
      </c>
      <c r="C135" s="47" t="s">
        <v>852</v>
      </c>
      <c r="D135" s="47">
        <v>100</v>
      </c>
      <c r="E135" s="47" t="s">
        <v>744</v>
      </c>
      <c r="F135" s="47"/>
      <c r="G135" s="30">
        <f t="shared" si="0"/>
        <v>48.389999999999986</v>
      </c>
      <c r="H135" s="7"/>
      <c r="I135" s="38"/>
    </row>
    <row r="136" spans="1:9" x14ac:dyDescent="0.25">
      <c r="A136" s="47" t="s">
        <v>853</v>
      </c>
      <c r="B136" s="47">
        <v>45.16</v>
      </c>
      <c r="C136" s="47" t="s">
        <v>854</v>
      </c>
      <c r="D136" s="47">
        <v>100</v>
      </c>
      <c r="E136" s="47" t="s">
        <v>744</v>
      </c>
      <c r="F136" s="47"/>
      <c r="G136" s="30">
        <f t="shared" si="0"/>
        <v>45.16</v>
      </c>
      <c r="H136" s="7"/>
      <c r="I136" s="38"/>
    </row>
    <row r="137" spans="1:9" s="44" customFormat="1" x14ac:dyDescent="0.25">
      <c r="A137" s="34" t="s">
        <v>660</v>
      </c>
      <c r="B137" s="34">
        <v>41.94</v>
      </c>
      <c r="C137" s="34" t="s">
        <v>855</v>
      </c>
      <c r="D137" s="34">
        <v>100</v>
      </c>
      <c r="E137" s="34" t="s">
        <v>744</v>
      </c>
      <c r="F137" s="34"/>
      <c r="G137" s="30">
        <f t="shared" si="0"/>
        <v>41.94</v>
      </c>
      <c r="H137" s="34"/>
    </row>
    <row r="138" spans="1:9" x14ac:dyDescent="0.25">
      <c r="A138" s="47" t="s">
        <v>661</v>
      </c>
      <c r="B138" s="47">
        <v>38.71</v>
      </c>
      <c r="C138" s="47" t="s">
        <v>856</v>
      </c>
      <c r="D138" s="47">
        <v>100</v>
      </c>
      <c r="E138" s="47" t="s">
        <v>744</v>
      </c>
      <c r="F138" s="47"/>
      <c r="G138" s="30">
        <f t="shared" si="0"/>
        <v>38.710000000000008</v>
      </c>
      <c r="H138" s="7"/>
      <c r="I138" s="38"/>
    </row>
    <row r="139" spans="1:9" x14ac:dyDescent="0.25">
      <c r="A139" s="47" t="s">
        <v>662</v>
      </c>
      <c r="B139" s="47">
        <v>35.479999999999997</v>
      </c>
      <c r="C139" s="47" t="s">
        <v>857</v>
      </c>
      <c r="D139" s="47">
        <v>100</v>
      </c>
      <c r="E139" s="47" t="s">
        <v>744</v>
      </c>
      <c r="F139" s="47"/>
      <c r="G139" s="30">
        <f t="shared" si="0"/>
        <v>35.47999999999999</v>
      </c>
      <c r="H139" s="7"/>
      <c r="I139" s="38"/>
    </row>
    <row r="140" spans="1:9" x14ac:dyDescent="0.25">
      <c r="A140" s="47" t="s">
        <v>663</v>
      </c>
      <c r="B140" s="47">
        <v>32.26</v>
      </c>
      <c r="C140" s="47" t="s">
        <v>858</v>
      </c>
      <c r="D140" s="47">
        <v>100</v>
      </c>
      <c r="E140" s="47" t="s">
        <v>744</v>
      </c>
      <c r="F140" s="47"/>
      <c r="G140" s="30">
        <f t="shared" si="0"/>
        <v>32.259999999999991</v>
      </c>
      <c r="H140" s="7"/>
      <c r="I140" s="38"/>
    </row>
    <row r="141" spans="1:9" x14ac:dyDescent="0.25">
      <c r="A141" s="47" t="s">
        <v>664</v>
      </c>
      <c r="B141" s="47">
        <v>29.03</v>
      </c>
      <c r="C141" s="47" t="s">
        <v>859</v>
      </c>
      <c r="D141" s="47">
        <v>100</v>
      </c>
      <c r="E141" s="47" t="s">
        <v>744</v>
      </c>
      <c r="F141" s="47"/>
      <c r="G141" s="30">
        <f t="shared" si="0"/>
        <v>29.03</v>
      </c>
      <c r="H141" s="7"/>
      <c r="I141" s="38"/>
    </row>
    <row r="142" spans="1:9" x14ac:dyDescent="0.25">
      <c r="A142" s="47" t="s">
        <v>665</v>
      </c>
      <c r="B142" s="47">
        <v>25.81</v>
      </c>
      <c r="C142" s="47" t="s">
        <v>860</v>
      </c>
      <c r="D142" s="47">
        <v>100</v>
      </c>
      <c r="E142" s="47" t="s">
        <v>744</v>
      </c>
      <c r="F142" s="47"/>
      <c r="G142" s="30">
        <f t="shared" si="0"/>
        <v>25.810000000000002</v>
      </c>
      <c r="H142" s="7"/>
      <c r="I142" s="38"/>
    </row>
    <row r="143" spans="1:9" x14ac:dyDescent="0.25">
      <c r="A143" s="47" t="s">
        <v>666</v>
      </c>
      <c r="B143" s="47">
        <v>22.58</v>
      </c>
      <c r="C143" s="47" t="s">
        <v>861</v>
      </c>
      <c r="D143" s="47">
        <v>100</v>
      </c>
      <c r="E143" s="47" t="s">
        <v>744</v>
      </c>
      <c r="F143" s="47"/>
      <c r="G143" s="30">
        <f t="shared" si="0"/>
        <v>22.58</v>
      </c>
      <c r="H143" s="7"/>
      <c r="I143" s="38"/>
    </row>
    <row r="144" spans="1:9" x14ac:dyDescent="0.25">
      <c r="A144" s="47" t="s">
        <v>667</v>
      </c>
      <c r="B144" s="47">
        <v>19.350000000000001</v>
      </c>
      <c r="C144" s="47" t="s">
        <v>862</v>
      </c>
      <c r="D144" s="47">
        <v>100</v>
      </c>
      <c r="E144" s="47" t="s">
        <v>744</v>
      </c>
      <c r="F144" s="47"/>
      <c r="G144" s="30">
        <f t="shared" si="0"/>
        <v>19.349999999999994</v>
      </c>
      <c r="H144" s="7"/>
      <c r="I144" s="38"/>
    </row>
    <row r="145" spans="1:9" x14ac:dyDescent="0.25">
      <c r="A145" s="47" t="s">
        <v>668</v>
      </c>
      <c r="B145" s="47">
        <v>16.13</v>
      </c>
      <c r="C145" s="47" t="s">
        <v>863</v>
      </c>
      <c r="D145" s="47">
        <v>100</v>
      </c>
      <c r="E145" s="47" t="s">
        <v>744</v>
      </c>
      <c r="F145" s="47"/>
      <c r="G145" s="30">
        <f t="shared" si="0"/>
        <v>16.129999999999995</v>
      </c>
      <c r="H145" s="7"/>
      <c r="I145" s="38"/>
    </row>
    <row r="146" spans="1:9" x14ac:dyDescent="0.25">
      <c r="A146" s="47" t="s">
        <v>669</v>
      </c>
      <c r="B146" s="47">
        <v>12.9</v>
      </c>
      <c r="C146" s="47" t="s">
        <v>864</v>
      </c>
      <c r="D146" s="47">
        <v>100</v>
      </c>
      <c r="E146" s="47" t="s">
        <v>744</v>
      </c>
      <c r="F146" s="47"/>
      <c r="G146" s="30">
        <f t="shared" si="0"/>
        <v>12.900000000000006</v>
      </c>
      <c r="H146" s="7"/>
      <c r="I146" s="38"/>
    </row>
    <row r="147" spans="1:9" x14ac:dyDescent="0.25">
      <c r="A147" s="47" t="s">
        <v>865</v>
      </c>
      <c r="B147" s="47">
        <v>9.6769999999999996</v>
      </c>
      <c r="C147" s="47" t="s">
        <v>866</v>
      </c>
      <c r="D147" s="47">
        <v>100</v>
      </c>
      <c r="E147" s="47" t="s">
        <v>744</v>
      </c>
      <c r="F147" s="47"/>
      <c r="G147" s="30">
        <f t="shared" si="0"/>
        <v>9.6769999999999925</v>
      </c>
      <c r="H147" s="7"/>
      <c r="I147" s="38"/>
    </row>
    <row r="148" spans="1:9" x14ac:dyDescent="0.25">
      <c r="A148" s="47" t="s">
        <v>867</v>
      </c>
      <c r="B148" s="47">
        <v>6.452</v>
      </c>
      <c r="C148" s="47" t="s">
        <v>868</v>
      </c>
      <c r="D148" s="47">
        <v>100</v>
      </c>
      <c r="E148" s="47" t="s">
        <v>744</v>
      </c>
      <c r="F148" s="47"/>
      <c r="G148" s="30">
        <f t="shared" si="0"/>
        <v>6.4519999999999982</v>
      </c>
      <c r="H148" s="7"/>
      <c r="I148" s="38"/>
    </row>
    <row r="149" spans="1:9" x14ac:dyDescent="0.25">
      <c r="A149" s="47" t="s">
        <v>670</v>
      </c>
      <c r="B149" s="47">
        <v>3.226</v>
      </c>
      <c r="C149" s="47" t="s">
        <v>869</v>
      </c>
      <c r="D149" s="47">
        <v>100</v>
      </c>
      <c r="E149" s="47" t="s">
        <v>744</v>
      </c>
      <c r="F149" s="47"/>
      <c r="G149" s="30">
        <f t="shared" si="0"/>
        <v>3.2259999999999991</v>
      </c>
      <c r="H149" s="7"/>
      <c r="I149" s="38"/>
    </row>
  </sheetData>
  <mergeCells count="4">
    <mergeCell ref="A1:B1"/>
    <mergeCell ref="D1:E1"/>
    <mergeCell ref="A111:F111"/>
    <mergeCell ref="G111:I11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1A</vt:lpstr>
      <vt:lpstr>Figure 1B</vt:lpstr>
      <vt:lpstr>Figure 1C</vt:lpstr>
      <vt:lpstr>Figure 2</vt:lpstr>
      <vt:lpstr>Figure 3</vt:lpstr>
      <vt:lpstr>Figure 4</vt:lpstr>
      <vt:lpstr>SI Fig 1A</vt:lpstr>
      <vt:lpstr>SI Fig 1B</vt:lpstr>
      <vt:lpstr>SI Fig 1C</vt:lpstr>
      <vt:lpstr>SI Fig 2</vt:lpstr>
      <vt:lpstr>SI Fig 3</vt:lpstr>
      <vt:lpstr>SI Fig 4</vt:lpstr>
      <vt:lpstr>SI Fig 5</vt:lpstr>
      <vt:lpstr>SuppFig 6</vt:lpstr>
      <vt:lpstr>CTCH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Johnson</dc:creator>
  <cp:lastModifiedBy>Joe Johnson</cp:lastModifiedBy>
  <dcterms:created xsi:type="dcterms:W3CDTF">2020-12-16T17:51:44Z</dcterms:created>
  <dcterms:modified xsi:type="dcterms:W3CDTF">2021-02-25T18:59:20Z</dcterms:modified>
</cp:coreProperties>
</file>