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orest/Dropbox/2020_ブタジエン論文/Final_Rivise/3rd_revise/"/>
    </mc:Choice>
  </mc:AlternateContent>
  <xr:revisionPtr revIDLastSave="0" documentId="13_ncr:1_{3F7FE24C-0055-864F-86E1-597C3C0E95BD}" xr6:coauthVersionLast="36" xr6:coauthVersionMax="36" xr10:uidLastSave="{00000000-0000-0000-0000-000000000000}"/>
  <bookViews>
    <workbookView xWindow="3240" yWindow="460" windowWidth="28060" windowHeight="16940" activeTab="5" xr2:uid="{00000000-000D-0000-FFFF-FFFF00000000}"/>
  </bookViews>
  <sheets>
    <sheet name="Fig. 2b" sheetId="1" r:id="rId1"/>
    <sheet name="Fig. 3a" sheetId="2" r:id="rId2"/>
    <sheet name="Fig. 3c" sheetId="14" r:id="rId3"/>
    <sheet name="Fig. 3d" sheetId="15" r:id="rId4"/>
    <sheet name="Fig. 4" sheetId="16" r:id="rId5"/>
    <sheet name="Fig. 5" sheetId="17" r:id="rId6"/>
    <sheet name="Fig. 6" sheetId="18" r:id="rId7"/>
    <sheet name="Fig. 7" sheetId="19" r:id="rId8"/>
    <sheet name="Fig. 8" sheetId="20" r:id="rId9"/>
    <sheet name="Supplementary Fig. 3" sheetId="4" r:id="rId10"/>
    <sheet name="Supplementary Fig. 4" sheetId="5" r:id="rId11"/>
    <sheet name="Supplementary Fig. 5" sheetId="6" r:id="rId12"/>
    <sheet name="Supplementary Fig. 6" sheetId="7" r:id="rId13"/>
    <sheet name="Supplementary Fig. 7" sheetId="8" r:id="rId14"/>
    <sheet name="Supplementary Fig. 8" sheetId="9" r:id="rId15"/>
    <sheet name="Supplementary Fig. 10" sheetId="10" r:id="rId16"/>
    <sheet name="Supplementary Fig. 11abc" sheetId="11" r:id="rId17"/>
    <sheet name="Supplementary Fig. 11def" sheetId="21" r:id="rId18"/>
    <sheet name="Supplementary Fig. 11ghi" sheetId="22" r:id="rId19"/>
    <sheet name="Supplementary Fig. 12" sheetId="12" r:id="rId20"/>
    <sheet name="Supplementary Table 2" sheetId="13" r:id="rId21"/>
    <sheet name="Supplementary Table 3" sheetId="3" r:id="rId22"/>
  </sheets>
  <definedNames>
    <definedName name="_xlchart.v1.0" hidden="1">'Fig. 2b'!$B$4:$B$29</definedName>
    <definedName name="_xlchart.v1.1" hidden="1">'Fig. 2b'!$C$4:$C$29</definedName>
    <definedName name="_xlchart.v1.10" hidden="1">'Fig. 2b'!$C$4:$C$29</definedName>
    <definedName name="_xlchart.v1.11" hidden="1">'Fig. 2b'!$D$4:$D$29</definedName>
    <definedName name="_xlchart.v1.12" hidden="1">'Fig. 2b'!$E$4:$E$29</definedName>
    <definedName name="_xlchart.v1.13" hidden="1">'Fig. 2b'!$B$4:$B$29</definedName>
    <definedName name="_xlchart.v1.14" hidden="1">'Fig. 2b'!$C$4:$C$29</definedName>
    <definedName name="_xlchart.v1.15" hidden="1">'Fig. 2b'!$D$4:$D$29</definedName>
    <definedName name="_xlchart.v1.16" hidden="1">'Fig. 2b'!$E$4:$E$29</definedName>
    <definedName name="_xlchart.v1.2" hidden="1">'Fig. 2b'!$D$4:$D$29</definedName>
    <definedName name="_xlchart.v1.3" hidden="1">'Fig. 2b'!$E$4:$E$29</definedName>
    <definedName name="_xlchart.v1.4" hidden="1">'Fig. 2b'!$B$4:$B$29</definedName>
    <definedName name="_xlchart.v1.5" hidden="1">'Fig. 2b'!$C$4:$C$29</definedName>
    <definedName name="_xlchart.v1.6" hidden="1">'Fig. 2b'!$D$4:$D$29</definedName>
    <definedName name="_xlchart.v1.7" hidden="1">'Fig. 2b'!$E$4:$E$29</definedName>
    <definedName name="_xlchart.v1.8" hidden="1">'Fig. 2b'!$F$4:$F$29</definedName>
    <definedName name="_xlchart.v1.9" hidden="1">'Fig. 2b'!$B$4:$B$29</definedName>
  </definedName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8" i="15" l="1"/>
  <c r="F6" i="15"/>
  <c r="F5" i="15"/>
  <c r="F7" i="15"/>
  <c r="G22" i="15"/>
  <c r="F22" i="15"/>
  <c r="G21" i="15"/>
  <c r="F21" i="15"/>
  <c r="G20" i="15"/>
  <c r="F20" i="15"/>
  <c r="G19" i="15"/>
  <c r="F19" i="15"/>
  <c r="G18" i="15"/>
  <c r="G17" i="15"/>
  <c r="F17" i="15"/>
  <c r="G16" i="15"/>
  <c r="F16" i="15"/>
  <c r="G15" i="15"/>
  <c r="F15" i="15"/>
  <c r="Y9" i="19" l="1"/>
  <c r="Z9" i="19"/>
  <c r="Y10" i="19"/>
  <c r="Z10" i="19"/>
  <c r="Y11" i="19"/>
  <c r="Z11" i="19"/>
  <c r="Y12" i="19"/>
  <c r="Z12" i="19"/>
  <c r="Y13" i="19"/>
  <c r="Z13" i="19"/>
  <c r="Y14" i="19"/>
  <c r="Z14" i="19"/>
  <c r="Y15" i="19"/>
  <c r="Z15" i="19"/>
  <c r="Y6" i="19"/>
  <c r="Z6" i="19"/>
  <c r="Y7" i="19"/>
  <c r="Z7" i="19"/>
  <c r="Y8" i="19"/>
  <c r="Z8" i="19"/>
  <c r="Q23" i="19"/>
  <c r="R23" i="19"/>
  <c r="Q24" i="19"/>
  <c r="R24" i="19"/>
  <c r="Q25" i="19"/>
  <c r="R25" i="19"/>
  <c r="Q26" i="19"/>
  <c r="R26" i="19"/>
  <c r="Q27" i="19"/>
  <c r="R27" i="19"/>
  <c r="Q28" i="19"/>
  <c r="R28" i="19"/>
  <c r="Q29" i="19"/>
  <c r="R29" i="19"/>
  <c r="Q30" i="19"/>
  <c r="R30" i="19"/>
  <c r="Q31" i="19"/>
  <c r="R31" i="19"/>
  <c r="Q32" i="19"/>
  <c r="R32" i="19"/>
  <c r="Q6" i="19"/>
  <c r="R6" i="19"/>
  <c r="Q7" i="19"/>
  <c r="R7" i="19"/>
  <c r="Q8" i="19"/>
  <c r="R8" i="19"/>
  <c r="Q9" i="19"/>
  <c r="R9" i="19"/>
  <c r="Q10" i="19"/>
  <c r="R10" i="19"/>
  <c r="Q11" i="19"/>
  <c r="R11" i="19"/>
  <c r="Q12" i="19"/>
  <c r="R12" i="19"/>
  <c r="Q13" i="19"/>
  <c r="R13" i="19"/>
  <c r="Q14" i="19"/>
  <c r="R14" i="19"/>
  <c r="Q15" i="19"/>
  <c r="R15" i="19"/>
  <c r="Y5" i="19"/>
  <c r="Z5" i="19"/>
  <c r="Q22" i="19"/>
  <c r="R22" i="19"/>
  <c r="Q5" i="19"/>
  <c r="R5" i="19"/>
  <c r="I22" i="19"/>
  <c r="J22" i="19"/>
  <c r="I23" i="19"/>
  <c r="J23" i="19"/>
  <c r="I24" i="19"/>
  <c r="J24" i="19"/>
  <c r="I25" i="19"/>
  <c r="J25" i="19"/>
  <c r="I26" i="19"/>
  <c r="J26" i="19"/>
  <c r="I27" i="19"/>
  <c r="J27" i="19"/>
  <c r="I28" i="19"/>
  <c r="J28" i="19"/>
  <c r="I29" i="19"/>
  <c r="J29" i="19"/>
  <c r="I30" i="19"/>
  <c r="J30" i="19"/>
  <c r="I31" i="19"/>
  <c r="J31" i="19"/>
  <c r="I32" i="19"/>
  <c r="J32" i="19"/>
  <c r="I15" i="19"/>
  <c r="J15" i="19"/>
  <c r="I14" i="19"/>
  <c r="J14" i="19"/>
  <c r="I13" i="19"/>
  <c r="J13" i="19"/>
  <c r="Z4" i="19"/>
  <c r="Y4" i="19"/>
  <c r="R21" i="19"/>
  <c r="Q21" i="19"/>
  <c r="R4" i="19"/>
  <c r="Q4" i="19"/>
  <c r="J12" i="19"/>
  <c r="I12" i="19"/>
  <c r="J11" i="19"/>
  <c r="I11" i="19"/>
  <c r="J10" i="19"/>
  <c r="I10" i="19"/>
  <c r="J9" i="19"/>
  <c r="I9" i="19"/>
  <c r="J8" i="19"/>
  <c r="I8" i="19"/>
  <c r="J7" i="19"/>
  <c r="I7" i="19"/>
  <c r="J6" i="19"/>
  <c r="I6" i="19"/>
  <c r="J5" i="19"/>
  <c r="I5" i="19"/>
  <c r="J4" i="19"/>
  <c r="I4" i="19"/>
  <c r="J21" i="19"/>
  <c r="I21" i="19"/>
  <c r="Q19" i="11"/>
  <c r="R19" i="11"/>
  <c r="Q20" i="11"/>
  <c r="R20" i="11"/>
  <c r="Q21" i="11"/>
  <c r="R21" i="11"/>
  <c r="Q22" i="11"/>
  <c r="R22" i="11"/>
  <c r="Q23" i="11"/>
  <c r="R23" i="11"/>
  <c r="Q24" i="11"/>
  <c r="R24" i="11"/>
  <c r="Q25" i="11"/>
  <c r="R25" i="11"/>
  <c r="Q26" i="11"/>
  <c r="R26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9" i="11"/>
  <c r="I19" i="11"/>
  <c r="J18" i="11"/>
  <c r="I18" i="11"/>
  <c r="J12" i="11"/>
  <c r="I12" i="11"/>
  <c r="J11" i="11"/>
  <c r="I11" i="11"/>
  <c r="J10" i="11"/>
  <c r="I10" i="11"/>
  <c r="J9" i="11"/>
  <c r="I9" i="11"/>
  <c r="J8" i="11"/>
  <c r="I8" i="11"/>
  <c r="J7" i="11"/>
  <c r="I7" i="11"/>
  <c r="J6" i="11"/>
  <c r="I6" i="11"/>
  <c r="J5" i="11"/>
  <c r="I5" i="11"/>
  <c r="J4" i="11"/>
  <c r="I4" i="11"/>
  <c r="W12" i="21"/>
  <c r="R26" i="22"/>
  <c r="Q26" i="22"/>
  <c r="J26" i="22"/>
  <c r="I26" i="22"/>
  <c r="R25" i="22"/>
  <c r="Q25" i="22"/>
  <c r="J25" i="22"/>
  <c r="I25" i="22"/>
  <c r="R24" i="22"/>
  <c r="Q24" i="22"/>
  <c r="J24" i="22"/>
  <c r="I24" i="22"/>
  <c r="R23" i="22"/>
  <c r="Q23" i="22"/>
  <c r="J23" i="22"/>
  <c r="I23" i="22"/>
  <c r="R22" i="22"/>
  <c r="Q22" i="22"/>
  <c r="J22" i="22"/>
  <c r="I22" i="22"/>
  <c r="R21" i="22"/>
  <c r="Q21" i="22"/>
  <c r="J21" i="22"/>
  <c r="I21" i="22"/>
  <c r="R20" i="22"/>
  <c r="Q20" i="22"/>
  <c r="J20" i="22"/>
  <c r="I20" i="22"/>
  <c r="R19" i="22"/>
  <c r="Q19" i="22"/>
  <c r="J19" i="22"/>
  <c r="I19" i="22"/>
  <c r="R18" i="22"/>
  <c r="Q18" i="22"/>
  <c r="J18" i="22"/>
  <c r="I18" i="22"/>
  <c r="Z12" i="22"/>
  <c r="Y12" i="22"/>
  <c r="R12" i="22"/>
  <c r="Q12" i="22"/>
  <c r="J12" i="22"/>
  <c r="I12" i="22"/>
  <c r="Z11" i="22"/>
  <c r="Y11" i="22"/>
  <c r="R11" i="22"/>
  <c r="Q11" i="22"/>
  <c r="J11" i="22"/>
  <c r="I11" i="22"/>
  <c r="Z10" i="22"/>
  <c r="Y10" i="22"/>
  <c r="R10" i="22"/>
  <c r="Q10" i="22"/>
  <c r="J10" i="22"/>
  <c r="I10" i="22"/>
  <c r="Z9" i="22"/>
  <c r="Y9" i="22"/>
  <c r="R9" i="22"/>
  <c r="Q9" i="22"/>
  <c r="J9" i="22"/>
  <c r="I9" i="22"/>
  <c r="Z8" i="22"/>
  <c r="Y8" i="22"/>
  <c r="R8" i="22"/>
  <c r="Q8" i="22"/>
  <c r="J8" i="22"/>
  <c r="I8" i="22"/>
  <c r="Z7" i="22"/>
  <c r="Y7" i="22"/>
  <c r="R7" i="22"/>
  <c r="Q7" i="22"/>
  <c r="J7" i="22"/>
  <c r="I7" i="22"/>
  <c r="Z6" i="22"/>
  <c r="Y6" i="22"/>
  <c r="R6" i="22"/>
  <c r="Q6" i="22"/>
  <c r="J6" i="22"/>
  <c r="I6" i="22"/>
  <c r="Z5" i="22"/>
  <c r="Y5" i="22"/>
  <c r="R5" i="22"/>
  <c r="Q5" i="22"/>
  <c r="J5" i="22"/>
  <c r="I5" i="22"/>
  <c r="Z4" i="22"/>
  <c r="R4" i="22"/>
  <c r="Q4" i="22"/>
  <c r="J4" i="22"/>
  <c r="I4" i="22"/>
  <c r="O26" i="21"/>
  <c r="N26" i="21"/>
  <c r="G26" i="21"/>
  <c r="F26" i="21"/>
  <c r="O25" i="21"/>
  <c r="N25" i="21"/>
  <c r="G25" i="21"/>
  <c r="F25" i="21"/>
  <c r="O24" i="21"/>
  <c r="N24" i="21"/>
  <c r="G24" i="21"/>
  <c r="F24" i="21"/>
  <c r="O23" i="21"/>
  <c r="N23" i="21"/>
  <c r="G23" i="21"/>
  <c r="F23" i="21"/>
  <c r="O22" i="21"/>
  <c r="N22" i="21"/>
  <c r="G22" i="21"/>
  <c r="F22" i="21"/>
  <c r="O21" i="21"/>
  <c r="N21" i="21"/>
  <c r="G21" i="21"/>
  <c r="F21" i="21"/>
  <c r="O20" i="21"/>
  <c r="N20" i="21"/>
  <c r="G20" i="21"/>
  <c r="F20" i="21"/>
  <c r="O19" i="21"/>
  <c r="N19" i="21"/>
  <c r="G19" i="21"/>
  <c r="F19" i="21"/>
  <c r="O18" i="21"/>
  <c r="N18" i="21"/>
  <c r="G18" i="21"/>
  <c r="F18" i="21"/>
  <c r="V12" i="21"/>
  <c r="O12" i="21"/>
  <c r="N12" i="21"/>
  <c r="G12" i="21"/>
  <c r="F12" i="21"/>
  <c r="W11" i="21"/>
  <c r="V11" i="21"/>
  <c r="O11" i="21"/>
  <c r="N11" i="21"/>
  <c r="G11" i="21"/>
  <c r="F11" i="21"/>
  <c r="W10" i="21"/>
  <c r="V10" i="21"/>
  <c r="O10" i="21"/>
  <c r="N10" i="21"/>
  <c r="G10" i="21"/>
  <c r="F10" i="21"/>
  <c r="W9" i="21"/>
  <c r="V9" i="21"/>
  <c r="O9" i="21"/>
  <c r="N9" i="21"/>
  <c r="G9" i="21"/>
  <c r="F9" i="21"/>
  <c r="W8" i="21"/>
  <c r="V8" i="21"/>
  <c r="O8" i="21"/>
  <c r="N8" i="21"/>
  <c r="G8" i="21"/>
  <c r="F8" i="21"/>
  <c r="W7" i="21"/>
  <c r="V7" i="21"/>
  <c r="O7" i="21"/>
  <c r="N7" i="21"/>
  <c r="G7" i="21"/>
  <c r="F7" i="21"/>
  <c r="W6" i="21"/>
  <c r="V6" i="21"/>
  <c r="O6" i="21"/>
  <c r="N6" i="21"/>
  <c r="G6" i="21"/>
  <c r="F6" i="21"/>
  <c r="W5" i="21"/>
  <c r="V5" i="21"/>
  <c r="O5" i="21"/>
  <c r="N5" i="21"/>
  <c r="G5" i="21"/>
  <c r="F5" i="21"/>
  <c r="W4" i="21"/>
  <c r="V4" i="21"/>
  <c r="O4" i="21"/>
  <c r="N4" i="21"/>
  <c r="G4" i="21"/>
  <c r="F4" i="21"/>
  <c r="G26" i="20"/>
  <c r="G25" i="20"/>
  <c r="G24" i="20"/>
  <c r="G23" i="20"/>
  <c r="G22" i="20"/>
  <c r="G21" i="20"/>
  <c r="G20" i="20"/>
  <c r="G19" i="20"/>
  <c r="G18" i="20"/>
  <c r="G12" i="20"/>
  <c r="G11" i="20"/>
  <c r="G10" i="20"/>
  <c r="G9" i="20"/>
  <c r="G8" i="20"/>
  <c r="G7" i="20"/>
  <c r="G6" i="20"/>
  <c r="G5" i="20"/>
  <c r="G4" i="20"/>
  <c r="N26" i="20"/>
  <c r="N25" i="20"/>
  <c r="N24" i="20"/>
  <c r="N23" i="20"/>
  <c r="N22" i="20"/>
  <c r="N21" i="20"/>
  <c r="N20" i="20"/>
  <c r="N19" i="20"/>
  <c r="N18" i="20"/>
  <c r="U12" i="20"/>
  <c r="U11" i="20"/>
  <c r="U10" i="20"/>
  <c r="U9" i="20"/>
  <c r="U8" i="20"/>
  <c r="U7" i="20"/>
  <c r="U6" i="20"/>
  <c r="U5" i="20"/>
  <c r="U4" i="20"/>
  <c r="Z4" i="11"/>
  <c r="Z12" i="11"/>
  <c r="Z11" i="11"/>
  <c r="Z10" i="11"/>
  <c r="Z9" i="11"/>
  <c r="Z8" i="11"/>
  <c r="Z7" i="11"/>
  <c r="Z6" i="11"/>
  <c r="Z5" i="11"/>
  <c r="R18" i="11"/>
  <c r="R12" i="11"/>
  <c r="R11" i="11"/>
  <c r="R10" i="11"/>
  <c r="R9" i="11"/>
  <c r="R8" i="11"/>
  <c r="R7" i="11"/>
  <c r="R6" i="11"/>
  <c r="R5" i="11"/>
  <c r="R4" i="11"/>
  <c r="Q18" i="11"/>
  <c r="Y12" i="11"/>
  <c r="Q12" i="11"/>
  <c r="Y11" i="11"/>
  <c r="Q11" i="11"/>
  <c r="Y10" i="11"/>
  <c r="Q10" i="11"/>
  <c r="Y9" i="11"/>
  <c r="Q9" i="11"/>
  <c r="Y8" i="11"/>
  <c r="Q8" i="11"/>
  <c r="Y7" i="11"/>
  <c r="Q7" i="11"/>
  <c r="Y6" i="11"/>
  <c r="Q6" i="11"/>
  <c r="Y5" i="11"/>
  <c r="Q5" i="11"/>
  <c r="Y4" i="11"/>
  <c r="Q4" i="11"/>
  <c r="T12" i="20"/>
  <c r="T11" i="20"/>
  <c r="T10" i="20"/>
  <c r="T9" i="20"/>
  <c r="T8" i="20"/>
  <c r="T7" i="20"/>
  <c r="T6" i="20"/>
  <c r="T5" i="20"/>
  <c r="T4" i="20"/>
  <c r="M26" i="20"/>
  <c r="M25" i="20"/>
  <c r="M24" i="20"/>
  <c r="M23" i="20"/>
  <c r="M22" i="20"/>
  <c r="M21" i="20"/>
  <c r="M20" i="20"/>
  <c r="M19" i="20"/>
  <c r="M18" i="20"/>
  <c r="N12" i="20"/>
  <c r="M12" i="20"/>
  <c r="N11" i="20"/>
  <c r="M11" i="20"/>
  <c r="N10" i="20"/>
  <c r="M10" i="20"/>
  <c r="N9" i="20"/>
  <c r="M9" i="20"/>
  <c r="N8" i="20"/>
  <c r="M8" i="20"/>
  <c r="N7" i="20"/>
  <c r="M7" i="20"/>
  <c r="N6" i="20"/>
  <c r="M6" i="20"/>
  <c r="N5" i="20"/>
  <c r="M5" i="20"/>
  <c r="N4" i="20"/>
  <c r="M4" i="20"/>
  <c r="F26" i="20"/>
  <c r="F25" i="20"/>
  <c r="F24" i="20"/>
  <c r="F23" i="20"/>
  <c r="F22" i="20"/>
  <c r="F21" i="20"/>
  <c r="F20" i="20"/>
  <c r="F19" i="20"/>
  <c r="F18" i="20"/>
  <c r="F5" i="20"/>
  <c r="F6" i="20"/>
  <c r="F7" i="20"/>
  <c r="F8" i="20"/>
  <c r="F9" i="20"/>
  <c r="F10" i="20"/>
  <c r="F11" i="20"/>
  <c r="F12" i="20"/>
  <c r="F4" i="20"/>
  <c r="N6" i="10"/>
  <c r="O6" i="10"/>
  <c r="P6" i="10"/>
  <c r="Q6" i="10"/>
  <c r="R6" i="10"/>
  <c r="N7" i="10"/>
  <c r="O7" i="10"/>
  <c r="P7" i="10"/>
  <c r="Q7" i="10"/>
  <c r="R7" i="10"/>
  <c r="N8" i="10"/>
  <c r="O8" i="10"/>
  <c r="P8" i="10"/>
  <c r="Q8" i="10"/>
  <c r="R8" i="10"/>
  <c r="N9" i="10"/>
  <c r="O9" i="10"/>
  <c r="P9" i="10"/>
  <c r="Q9" i="10"/>
  <c r="R9" i="10"/>
  <c r="N10" i="10"/>
  <c r="O10" i="10"/>
  <c r="P10" i="10"/>
  <c r="Q10" i="10"/>
  <c r="R10" i="10"/>
  <c r="N11" i="10"/>
  <c r="O11" i="10"/>
  <c r="P11" i="10"/>
  <c r="Q11" i="10"/>
  <c r="R11" i="10"/>
  <c r="O5" i="10"/>
  <c r="P5" i="10"/>
  <c r="Q5" i="10"/>
  <c r="R5" i="10"/>
  <c r="N5" i="10"/>
  <c r="G10" i="12"/>
  <c r="F10" i="12"/>
  <c r="G9" i="12"/>
  <c r="F9" i="12"/>
  <c r="G8" i="12"/>
  <c r="F8" i="12"/>
  <c r="G7" i="12"/>
  <c r="F7" i="12"/>
  <c r="G6" i="12"/>
  <c r="F6" i="12"/>
  <c r="G5" i="12"/>
  <c r="F5" i="12"/>
  <c r="G4" i="12"/>
  <c r="F4" i="12"/>
  <c r="G4" i="9"/>
  <c r="F5" i="9"/>
  <c r="G5" i="9"/>
  <c r="F6" i="9"/>
  <c r="G6" i="9"/>
  <c r="F7" i="9"/>
  <c r="G7" i="9"/>
  <c r="F8" i="9"/>
  <c r="G8" i="9"/>
  <c r="F9" i="9"/>
  <c r="G9" i="9"/>
  <c r="F10" i="9"/>
  <c r="G10" i="9"/>
  <c r="F4" i="9"/>
  <c r="N24" i="8"/>
  <c r="N23" i="8"/>
  <c r="N22" i="8"/>
  <c r="L24" i="8"/>
  <c r="L23" i="8"/>
  <c r="L22" i="8"/>
  <c r="J24" i="8"/>
  <c r="J23" i="8"/>
  <c r="J22" i="8"/>
  <c r="H24" i="8"/>
  <c r="H23" i="8"/>
  <c r="H22" i="8"/>
  <c r="F23" i="8"/>
  <c r="F24" i="8"/>
  <c r="F22" i="8"/>
  <c r="J34" i="8"/>
  <c r="I34" i="8"/>
  <c r="H34" i="8"/>
  <c r="G34" i="8"/>
  <c r="F34" i="8"/>
  <c r="E34" i="8"/>
  <c r="D34" i="8"/>
  <c r="J33" i="8"/>
  <c r="I33" i="8"/>
  <c r="H33" i="8"/>
  <c r="G33" i="8"/>
  <c r="F33" i="8"/>
  <c r="E33" i="8"/>
  <c r="D33" i="8"/>
  <c r="C28" i="8"/>
  <c r="O26" i="8"/>
  <c r="N26" i="8"/>
  <c r="M26" i="8"/>
  <c r="L26" i="8"/>
  <c r="K26" i="8"/>
  <c r="J26" i="8"/>
  <c r="I26" i="8"/>
  <c r="H26" i="8"/>
  <c r="G26" i="8"/>
  <c r="F26" i="8"/>
  <c r="E26" i="8"/>
  <c r="D26" i="8"/>
  <c r="O25" i="8"/>
  <c r="N25" i="8"/>
  <c r="M25" i="8"/>
  <c r="L25" i="8"/>
  <c r="K25" i="8"/>
  <c r="J25" i="8"/>
  <c r="I25" i="8"/>
  <c r="H25" i="8"/>
  <c r="G25" i="8"/>
  <c r="F25" i="8"/>
  <c r="E25" i="8"/>
  <c r="D25" i="8"/>
  <c r="G15" i="8"/>
  <c r="H15" i="8"/>
  <c r="I15" i="8"/>
  <c r="J15" i="8"/>
  <c r="G16" i="8"/>
  <c r="H16" i="8"/>
  <c r="I16" i="8"/>
  <c r="J16" i="8"/>
  <c r="F16" i="8"/>
  <c r="E16" i="8"/>
  <c r="D16" i="8"/>
  <c r="F15" i="8"/>
  <c r="E15" i="8"/>
  <c r="D15" i="8"/>
  <c r="C10" i="8"/>
  <c r="E8" i="8"/>
  <c r="F8" i="8"/>
  <c r="G8" i="8"/>
  <c r="H8" i="8"/>
  <c r="I8" i="8"/>
  <c r="J8" i="8"/>
  <c r="K8" i="8"/>
  <c r="L8" i="8"/>
  <c r="M8" i="8"/>
  <c r="N8" i="8"/>
  <c r="O8" i="8"/>
  <c r="D8" i="8"/>
  <c r="E7" i="8"/>
  <c r="F7" i="8"/>
  <c r="G7" i="8"/>
  <c r="H7" i="8"/>
  <c r="I7" i="8"/>
  <c r="J7" i="8"/>
  <c r="K7" i="8"/>
  <c r="L7" i="8"/>
  <c r="M7" i="8"/>
  <c r="N7" i="8"/>
  <c r="O7" i="8"/>
  <c r="D7" i="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E7" i="18"/>
  <c r="F7" i="18"/>
  <c r="G7" i="18"/>
  <c r="H7" i="18"/>
  <c r="I7" i="18"/>
  <c r="J7" i="18"/>
  <c r="K7" i="18"/>
  <c r="L7" i="18"/>
  <c r="M7" i="18"/>
  <c r="N7" i="18"/>
  <c r="O7" i="18"/>
  <c r="P7" i="18"/>
  <c r="Q7" i="18"/>
  <c r="R7" i="18"/>
  <c r="E8" i="18"/>
  <c r="F8" i="18"/>
  <c r="G8" i="18"/>
  <c r="H8" i="18"/>
  <c r="I8" i="18"/>
  <c r="J8" i="18"/>
  <c r="K8" i="18"/>
  <c r="L8" i="18"/>
  <c r="M8" i="18"/>
  <c r="N8" i="18"/>
  <c r="O8" i="18"/>
  <c r="P8" i="18"/>
  <c r="Q8" i="18"/>
  <c r="R8" i="18"/>
  <c r="D8" i="18"/>
  <c r="D7" i="18"/>
  <c r="O49" i="17"/>
  <c r="N49" i="17"/>
  <c r="M49" i="17"/>
  <c r="O48" i="17"/>
  <c r="N48" i="17"/>
  <c r="M48" i="17"/>
  <c r="L35" i="17"/>
  <c r="L43" i="17" s="1"/>
  <c r="O41" i="17"/>
  <c r="N41" i="17"/>
  <c r="M41" i="17"/>
  <c r="O40" i="17"/>
  <c r="N40" i="17"/>
  <c r="M40" i="17"/>
  <c r="O33" i="17"/>
  <c r="N33" i="17"/>
  <c r="M33" i="17"/>
  <c r="O32" i="17"/>
  <c r="N32" i="17"/>
  <c r="M32" i="17"/>
  <c r="I49" i="17"/>
  <c r="H49" i="17"/>
  <c r="I48" i="17"/>
  <c r="H48" i="17"/>
  <c r="G35" i="17"/>
  <c r="G43" i="17" s="1"/>
  <c r="J41" i="17"/>
  <c r="I41" i="17"/>
  <c r="H41" i="17"/>
  <c r="J40" i="17"/>
  <c r="I40" i="17"/>
  <c r="H40" i="17"/>
  <c r="J33" i="17"/>
  <c r="I33" i="17"/>
  <c r="H33" i="17"/>
  <c r="J32" i="17"/>
  <c r="I32" i="17"/>
  <c r="H32" i="17"/>
  <c r="E49" i="17"/>
  <c r="D49" i="17"/>
  <c r="C49" i="17"/>
  <c r="E48" i="17"/>
  <c r="D48" i="17"/>
  <c r="C48" i="17"/>
  <c r="B35" i="17"/>
  <c r="B43" i="17" s="1"/>
  <c r="E41" i="17"/>
  <c r="D41" i="17"/>
  <c r="C41" i="17"/>
  <c r="E40" i="17"/>
  <c r="D40" i="17"/>
  <c r="C40" i="17"/>
  <c r="E33" i="17"/>
  <c r="D33" i="17"/>
  <c r="C33" i="17"/>
  <c r="E32" i="17"/>
  <c r="D32" i="17"/>
  <c r="C32" i="17"/>
  <c r="O24" i="17"/>
  <c r="N24" i="17"/>
  <c r="M24" i="17"/>
  <c r="O23" i="17"/>
  <c r="N23" i="17"/>
  <c r="M23" i="17"/>
  <c r="L10" i="17"/>
  <c r="L18" i="17" s="1"/>
  <c r="O16" i="17"/>
  <c r="N16" i="17"/>
  <c r="M16" i="17"/>
  <c r="O15" i="17"/>
  <c r="N15" i="17"/>
  <c r="M15" i="17"/>
  <c r="O8" i="17"/>
  <c r="N8" i="17"/>
  <c r="M8" i="17"/>
  <c r="O7" i="17"/>
  <c r="N7" i="17"/>
  <c r="M7" i="17"/>
  <c r="J24" i="17"/>
  <c r="I24" i="17"/>
  <c r="H24" i="17"/>
  <c r="J23" i="17"/>
  <c r="I23" i="17"/>
  <c r="H23" i="17"/>
  <c r="G10" i="17"/>
  <c r="G18" i="17" s="1"/>
  <c r="J16" i="17"/>
  <c r="I16" i="17"/>
  <c r="H16" i="17"/>
  <c r="J15" i="17"/>
  <c r="I15" i="17"/>
  <c r="H15" i="17"/>
  <c r="J8" i="17"/>
  <c r="I8" i="17"/>
  <c r="H8" i="17"/>
  <c r="J7" i="17"/>
  <c r="I7" i="17"/>
  <c r="H7" i="17"/>
  <c r="B10" i="17"/>
  <c r="B18" i="17" s="1"/>
  <c r="L27" i="7"/>
  <c r="G27" i="7"/>
  <c r="B27" i="7"/>
  <c r="L10" i="7"/>
  <c r="G10" i="7"/>
  <c r="B10" i="7"/>
  <c r="E24" i="17"/>
  <c r="D24" i="17"/>
  <c r="C24" i="17"/>
  <c r="E23" i="17"/>
  <c r="D23" i="17"/>
  <c r="C23" i="17"/>
  <c r="E16" i="17"/>
  <c r="D16" i="17"/>
  <c r="C16" i="17"/>
  <c r="E15" i="17"/>
  <c r="D15" i="17"/>
  <c r="C15" i="17"/>
  <c r="E8" i="17"/>
  <c r="D8" i="17"/>
  <c r="C8" i="17"/>
  <c r="E7" i="17"/>
  <c r="D7" i="17"/>
  <c r="C7" i="17"/>
  <c r="I13" i="7"/>
  <c r="I14" i="7" s="1"/>
  <c r="H7" i="7"/>
  <c r="I7" i="7"/>
  <c r="J7" i="7"/>
  <c r="O33" i="7"/>
  <c r="N33" i="7"/>
  <c r="M33" i="7"/>
  <c r="J33" i="7"/>
  <c r="I33" i="7"/>
  <c r="H33" i="7"/>
  <c r="E33" i="7"/>
  <c r="D33" i="7"/>
  <c r="C33" i="7"/>
  <c r="O32" i="7"/>
  <c r="N32" i="7"/>
  <c r="M32" i="7"/>
  <c r="J32" i="7"/>
  <c r="I32" i="7"/>
  <c r="H32" i="7"/>
  <c r="E32" i="7"/>
  <c r="D32" i="7"/>
  <c r="C32" i="7"/>
  <c r="O25" i="7"/>
  <c r="N25" i="7"/>
  <c r="M25" i="7"/>
  <c r="J25" i="7"/>
  <c r="I25" i="7"/>
  <c r="H25" i="7"/>
  <c r="E25" i="7"/>
  <c r="D25" i="7"/>
  <c r="C25" i="7"/>
  <c r="O24" i="7"/>
  <c r="N24" i="7"/>
  <c r="M24" i="7"/>
  <c r="J24" i="7"/>
  <c r="I24" i="7"/>
  <c r="H24" i="7"/>
  <c r="E24" i="7"/>
  <c r="D24" i="7"/>
  <c r="C24" i="7"/>
  <c r="O16" i="7"/>
  <c r="N16" i="7"/>
  <c r="M16" i="7"/>
  <c r="O15" i="7"/>
  <c r="N15" i="7"/>
  <c r="M15" i="7"/>
  <c r="O8" i="7"/>
  <c r="N8" i="7"/>
  <c r="M8" i="7"/>
  <c r="O7" i="7"/>
  <c r="N7" i="7"/>
  <c r="M7" i="7"/>
  <c r="J16" i="7"/>
  <c r="H16" i="7"/>
  <c r="J15" i="7"/>
  <c r="H15" i="7"/>
  <c r="J8" i="7"/>
  <c r="I8" i="7"/>
  <c r="H8" i="7"/>
  <c r="E16" i="7"/>
  <c r="D16" i="7"/>
  <c r="C16" i="7"/>
  <c r="E15" i="7"/>
  <c r="D15" i="7"/>
  <c r="C15" i="7"/>
  <c r="E8" i="7"/>
  <c r="D8" i="7"/>
  <c r="C8" i="7"/>
  <c r="E7" i="7"/>
  <c r="D7" i="7"/>
  <c r="C7" i="7"/>
  <c r="E8" i="3"/>
  <c r="E6" i="3"/>
  <c r="E9" i="3"/>
  <c r="F8" i="3"/>
  <c r="F9" i="3" s="1"/>
  <c r="F6" i="3"/>
  <c r="D8" i="3"/>
  <c r="D9" i="3" s="1"/>
  <c r="D6" i="3"/>
  <c r="E24" i="6"/>
  <c r="D24" i="6"/>
  <c r="C24" i="6"/>
  <c r="E23" i="6"/>
  <c r="D23" i="6"/>
  <c r="C23" i="6"/>
  <c r="E16" i="6"/>
  <c r="D16" i="6"/>
  <c r="C16" i="6"/>
  <c r="E15" i="6"/>
  <c r="D15" i="6"/>
  <c r="C15" i="6"/>
  <c r="E8" i="6"/>
  <c r="D8" i="6"/>
  <c r="C8" i="6"/>
  <c r="E7" i="6"/>
  <c r="D7" i="6"/>
  <c r="C7" i="6"/>
  <c r="O24" i="16"/>
  <c r="N24" i="16"/>
  <c r="M24" i="16"/>
  <c r="O23" i="16"/>
  <c r="N23" i="16"/>
  <c r="M23" i="16"/>
  <c r="O16" i="16"/>
  <c r="N16" i="16"/>
  <c r="M16" i="16"/>
  <c r="O15" i="16"/>
  <c r="N15" i="16"/>
  <c r="M15" i="16"/>
  <c r="O8" i="16"/>
  <c r="N8" i="16"/>
  <c r="M8" i="16"/>
  <c r="O7" i="16"/>
  <c r="N7" i="16"/>
  <c r="M7" i="16"/>
  <c r="J24" i="16"/>
  <c r="I24" i="16"/>
  <c r="H24" i="16"/>
  <c r="J23" i="16"/>
  <c r="I23" i="16"/>
  <c r="H23" i="16"/>
  <c r="J16" i="16"/>
  <c r="I16" i="16"/>
  <c r="H16" i="16"/>
  <c r="J15" i="16"/>
  <c r="I15" i="16"/>
  <c r="H15" i="16"/>
  <c r="J8" i="16"/>
  <c r="I8" i="16"/>
  <c r="H8" i="16"/>
  <c r="J7" i="16"/>
  <c r="I7" i="16"/>
  <c r="H7" i="16"/>
  <c r="E24" i="16"/>
  <c r="D24" i="16"/>
  <c r="C24" i="16"/>
  <c r="E23" i="16"/>
  <c r="D23" i="16"/>
  <c r="C23" i="16"/>
  <c r="E16" i="16"/>
  <c r="D16" i="16"/>
  <c r="C16" i="16"/>
  <c r="E15" i="16"/>
  <c r="D15" i="16"/>
  <c r="C15" i="16"/>
  <c r="D7" i="16"/>
  <c r="E7" i="16"/>
  <c r="D8" i="16"/>
  <c r="E8" i="16"/>
  <c r="F5" i="5"/>
  <c r="G5" i="5"/>
  <c r="F6" i="5"/>
  <c r="G6" i="5"/>
  <c r="G4" i="5"/>
  <c r="F4" i="5"/>
  <c r="C8" i="16"/>
  <c r="C7" i="16"/>
  <c r="G5" i="4"/>
  <c r="H5" i="4"/>
  <c r="G6" i="4"/>
  <c r="H6" i="4"/>
  <c r="G7" i="4"/>
  <c r="H7" i="4"/>
  <c r="G8" i="4"/>
  <c r="H8" i="4"/>
  <c r="G9" i="4"/>
  <c r="H9" i="4"/>
  <c r="G10" i="4"/>
  <c r="H10" i="4"/>
  <c r="G11" i="4"/>
  <c r="H11" i="4"/>
  <c r="G12" i="4"/>
  <c r="H12" i="4"/>
  <c r="G13" i="4"/>
  <c r="H13" i="4"/>
  <c r="G14" i="4"/>
  <c r="H14" i="4"/>
  <c r="G15" i="4"/>
  <c r="H15" i="4"/>
  <c r="G16" i="4"/>
  <c r="H16" i="4"/>
  <c r="G17" i="4"/>
  <c r="H17" i="4"/>
  <c r="H4" i="4"/>
  <c r="G4" i="4"/>
  <c r="G5" i="15"/>
  <c r="G6" i="15"/>
  <c r="G7" i="15"/>
  <c r="F8" i="15"/>
  <c r="G8" i="15"/>
  <c r="F9" i="15"/>
  <c r="G9" i="15"/>
  <c r="F10" i="15"/>
  <c r="G10" i="15"/>
  <c r="F11" i="15"/>
  <c r="G11" i="15"/>
  <c r="G4" i="15"/>
  <c r="F4" i="15"/>
  <c r="F5" i="14"/>
  <c r="G5" i="14"/>
  <c r="F6" i="14"/>
  <c r="G6" i="14"/>
  <c r="F7" i="14"/>
  <c r="G7" i="14"/>
  <c r="F8" i="14"/>
  <c r="G8" i="14"/>
  <c r="G4" i="14"/>
  <c r="F4" i="14"/>
  <c r="F5" i="2"/>
  <c r="G5" i="2"/>
  <c r="F6" i="2"/>
  <c r="G6" i="2"/>
  <c r="F7" i="2"/>
  <c r="G7" i="2"/>
  <c r="F8" i="2"/>
  <c r="G8" i="2"/>
  <c r="F9" i="2"/>
  <c r="G9" i="2"/>
  <c r="F10" i="2"/>
  <c r="G10" i="2"/>
  <c r="F11" i="2"/>
  <c r="G11" i="2"/>
  <c r="F12" i="2"/>
  <c r="G12" i="2"/>
  <c r="F13" i="2"/>
  <c r="G13" i="2"/>
  <c r="F14" i="2"/>
  <c r="G14" i="2"/>
  <c r="F15" i="2"/>
  <c r="G15" i="2"/>
  <c r="F16" i="2"/>
  <c r="G16" i="2"/>
  <c r="F17" i="2"/>
  <c r="G17" i="2"/>
  <c r="F18" i="2"/>
  <c r="G18" i="2"/>
  <c r="F19" i="2"/>
  <c r="G19" i="2"/>
  <c r="F20" i="2"/>
  <c r="G20" i="2"/>
  <c r="F21" i="2"/>
  <c r="G21" i="2"/>
  <c r="F22" i="2"/>
  <c r="G22" i="2"/>
  <c r="F23" i="2"/>
  <c r="G23" i="2"/>
  <c r="F24" i="2"/>
  <c r="G24" i="2"/>
  <c r="G4" i="2"/>
  <c r="F4" i="2"/>
  <c r="F77" i="13"/>
  <c r="G77" i="13"/>
  <c r="F78" i="13"/>
  <c r="G78" i="13"/>
  <c r="F79" i="13"/>
  <c r="G79" i="13"/>
  <c r="F80" i="13"/>
  <c r="G80" i="13"/>
  <c r="F81" i="13"/>
  <c r="G81" i="13"/>
  <c r="F82" i="13"/>
  <c r="G82" i="13"/>
  <c r="F83" i="13"/>
  <c r="G83" i="13"/>
  <c r="F84" i="13"/>
  <c r="G84" i="13"/>
  <c r="F85" i="13"/>
  <c r="G85" i="13"/>
  <c r="F86" i="13"/>
  <c r="G86" i="13"/>
  <c r="F87" i="13"/>
  <c r="G87" i="13"/>
  <c r="F88" i="13"/>
  <c r="G88" i="13"/>
  <c r="F89" i="13"/>
  <c r="G89" i="13"/>
  <c r="F90" i="13"/>
  <c r="G90" i="13"/>
  <c r="F91" i="13"/>
  <c r="G91" i="13"/>
  <c r="F92" i="13"/>
  <c r="G92" i="13"/>
  <c r="F93" i="13"/>
  <c r="G93" i="13"/>
  <c r="F94" i="13"/>
  <c r="G94" i="13"/>
  <c r="F62" i="13"/>
  <c r="G62" i="13"/>
  <c r="F63" i="13"/>
  <c r="G63" i="13"/>
  <c r="F64" i="13"/>
  <c r="G64" i="13"/>
  <c r="F65" i="13"/>
  <c r="G65" i="13"/>
  <c r="F66" i="13"/>
  <c r="G66" i="13"/>
  <c r="F67" i="13"/>
  <c r="G67" i="13"/>
  <c r="F68" i="13"/>
  <c r="G68" i="13"/>
  <c r="F69" i="13"/>
  <c r="G69" i="13"/>
  <c r="F70" i="13"/>
  <c r="G70" i="13"/>
  <c r="F71" i="13"/>
  <c r="G71" i="13"/>
  <c r="F72" i="13"/>
  <c r="G72" i="13"/>
  <c r="F73" i="13"/>
  <c r="G73" i="13"/>
  <c r="F74" i="13"/>
  <c r="G74" i="13"/>
  <c r="F75" i="13"/>
  <c r="G75" i="13"/>
  <c r="F76" i="13"/>
  <c r="G76" i="13"/>
  <c r="F35" i="13"/>
  <c r="G35" i="13"/>
  <c r="F36" i="13"/>
  <c r="G36" i="13"/>
  <c r="F37" i="13"/>
  <c r="G37" i="13"/>
  <c r="F38" i="13"/>
  <c r="G38" i="13"/>
  <c r="F39" i="13"/>
  <c r="G39" i="13"/>
  <c r="F40" i="13"/>
  <c r="G40" i="13"/>
  <c r="F41" i="13"/>
  <c r="G41" i="13"/>
  <c r="F42" i="13"/>
  <c r="G42" i="13"/>
  <c r="F43" i="13"/>
  <c r="G43" i="13"/>
  <c r="F44" i="13"/>
  <c r="G44" i="13"/>
  <c r="F45" i="13"/>
  <c r="G45" i="13"/>
  <c r="F46" i="13"/>
  <c r="G46" i="13"/>
  <c r="F47" i="13"/>
  <c r="G47" i="13"/>
  <c r="F48" i="13"/>
  <c r="G48" i="13"/>
  <c r="F49" i="13"/>
  <c r="G49" i="13"/>
  <c r="F50" i="13"/>
  <c r="G50" i="13"/>
  <c r="F51" i="13"/>
  <c r="G51" i="13"/>
  <c r="F52" i="13"/>
  <c r="G52" i="13"/>
  <c r="F53" i="13"/>
  <c r="G53" i="13"/>
  <c r="F54" i="13"/>
  <c r="G54" i="13"/>
  <c r="F55" i="13"/>
  <c r="G55" i="13"/>
  <c r="F56" i="13"/>
  <c r="G56" i="13"/>
  <c r="F57" i="13"/>
  <c r="G57" i="13"/>
  <c r="F58" i="13"/>
  <c r="G58" i="13"/>
  <c r="F59" i="13"/>
  <c r="G59" i="13"/>
  <c r="F60" i="13"/>
  <c r="G60" i="13"/>
  <c r="F61" i="13"/>
  <c r="G61" i="13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4" i="1"/>
  <c r="F4" i="1"/>
  <c r="G5" i="13"/>
  <c r="F5" i="13"/>
  <c r="F6" i="13"/>
  <c r="G6" i="13"/>
  <c r="F7" i="13"/>
  <c r="G7" i="13"/>
  <c r="F8" i="13"/>
  <c r="G8" i="13"/>
  <c r="F9" i="13"/>
  <c r="G9" i="13"/>
  <c r="F10" i="13"/>
  <c r="G10" i="13"/>
  <c r="F11" i="13"/>
  <c r="G11" i="13"/>
  <c r="F12" i="13"/>
  <c r="G12" i="13"/>
  <c r="F13" i="13"/>
  <c r="G13" i="13"/>
  <c r="F14" i="13"/>
  <c r="G14" i="13"/>
  <c r="F15" i="13"/>
  <c r="G15" i="13"/>
  <c r="F16" i="13"/>
  <c r="G16" i="13"/>
  <c r="F17" i="13"/>
  <c r="G17" i="13"/>
  <c r="F18" i="13"/>
  <c r="G18" i="13"/>
  <c r="F19" i="13"/>
  <c r="G19" i="13"/>
  <c r="F20" i="13"/>
  <c r="G20" i="13"/>
  <c r="F21" i="13"/>
  <c r="G21" i="13"/>
  <c r="F22" i="13"/>
  <c r="G22" i="13"/>
  <c r="F23" i="13"/>
  <c r="G23" i="13"/>
  <c r="F24" i="13"/>
  <c r="G24" i="13"/>
  <c r="F25" i="13"/>
  <c r="G25" i="13"/>
  <c r="F26" i="13"/>
  <c r="G26" i="13"/>
  <c r="F27" i="13"/>
  <c r="G27" i="13"/>
  <c r="F28" i="13"/>
  <c r="G28" i="13"/>
  <c r="F29" i="13"/>
  <c r="G29" i="13"/>
  <c r="F30" i="13"/>
  <c r="G30" i="13"/>
  <c r="F31" i="13"/>
  <c r="G31" i="13"/>
  <c r="F32" i="13"/>
  <c r="G32" i="13"/>
  <c r="F33" i="13"/>
  <c r="G33" i="13"/>
  <c r="F34" i="13"/>
  <c r="G34" i="13"/>
  <c r="G4" i="13"/>
  <c r="F4" i="13"/>
  <c r="J48" i="17"/>
  <c r="J49" i="17"/>
  <c r="I16" i="7" l="1"/>
  <c r="I15" i="7"/>
</calcChain>
</file>

<file path=xl/sharedStrings.xml><?xml version="1.0" encoding="utf-8"?>
<sst xmlns="http://schemas.openxmlformats.org/spreadsheetml/2006/main" count="809" uniqueCount="260">
  <si>
    <t>I187N</t>
    <phoneticPr fontId="4"/>
  </si>
  <si>
    <t>I187H</t>
    <phoneticPr fontId="4"/>
  </si>
  <si>
    <t>T323K</t>
    <phoneticPr fontId="4"/>
  </si>
  <si>
    <t>I327R</t>
    <phoneticPr fontId="4"/>
  </si>
  <si>
    <t>I327K</t>
    <phoneticPr fontId="4"/>
  </si>
  <si>
    <t>I327Q</t>
    <phoneticPr fontId="4"/>
  </si>
  <si>
    <t>I327N</t>
    <phoneticPr fontId="4"/>
  </si>
  <si>
    <t>A331R</t>
    <phoneticPr fontId="4"/>
  </si>
  <si>
    <t>A331T</t>
    <phoneticPr fontId="4"/>
  </si>
  <si>
    <t>A331Q</t>
    <phoneticPr fontId="4"/>
  </si>
  <si>
    <t>Y394R</t>
    <phoneticPr fontId="4"/>
  </si>
  <si>
    <t>Y394K</t>
    <phoneticPr fontId="4"/>
  </si>
  <si>
    <t>Y394H</t>
    <phoneticPr fontId="4"/>
  </si>
  <si>
    <t>Y394Q</t>
    <phoneticPr fontId="4"/>
  </si>
  <si>
    <t>Y394N</t>
    <phoneticPr fontId="4"/>
  </si>
  <si>
    <t>T395R</t>
    <phoneticPr fontId="4"/>
  </si>
  <si>
    <t>T395K</t>
    <phoneticPr fontId="4"/>
  </si>
  <si>
    <t>T395H</t>
    <phoneticPr fontId="4"/>
  </si>
  <si>
    <t>T395Q</t>
    <phoneticPr fontId="4"/>
  </si>
  <si>
    <t>T395N</t>
    <phoneticPr fontId="4"/>
  </si>
  <si>
    <t>F437R</t>
    <phoneticPr fontId="4"/>
  </si>
  <si>
    <t>F437K</t>
    <phoneticPr fontId="4"/>
  </si>
  <si>
    <t>F437H</t>
    <phoneticPr fontId="4"/>
  </si>
  <si>
    <t>F437Q</t>
    <phoneticPr fontId="4"/>
  </si>
  <si>
    <t>F437N</t>
    <phoneticPr fontId="4"/>
  </si>
  <si>
    <t>sample_1</t>
    <phoneticPr fontId="3"/>
  </si>
  <si>
    <t>sample_2</t>
    <phoneticPr fontId="3"/>
  </si>
  <si>
    <t>sample_3</t>
    <phoneticPr fontId="3"/>
  </si>
  <si>
    <t>Average</t>
    <phoneticPr fontId="3"/>
  </si>
  <si>
    <t>STD</t>
    <phoneticPr fontId="3"/>
  </si>
  <si>
    <t>relative activity</t>
    <phoneticPr fontId="3"/>
  </si>
  <si>
    <t>T395H</t>
  </si>
  <si>
    <t>T395H_01</t>
  </si>
  <si>
    <t>T395H_02</t>
  </si>
  <si>
    <t>T395H_03</t>
  </si>
  <si>
    <t>T395H_04</t>
  </si>
  <si>
    <t>T395H_05</t>
  </si>
  <si>
    <t>T395H_06</t>
  </si>
  <si>
    <t>T395H_07</t>
  </si>
  <si>
    <t>T395H_08</t>
  </si>
  <si>
    <t>T395H_09</t>
  </si>
  <si>
    <t>T395H_10</t>
  </si>
  <si>
    <t>T395H_11</t>
  </si>
  <si>
    <t>T395H_12</t>
  </si>
  <si>
    <t>T395H_13</t>
  </si>
  <si>
    <t>T395H_14</t>
  </si>
  <si>
    <t>T395H_15</t>
  </si>
  <si>
    <t>T395H_16</t>
  </si>
  <si>
    <t>T395H_17</t>
  </si>
  <si>
    <t>T395H_18</t>
  </si>
  <si>
    <t>T395H_19</t>
  </si>
  <si>
    <t>T395H_20</t>
  </si>
  <si>
    <t>T395H_21</t>
  </si>
  <si>
    <t>T395H_22</t>
  </si>
  <si>
    <t>T395H_23</t>
  </si>
  <si>
    <t>T395H_24</t>
  </si>
  <si>
    <t>T395H_25</t>
  </si>
  <si>
    <t>T395H_26</t>
  </si>
  <si>
    <t>T395H_27</t>
  </si>
  <si>
    <t>T395H_28</t>
  </si>
  <si>
    <t>T395H_29</t>
  </si>
  <si>
    <t>AnFDC WT</t>
    <phoneticPr fontId="3"/>
  </si>
  <si>
    <t>sample_1</t>
    <phoneticPr fontId="3"/>
  </si>
  <si>
    <t>sample_2</t>
    <phoneticPr fontId="3"/>
  </si>
  <si>
    <t>sample_3</t>
    <phoneticPr fontId="3"/>
  </si>
  <si>
    <t>Average</t>
    <phoneticPr fontId="3"/>
  </si>
  <si>
    <t>STD</t>
    <phoneticPr fontId="3"/>
  </si>
  <si>
    <t>T395Q</t>
  </si>
  <si>
    <t>T395Q_01</t>
  </si>
  <si>
    <t>T395Q_02</t>
  </si>
  <si>
    <t>T395Q_03</t>
  </si>
  <si>
    <t>T395Q_04</t>
  </si>
  <si>
    <t>T395Q_05</t>
  </si>
  <si>
    <t>T395Q_06</t>
  </si>
  <si>
    <t>T395Q_07</t>
  </si>
  <si>
    <t>T395Q_08</t>
  </si>
  <si>
    <t>T395Q_09</t>
  </si>
  <si>
    <t>T395Q_10</t>
  </si>
  <si>
    <t>T395Q_11</t>
  </si>
  <si>
    <t>T395Q_12</t>
  </si>
  <si>
    <t>T395Q_13</t>
  </si>
  <si>
    <t>T395Q_14</t>
  </si>
  <si>
    <t>T395Q_15</t>
  </si>
  <si>
    <t>T395Q_16</t>
  </si>
  <si>
    <t>T395Q_17</t>
  </si>
  <si>
    <t>T395Q_18</t>
  </si>
  <si>
    <t>T395Q_19</t>
  </si>
  <si>
    <t>T395Q_20</t>
  </si>
  <si>
    <t>T395Q_21</t>
  </si>
  <si>
    <t>T395Q_22</t>
  </si>
  <si>
    <t>T395Q_23</t>
  </si>
  <si>
    <t>T395Q_24</t>
  </si>
  <si>
    <t>T395Q_25</t>
  </si>
  <si>
    <t>T395Q_26</t>
  </si>
  <si>
    <t>T395Q_27</t>
  </si>
  <si>
    <t>T395Q_28</t>
  </si>
  <si>
    <t>T395Q_29</t>
  </si>
  <si>
    <t>T395N_01</t>
  </si>
  <si>
    <t>T395N_02</t>
  </si>
  <si>
    <t>T395N_03</t>
  </si>
  <si>
    <t>T395N_04</t>
  </si>
  <si>
    <t>T395N_05</t>
  </si>
  <si>
    <t>T395N_06</t>
  </si>
  <si>
    <t>T395N_07</t>
  </si>
  <si>
    <t>T395N_08</t>
  </si>
  <si>
    <t>T395N_09</t>
  </si>
  <si>
    <t>T395N_10</t>
  </si>
  <si>
    <t>T395N_11</t>
  </si>
  <si>
    <t>T395N_12</t>
  </si>
  <si>
    <t>T395N_13</t>
  </si>
  <si>
    <t>T395N_14</t>
  </si>
  <si>
    <t>T395N_15</t>
  </si>
  <si>
    <t>T395N_16</t>
  </si>
  <si>
    <t>T395N_17</t>
  </si>
  <si>
    <t>T395N_18</t>
  </si>
  <si>
    <t>T395N_19</t>
  </si>
  <si>
    <t>T395N_20</t>
  </si>
  <si>
    <t>T395N_21</t>
  </si>
  <si>
    <t>T395N_22</t>
  </si>
  <si>
    <t>T395N_23</t>
  </si>
  <si>
    <t>T395N_24</t>
  </si>
  <si>
    <t>T395N_25</t>
  </si>
  <si>
    <t>T395N_26</t>
  </si>
  <si>
    <t>T395N_27</t>
  </si>
  <si>
    <t>T395N_28</t>
  </si>
  <si>
    <t>T395N_29</t>
  </si>
  <si>
    <t>T395N</t>
    <phoneticPr fontId="3"/>
  </si>
  <si>
    <t>I398H</t>
    <phoneticPr fontId="4"/>
  </si>
  <si>
    <t>I189N:I398H</t>
    <phoneticPr fontId="4"/>
  </si>
  <si>
    <t>F397H:I398H</t>
    <phoneticPr fontId="4"/>
  </si>
  <si>
    <t>I189N:A333T:I398H</t>
    <phoneticPr fontId="4"/>
  </si>
  <si>
    <t>I189N:F397H:I398H</t>
    <phoneticPr fontId="4"/>
  </si>
  <si>
    <t>I189N:F397Q:I398H</t>
    <phoneticPr fontId="4"/>
  </si>
  <si>
    <t>I189N:A333T:F397H:I398H</t>
    <phoneticPr fontId="4"/>
  </si>
  <si>
    <t>I398Q</t>
    <phoneticPr fontId="4"/>
  </si>
  <si>
    <t>F397H:I398Q</t>
    <phoneticPr fontId="4"/>
  </si>
  <si>
    <t>I189N:F397H:I398Q</t>
    <phoneticPr fontId="4"/>
  </si>
  <si>
    <t>I189N:A333T:F397H:I398Q</t>
    <phoneticPr fontId="4"/>
  </si>
  <si>
    <t>I189H:F397H:I398Q</t>
    <phoneticPr fontId="4"/>
  </si>
  <si>
    <t>I189H:A333T:F397H:I398Q</t>
    <phoneticPr fontId="4"/>
  </si>
  <si>
    <t>A333T:F397H:I398Q</t>
    <phoneticPr fontId="4"/>
  </si>
  <si>
    <t>I398N</t>
    <phoneticPr fontId="4"/>
  </si>
  <si>
    <t>I189H:I398N</t>
    <phoneticPr fontId="4"/>
  </si>
  <si>
    <t>F397H:I398N</t>
    <phoneticPr fontId="4"/>
  </si>
  <si>
    <t>I189N:F397H:I398N</t>
    <phoneticPr fontId="4"/>
  </si>
  <si>
    <t>I189H:A333T:I398N</t>
    <phoneticPr fontId="4"/>
  </si>
  <si>
    <t>sample_1</t>
    <phoneticPr fontId="3"/>
  </si>
  <si>
    <t>sample_2</t>
  </si>
  <si>
    <t>sample_2</t>
    <phoneticPr fontId="3"/>
  </si>
  <si>
    <t>sample_3</t>
  </si>
  <si>
    <t>sample_3</t>
    <phoneticPr fontId="3"/>
  </si>
  <si>
    <t>Average</t>
    <phoneticPr fontId="3"/>
  </si>
  <si>
    <t>STD</t>
    <phoneticPr fontId="3"/>
  </si>
  <si>
    <t>sample_1</t>
    <phoneticPr fontId="3"/>
  </si>
  <si>
    <t>Average</t>
    <phoneticPr fontId="3"/>
  </si>
  <si>
    <t>STD</t>
    <phoneticPr fontId="3"/>
  </si>
  <si>
    <t>Time [min]</t>
    <phoneticPr fontId="3"/>
  </si>
  <si>
    <t>Relative activity [%]</t>
    <phoneticPr fontId="3"/>
  </si>
  <si>
    <t>Relative Activity</t>
    <phoneticPr fontId="3"/>
  </si>
  <si>
    <t>Relative activity</t>
    <phoneticPr fontId="3"/>
  </si>
  <si>
    <r>
      <rPr>
        <i/>
        <sz val="16"/>
        <rFont val="MS-PGothic"/>
        <charset val="128"/>
      </rPr>
      <t>WT An</t>
    </r>
    <r>
      <rPr>
        <sz val="16"/>
        <rFont val="MS-PGothic"/>
        <charset val="128"/>
      </rPr>
      <t>FDC</t>
    </r>
    <phoneticPr fontId="4"/>
  </si>
  <si>
    <t>WT ScFDC</t>
    <phoneticPr fontId="4"/>
  </si>
  <si>
    <t>Relative activity [%]</t>
    <phoneticPr fontId="3"/>
  </si>
  <si>
    <t>pH [-]</t>
    <phoneticPr fontId="3"/>
  </si>
  <si>
    <r>
      <rPr>
        <i/>
        <sz val="16"/>
        <color theme="1"/>
        <rFont val="Helvetica"/>
        <family val="2"/>
      </rPr>
      <t>cc</t>
    </r>
    <r>
      <rPr>
        <sz val="16"/>
        <color theme="1"/>
        <rFont val="Helvetica"/>
        <family val="2"/>
        <charset val="128"/>
      </rPr>
      <t>MA [mM]</t>
    </r>
    <phoneticPr fontId="3"/>
  </si>
  <si>
    <t>1,3-butadiene [mM]</t>
    <phoneticPr fontId="3"/>
  </si>
  <si>
    <r>
      <rPr>
        <i/>
        <sz val="16"/>
        <color theme="1"/>
        <rFont val="Helvetica"/>
        <family val="2"/>
      </rPr>
      <t>An</t>
    </r>
    <r>
      <rPr>
        <sz val="16"/>
        <color theme="1"/>
        <rFont val="Helvetica"/>
        <family val="2"/>
        <charset val="128"/>
      </rPr>
      <t>FDC Y394H:T395Q</t>
    </r>
    <phoneticPr fontId="3"/>
  </si>
  <si>
    <r>
      <rPr>
        <i/>
        <sz val="16"/>
        <color theme="1"/>
        <rFont val="Helvetica"/>
        <family val="2"/>
      </rPr>
      <t>Sc</t>
    </r>
    <r>
      <rPr>
        <sz val="16"/>
        <color theme="1"/>
        <rFont val="Helvetica"/>
        <family val="2"/>
        <charset val="128"/>
      </rPr>
      <t>FDC F397H:I398Q</t>
    </r>
    <phoneticPr fontId="3"/>
  </si>
  <si>
    <t>sample_1</t>
    <phoneticPr fontId="3"/>
  </si>
  <si>
    <t>sample_2</t>
    <phoneticPr fontId="3"/>
  </si>
  <si>
    <t>sample_3</t>
    <phoneticPr fontId="3"/>
  </si>
  <si>
    <t>Time [h]</t>
    <phoneticPr fontId="3"/>
  </si>
  <si>
    <t>Average</t>
    <phoneticPr fontId="3"/>
  </si>
  <si>
    <t>STD</t>
    <phoneticPr fontId="3"/>
  </si>
  <si>
    <r>
      <t xml:space="preserve">WT </t>
    </r>
    <r>
      <rPr>
        <i/>
        <sz val="16"/>
        <color theme="1"/>
        <rFont val="MS-PGothic"/>
        <charset val="128"/>
      </rPr>
      <t>Sc</t>
    </r>
    <r>
      <rPr>
        <sz val="16"/>
        <color theme="1"/>
        <rFont val="MS-PGothic"/>
        <family val="2"/>
        <charset val="128"/>
      </rPr>
      <t>FDC</t>
    </r>
    <phoneticPr fontId="4"/>
  </si>
  <si>
    <r>
      <rPr>
        <i/>
        <sz val="16"/>
        <color theme="1"/>
        <rFont val="MS-PGothic"/>
        <charset val="128"/>
      </rPr>
      <t>Sc</t>
    </r>
    <r>
      <rPr>
        <sz val="16"/>
        <color theme="1"/>
        <rFont val="MS-PGothic"/>
        <family val="2"/>
        <charset val="128"/>
      </rPr>
      <t>FDC F397H:I398Q</t>
    </r>
    <phoneticPr fontId="4"/>
  </si>
  <si>
    <t>Coexpression</t>
    <phoneticPr fontId="4"/>
  </si>
  <si>
    <t>OD [-]</t>
    <phoneticPr fontId="3"/>
  </si>
  <si>
    <t>CFB01</t>
  </si>
  <si>
    <t>CFB01</t>
    <phoneticPr fontId="3"/>
  </si>
  <si>
    <t>glucose [g/L]</t>
    <phoneticPr fontId="3"/>
  </si>
  <si>
    <t>ccMA [g/L]</t>
    <phoneticPr fontId="3"/>
  </si>
  <si>
    <t>CFB11</t>
  </si>
  <si>
    <t>CFB11</t>
    <phoneticPr fontId="3"/>
  </si>
  <si>
    <t>CFB21</t>
  </si>
  <si>
    <t>CFB21</t>
    <phoneticPr fontId="3"/>
  </si>
  <si>
    <t>CFB22</t>
    <phoneticPr fontId="3"/>
  </si>
  <si>
    <t>Strains</t>
  </si>
  <si>
    <t>Consumed glucose</t>
    <phoneticPr fontId="3"/>
  </si>
  <si>
    <t>Produced ccMA</t>
    <phoneticPr fontId="3"/>
  </si>
  <si>
    <t>[g/L]</t>
    <phoneticPr fontId="3"/>
  </si>
  <si>
    <t>[mol]</t>
    <phoneticPr fontId="3"/>
  </si>
  <si>
    <t>ccMA yield</t>
    <phoneticPr fontId="3"/>
  </si>
  <si>
    <t>[mol/mol]</t>
    <phoneticPr fontId="3"/>
  </si>
  <si>
    <t>CFB222</t>
    <phoneticPr fontId="3"/>
  </si>
  <si>
    <t>CFB221</t>
    <phoneticPr fontId="3"/>
  </si>
  <si>
    <t>CFB220</t>
    <phoneticPr fontId="3"/>
  </si>
  <si>
    <t>CFB210</t>
    <phoneticPr fontId="3"/>
  </si>
  <si>
    <t>CFB211</t>
    <phoneticPr fontId="3"/>
  </si>
  <si>
    <t>CFB212</t>
    <phoneticPr fontId="3"/>
  </si>
  <si>
    <t>ccMA [g/L]</t>
    <phoneticPr fontId="3"/>
  </si>
  <si>
    <t>PA [g/L]</t>
    <phoneticPr fontId="3"/>
  </si>
  <si>
    <t>1,3-butadiene [mg/L]</t>
    <phoneticPr fontId="3"/>
  </si>
  <si>
    <t>CFB211</t>
    <phoneticPr fontId="3"/>
  </si>
  <si>
    <t>CFB212</t>
    <phoneticPr fontId="3"/>
  </si>
  <si>
    <t>CFB220</t>
    <phoneticPr fontId="3"/>
  </si>
  <si>
    <t>CFB221</t>
    <phoneticPr fontId="3"/>
  </si>
  <si>
    <t>CFB222</t>
    <phoneticPr fontId="3"/>
  </si>
  <si>
    <t>sample_1</t>
    <phoneticPr fontId="3"/>
  </si>
  <si>
    <t>1:5</t>
    <phoneticPr fontId="3"/>
  </si>
  <si>
    <t>Time [h]</t>
    <phoneticPr fontId="3"/>
  </si>
  <si>
    <t>OD [-]</t>
    <phoneticPr fontId="3"/>
  </si>
  <si>
    <t>Glucose [g/L]</t>
    <phoneticPr fontId="3"/>
  </si>
  <si>
    <t>ccMA [g/L]</t>
    <phoneticPr fontId="3"/>
  </si>
  <si>
    <t>PA [g/L]</t>
    <phoneticPr fontId="3"/>
  </si>
  <si>
    <t>1,3-butadiene [mg/L]</t>
    <phoneticPr fontId="3"/>
  </si>
  <si>
    <t>STD</t>
    <phoneticPr fontId="3"/>
  </si>
  <si>
    <t>1:10</t>
    <phoneticPr fontId="3"/>
  </si>
  <si>
    <t>1:20</t>
    <phoneticPr fontId="3"/>
  </si>
  <si>
    <t>sample_1</t>
    <phoneticPr fontId="3"/>
  </si>
  <si>
    <t>Average</t>
    <phoneticPr fontId="3"/>
  </si>
  <si>
    <t>STD</t>
    <phoneticPr fontId="3"/>
  </si>
  <si>
    <t>Time [h]</t>
    <phoneticPr fontId="3"/>
  </si>
  <si>
    <t>CFB222 with pH adjusting</t>
    <phoneticPr fontId="3"/>
  </si>
  <si>
    <t>pH [-]</t>
    <phoneticPr fontId="3"/>
  </si>
  <si>
    <t>CFB222 without pH adjusting</t>
    <phoneticPr fontId="3"/>
  </si>
  <si>
    <t>sample_1</t>
    <phoneticPr fontId="3"/>
  </si>
  <si>
    <t>peak area</t>
    <phoneticPr fontId="3"/>
  </si>
  <si>
    <t>STD</t>
    <phoneticPr fontId="3"/>
  </si>
  <si>
    <t>PA [g/L]</t>
    <phoneticPr fontId="3"/>
  </si>
  <si>
    <t>1,3-butadiene [mg/L]</t>
    <phoneticPr fontId="3"/>
  </si>
  <si>
    <t>yeast extract [g/L]</t>
    <phoneticPr fontId="3"/>
  </si>
  <si>
    <t>M9T</t>
    <phoneticPr fontId="3"/>
  </si>
  <si>
    <t>TB</t>
    <phoneticPr fontId="3"/>
  </si>
  <si>
    <t>m/z</t>
    <phoneticPr fontId="3"/>
  </si>
  <si>
    <t>Relative peak area</t>
    <phoneticPr fontId="3"/>
  </si>
  <si>
    <t>Relative ratio</t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</si>
  <si>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</si>
  <si>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</si>
  <si>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</si>
  <si>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</si>
  <si>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</si>
  <si>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Percentage of butadiene isotopes</t>
    <phoneticPr fontId="3"/>
  </si>
  <si>
    <t>[%]</t>
    <phoneticPr fontId="3"/>
  </si>
  <si>
    <t>[M+4]</t>
    <phoneticPr fontId="3"/>
  </si>
  <si>
    <t>[M+3]</t>
    <phoneticPr fontId="3"/>
  </si>
  <si>
    <t>[M+2]</t>
  </si>
  <si>
    <t>[M+1]</t>
  </si>
  <si>
    <t>[M+0]</t>
  </si>
  <si>
    <t>Time [h]</t>
    <phoneticPr fontId="3"/>
  </si>
  <si>
    <t>sample_1</t>
    <phoneticPr fontId="3"/>
  </si>
  <si>
    <t>Average</t>
    <phoneticPr fontId="3"/>
  </si>
  <si>
    <t>STD</t>
    <phoneticPr fontId="3"/>
  </si>
  <si>
    <t>OD [-]</t>
    <phoneticPr fontId="3"/>
  </si>
  <si>
    <t>glucose [g/L]</t>
    <phoneticPr fontId="3"/>
  </si>
  <si>
    <t>ccMA [g/L]</t>
    <phoneticPr fontId="3"/>
  </si>
  <si>
    <t>PA [g/L]</t>
    <phoneticPr fontId="3"/>
  </si>
  <si>
    <t>1,3-butadiene [g/L]</t>
    <phoneticPr fontId="3"/>
  </si>
  <si>
    <t>Aerobic condition</t>
    <phoneticPr fontId="3"/>
  </si>
  <si>
    <t>Anaerobic condition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</si>
</sst>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0.0"/>
    <numFmt numFmtId="178" formatCode="0.000"/>
    <numFmt numFmtId="179" formatCode="0.000_ "/>
    <numFmt numFmtId="180" formatCode="0.00_ "/>
  </numFmts>
  <fonts count="15">
    <font>
      <sz val="16"/>
      <color theme="1"/>
      <name val="Helvetica"/>
      <family val="2"/>
      <charset val="128"/>
    </font>
    <font>
      <sz val="16"/>
      <color theme="1"/>
      <name val="Helvetica"/>
      <family val="2"/>
      <charset val="128"/>
    </font>
    <font>
      <sz val="16"/>
      <color theme="1"/>
      <name val="MS-PGothic"/>
      <family val="2"/>
      <charset val="128"/>
    </font>
    <font>
      <sz val="8"/>
      <name val="Helvetica"/>
      <family val="2"/>
      <charset val="128"/>
    </font>
    <font>
      <sz val="6"/>
      <name val="MS-PGothic"/>
      <family val="2"/>
      <charset val="128"/>
    </font>
    <font>
      <sz val="16"/>
      <name val="MS-PGothic"/>
      <charset val="128"/>
    </font>
    <font>
      <i/>
      <sz val="16"/>
      <name val="MS-PGothic"/>
      <charset val="128"/>
    </font>
    <font>
      <u/>
      <sz val="16"/>
      <color theme="10"/>
      <name val="Helvetica"/>
      <family val="2"/>
      <charset val="128"/>
    </font>
    <font>
      <u/>
      <sz val="16"/>
      <color theme="11"/>
      <name val="Helvetica"/>
      <family val="2"/>
      <charset val="128"/>
    </font>
    <font>
      <sz val="16"/>
      <color rgb="FF000000"/>
      <name val="Helvetica"/>
      <family val="2"/>
    </font>
    <font>
      <i/>
      <sz val="16"/>
      <color theme="1"/>
      <name val="Helvetica"/>
      <family val="2"/>
    </font>
    <font>
      <i/>
      <sz val="16"/>
      <color theme="1"/>
      <name val="MS-PGothic"/>
      <charset val="128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6"/>
      <color rgb="FFFF0000"/>
      <name val="Helvetica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40" fontId="0" fillId="0" borderId="0" xfId="1" applyNumberFormat="1" applyFont="1">
      <alignment vertical="center"/>
    </xf>
    <xf numFmtId="40" fontId="0" fillId="0" borderId="1" xfId="1" applyNumberFormat="1" applyFont="1" applyBorder="1">
      <alignment vertical="center"/>
    </xf>
    <xf numFmtId="40" fontId="5" fillId="0" borderId="1" xfId="1" applyNumberFormat="1" applyFont="1" applyBorder="1" applyAlignment="1"/>
    <xf numFmtId="0" fontId="2" fillId="0" borderId="0" xfId="0" applyFont="1" applyAlignment="1"/>
    <xf numFmtId="2" fontId="0" fillId="0" borderId="1" xfId="0" applyNumberFormat="1" applyBorder="1">
      <alignment vertical="center"/>
    </xf>
    <xf numFmtId="176" fontId="0" fillId="0" borderId="1" xfId="1" applyNumberFormat="1" applyFont="1" applyBorder="1">
      <alignment vertical="center"/>
    </xf>
    <xf numFmtId="177" fontId="0" fillId="0" borderId="0" xfId="0" applyNumberFormat="1">
      <alignment vertical="center"/>
    </xf>
    <xf numFmtId="40" fontId="0" fillId="0" borderId="1" xfId="1" applyNumberFormat="1" applyFont="1" applyBorder="1" applyAlignment="1">
      <alignment horizontal="left" vertical="center"/>
    </xf>
    <xf numFmtId="0" fontId="0" fillId="0" borderId="1" xfId="0" applyBorder="1">
      <alignment vertical="center"/>
    </xf>
    <xf numFmtId="176" fontId="0" fillId="0" borderId="1" xfId="1" applyNumberFormat="1" applyFont="1" applyFill="1" applyBorder="1">
      <alignment vertical="center"/>
    </xf>
    <xf numFmtId="0" fontId="9" fillId="0" borderId="1" xfId="0" applyFont="1" applyBorder="1" applyAlignment="1">
      <alignment horizontal="justify" vertical="center"/>
    </xf>
    <xf numFmtId="0" fontId="0" fillId="0" borderId="0" xfId="0" applyFont="1" applyBorder="1">
      <alignment vertical="center"/>
    </xf>
    <xf numFmtId="177" fontId="0" fillId="0" borderId="0" xfId="0" applyNumberFormat="1" applyFont="1" applyBorder="1">
      <alignment vertical="center"/>
    </xf>
    <xf numFmtId="0" fontId="9" fillId="0" borderId="0" xfId="0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176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/>
    <xf numFmtId="177" fontId="0" fillId="0" borderId="1" xfId="0" applyNumberFormat="1" applyBorder="1">
      <alignment vertical="center"/>
    </xf>
    <xf numFmtId="40" fontId="0" fillId="0" borderId="1" xfId="1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vertical="center"/>
    </xf>
    <xf numFmtId="0" fontId="13" fillId="0" borderId="0" xfId="0" applyFont="1">
      <alignment vertical="center"/>
    </xf>
    <xf numFmtId="178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0" fillId="0" borderId="1" xfId="0" applyFill="1" applyBorder="1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177" fontId="0" fillId="0" borderId="11" xfId="0" applyNumberFormat="1" applyFill="1" applyBorder="1">
      <alignment vertical="center"/>
    </xf>
    <xf numFmtId="178" fontId="0" fillId="0" borderId="0" xfId="0" applyNumberFormat="1" applyBorder="1">
      <alignment vertical="center"/>
    </xf>
    <xf numFmtId="2" fontId="0" fillId="0" borderId="1" xfId="1" applyNumberFormat="1" applyFont="1" applyBorder="1">
      <alignment vertical="center"/>
    </xf>
    <xf numFmtId="2" fontId="0" fillId="0" borderId="0" xfId="0" applyNumberFormat="1">
      <alignment vertical="center"/>
    </xf>
    <xf numFmtId="2" fontId="0" fillId="0" borderId="11" xfId="0" applyNumberFormat="1" applyFill="1" applyBorder="1">
      <alignment vertical="center"/>
    </xf>
    <xf numFmtId="2" fontId="0" fillId="0" borderId="0" xfId="0" applyNumberFormat="1" applyFill="1" applyBorder="1">
      <alignment vertical="center"/>
    </xf>
    <xf numFmtId="0" fontId="14" fillId="0" borderId="0" xfId="0" applyFont="1">
      <alignment vertical="center"/>
    </xf>
    <xf numFmtId="2" fontId="14" fillId="0" borderId="0" xfId="0" applyNumberFormat="1" applyFont="1">
      <alignment vertical="center"/>
    </xf>
    <xf numFmtId="178" fontId="0" fillId="0" borderId="0" xfId="0" applyNumberFormat="1">
      <alignment vertical="center"/>
    </xf>
    <xf numFmtId="178" fontId="14" fillId="0" borderId="0" xfId="0" applyNumberFormat="1" applyFont="1">
      <alignment vertical="center"/>
    </xf>
    <xf numFmtId="178" fontId="0" fillId="0" borderId="1" xfId="1" applyNumberFormat="1" applyFont="1" applyBorder="1">
      <alignment vertical="center"/>
    </xf>
    <xf numFmtId="2" fontId="14" fillId="0" borderId="11" xfId="0" applyNumberFormat="1" applyFont="1" applyFill="1" applyBorder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2" fontId="12" fillId="0" borderId="0" xfId="0" applyNumberFormat="1" applyFont="1" applyBorder="1" applyAlignment="1">
      <alignment vertical="center"/>
    </xf>
    <xf numFmtId="4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8">
    <cellStyle name="ハイパーリンク" xfId="2" builtinId="8" hidden="1"/>
    <cellStyle name="ハイパーリンク" xfId="4" builtinId="8" hidden="1"/>
    <cellStyle name="ハイパーリンク" xfId="6" builtinId="8" hidden="1"/>
    <cellStyle name="桁区切り" xfId="1" builtinId="6"/>
    <cellStyle name="標準" xfId="0" builtinId="0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9"/>
  <sheetViews>
    <sheetView topLeftCell="B1" workbookViewId="0">
      <selection activeCell="M12" sqref="M12"/>
    </sheetView>
  </sheetViews>
  <sheetFormatPr baseColWidth="10" defaultColWidth="10.77734375" defaultRowHeight="21"/>
  <cols>
    <col min="1" max="2" width="10.77734375" style="1"/>
    <col min="3" max="6" width="11.5546875" style="1" bestFit="1" customWidth="1"/>
    <col min="7" max="7" width="11.21875" style="1" customWidth="1"/>
    <col min="8" max="16384" width="10.77734375" style="1"/>
  </cols>
  <sheetData>
    <row r="2" spans="2:7">
      <c r="B2" s="49"/>
      <c r="C2" s="49" t="s">
        <v>158</v>
      </c>
      <c r="D2" s="49"/>
      <c r="E2" s="49"/>
      <c r="F2" s="49"/>
      <c r="G2" s="49"/>
    </row>
    <row r="3" spans="2:7">
      <c r="B3" s="49"/>
      <c r="C3" s="2" t="s">
        <v>62</v>
      </c>
      <c r="D3" s="2" t="s">
        <v>63</v>
      </c>
      <c r="E3" s="2" t="s">
        <v>64</v>
      </c>
      <c r="F3" s="2" t="s">
        <v>65</v>
      </c>
      <c r="G3" s="2" t="s">
        <v>66</v>
      </c>
    </row>
    <row r="4" spans="2:7">
      <c r="B4" s="3" t="s">
        <v>160</v>
      </c>
      <c r="C4" s="5">
        <v>1.0059081253319173</v>
      </c>
      <c r="D4" s="5">
        <v>0.9123074880509825</v>
      </c>
      <c r="E4" s="5">
        <v>1.0817843866171004</v>
      </c>
      <c r="F4" s="5">
        <f>AVERAGE(C4:E4)</f>
        <v>1</v>
      </c>
      <c r="G4" s="5">
        <f>_xlfn.STDEV.P(C4:E4)</f>
        <v>6.9314665334260436E-2</v>
      </c>
    </row>
    <row r="5" spans="2:7">
      <c r="B5" s="3" t="s">
        <v>0</v>
      </c>
      <c r="C5" s="5">
        <v>1.8562798725438132</v>
      </c>
      <c r="D5" s="5">
        <v>2.0954593733404145</v>
      </c>
      <c r="E5" s="5">
        <v>2.3149229952203929</v>
      </c>
      <c r="F5" s="5">
        <v>2.0888874137015403</v>
      </c>
      <c r="G5" s="5">
        <f t="shared" ref="G5:G29" si="0">_xlfn.STDEV.P(C5:E5)</f>
        <v>0.18729792930827663</v>
      </c>
    </row>
    <row r="6" spans="2:7">
      <c r="B6" s="3" t="s">
        <v>1</v>
      </c>
      <c r="C6" s="5">
        <v>5.8613913967073819</v>
      </c>
      <c r="D6" s="5">
        <v>7.4528013807753588</v>
      </c>
      <c r="E6" s="5">
        <v>6.395512480084971</v>
      </c>
      <c r="F6" s="5">
        <v>6.5699017525225711</v>
      </c>
      <c r="G6" s="5">
        <f t="shared" si="0"/>
        <v>0.66128921968318344</v>
      </c>
    </row>
    <row r="7" spans="2:7">
      <c r="B7" s="3" t="s">
        <v>2</v>
      </c>
      <c r="C7" s="5">
        <v>0</v>
      </c>
      <c r="D7" s="5">
        <v>0</v>
      </c>
      <c r="E7" s="5">
        <v>0</v>
      </c>
      <c r="F7" s="5">
        <v>0</v>
      </c>
      <c r="G7" s="5">
        <f t="shared" si="0"/>
        <v>0</v>
      </c>
    </row>
    <row r="8" spans="2:7">
      <c r="B8" s="3" t="s">
        <v>3</v>
      </c>
      <c r="C8" s="5">
        <v>0</v>
      </c>
      <c r="D8" s="5">
        <v>0</v>
      </c>
      <c r="E8" s="5">
        <v>0</v>
      </c>
      <c r="F8" s="5">
        <v>0</v>
      </c>
      <c r="G8" s="5">
        <f t="shared" si="0"/>
        <v>0</v>
      </c>
    </row>
    <row r="9" spans="2:7">
      <c r="B9" s="3" t="s">
        <v>4</v>
      </c>
      <c r="C9" s="5">
        <v>0</v>
      </c>
      <c r="D9" s="5">
        <v>0</v>
      </c>
      <c r="E9" s="5">
        <v>0</v>
      </c>
      <c r="F9" s="5">
        <v>0</v>
      </c>
      <c r="G9" s="5">
        <f t="shared" si="0"/>
        <v>0</v>
      </c>
    </row>
    <row r="10" spans="2:7">
      <c r="B10" s="3" t="s">
        <v>5</v>
      </c>
      <c r="C10" s="5">
        <v>0</v>
      </c>
      <c r="D10" s="5">
        <v>0</v>
      </c>
      <c r="E10" s="5">
        <v>0</v>
      </c>
      <c r="F10" s="5">
        <v>0</v>
      </c>
      <c r="G10" s="5">
        <f t="shared" si="0"/>
        <v>0</v>
      </c>
    </row>
    <row r="11" spans="2:7">
      <c r="B11" s="3" t="s">
        <v>6</v>
      </c>
      <c r="C11" s="5">
        <v>0</v>
      </c>
      <c r="D11" s="5">
        <v>0</v>
      </c>
      <c r="E11" s="5">
        <v>0</v>
      </c>
      <c r="F11" s="5">
        <v>0</v>
      </c>
      <c r="G11" s="5">
        <f t="shared" si="0"/>
        <v>0</v>
      </c>
    </row>
    <row r="12" spans="2:7">
      <c r="B12" s="3" t="s">
        <v>7</v>
      </c>
      <c r="C12" s="5">
        <v>0</v>
      </c>
      <c r="D12" s="5">
        <v>0</v>
      </c>
      <c r="E12" s="5">
        <v>0</v>
      </c>
      <c r="F12" s="5">
        <v>0</v>
      </c>
      <c r="G12" s="5">
        <f t="shared" si="0"/>
        <v>0</v>
      </c>
    </row>
    <row r="13" spans="2:7">
      <c r="B13" s="3" t="s">
        <v>8</v>
      </c>
      <c r="C13" s="5">
        <v>5.9990042485395652</v>
      </c>
      <c r="D13" s="5">
        <v>4.8080855018587361</v>
      </c>
      <c r="E13" s="5">
        <v>5.4409851301115246</v>
      </c>
      <c r="F13" s="5">
        <v>5.4160249601699419</v>
      </c>
      <c r="G13" s="5">
        <f t="shared" si="0"/>
        <v>0.48651078978209295</v>
      </c>
    </row>
    <row r="14" spans="2:7">
      <c r="B14" s="3" t="s">
        <v>9</v>
      </c>
      <c r="C14" s="5">
        <v>1.3008497079129051</v>
      </c>
      <c r="D14" s="5">
        <v>1.1036909187466808</v>
      </c>
      <c r="E14" s="5">
        <v>1.3175783324482211</v>
      </c>
      <c r="F14" s="5">
        <v>1.2407063197026023</v>
      </c>
      <c r="G14" s="5">
        <f t="shared" si="0"/>
        <v>9.7124925719559246E-2</v>
      </c>
    </row>
    <row r="15" spans="2:7">
      <c r="B15" s="3" t="s">
        <v>10</v>
      </c>
      <c r="C15" s="5">
        <v>3.8676978226234735</v>
      </c>
      <c r="D15" s="5">
        <v>4.0290095592140203</v>
      </c>
      <c r="E15" s="5">
        <v>3.3401486988847586</v>
      </c>
      <c r="F15" s="5">
        <v>3.7456186935740843</v>
      </c>
      <c r="G15" s="5">
        <f t="shared" si="0"/>
        <v>0.29417659836169352</v>
      </c>
    </row>
    <row r="16" spans="2:7">
      <c r="B16" s="3" t="s">
        <v>11</v>
      </c>
      <c r="C16" s="5">
        <v>0.15573552841210836</v>
      </c>
      <c r="D16" s="5">
        <v>0.18341741901221456</v>
      </c>
      <c r="E16" s="5">
        <v>0.18939192777482741</v>
      </c>
      <c r="F16" s="5">
        <v>0.17618162506638343</v>
      </c>
      <c r="G16" s="5">
        <f t="shared" si="0"/>
        <v>1.4661874369388646E-2</v>
      </c>
    </row>
    <row r="17" spans="2:7">
      <c r="B17" s="3" t="s">
        <v>12</v>
      </c>
      <c r="C17" s="5">
        <v>5.759625597450877</v>
      </c>
      <c r="D17" s="5">
        <v>6.2995220392989912</v>
      </c>
      <c r="E17" s="5">
        <v>6.8173127987254389</v>
      </c>
      <c r="F17" s="5">
        <v>6.2921534784917696</v>
      </c>
      <c r="G17" s="5">
        <f t="shared" si="0"/>
        <v>0.43183042636454821</v>
      </c>
    </row>
    <row r="18" spans="2:7">
      <c r="B18" s="3" t="s">
        <v>13</v>
      </c>
      <c r="C18" s="5">
        <v>2.0952602230483275</v>
      </c>
      <c r="D18" s="5">
        <v>1.9956850770047798</v>
      </c>
      <c r="E18" s="5">
        <v>1.8564790228359003</v>
      </c>
      <c r="F18" s="5">
        <v>1.982474774296336</v>
      </c>
      <c r="G18" s="5">
        <f t="shared" si="0"/>
        <v>9.792854356437096E-2</v>
      </c>
    </row>
    <row r="19" spans="2:7">
      <c r="B19" s="3" t="s">
        <v>14</v>
      </c>
      <c r="C19" s="5">
        <v>3.6307089750398305</v>
      </c>
      <c r="D19" s="5">
        <v>3.0173260754115776</v>
      </c>
      <c r="E19" s="5">
        <v>3.3112719065321299</v>
      </c>
      <c r="F19" s="5">
        <v>3.3197689856611796</v>
      </c>
      <c r="G19" s="5">
        <f t="shared" si="0"/>
        <v>0.25048459121522137</v>
      </c>
    </row>
    <row r="20" spans="2:7">
      <c r="B20" s="3" t="s">
        <v>15</v>
      </c>
      <c r="C20" s="5">
        <v>4.6447822623473183</v>
      </c>
      <c r="D20" s="5">
        <v>4.2022703133297927</v>
      </c>
      <c r="E20" s="5">
        <v>3.8418082846521511</v>
      </c>
      <c r="F20" s="5">
        <v>4.229620286776421</v>
      </c>
      <c r="G20" s="5">
        <f t="shared" si="0"/>
        <v>0.32838272183490225</v>
      </c>
    </row>
    <row r="21" spans="2:7">
      <c r="B21" s="3" t="s">
        <v>16</v>
      </c>
      <c r="C21" s="5">
        <v>12.598645778013809</v>
      </c>
      <c r="D21" s="5">
        <v>13.268786510886883</v>
      </c>
      <c r="E21" s="5">
        <v>13.98672331386086</v>
      </c>
      <c r="F21" s="5">
        <v>13.28471853425385</v>
      </c>
      <c r="G21" s="5">
        <f t="shared" si="0"/>
        <v>0.56679225083342466</v>
      </c>
    </row>
    <row r="22" spans="2:7">
      <c r="B22" s="3" t="s">
        <v>17</v>
      </c>
      <c r="C22" s="5">
        <v>64.051911842804046</v>
      </c>
      <c r="D22" s="5">
        <v>72.197158789166224</v>
      </c>
      <c r="E22" s="5">
        <v>66.359267126925118</v>
      </c>
      <c r="F22" s="5">
        <v>67.536112586298458</v>
      </c>
      <c r="G22" s="5">
        <f t="shared" si="0"/>
        <v>3.427825927196551</v>
      </c>
    </row>
    <row r="23" spans="2:7">
      <c r="B23" s="3" t="s">
        <v>18</v>
      </c>
      <c r="C23" s="5">
        <v>108.97723048327138</v>
      </c>
      <c r="D23" s="5">
        <v>115.87101699415827</v>
      </c>
      <c r="E23" s="5">
        <v>102.99296335634627</v>
      </c>
      <c r="F23" s="5">
        <v>109.28040361125863</v>
      </c>
      <c r="G23" s="5">
        <f t="shared" si="0"/>
        <v>5.2618122248100621</v>
      </c>
    </row>
    <row r="24" spans="2:7">
      <c r="B24" s="3" t="s">
        <v>19</v>
      </c>
      <c r="C24" s="5">
        <v>46.385488582049923</v>
      </c>
      <c r="D24" s="5">
        <v>48.996747211895915</v>
      </c>
      <c r="E24" s="5">
        <v>51.422995220392991</v>
      </c>
      <c r="F24" s="5">
        <v>48.935077004779608</v>
      </c>
      <c r="G24" s="5">
        <f t="shared" si="0"/>
        <v>2.0570157500080781</v>
      </c>
    </row>
    <row r="25" spans="2:7">
      <c r="B25" s="3" t="s">
        <v>20</v>
      </c>
      <c r="C25" s="5">
        <v>0</v>
      </c>
      <c r="D25" s="5">
        <v>0</v>
      </c>
      <c r="E25" s="5">
        <v>0</v>
      </c>
      <c r="F25" s="5">
        <v>0</v>
      </c>
      <c r="G25" s="5">
        <f t="shared" si="0"/>
        <v>0</v>
      </c>
    </row>
    <row r="26" spans="2:7">
      <c r="B26" s="3" t="s">
        <v>21</v>
      </c>
      <c r="C26" s="5">
        <v>0</v>
      </c>
      <c r="D26" s="5">
        <v>0</v>
      </c>
      <c r="E26" s="5">
        <v>0</v>
      </c>
      <c r="F26" s="5">
        <v>0</v>
      </c>
      <c r="G26" s="5">
        <f t="shared" si="0"/>
        <v>0</v>
      </c>
    </row>
    <row r="27" spans="2:7">
      <c r="B27" s="3" t="s">
        <v>22</v>
      </c>
      <c r="C27" s="5">
        <v>0.10415560276155073</v>
      </c>
      <c r="D27" s="5">
        <v>9.7384492830589489E-2</v>
      </c>
      <c r="E27" s="5">
        <v>9.5990440785979819E-2</v>
      </c>
      <c r="F27" s="5">
        <v>9.9176845459373331E-2</v>
      </c>
      <c r="G27" s="5">
        <f t="shared" si="0"/>
        <v>3.5662177425818654E-3</v>
      </c>
    </row>
    <row r="28" spans="2:7">
      <c r="B28" s="3" t="s">
        <v>23</v>
      </c>
      <c r="C28" s="5">
        <v>0.10793945831120554</v>
      </c>
      <c r="D28" s="5">
        <v>9.9973446627721729E-2</v>
      </c>
      <c r="E28" s="5">
        <v>0.10375730217737654</v>
      </c>
      <c r="F28" s="5">
        <v>0.10389006903876795</v>
      </c>
      <c r="G28" s="5">
        <f t="shared" si="0"/>
        <v>3.2534654155185485E-3</v>
      </c>
    </row>
    <row r="29" spans="2:7">
      <c r="B29" s="3" t="s">
        <v>24</v>
      </c>
      <c r="C29" s="5">
        <v>0.74322889006903881</v>
      </c>
      <c r="D29" s="5">
        <v>0.84459638874137022</v>
      </c>
      <c r="E29" s="5">
        <v>0.78086829527349977</v>
      </c>
      <c r="F29" s="5">
        <v>0.78956452469463623</v>
      </c>
      <c r="G29" s="5">
        <f t="shared" si="0"/>
        <v>4.18374692620547E-2</v>
      </c>
    </row>
  </sheetData>
  <mergeCells count="2">
    <mergeCell ref="B2:B3"/>
    <mergeCell ref="C2:G2"/>
  </mergeCells>
  <phoneticPr fontId="3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H17"/>
  <sheetViews>
    <sheetView topLeftCell="AJ1" workbookViewId="0">
      <selection activeCell="B2" sqref="B2:B3"/>
    </sheetView>
  </sheetViews>
  <sheetFormatPr baseColWidth="10" defaultColWidth="12.77734375" defaultRowHeight="21"/>
  <cols>
    <col min="2" max="2" width="18.88671875" customWidth="1"/>
  </cols>
  <sheetData>
    <row r="2" spans="2:8">
      <c r="B2" s="55"/>
      <c r="C2" s="20"/>
      <c r="D2" s="49" t="s">
        <v>165</v>
      </c>
      <c r="E2" s="49"/>
      <c r="F2" s="49"/>
      <c r="G2" s="49"/>
      <c r="H2" s="49"/>
    </row>
    <row r="3" spans="2:8">
      <c r="B3" s="56"/>
      <c r="C3" s="20" t="s">
        <v>164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</row>
    <row r="4" spans="2:8">
      <c r="B4" s="50" t="s">
        <v>166</v>
      </c>
      <c r="C4" s="9">
        <v>0.05</v>
      </c>
      <c r="D4" s="5">
        <v>1.7000000000000001E-2</v>
      </c>
      <c r="E4" s="5">
        <v>2.1000000000000001E-2</v>
      </c>
      <c r="F4" s="5">
        <v>2.1000000000000001E-2</v>
      </c>
      <c r="G4" s="5">
        <f>AVERAGE(D4:F4)</f>
        <v>1.9666666666666669E-2</v>
      </c>
      <c r="H4" s="5">
        <f>_xlfn.STDEV.P(D4:F4)</f>
        <v>1.8856180831641268E-3</v>
      </c>
    </row>
    <row r="5" spans="2:8">
      <c r="B5" s="50"/>
      <c r="C5" s="9">
        <v>0.1</v>
      </c>
      <c r="D5" s="5">
        <v>4.4999999999999998E-2</v>
      </c>
      <c r="E5" s="5">
        <v>0.05</v>
      </c>
      <c r="F5" s="5">
        <v>5.1999999999999998E-2</v>
      </c>
      <c r="G5" s="5">
        <f t="shared" ref="G5:G17" si="0">AVERAGE(D5:F5)</f>
        <v>4.8999999999999995E-2</v>
      </c>
      <c r="H5" s="5">
        <f t="shared" ref="H5:H17" si="1">_xlfn.STDEV.P(D5:F5)</f>
        <v>2.9439202887759489E-3</v>
      </c>
    </row>
    <row r="6" spans="2:8">
      <c r="B6" s="50"/>
      <c r="C6" s="9">
        <v>0.25</v>
      </c>
      <c r="D6" s="5">
        <v>0.121</v>
      </c>
      <c r="E6" s="5">
        <v>0.112</v>
      </c>
      <c r="F6" s="5">
        <v>0.10199999999999999</v>
      </c>
      <c r="G6" s="5">
        <f t="shared" si="0"/>
        <v>0.11166666666666665</v>
      </c>
      <c r="H6" s="5">
        <f t="shared" si="1"/>
        <v>7.7602978178818787E-3</v>
      </c>
    </row>
    <row r="7" spans="2:8">
      <c r="B7" s="50"/>
      <c r="C7" s="9">
        <v>0.5</v>
      </c>
      <c r="D7" s="5">
        <v>0.20200000000000001</v>
      </c>
      <c r="E7" s="5">
        <v>0.21199999999999999</v>
      </c>
      <c r="F7" s="5">
        <v>0.23200000000000001</v>
      </c>
      <c r="G7" s="5">
        <f t="shared" si="0"/>
        <v>0.21533333333333335</v>
      </c>
      <c r="H7" s="5">
        <f t="shared" si="1"/>
        <v>1.2472191289246473E-2</v>
      </c>
    </row>
    <row r="8" spans="2:8">
      <c r="B8" s="50"/>
      <c r="C8" s="9">
        <v>1</v>
      </c>
      <c r="D8" s="5">
        <v>0.42</v>
      </c>
      <c r="E8" s="5">
        <v>0.36899999999999999</v>
      </c>
      <c r="F8" s="5">
        <v>0.38200000000000001</v>
      </c>
      <c r="G8" s="5">
        <f t="shared" si="0"/>
        <v>0.39033333333333325</v>
      </c>
      <c r="H8" s="5">
        <f t="shared" si="1"/>
        <v>2.1638443156156636E-2</v>
      </c>
    </row>
    <row r="9" spans="2:8">
      <c r="B9" s="50"/>
      <c r="C9" s="9">
        <v>2.5</v>
      </c>
      <c r="D9" s="5">
        <v>0.61699999999999999</v>
      </c>
      <c r="E9" s="5">
        <v>0.72099999999999997</v>
      </c>
      <c r="F9" s="5">
        <v>0.67100000000000004</v>
      </c>
      <c r="G9" s="5">
        <f t="shared" si="0"/>
        <v>0.66966666666666674</v>
      </c>
      <c r="H9" s="5">
        <f t="shared" si="1"/>
        <v>4.246828882302129E-2</v>
      </c>
    </row>
    <row r="10" spans="2:8">
      <c r="B10" s="50"/>
      <c r="C10" s="9">
        <v>5</v>
      </c>
      <c r="D10" s="5">
        <v>0.84199999999999997</v>
      </c>
      <c r="E10" s="5">
        <v>0.92100000000000004</v>
      </c>
      <c r="F10" s="5">
        <v>0.99199999999999999</v>
      </c>
      <c r="G10" s="5">
        <f t="shared" si="0"/>
        <v>0.91833333333333333</v>
      </c>
      <c r="H10" s="5">
        <f t="shared" si="1"/>
        <v>6.1266267680964187E-2</v>
      </c>
    </row>
    <row r="11" spans="2:8">
      <c r="B11" s="50" t="s">
        <v>167</v>
      </c>
      <c r="C11" s="9">
        <v>0.05</v>
      </c>
      <c r="D11" s="5">
        <v>3.2000000000000001E-2</v>
      </c>
      <c r="E11" s="5">
        <v>3.1E-2</v>
      </c>
      <c r="F11" s="5">
        <v>2.9000000000000001E-2</v>
      </c>
      <c r="G11" s="5">
        <f t="shared" si="0"/>
        <v>3.0666666666666665E-2</v>
      </c>
      <c r="H11" s="5">
        <f t="shared" si="1"/>
        <v>1.2472191289246467E-3</v>
      </c>
    </row>
    <row r="12" spans="2:8">
      <c r="B12" s="50"/>
      <c r="C12" s="9">
        <v>0.1</v>
      </c>
      <c r="D12" s="5">
        <v>6.0999999999999999E-2</v>
      </c>
      <c r="E12" s="5">
        <v>5.8999999999999997E-2</v>
      </c>
      <c r="F12" s="5">
        <v>5.5E-2</v>
      </c>
      <c r="G12" s="5">
        <f t="shared" si="0"/>
        <v>5.8333333333333327E-2</v>
      </c>
      <c r="H12" s="5">
        <f t="shared" si="1"/>
        <v>2.4944382578492934E-3</v>
      </c>
    </row>
    <row r="13" spans="2:8">
      <c r="B13" s="50"/>
      <c r="C13" s="9">
        <v>0.25</v>
      </c>
      <c r="D13" s="5">
        <v>0.14399999999999999</v>
      </c>
      <c r="E13" s="5">
        <v>0.155</v>
      </c>
      <c r="F13" s="5">
        <v>0.151</v>
      </c>
      <c r="G13" s="5">
        <f t="shared" si="0"/>
        <v>0.15</v>
      </c>
      <c r="H13" s="5">
        <f t="shared" si="1"/>
        <v>4.5460605656619558E-3</v>
      </c>
    </row>
    <row r="14" spans="2:8">
      <c r="B14" s="50"/>
      <c r="C14" s="9">
        <v>0.5</v>
      </c>
      <c r="D14" s="5">
        <v>0.28699999999999998</v>
      </c>
      <c r="E14" s="5">
        <v>0.3</v>
      </c>
      <c r="F14" s="5">
        <v>0.26500000000000001</v>
      </c>
      <c r="G14" s="5">
        <f t="shared" si="0"/>
        <v>0.28399999999999997</v>
      </c>
      <c r="H14" s="5">
        <f t="shared" si="1"/>
        <v>1.4445299120013622E-2</v>
      </c>
    </row>
    <row r="15" spans="2:8">
      <c r="B15" s="50"/>
      <c r="C15" s="9">
        <v>1</v>
      </c>
      <c r="D15" s="5">
        <v>0.57599999999999996</v>
      </c>
      <c r="E15" s="5">
        <v>0.59199999999999997</v>
      </c>
      <c r="F15" s="5">
        <v>0.51200000000000001</v>
      </c>
      <c r="G15" s="5">
        <f t="shared" si="0"/>
        <v>0.55999999999999994</v>
      </c>
      <c r="H15" s="5">
        <f t="shared" si="1"/>
        <v>3.4563950391508565E-2</v>
      </c>
    </row>
    <row r="16" spans="2:8">
      <c r="B16" s="50"/>
      <c r="C16" s="9">
        <v>2.5</v>
      </c>
      <c r="D16" s="5">
        <v>1.0109999999999999</v>
      </c>
      <c r="E16" s="5">
        <v>0.83199999999999996</v>
      </c>
      <c r="F16" s="5">
        <v>0.91200000000000003</v>
      </c>
      <c r="G16" s="5">
        <f t="shared" si="0"/>
        <v>0.91833333333333333</v>
      </c>
      <c r="H16" s="5">
        <f t="shared" si="1"/>
        <v>7.3213538517286667E-2</v>
      </c>
    </row>
    <row r="17" spans="2:8">
      <c r="B17" s="50"/>
      <c r="C17" s="9">
        <v>5</v>
      </c>
      <c r="D17" s="5">
        <v>1.343</v>
      </c>
      <c r="E17" s="5">
        <v>1.6519999999999999</v>
      </c>
      <c r="F17" s="5">
        <v>1.454</v>
      </c>
      <c r="G17" s="5">
        <f t="shared" si="0"/>
        <v>1.4829999999999999</v>
      </c>
      <c r="H17" s="5">
        <f t="shared" si="1"/>
        <v>0.12780453826057975</v>
      </c>
    </row>
  </sheetData>
  <mergeCells count="4">
    <mergeCell ref="B2:B3"/>
    <mergeCell ref="D2:H2"/>
    <mergeCell ref="B4:B10"/>
    <mergeCell ref="B11:B17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H14"/>
  <sheetViews>
    <sheetView workbookViewId="0">
      <selection activeCell="E21" sqref="E21"/>
    </sheetView>
  </sheetViews>
  <sheetFormatPr baseColWidth="10" defaultColWidth="12.77734375" defaultRowHeight="21"/>
  <cols>
    <col min="2" max="2" width="16.77734375" customWidth="1"/>
  </cols>
  <sheetData>
    <row r="2" spans="2:8">
      <c r="B2" s="49"/>
      <c r="C2" s="49" t="s">
        <v>159</v>
      </c>
      <c r="D2" s="49"/>
      <c r="E2" s="49"/>
      <c r="F2" s="49"/>
      <c r="G2" s="49"/>
    </row>
    <row r="3" spans="2:8">
      <c r="B3" s="49"/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</row>
    <row r="4" spans="2:8">
      <c r="B4" s="23" t="s">
        <v>174</v>
      </c>
      <c r="C4" s="19">
        <v>1.02</v>
      </c>
      <c r="D4" s="19">
        <v>1</v>
      </c>
      <c r="E4" s="19">
        <v>0.98</v>
      </c>
      <c r="F4" s="19">
        <f>AVERAGE(C4:E4)</f>
        <v>1</v>
      </c>
      <c r="G4" s="19">
        <f>_xlfn.STDEV.P(C4:E4)</f>
        <v>1.6329931618554536E-2</v>
      </c>
      <c r="H4" s="22"/>
    </row>
    <row r="5" spans="2:8">
      <c r="B5" s="23" t="s">
        <v>175</v>
      </c>
      <c r="C5" s="19">
        <v>60.2</v>
      </c>
      <c r="D5" s="19">
        <v>77.3</v>
      </c>
      <c r="E5" s="19">
        <v>85.3</v>
      </c>
      <c r="F5" s="19">
        <f t="shared" ref="F5:F6" si="0">AVERAGE(C5:E5)</f>
        <v>74.266666666666666</v>
      </c>
      <c r="G5" s="19">
        <f t="shared" ref="G5:G6" si="1">_xlfn.STDEV.P(C5:E5)</f>
        <v>10.469107995537213</v>
      </c>
      <c r="H5" s="22"/>
    </row>
    <row r="6" spans="2:8">
      <c r="B6" s="23" t="s">
        <v>176</v>
      </c>
      <c r="C6" s="19">
        <v>49.2</v>
      </c>
      <c r="D6" s="19">
        <v>41.1</v>
      </c>
      <c r="E6" s="19">
        <v>35.4</v>
      </c>
      <c r="F6" s="19">
        <f t="shared" si="0"/>
        <v>41.900000000000006</v>
      </c>
      <c r="G6" s="19">
        <f t="shared" si="1"/>
        <v>5.6621550667567986</v>
      </c>
      <c r="H6" s="22"/>
    </row>
    <row r="11" spans="2:8">
      <c r="C11" t="s">
        <v>237</v>
      </c>
      <c r="D11" t="s">
        <v>238</v>
      </c>
      <c r="E11" t="s">
        <v>239</v>
      </c>
    </row>
    <row r="12" spans="2:8">
      <c r="B12" s="23" t="s">
        <v>174</v>
      </c>
      <c r="C12" s="19">
        <v>1.02</v>
      </c>
      <c r="D12" s="19">
        <v>1</v>
      </c>
      <c r="E12" s="19">
        <v>0.98</v>
      </c>
    </row>
    <row r="13" spans="2:8">
      <c r="B13" s="23" t="s">
        <v>175</v>
      </c>
      <c r="C13" s="19">
        <v>60.2</v>
      </c>
      <c r="D13" s="19">
        <v>77.3</v>
      </c>
      <c r="E13" s="19">
        <v>85.3</v>
      </c>
    </row>
    <row r="14" spans="2:8">
      <c r="B14" s="23" t="s">
        <v>176</v>
      </c>
      <c r="C14" s="19">
        <v>49.2</v>
      </c>
      <c r="D14" s="19">
        <v>41.1</v>
      </c>
      <c r="E14" s="19">
        <v>35.4</v>
      </c>
    </row>
  </sheetData>
  <mergeCells count="2">
    <mergeCell ref="B2:B3"/>
    <mergeCell ref="C2:G2"/>
  </mergeCells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E24"/>
  <sheetViews>
    <sheetView workbookViewId="0">
      <selection activeCell="C15" sqref="C15"/>
    </sheetView>
  </sheetViews>
  <sheetFormatPr baseColWidth="10" defaultColWidth="12.77734375" defaultRowHeight="21"/>
  <sheetData>
    <row r="2" spans="2:5">
      <c r="B2" s="9" t="s">
        <v>186</v>
      </c>
      <c r="C2" s="50" t="s">
        <v>177</v>
      </c>
      <c r="D2" s="50"/>
      <c r="E2" s="50"/>
    </row>
    <row r="3" spans="2:5">
      <c r="B3" s="9" t="s">
        <v>171</v>
      </c>
      <c r="C3" s="9">
        <v>0</v>
      </c>
      <c r="D3" s="9">
        <v>24</v>
      </c>
      <c r="E3" s="9">
        <v>48</v>
      </c>
    </row>
    <row r="4" spans="2:5">
      <c r="B4" s="9" t="s">
        <v>168</v>
      </c>
      <c r="C4" s="19">
        <v>0</v>
      </c>
      <c r="D4" s="19">
        <v>17.3</v>
      </c>
      <c r="E4" s="19">
        <v>21.61</v>
      </c>
    </row>
    <row r="5" spans="2:5">
      <c r="B5" s="9" t="s">
        <v>169</v>
      </c>
      <c r="C5" s="19">
        <v>0</v>
      </c>
      <c r="D5" s="19">
        <v>16.71</v>
      </c>
      <c r="E5" s="19">
        <v>21.99</v>
      </c>
    </row>
    <row r="6" spans="2:5">
      <c r="B6" s="9" t="s">
        <v>170</v>
      </c>
      <c r="C6" s="19">
        <v>0</v>
      </c>
      <c r="D6" s="19">
        <v>15.62</v>
      </c>
      <c r="E6" s="19">
        <v>20.96</v>
      </c>
    </row>
    <row r="7" spans="2:5">
      <c r="B7" s="9" t="s">
        <v>172</v>
      </c>
      <c r="C7" s="19">
        <f>AVERAGE(C4:C6)</f>
        <v>0</v>
      </c>
      <c r="D7" s="19">
        <f t="shared" ref="D7:E7" si="0">AVERAGE(D4:D6)</f>
        <v>16.543333333333333</v>
      </c>
      <c r="E7" s="19">
        <f t="shared" si="0"/>
        <v>21.52</v>
      </c>
    </row>
    <row r="8" spans="2:5">
      <c r="B8" s="9" t="s">
        <v>173</v>
      </c>
      <c r="C8" s="19">
        <f>_xlfn.STDEV.P(C4:C6)</f>
        <v>0</v>
      </c>
      <c r="D8" s="19">
        <f t="shared" ref="D8:E8" si="1">_xlfn.STDEV.P(D4:D6)</f>
        <v>0.69590867855551986</v>
      </c>
      <c r="E8" s="19">
        <f t="shared" si="1"/>
        <v>0.42528421868988486</v>
      </c>
    </row>
    <row r="10" spans="2:5">
      <c r="B10" s="9" t="s">
        <v>186</v>
      </c>
      <c r="C10" s="50" t="s">
        <v>180</v>
      </c>
      <c r="D10" s="50"/>
      <c r="E10" s="50"/>
    </row>
    <row r="11" spans="2:5">
      <c r="B11" s="9" t="s">
        <v>171</v>
      </c>
      <c r="C11" s="9">
        <v>0</v>
      </c>
      <c r="D11" s="9">
        <v>24</v>
      </c>
      <c r="E11" s="9">
        <v>48</v>
      </c>
    </row>
    <row r="12" spans="2:5">
      <c r="B12" s="9" t="s">
        <v>168</v>
      </c>
      <c r="C12" s="19">
        <v>40.549999999999997</v>
      </c>
      <c r="D12" s="19">
        <v>29.866864388968025</v>
      </c>
      <c r="E12" s="19">
        <v>16.789168865743445</v>
      </c>
    </row>
    <row r="13" spans="2:5">
      <c r="B13" s="9" t="s">
        <v>169</v>
      </c>
      <c r="C13" s="19">
        <v>40.4</v>
      </c>
      <c r="D13" s="19">
        <v>26.830970785362325</v>
      </c>
      <c r="E13" s="19">
        <v>16.322108311342568</v>
      </c>
    </row>
    <row r="14" spans="2:5">
      <c r="B14" s="9" t="s">
        <v>170</v>
      </c>
      <c r="C14" s="19">
        <v>40.1</v>
      </c>
      <c r="D14" s="19">
        <v>28.465682725765401</v>
      </c>
      <c r="E14" s="19">
        <v>16.789168865743445</v>
      </c>
    </row>
    <row r="15" spans="2:5">
      <c r="B15" s="9" t="s">
        <v>172</v>
      </c>
      <c r="C15" s="19">
        <f>AVERAGE(C12:C14)</f>
        <v>40.349999999999994</v>
      </c>
      <c r="D15" s="19">
        <f t="shared" ref="D15:E15" si="2">AVERAGE(D12:D14)</f>
        <v>28.387839300031917</v>
      </c>
      <c r="E15" s="19">
        <f t="shared" si="2"/>
        <v>16.633482014276485</v>
      </c>
    </row>
    <row r="16" spans="2:5">
      <c r="B16" s="9" t="s">
        <v>173</v>
      </c>
      <c r="C16" s="19">
        <f>_xlfn.STDEV.P(C12:C14)</f>
        <v>0.18708286933869531</v>
      </c>
      <c r="D16" s="19">
        <f t="shared" ref="D16:E16" si="3">_xlfn.STDEV.P(D12:D14)</f>
        <v>1.2406200579551461</v>
      </c>
      <c r="E16" s="19">
        <f t="shared" si="3"/>
        <v>0.22017445682773912</v>
      </c>
    </row>
    <row r="18" spans="2:5">
      <c r="B18" s="9" t="s">
        <v>186</v>
      </c>
      <c r="C18" s="50" t="s">
        <v>181</v>
      </c>
      <c r="D18" s="50"/>
      <c r="E18" s="50"/>
    </row>
    <row r="19" spans="2:5">
      <c r="B19" s="9" t="s">
        <v>171</v>
      </c>
      <c r="C19" s="9">
        <v>0</v>
      </c>
      <c r="D19" s="9">
        <v>24</v>
      </c>
      <c r="E19" s="9">
        <v>48</v>
      </c>
    </row>
    <row r="20" spans="2:5">
      <c r="B20" s="9" t="s">
        <v>168</v>
      </c>
      <c r="C20" s="19">
        <v>0</v>
      </c>
      <c r="D20" s="19">
        <v>1.69</v>
      </c>
      <c r="E20" s="19">
        <v>2.2000000000000002</v>
      </c>
    </row>
    <row r="21" spans="2:5">
      <c r="B21" s="9" t="s">
        <v>169</v>
      </c>
      <c r="C21" s="19">
        <v>0</v>
      </c>
      <c r="D21" s="19">
        <v>1.7</v>
      </c>
      <c r="E21" s="19">
        <v>2.1</v>
      </c>
    </row>
    <row r="22" spans="2:5">
      <c r="B22" s="9" t="s">
        <v>170</v>
      </c>
      <c r="C22" s="19">
        <v>0</v>
      </c>
      <c r="D22" s="19">
        <v>1.65</v>
      </c>
      <c r="E22" s="19">
        <v>2.2999999999999998</v>
      </c>
    </row>
    <row r="23" spans="2:5">
      <c r="B23" s="9" t="s">
        <v>172</v>
      </c>
      <c r="C23" s="19">
        <f>AVERAGE(C20:C22)</f>
        <v>0</v>
      </c>
      <c r="D23" s="19">
        <f t="shared" ref="D23:E23" si="4">AVERAGE(D20:D22)</f>
        <v>1.6799999999999997</v>
      </c>
      <c r="E23" s="19">
        <f t="shared" si="4"/>
        <v>2.2000000000000002</v>
      </c>
    </row>
    <row r="24" spans="2:5">
      <c r="B24" s="9" t="s">
        <v>173</v>
      </c>
      <c r="C24" s="19">
        <f>_xlfn.STDEV.P(C20:C22)</f>
        <v>0</v>
      </c>
      <c r="D24" s="19">
        <f t="shared" ref="D24:E24" si="5">_xlfn.STDEV.P(D20:D22)</f>
        <v>2.1602468994692887E-2</v>
      </c>
      <c r="E24" s="19">
        <f t="shared" si="5"/>
        <v>8.1649658092772498E-2</v>
      </c>
    </row>
  </sheetData>
  <mergeCells count="3">
    <mergeCell ref="C2:E2"/>
    <mergeCell ref="C10:E10"/>
    <mergeCell ref="C18:E18"/>
  </mergeCells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O33"/>
  <sheetViews>
    <sheetView zoomScale="79" zoomScaleNormal="79" zoomScalePageLayoutView="79" workbookViewId="0">
      <selection activeCell="L27" sqref="L27"/>
    </sheetView>
  </sheetViews>
  <sheetFormatPr baseColWidth="10" defaultColWidth="12.77734375" defaultRowHeight="21"/>
  <sheetData>
    <row r="2" spans="2:15">
      <c r="B2" s="9" t="s">
        <v>197</v>
      </c>
      <c r="C2" s="50" t="s">
        <v>177</v>
      </c>
      <c r="D2" s="50"/>
      <c r="E2" s="50"/>
      <c r="G2" s="9" t="s">
        <v>198</v>
      </c>
      <c r="H2" s="50" t="s">
        <v>177</v>
      </c>
      <c r="I2" s="50"/>
      <c r="J2" s="50"/>
      <c r="L2" s="9" t="s">
        <v>199</v>
      </c>
      <c r="M2" s="50" t="s">
        <v>177</v>
      </c>
      <c r="N2" s="50"/>
      <c r="O2" s="50"/>
    </row>
    <row r="3" spans="2:15">
      <c r="B3" s="9" t="s">
        <v>171</v>
      </c>
      <c r="C3" s="9">
        <v>0</v>
      </c>
      <c r="D3" s="9">
        <v>24</v>
      </c>
      <c r="E3" s="9">
        <v>48</v>
      </c>
      <c r="G3" s="9" t="s">
        <v>171</v>
      </c>
      <c r="H3" s="9">
        <v>0</v>
      </c>
      <c r="I3" s="9">
        <v>24</v>
      </c>
      <c r="J3" s="9">
        <v>48</v>
      </c>
      <c r="L3" s="9" t="s">
        <v>171</v>
      </c>
      <c r="M3" s="9">
        <v>0</v>
      </c>
      <c r="N3" s="9">
        <v>24</v>
      </c>
      <c r="O3" s="9">
        <v>48</v>
      </c>
    </row>
    <row r="4" spans="2:15">
      <c r="B4" s="9" t="s">
        <v>168</v>
      </c>
      <c r="C4" s="19">
        <v>0</v>
      </c>
      <c r="D4" s="19">
        <v>14.39</v>
      </c>
      <c r="E4" s="19">
        <v>18.02</v>
      </c>
      <c r="G4" s="9" t="s">
        <v>168</v>
      </c>
      <c r="H4" s="19">
        <v>0</v>
      </c>
      <c r="I4" s="19">
        <v>18.11</v>
      </c>
      <c r="J4" s="19">
        <v>19.559999999999999</v>
      </c>
      <c r="L4" s="9" t="s">
        <v>168</v>
      </c>
      <c r="M4" s="19">
        <v>0</v>
      </c>
      <c r="N4" s="19">
        <v>18.2</v>
      </c>
      <c r="O4" s="19">
        <v>21.97</v>
      </c>
    </row>
    <row r="5" spans="2:15">
      <c r="B5" s="9" t="s">
        <v>169</v>
      </c>
      <c r="C5" s="19">
        <v>0</v>
      </c>
      <c r="D5" s="19">
        <v>14.44</v>
      </c>
      <c r="E5" s="19">
        <v>18.39</v>
      </c>
      <c r="G5" s="9" t="s">
        <v>169</v>
      </c>
      <c r="H5" s="19">
        <v>0</v>
      </c>
      <c r="I5" s="19">
        <v>18.5</v>
      </c>
      <c r="J5" s="19">
        <v>20.18</v>
      </c>
      <c r="L5" s="9" t="s">
        <v>169</v>
      </c>
      <c r="M5" s="19">
        <v>0</v>
      </c>
      <c r="N5" s="19">
        <v>17</v>
      </c>
      <c r="O5" s="19">
        <v>20.91</v>
      </c>
    </row>
    <row r="6" spans="2:15">
      <c r="B6" s="9" t="s">
        <v>170</v>
      </c>
      <c r="C6" s="19">
        <v>0</v>
      </c>
      <c r="D6" s="19">
        <v>15.5</v>
      </c>
      <c r="E6" s="19">
        <v>18.940000000000001</v>
      </c>
      <c r="G6" s="9" t="s">
        <v>170</v>
      </c>
      <c r="H6" s="19">
        <v>0</v>
      </c>
      <c r="I6" s="19">
        <v>17.5</v>
      </c>
      <c r="J6" s="19">
        <v>18.89</v>
      </c>
      <c r="L6" s="9" t="s">
        <v>170</v>
      </c>
      <c r="M6" s="19">
        <v>0</v>
      </c>
      <c r="N6" s="19">
        <v>17.5</v>
      </c>
      <c r="O6" s="19">
        <v>21.44</v>
      </c>
    </row>
    <row r="7" spans="2:15">
      <c r="B7" s="9" t="s">
        <v>172</v>
      </c>
      <c r="C7" s="19">
        <f>AVERAGE(C4:C6)</f>
        <v>0</v>
      </c>
      <c r="D7" s="19">
        <f t="shared" ref="D7:E7" si="0">AVERAGE(D4:D6)</f>
        <v>14.776666666666666</v>
      </c>
      <c r="E7" s="19">
        <f t="shared" si="0"/>
        <v>18.45</v>
      </c>
      <c r="G7" s="9" t="s">
        <v>172</v>
      </c>
      <c r="H7" s="19">
        <f>AVERAGE(H4:H6)</f>
        <v>0</v>
      </c>
      <c r="I7" s="19">
        <f t="shared" ref="I7" si="1">AVERAGE(I4:I6)</f>
        <v>18.036666666666665</v>
      </c>
      <c r="J7" s="19">
        <f t="shared" ref="J7" si="2">AVERAGE(J4:J6)</f>
        <v>19.543333333333333</v>
      </c>
      <c r="L7" s="9" t="s">
        <v>172</v>
      </c>
      <c r="M7" s="19">
        <f>AVERAGE(M4:M6)</f>
        <v>0</v>
      </c>
      <c r="N7" s="19">
        <f t="shared" ref="N7" si="3">AVERAGE(N4:N6)</f>
        <v>17.566666666666666</v>
      </c>
      <c r="O7" s="19">
        <f t="shared" ref="O7" si="4">AVERAGE(O4:O6)</f>
        <v>21.439999999999998</v>
      </c>
    </row>
    <row r="8" spans="2:15">
      <c r="B8" s="9" t="s">
        <v>173</v>
      </c>
      <c r="C8" s="19">
        <f>_xlfn.STDEV.P(C4:C6)</f>
        <v>0</v>
      </c>
      <c r="D8" s="19">
        <f t="shared" ref="D8:E8" si="5">_xlfn.STDEV.P(D4:D6)</f>
        <v>0.51188106257432708</v>
      </c>
      <c r="E8" s="19">
        <f t="shared" si="5"/>
        <v>0.37797707161502159</v>
      </c>
      <c r="G8" s="9" t="s">
        <v>173</v>
      </c>
      <c r="H8" s="19">
        <f>_xlfn.STDEV.P(H4:H6)</f>
        <v>0</v>
      </c>
      <c r="I8" s="19">
        <f t="shared" ref="I8:J8" si="6">_xlfn.STDEV.P(I4:I6)</f>
        <v>0.41152831683318652</v>
      </c>
      <c r="J8" s="19">
        <f t="shared" si="6"/>
        <v>0.52677214133711414</v>
      </c>
      <c r="L8" s="9" t="s">
        <v>173</v>
      </c>
      <c r="M8" s="19">
        <f>_xlfn.STDEV.P(M4:M6)</f>
        <v>0</v>
      </c>
      <c r="N8" s="19">
        <f t="shared" ref="N8:O8" si="7">_xlfn.STDEV.P(N4:N6)</f>
        <v>0.49216076867444636</v>
      </c>
      <c r="O8" s="19">
        <f t="shared" si="7"/>
        <v>0.4327431878916943</v>
      </c>
    </row>
    <row r="10" spans="2:15">
      <c r="B10" s="9" t="str">
        <f>B2</f>
        <v>CFB210</v>
      </c>
      <c r="C10" s="50" t="s">
        <v>180</v>
      </c>
      <c r="D10" s="50"/>
      <c r="E10" s="50"/>
      <c r="G10" s="9" t="str">
        <f>G2</f>
        <v>CFB211</v>
      </c>
      <c r="H10" s="50" t="s">
        <v>180</v>
      </c>
      <c r="I10" s="50"/>
      <c r="J10" s="50"/>
      <c r="L10" s="9" t="str">
        <f>L2</f>
        <v>CFB212</v>
      </c>
      <c r="M10" s="50" t="s">
        <v>180</v>
      </c>
      <c r="N10" s="50"/>
      <c r="O10" s="50"/>
    </row>
    <row r="11" spans="2:15">
      <c r="B11" s="9" t="s">
        <v>171</v>
      </c>
      <c r="C11" s="9">
        <v>0</v>
      </c>
      <c r="D11" s="9">
        <v>24</v>
      </c>
      <c r="E11" s="9">
        <v>48</v>
      </c>
      <c r="G11" s="9" t="s">
        <v>171</v>
      </c>
      <c r="H11" s="9">
        <v>0</v>
      </c>
      <c r="I11" s="9">
        <v>24</v>
      </c>
      <c r="J11" s="9">
        <v>48</v>
      </c>
      <c r="L11" s="9" t="s">
        <v>171</v>
      </c>
      <c r="M11" s="9">
        <v>0</v>
      </c>
      <c r="N11" s="9">
        <v>24</v>
      </c>
      <c r="O11" s="9">
        <v>48</v>
      </c>
    </row>
    <row r="12" spans="2:15">
      <c r="B12" s="9" t="s">
        <v>168</v>
      </c>
      <c r="C12" s="19">
        <v>40</v>
      </c>
      <c r="D12" s="19">
        <v>29.866864388968025</v>
      </c>
      <c r="E12" s="19">
        <v>16.789168865743445</v>
      </c>
      <c r="G12" s="9" t="s">
        <v>168</v>
      </c>
      <c r="H12" s="19">
        <v>41</v>
      </c>
      <c r="I12" s="19">
        <v>20.255033557046982</v>
      </c>
      <c r="J12" s="19">
        <v>15</v>
      </c>
      <c r="L12" s="9" t="s">
        <v>168</v>
      </c>
      <c r="M12" s="19">
        <v>41.2</v>
      </c>
      <c r="N12" s="19">
        <v>19.3</v>
      </c>
      <c r="O12" s="19">
        <v>18</v>
      </c>
    </row>
    <row r="13" spans="2:15">
      <c r="B13" s="9" t="s">
        <v>169</v>
      </c>
      <c r="C13" s="19">
        <v>41</v>
      </c>
      <c r="D13" s="19">
        <v>26.830970785362325</v>
      </c>
      <c r="E13" s="19">
        <v>16.322108311342568</v>
      </c>
      <c r="G13" s="9" t="s">
        <v>169</v>
      </c>
      <c r="H13" s="19">
        <v>40</v>
      </c>
      <c r="I13" s="19">
        <f>I12</f>
        <v>20.255033557046982</v>
      </c>
      <c r="J13" s="19">
        <v>16.697986577181204</v>
      </c>
      <c r="L13" s="9" t="s">
        <v>169</v>
      </c>
      <c r="M13" s="19">
        <v>40</v>
      </c>
      <c r="N13" s="19">
        <v>21.32</v>
      </c>
      <c r="O13" s="19">
        <v>16</v>
      </c>
    </row>
    <row r="14" spans="2:15">
      <c r="B14" s="9" t="s">
        <v>170</v>
      </c>
      <c r="C14" s="19">
        <v>41.2</v>
      </c>
      <c r="D14" s="19">
        <v>28.465682725765401</v>
      </c>
      <c r="E14" s="19">
        <v>16.789168865743445</v>
      </c>
      <c r="G14" s="9" t="s">
        <v>170</v>
      </c>
      <c r="H14" s="19">
        <v>41</v>
      </c>
      <c r="I14" s="19">
        <f t="shared" ref="I14" si="8">I13</f>
        <v>20.255033557046982</v>
      </c>
      <c r="J14" s="19">
        <v>17.63758389261745</v>
      </c>
      <c r="L14" s="9" t="s">
        <v>170</v>
      </c>
      <c r="M14" s="19">
        <v>41.1</v>
      </c>
      <c r="N14" s="19">
        <v>21.79</v>
      </c>
      <c r="O14" s="19">
        <v>19</v>
      </c>
    </row>
    <row r="15" spans="2:15">
      <c r="B15" s="9" t="s">
        <v>172</v>
      </c>
      <c r="C15" s="19">
        <f>AVERAGE(C12:C14)</f>
        <v>40.733333333333334</v>
      </c>
      <c r="D15" s="19">
        <f t="shared" ref="D15:E15" si="9">AVERAGE(D12:D14)</f>
        <v>28.387839300031917</v>
      </c>
      <c r="E15" s="19">
        <f t="shared" si="9"/>
        <v>16.633482014276485</v>
      </c>
      <c r="G15" s="9" t="s">
        <v>172</v>
      </c>
      <c r="H15" s="19">
        <f>AVERAGE(H12:H14)</f>
        <v>40.666666666666664</v>
      </c>
      <c r="I15" s="19">
        <f t="shared" ref="I15" si="10">AVERAGE(I12:I14)</f>
        <v>20.255033557046982</v>
      </c>
      <c r="J15" s="19">
        <f t="shared" ref="J15" si="11">AVERAGE(J12:J14)</f>
        <v>16.445190156599551</v>
      </c>
      <c r="L15" s="9" t="s">
        <v>172</v>
      </c>
      <c r="M15" s="19">
        <f>AVERAGE(M12:M14)</f>
        <v>40.766666666666673</v>
      </c>
      <c r="N15" s="19">
        <f t="shared" ref="N15" si="12">AVERAGE(N12:N14)</f>
        <v>20.803333333333335</v>
      </c>
      <c r="O15" s="19">
        <f t="shared" ref="O15" si="13">AVERAGE(O12:O14)</f>
        <v>17.666666666666668</v>
      </c>
    </row>
    <row r="16" spans="2:15">
      <c r="B16" s="9" t="s">
        <v>173</v>
      </c>
      <c r="C16" s="19">
        <f>_xlfn.STDEV.P(C12:C14)</f>
        <v>0.52493385826745487</v>
      </c>
      <c r="D16" s="19">
        <f t="shared" ref="D16:E16" si="14">_xlfn.STDEV.P(D12:D14)</f>
        <v>1.2406200579551461</v>
      </c>
      <c r="E16" s="19">
        <f t="shared" si="14"/>
        <v>0.22017445682773912</v>
      </c>
      <c r="G16" s="9" t="s">
        <v>173</v>
      </c>
      <c r="H16" s="19">
        <f>_xlfn.STDEV.P(H12:H14)</f>
        <v>0.47140452079103168</v>
      </c>
      <c r="I16" s="19">
        <f t="shared" ref="I16:J16" si="15">_xlfn.STDEV.P(I12:I14)</f>
        <v>0</v>
      </c>
      <c r="J16" s="19">
        <f t="shared" si="15"/>
        <v>1.0915254525488405</v>
      </c>
      <c r="L16" s="9" t="s">
        <v>173</v>
      </c>
      <c r="M16" s="19">
        <f>_xlfn.STDEV.P(M12:M14)</f>
        <v>0.54365021434333738</v>
      </c>
      <c r="N16" s="19">
        <f t="shared" ref="N16:O16" si="16">_xlfn.STDEV.P(N12:N14)</f>
        <v>1.0801954555645108</v>
      </c>
      <c r="O16" s="19">
        <f t="shared" si="16"/>
        <v>1.247219128924647</v>
      </c>
    </row>
    <row r="19" spans="2:15">
      <c r="B19" s="9" t="s">
        <v>196</v>
      </c>
      <c r="C19" s="50" t="s">
        <v>177</v>
      </c>
      <c r="D19" s="50"/>
      <c r="E19" s="50"/>
      <c r="G19" s="9" t="s">
        <v>195</v>
      </c>
      <c r="H19" s="50" t="s">
        <v>177</v>
      </c>
      <c r="I19" s="50"/>
      <c r="J19" s="50"/>
      <c r="L19" s="9" t="s">
        <v>194</v>
      </c>
      <c r="M19" s="50" t="s">
        <v>177</v>
      </c>
      <c r="N19" s="50"/>
      <c r="O19" s="50"/>
    </row>
    <row r="20" spans="2:15">
      <c r="B20" s="9" t="s">
        <v>171</v>
      </c>
      <c r="C20" s="9">
        <v>0</v>
      </c>
      <c r="D20" s="9">
        <v>24</v>
      </c>
      <c r="E20" s="9">
        <v>48</v>
      </c>
      <c r="G20" s="9" t="s">
        <v>171</v>
      </c>
      <c r="H20" s="9">
        <v>0</v>
      </c>
      <c r="I20" s="9">
        <v>24</v>
      </c>
      <c r="J20" s="9">
        <v>48</v>
      </c>
      <c r="L20" s="9" t="s">
        <v>171</v>
      </c>
      <c r="M20" s="9">
        <v>0</v>
      </c>
      <c r="N20" s="9">
        <v>24</v>
      </c>
      <c r="O20" s="9">
        <v>48</v>
      </c>
    </row>
    <row r="21" spans="2:15">
      <c r="B21" s="9" t="s">
        <v>168</v>
      </c>
      <c r="C21" s="19">
        <v>0</v>
      </c>
      <c r="D21" s="19">
        <v>14.04</v>
      </c>
      <c r="E21" s="19">
        <v>18.510000000000002</v>
      </c>
      <c r="G21" s="9" t="s">
        <v>168</v>
      </c>
      <c r="H21" s="19">
        <v>0</v>
      </c>
      <c r="I21" s="19">
        <v>16.149999999999999</v>
      </c>
      <c r="J21" s="19">
        <v>20.76</v>
      </c>
      <c r="L21" s="9" t="s">
        <v>168</v>
      </c>
      <c r="M21" s="19">
        <v>0</v>
      </c>
      <c r="N21" s="19">
        <v>16.399999999999999</v>
      </c>
      <c r="O21" s="19">
        <v>19.32</v>
      </c>
    </row>
    <row r="22" spans="2:15">
      <c r="B22" s="9" t="s">
        <v>169</v>
      </c>
      <c r="C22" s="19">
        <v>0</v>
      </c>
      <c r="D22" s="19">
        <v>14.41</v>
      </c>
      <c r="E22" s="19">
        <v>17.399999999999999</v>
      </c>
      <c r="G22" s="9" t="s">
        <v>169</v>
      </c>
      <c r="H22" s="19">
        <v>0</v>
      </c>
      <c r="I22" s="19">
        <v>16.079999999999998</v>
      </c>
      <c r="J22" s="19">
        <v>19.5</v>
      </c>
      <c r="L22" s="9" t="s">
        <v>169</v>
      </c>
      <c r="M22" s="19">
        <v>0</v>
      </c>
      <c r="N22" s="19">
        <v>16.55</v>
      </c>
      <c r="O22" s="19">
        <v>18.399999999999999</v>
      </c>
    </row>
    <row r="23" spans="2:15">
      <c r="B23" s="9" t="s">
        <v>170</v>
      </c>
      <c r="C23" s="19">
        <v>0</v>
      </c>
      <c r="D23" s="19">
        <v>13.61</v>
      </c>
      <c r="E23" s="19">
        <v>16.97</v>
      </c>
      <c r="G23" s="9" t="s">
        <v>170</v>
      </c>
      <c r="H23" s="19">
        <v>0</v>
      </c>
      <c r="I23" s="19">
        <v>17</v>
      </c>
      <c r="J23" s="19">
        <v>19.52</v>
      </c>
      <c r="L23" s="9" t="s">
        <v>170</v>
      </c>
      <c r="M23" s="19">
        <v>0</v>
      </c>
      <c r="N23" s="19">
        <v>16</v>
      </c>
      <c r="O23" s="19">
        <v>20.58</v>
      </c>
    </row>
    <row r="24" spans="2:15">
      <c r="B24" s="9" t="s">
        <v>172</v>
      </c>
      <c r="C24" s="19">
        <f>AVERAGE(C21:C23)</f>
        <v>0</v>
      </c>
      <c r="D24" s="19">
        <f t="shared" ref="D24" si="17">AVERAGE(D21:D23)</f>
        <v>14.020000000000001</v>
      </c>
      <c r="E24" s="19">
        <f t="shared" ref="E24" si="18">AVERAGE(E21:E23)</f>
        <v>17.626666666666665</v>
      </c>
      <c r="G24" s="9" t="s">
        <v>172</v>
      </c>
      <c r="H24" s="19">
        <f>AVERAGE(H21:H23)</f>
        <v>0</v>
      </c>
      <c r="I24" s="19">
        <f t="shared" ref="I24" si="19">AVERAGE(I21:I23)</f>
        <v>16.41</v>
      </c>
      <c r="J24" s="19">
        <f t="shared" ref="J24" si="20">AVERAGE(J21:J23)</f>
        <v>19.926666666666666</v>
      </c>
      <c r="L24" s="9" t="s">
        <v>172</v>
      </c>
      <c r="M24" s="19">
        <f>AVERAGE(M21:M23)</f>
        <v>0</v>
      </c>
      <c r="N24" s="19">
        <f t="shared" ref="N24" si="21">AVERAGE(N21:N23)</f>
        <v>16.316666666666666</v>
      </c>
      <c r="O24" s="19">
        <f t="shared" ref="O24" si="22">AVERAGE(O21:O23)</f>
        <v>19.433333333333334</v>
      </c>
    </row>
    <row r="25" spans="2:15">
      <c r="B25" s="9" t="s">
        <v>173</v>
      </c>
      <c r="C25" s="19">
        <f>_xlfn.STDEV.P(C21:C23)</f>
        <v>0</v>
      </c>
      <c r="D25" s="19">
        <f t="shared" ref="D25:E25" si="23">_xlfn.STDEV.P(D21:D23)</f>
        <v>0.32690467519854599</v>
      </c>
      <c r="E25" s="19">
        <f t="shared" si="23"/>
        <v>0.64881087811130078</v>
      </c>
      <c r="G25" s="9" t="s">
        <v>173</v>
      </c>
      <c r="H25" s="19">
        <f>_xlfn.STDEV.P(H21:H23)</f>
        <v>0</v>
      </c>
      <c r="I25" s="19">
        <f t="shared" ref="I25:J25" si="24">_xlfn.STDEV.P(I21:I23)</f>
        <v>0.41817061908587899</v>
      </c>
      <c r="J25" s="19">
        <f t="shared" si="24"/>
        <v>0.58931221681625601</v>
      </c>
      <c r="L25" s="9" t="s">
        <v>173</v>
      </c>
      <c r="M25" s="19">
        <f>_xlfn.STDEV.P(M21:M23)</f>
        <v>0</v>
      </c>
      <c r="N25" s="19">
        <f t="shared" ref="N25:O25" si="25">_xlfn.STDEV.P(N21:N23)</f>
        <v>0.23213980461973541</v>
      </c>
      <c r="O25" s="19">
        <f t="shared" si="25"/>
        <v>0.89358205492774334</v>
      </c>
    </row>
    <row r="27" spans="2:15">
      <c r="B27" s="9" t="str">
        <f>B19</f>
        <v>CFB220</v>
      </c>
      <c r="C27" s="50" t="s">
        <v>180</v>
      </c>
      <c r="D27" s="50"/>
      <c r="E27" s="50"/>
      <c r="G27" s="9" t="str">
        <f>G19</f>
        <v>CFB221</v>
      </c>
      <c r="H27" s="50" t="s">
        <v>180</v>
      </c>
      <c r="I27" s="50"/>
      <c r="J27" s="50"/>
      <c r="L27" s="9" t="str">
        <f>L19</f>
        <v>CFB222</v>
      </c>
      <c r="M27" s="50" t="s">
        <v>180</v>
      </c>
      <c r="N27" s="50"/>
      <c r="O27" s="50"/>
    </row>
    <row r="28" spans="2:15">
      <c r="B28" s="9" t="s">
        <v>171</v>
      </c>
      <c r="C28" s="9">
        <v>0</v>
      </c>
      <c r="D28" s="9">
        <v>24</v>
      </c>
      <c r="E28" s="9">
        <v>48</v>
      </c>
      <c r="G28" s="9" t="s">
        <v>171</v>
      </c>
      <c r="H28" s="9">
        <v>0</v>
      </c>
      <c r="I28" s="9">
        <v>24</v>
      </c>
      <c r="J28" s="9">
        <v>48</v>
      </c>
      <c r="L28" s="9" t="s">
        <v>171</v>
      </c>
      <c r="M28" s="9">
        <v>0</v>
      </c>
      <c r="N28" s="9">
        <v>24</v>
      </c>
      <c r="O28" s="9">
        <v>48</v>
      </c>
    </row>
    <row r="29" spans="2:15">
      <c r="B29" s="9" t="s">
        <v>168</v>
      </c>
      <c r="C29" s="19">
        <v>41</v>
      </c>
      <c r="D29" s="19">
        <v>29.866864388968025</v>
      </c>
      <c r="E29" s="19">
        <v>16</v>
      </c>
      <c r="G29" s="9" t="s">
        <v>168</v>
      </c>
      <c r="H29" s="19">
        <v>41.8</v>
      </c>
      <c r="I29" s="19">
        <v>20</v>
      </c>
      <c r="J29" s="19">
        <v>17</v>
      </c>
      <c r="L29" s="9" t="s">
        <v>168</v>
      </c>
      <c r="M29" s="19">
        <v>41</v>
      </c>
      <c r="N29" s="19">
        <v>21.2</v>
      </c>
      <c r="O29" s="19">
        <v>18</v>
      </c>
    </row>
    <row r="30" spans="2:15">
      <c r="B30" s="9" t="s">
        <v>169</v>
      </c>
      <c r="C30" s="19">
        <v>41.5</v>
      </c>
      <c r="D30" s="19">
        <v>26.830970785362325</v>
      </c>
      <c r="E30" s="19">
        <v>15.5</v>
      </c>
      <c r="G30" s="9" t="s">
        <v>169</v>
      </c>
      <c r="H30" s="19">
        <v>41.2</v>
      </c>
      <c r="I30" s="19">
        <v>21.1</v>
      </c>
      <c r="J30" s="19">
        <v>15</v>
      </c>
      <c r="L30" s="9" t="s">
        <v>169</v>
      </c>
      <c r="M30" s="19">
        <v>41.2</v>
      </c>
      <c r="N30" s="19">
        <v>21.55</v>
      </c>
      <c r="O30" s="19">
        <v>17.2</v>
      </c>
    </row>
    <row r="31" spans="2:15">
      <c r="B31" s="9" t="s">
        <v>170</v>
      </c>
      <c r="C31" s="19">
        <v>40</v>
      </c>
      <c r="D31" s="19">
        <v>28.465682725765401</v>
      </c>
      <c r="E31" s="19">
        <v>13</v>
      </c>
      <c r="G31" s="9" t="s">
        <v>170</v>
      </c>
      <c r="H31" s="19">
        <v>41</v>
      </c>
      <c r="I31" s="19">
        <v>20.79</v>
      </c>
      <c r="J31" s="19">
        <v>17.5</v>
      </c>
      <c r="L31" s="9" t="s">
        <v>170</v>
      </c>
      <c r="M31" s="19">
        <v>40.6</v>
      </c>
      <c r="N31" s="19">
        <v>21.2</v>
      </c>
      <c r="O31" s="19">
        <v>15</v>
      </c>
    </row>
    <row r="32" spans="2:15">
      <c r="B32" s="9" t="s">
        <v>172</v>
      </c>
      <c r="C32" s="19">
        <f>AVERAGE(C29:C31)</f>
        <v>40.833333333333336</v>
      </c>
      <c r="D32" s="19">
        <f t="shared" ref="D32" si="26">AVERAGE(D29:D31)</f>
        <v>28.387839300031917</v>
      </c>
      <c r="E32" s="19">
        <f t="shared" ref="E32" si="27">AVERAGE(E29:E31)</f>
        <v>14.833333333333334</v>
      </c>
      <c r="G32" s="9" t="s">
        <v>172</v>
      </c>
      <c r="H32" s="19">
        <f>AVERAGE(H29:H31)</f>
        <v>41.333333333333336</v>
      </c>
      <c r="I32" s="19">
        <f t="shared" ref="I32" si="28">AVERAGE(I29:I31)</f>
        <v>20.63</v>
      </c>
      <c r="J32" s="19">
        <f t="shared" ref="J32" si="29">AVERAGE(J29:J31)</f>
        <v>16.5</v>
      </c>
      <c r="L32" s="9" t="s">
        <v>172</v>
      </c>
      <c r="M32" s="19">
        <f>AVERAGE(M29:M31)</f>
        <v>40.933333333333337</v>
      </c>
      <c r="N32" s="19">
        <f t="shared" ref="N32" si="30">AVERAGE(N29:N31)</f>
        <v>21.316666666666666</v>
      </c>
      <c r="O32" s="19">
        <f t="shared" ref="O32" si="31">AVERAGE(O29:O31)</f>
        <v>16.733333333333334</v>
      </c>
    </row>
    <row r="33" spans="2:15">
      <c r="B33" s="9" t="s">
        <v>173</v>
      </c>
      <c r="C33" s="19">
        <f>_xlfn.STDEV.P(C29:C31)</f>
        <v>0.62360956446232352</v>
      </c>
      <c r="D33" s="19">
        <f t="shared" ref="D33:E33" si="32">_xlfn.STDEV.P(D29:D31)</f>
        <v>1.2406200579551461</v>
      </c>
      <c r="E33" s="19">
        <f t="shared" si="32"/>
        <v>1.3123346456686351</v>
      </c>
      <c r="G33" s="9" t="s">
        <v>173</v>
      </c>
      <c r="H33" s="19">
        <f>_xlfn.STDEV.P(H29:H31)</f>
        <v>0.33993463423951731</v>
      </c>
      <c r="I33" s="19">
        <f t="shared" ref="I33:J33" si="33">_xlfn.STDEV.P(I29:I31)</f>
        <v>0.46310545955178184</v>
      </c>
      <c r="J33" s="19">
        <f t="shared" si="33"/>
        <v>1.0801234497346435</v>
      </c>
      <c r="L33" s="9" t="s">
        <v>173</v>
      </c>
      <c r="M33" s="19">
        <f>_xlfn.STDEV.P(M29:M31)</f>
        <v>0.2494438257849298</v>
      </c>
      <c r="N33" s="19">
        <f t="shared" ref="N33:O33" si="34">_xlfn.STDEV.P(N29:N31)</f>
        <v>0.16499158227686175</v>
      </c>
      <c r="O33" s="19">
        <f t="shared" si="34"/>
        <v>1.2684198393626964</v>
      </c>
    </row>
  </sheetData>
  <mergeCells count="12">
    <mergeCell ref="C19:E19"/>
    <mergeCell ref="H19:J19"/>
    <mergeCell ref="M19:O19"/>
    <mergeCell ref="C27:E27"/>
    <mergeCell ref="H27:J27"/>
    <mergeCell ref="M27:O27"/>
    <mergeCell ref="C2:E2"/>
    <mergeCell ref="C10:E10"/>
    <mergeCell ref="H2:J2"/>
    <mergeCell ref="H10:J10"/>
    <mergeCell ref="M2:O2"/>
    <mergeCell ref="M10:O10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O34"/>
  <sheetViews>
    <sheetView zoomScale="66" zoomScaleNormal="66" zoomScalePageLayoutView="66" workbookViewId="0">
      <selection activeCell="D34" sqref="D34:J34"/>
    </sheetView>
  </sheetViews>
  <sheetFormatPr baseColWidth="10" defaultColWidth="12.77734375" defaultRowHeight="21"/>
  <cols>
    <col min="2" max="2" width="10.21875" customWidth="1"/>
  </cols>
  <sheetData>
    <row r="2" spans="2:15">
      <c r="B2" s="57" t="s">
        <v>223</v>
      </c>
      <c r="C2" s="9"/>
      <c r="D2" s="52" t="s">
        <v>224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</row>
    <row r="3" spans="2:15" ht="21" customHeight="1">
      <c r="B3" s="57"/>
      <c r="C3" s="9" t="s">
        <v>222</v>
      </c>
      <c r="D3" s="9">
        <v>0</v>
      </c>
      <c r="E3" s="9">
        <v>12</v>
      </c>
      <c r="F3" s="9">
        <v>12</v>
      </c>
      <c r="G3" s="9">
        <v>24</v>
      </c>
      <c r="H3" s="9">
        <v>24</v>
      </c>
      <c r="I3" s="9">
        <v>36</v>
      </c>
      <c r="J3" s="9">
        <v>36</v>
      </c>
      <c r="K3" s="9">
        <v>48</v>
      </c>
      <c r="L3" s="9">
        <v>48</v>
      </c>
      <c r="M3" s="9">
        <v>60</v>
      </c>
      <c r="N3" s="9">
        <v>60</v>
      </c>
      <c r="O3" s="9">
        <v>72</v>
      </c>
    </row>
    <row r="4" spans="2:15">
      <c r="B4" s="57"/>
      <c r="C4" s="9" t="s">
        <v>219</v>
      </c>
      <c r="D4" s="5">
        <v>6.5</v>
      </c>
      <c r="E4" s="5">
        <v>6.9</v>
      </c>
      <c r="F4" s="5">
        <v>6.51</v>
      </c>
      <c r="G4" s="5">
        <v>5.81</v>
      </c>
      <c r="H4" s="5">
        <v>6.5</v>
      </c>
      <c r="I4" s="5">
        <v>5.4</v>
      </c>
      <c r="J4" s="5">
        <v>6.5</v>
      </c>
      <c r="K4" s="5">
        <v>5.52</v>
      </c>
      <c r="L4" s="5">
        <v>6.48</v>
      </c>
      <c r="M4" s="5">
        <v>5.45</v>
      </c>
      <c r="N4" s="5">
        <v>6.5</v>
      </c>
      <c r="O4" s="5">
        <v>6.05</v>
      </c>
    </row>
    <row r="5" spans="2:15">
      <c r="B5" s="57"/>
      <c r="C5" s="9" t="s">
        <v>147</v>
      </c>
      <c r="D5" s="5">
        <v>6.51</v>
      </c>
      <c r="E5" s="5">
        <v>6.92</v>
      </c>
      <c r="F5" s="5">
        <v>6.52</v>
      </c>
      <c r="G5" s="5">
        <v>5.76</v>
      </c>
      <c r="H5" s="5">
        <v>6.52</v>
      </c>
      <c r="I5" s="5">
        <v>5.45</v>
      </c>
      <c r="J5" s="5">
        <v>6.52</v>
      </c>
      <c r="K5" s="5">
        <v>5.4</v>
      </c>
      <c r="L5" s="5">
        <v>6.5</v>
      </c>
      <c r="M5" s="5">
        <v>5.53</v>
      </c>
      <c r="N5" s="5">
        <v>6.52</v>
      </c>
      <c r="O5" s="5">
        <v>5.61</v>
      </c>
    </row>
    <row r="6" spans="2:15">
      <c r="B6" s="57"/>
      <c r="C6" s="9" t="s">
        <v>149</v>
      </c>
      <c r="D6" s="5">
        <v>6.48</v>
      </c>
      <c r="E6" s="5">
        <v>6.88</v>
      </c>
      <c r="F6" s="5">
        <v>6.49</v>
      </c>
      <c r="G6" s="5">
        <v>5.83</v>
      </c>
      <c r="H6" s="5">
        <v>6.49</v>
      </c>
      <c r="I6" s="5">
        <v>5.41</v>
      </c>
      <c r="J6" s="5">
        <v>6.49</v>
      </c>
      <c r="K6" s="5">
        <v>5.35</v>
      </c>
      <c r="L6" s="5">
        <v>6.51</v>
      </c>
      <c r="M6" s="5">
        <v>5.34</v>
      </c>
      <c r="N6" s="5">
        <v>6.47</v>
      </c>
      <c r="O6" s="5">
        <v>5.72</v>
      </c>
    </row>
    <row r="7" spans="2:15">
      <c r="B7" s="57"/>
      <c r="C7" s="9" t="s">
        <v>220</v>
      </c>
      <c r="D7" s="5">
        <f>AVERAGE(D4:D6)</f>
        <v>6.496666666666667</v>
      </c>
      <c r="E7" s="5">
        <f t="shared" ref="E7:O7" si="0">AVERAGE(E4:E6)</f>
        <v>6.8999999999999995</v>
      </c>
      <c r="F7" s="5">
        <f t="shared" si="0"/>
        <v>6.5066666666666668</v>
      </c>
      <c r="G7" s="5">
        <f t="shared" si="0"/>
        <v>5.8</v>
      </c>
      <c r="H7" s="5">
        <f t="shared" si="0"/>
        <v>6.503333333333333</v>
      </c>
      <c r="I7" s="5">
        <f t="shared" si="0"/>
        <v>5.4200000000000008</v>
      </c>
      <c r="J7" s="5">
        <f t="shared" si="0"/>
        <v>6.503333333333333</v>
      </c>
      <c r="K7" s="5">
        <f t="shared" si="0"/>
        <v>5.4233333333333329</v>
      </c>
      <c r="L7" s="5">
        <f t="shared" si="0"/>
        <v>6.496666666666667</v>
      </c>
      <c r="M7" s="5">
        <f t="shared" si="0"/>
        <v>5.44</v>
      </c>
      <c r="N7" s="5">
        <f t="shared" si="0"/>
        <v>6.4966666666666661</v>
      </c>
      <c r="O7" s="5">
        <f t="shared" si="0"/>
        <v>5.793333333333333</v>
      </c>
    </row>
    <row r="8" spans="2:15">
      <c r="B8" s="57"/>
      <c r="C8" s="9" t="s">
        <v>221</v>
      </c>
      <c r="D8" s="5">
        <f>_xlfn.STDEV.P(D4:D6)</f>
        <v>1.2472191289246206E-2</v>
      </c>
      <c r="E8" s="5">
        <f t="shared" ref="E8:O8" si="1">_xlfn.STDEV.P(E4:E6)</f>
        <v>1.6329931618554536E-2</v>
      </c>
      <c r="F8" s="5">
        <f t="shared" si="1"/>
        <v>1.2472191289246206E-2</v>
      </c>
      <c r="G8" s="5">
        <f t="shared" si="1"/>
        <v>2.9439202887759568E-2</v>
      </c>
      <c r="H8" s="5">
        <f t="shared" si="1"/>
        <v>1.2472191289246206E-2</v>
      </c>
      <c r="I8" s="5">
        <f t="shared" si="1"/>
        <v>2.1602468994692817E-2</v>
      </c>
      <c r="J8" s="5">
        <f t="shared" si="1"/>
        <v>1.2472191289246206E-2</v>
      </c>
      <c r="K8" s="5">
        <f t="shared" si="1"/>
        <v>7.133644853010887E-2</v>
      </c>
      <c r="L8" s="5">
        <f t="shared" si="1"/>
        <v>1.2472191289246206E-2</v>
      </c>
      <c r="M8" s="5">
        <f t="shared" si="1"/>
        <v>7.7888809636986314E-2</v>
      </c>
      <c r="N8" s="5">
        <f t="shared" si="1"/>
        <v>2.0548046676563202E-2</v>
      </c>
      <c r="O8" s="5">
        <f t="shared" si="1"/>
        <v>0.18696404883173529</v>
      </c>
    </row>
    <row r="10" spans="2:15" ht="21" customHeight="1">
      <c r="B10" s="57" t="s">
        <v>223</v>
      </c>
      <c r="C10" s="9">
        <f>C2</f>
        <v>0</v>
      </c>
      <c r="D10" s="50" t="s">
        <v>202</v>
      </c>
      <c r="E10" s="50"/>
      <c r="F10" s="50"/>
      <c r="G10" s="50"/>
      <c r="H10" s="50"/>
      <c r="I10" s="50"/>
      <c r="J10" s="50"/>
    </row>
    <row r="11" spans="2:15">
      <c r="B11" s="57"/>
      <c r="C11" s="9" t="s">
        <v>171</v>
      </c>
      <c r="D11" s="9">
        <v>0</v>
      </c>
      <c r="E11" s="9">
        <v>12</v>
      </c>
      <c r="F11" s="9">
        <v>24</v>
      </c>
      <c r="G11" s="29">
        <v>36</v>
      </c>
      <c r="H11" s="29">
        <v>48</v>
      </c>
      <c r="I11" s="29">
        <v>60</v>
      </c>
      <c r="J11" s="29">
        <v>72</v>
      </c>
    </row>
    <row r="12" spans="2:15">
      <c r="B12" s="57"/>
      <c r="C12" s="9" t="s">
        <v>168</v>
      </c>
      <c r="D12" s="19">
        <v>0</v>
      </c>
      <c r="E12" s="19">
        <v>25</v>
      </c>
      <c r="F12" s="19">
        <v>54.3</v>
      </c>
      <c r="G12" s="19">
        <v>87</v>
      </c>
      <c r="H12" s="19">
        <v>91.1</v>
      </c>
      <c r="I12" s="19">
        <v>96.2</v>
      </c>
      <c r="J12" s="19">
        <v>95.2</v>
      </c>
    </row>
    <row r="13" spans="2:15">
      <c r="B13" s="57"/>
      <c r="C13" s="9" t="s">
        <v>169</v>
      </c>
      <c r="D13" s="19">
        <v>0</v>
      </c>
      <c r="E13" s="19">
        <v>24.1</v>
      </c>
      <c r="F13" s="19">
        <v>46.3</v>
      </c>
      <c r="G13" s="19">
        <v>91</v>
      </c>
      <c r="H13" s="19">
        <v>110.2</v>
      </c>
      <c r="I13" s="19">
        <v>110</v>
      </c>
      <c r="J13" s="19">
        <v>104</v>
      </c>
    </row>
    <row r="14" spans="2:15">
      <c r="B14" s="57"/>
      <c r="C14" s="9" t="s">
        <v>170</v>
      </c>
      <c r="D14" s="19">
        <v>0</v>
      </c>
      <c r="E14" s="19">
        <v>36.200000000000003</v>
      </c>
      <c r="F14" s="19">
        <v>50</v>
      </c>
      <c r="G14" s="19">
        <v>102.2</v>
      </c>
      <c r="H14" s="19">
        <v>100.9</v>
      </c>
      <c r="I14" s="19">
        <v>95.2</v>
      </c>
      <c r="J14" s="19">
        <v>113.2</v>
      </c>
    </row>
    <row r="15" spans="2:15">
      <c r="B15" s="57"/>
      <c r="C15" s="9" t="s">
        <v>172</v>
      </c>
      <c r="D15" s="19">
        <f>AVERAGE(D12:D14)</f>
        <v>0</v>
      </c>
      <c r="E15" s="19">
        <f t="shared" ref="E15:G15" si="2">AVERAGE(E12:E14)</f>
        <v>28.433333333333337</v>
      </c>
      <c r="F15" s="19">
        <f t="shared" si="2"/>
        <v>50.199999999999996</v>
      </c>
      <c r="G15" s="19">
        <f t="shared" si="2"/>
        <v>93.399999999999991</v>
      </c>
      <c r="H15" s="19">
        <f t="shared" ref="H15" si="3">AVERAGE(H12:H14)</f>
        <v>100.73333333333335</v>
      </c>
      <c r="I15" s="19">
        <f t="shared" ref="I15:J15" si="4">AVERAGE(I12:I14)</f>
        <v>100.46666666666665</v>
      </c>
      <c r="J15" s="19">
        <f t="shared" si="4"/>
        <v>104.13333333333333</v>
      </c>
    </row>
    <row r="16" spans="2:15">
      <c r="B16" s="57"/>
      <c r="C16" s="9" t="s">
        <v>173</v>
      </c>
      <c r="D16" s="19">
        <f>_xlfn.STDEV.P(D12:D14)</f>
        <v>0</v>
      </c>
      <c r="E16" s="19">
        <f t="shared" ref="E16:G16" si="5">_xlfn.STDEV.P(E12:E14)</f>
        <v>5.5041398561042518</v>
      </c>
      <c r="F16" s="19">
        <f t="shared" si="5"/>
        <v>3.2690467519854574</v>
      </c>
      <c r="G16" s="19">
        <f t="shared" si="5"/>
        <v>6.4332469769679044</v>
      </c>
      <c r="H16" s="19">
        <f t="shared" ref="H16:J16" si="6">_xlfn.STDEV.P(H12:H14)</f>
        <v>7.7984328910080141</v>
      </c>
      <c r="I16" s="19">
        <f t="shared" si="6"/>
        <v>6.7534353398021718</v>
      </c>
      <c r="J16" s="19">
        <f t="shared" si="6"/>
        <v>7.3490740157443568</v>
      </c>
    </row>
    <row r="20" spans="2:15">
      <c r="B20" s="57" t="s">
        <v>225</v>
      </c>
      <c r="C20" s="9"/>
      <c r="D20" s="50" t="s">
        <v>224</v>
      </c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2:15">
      <c r="B21" s="57"/>
      <c r="C21" s="9" t="s">
        <v>222</v>
      </c>
      <c r="D21" s="9">
        <v>0</v>
      </c>
      <c r="E21" s="9">
        <v>12</v>
      </c>
      <c r="F21" s="9">
        <v>12</v>
      </c>
      <c r="G21" s="9">
        <v>24</v>
      </c>
      <c r="H21" s="9">
        <v>24</v>
      </c>
      <c r="I21" s="9">
        <v>36</v>
      </c>
      <c r="J21" s="9">
        <v>36</v>
      </c>
      <c r="K21" s="9">
        <v>48</v>
      </c>
      <c r="L21" s="9">
        <v>48</v>
      </c>
      <c r="M21" s="9">
        <v>60</v>
      </c>
      <c r="N21" s="9">
        <v>60</v>
      </c>
      <c r="O21" s="9">
        <v>72</v>
      </c>
    </row>
    <row r="22" spans="2:15">
      <c r="B22" s="57"/>
      <c r="C22" s="9" t="s">
        <v>219</v>
      </c>
      <c r="D22" s="5">
        <v>6.5</v>
      </c>
      <c r="E22" s="5">
        <v>7</v>
      </c>
      <c r="F22" s="5">
        <f>E22</f>
        <v>7</v>
      </c>
      <c r="G22" s="5">
        <v>5.84</v>
      </c>
      <c r="H22" s="5">
        <f>G22</f>
        <v>5.84</v>
      </c>
      <c r="I22" s="5">
        <v>5.4</v>
      </c>
      <c r="J22" s="5">
        <f>I22</f>
        <v>5.4</v>
      </c>
      <c r="K22" s="5">
        <v>5.2</v>
      </c>
      <c r="L22" s="5">
        <f>K22</f>
        <v>5.2</v>
      </c>
      <c r="M22" s="5">
        <v>5.12</v>
      </c>
      <c r="N22" s="5">
        <f>M22</f>
        <v>5.12</v>
      </c>
      <c r="O22" s="5">
        <v>5</v>
      </c>
    </row>
    <row r="23" spans="2:15">
      <c r="B23" s="57"/>
      <c r="C23" s="9" t="s">
        <v>147</v>
      </c>
      <c r="D23" s="5">
        <v>6.51</v>
      </c>
      <c r="E23" s="5">
        <v>7.01</v>
      </c>
      <c r="F23" s="5">
        <f t="shared" ref="F23:H24" si="7">E23</f>
        <v>7.01</v>
      </c>
      <c r="G23" s="5">
        <v>5.94</v>
      </c>
      <c r="H23" s="5">
        <f t="shared" si="7"/>
        <v>5.94</v>
      </c>
      <c r="I23" s="5">
        <v>5.46</v>
      </c>
      <c r="J23" s="5">
        <f t="shared" ref="J23:L23" si="8">I23</f>
        <v>5.46</v>
      </c>
      <c r="K23" s="5">
        <v>5.28</v>
      </c>
      <c r="L23" s="5">
        <f t="shared" si="8"/>
        <v>5.28</v>
      </c>
      <c r="M23" s="5">
        <v>5.18</v>
      </c>
      <c r="N23" s="5">
        <f t="shared" ref="N23" si="9">M23</f>
        <v>5.18</v>
      </c>
      <c r="O23" s="5">
        <v>5.12</v>
      </c>
    </row>
    <row r="24" spans="2:15">
      <c r="B24" s="57"/>
      <c r="C24" s="9" t="s">
        <v>149</v>
      </c>
      <c r="D24" s="5">
        <v>6.49</v>
      </c>
      <c r="E24" s="5">
        <v>6.85</v>
      </c>
      <c r="F24" s="5">
        <f t="shared" si="7"/>
        <v>6.85</v>
      </c>
      <c r="G24" s="5">
        <v>5.76</v>
      </c>
      <c r="H24" s="5">
        <f t="shared" si="7"/>
        <v>5.76</v>
      </c>
      <c r="I24" s="5">
        <v>5.35</v>
      </c>
      <c r="J24" s="5">
        <f t="shared" ref="J24:L24" si="10">I24</f>
        <v>5.35</v>
      </c>
      <c r="K24" s="5">
        <v>5.12</v>
      </c>
      <c r="L24" s="5">
        <f t="shared" si="10"/>
        <v>5.12</v>
      </c>
      <c r="M24" s="5">
        <v>5</v>
      </c>
      <c r="N24" s="5">
        <f t="shared" ref="N24" si="11">M24</f>
        <v>5</v>
      </c>
      <c r="O24" s="5">
        <v>4.9000000000000004</v>
      </c>
    </row>
    <row r="25" spans="2:15">
      <c r="B25" s="57"/>
      <c r="C25" s="9" t="s">
        <v>220</v>
      </c>
      <c r="D25" s="5">
        <f>AVERAGE(D22:D24)</f>
        <v>6.5</v>
      </c>
      <c r="E25" s="5">
        <f t="shared" ref="E25" si="12">AVERAGE(E22:E24)</f>
        <v>6.9533333333333331</v>
      </c>
      <c r="F25" s="5">
        <f t="shared" ref="F25" si="13">AVERAGE(F22:F24)</f>
        <v>6.9533333333333331</v>
      </c>
      <c r="G25" s="5">
        <f t="shared" ref="G25" si="14">AVERAGE(G22:G24)</f>
        <v>5.8466666666666667</v>
      </c>
      <c r="H25" s="5">
        <f t="shared" ref="H25" si="15">AVERAGE(H22:H24)</f>
        <v>5.8466666666666667</v>
      </c>
      <c r="I25" s="5">
        <f t="shared" ref="I25" si="16">AVERAGE(I22:I24)</f>
        <v>5.4033333333333333</v>
      </c>
      <c r="J25" s="5">
        <f t="shared" ref="J25" si="17">AVERAGE(J22:J24)</f>
        <v>5.4033333333333333</v>
      </c>
      <c r="K25" s="5">
        <f t="shared" ref="K25" si="18">AVERAGE(K22:K24)</f>
        <v>5.2</v>
      </c>
      <c r="L25" s="5">
        <f t="shared" ref="L25" si="19">AVERAGE(L22:L24)</f>
        <v>5.2</v>
      </c>
      <c r="M25" s="5">
        <f t="shared" ref="M25" si="20">AVERAGE(M22:M24)</f>
        <v>5.1000000000000005</v>
      </c>
      <c r="N25" s="5">
        <f t="shared" ref="N25" si="21">AVERAGE(N22:N24)</f>
        <v>5.1000000000000005</v>
      </c>
      <c r="O25" s="5">
        <f t="shared" ref="O25" si="22">AVERAGE(O22:O24)</f>
        <v>5.0066666666666668</v>
      </c>
    </row>
    <row r="26" spans="2:15">
      <c r="B26" s="57"/>
      <c r="C26" s="9" t="s">
        <v>221</v>
      </c>
      <c r="D26" s="5">
        <f>_xlfn.STDEV.P(D22:D24)</f>
        <v>8.164965809277086E-3</v>
      </c>
      <c r="E26" s="5">
        <f t="shared" ref="E26:O26" si="23">_xlfn.STDEV.P(E22:E24)</f>
        <v>7.3181661333667269E-2</v>
      </c>
      <c r="F26" s="5">
        <f t="shared" si="23"/>
        <v>7.3181661333667269E-2</v>
      </c>
      <c r="G26" s="5">
        <f t="shared" si="23"/>
        <v>7.3635740114581988E-2</v>
      </c>
      <c r="H26" s="5">
        <f t="shared" si="23"/>
        <v>7.3635740114581988E-2</v>
      </c>
      <c r="I26" s="5">
        <f t="shared" si="23"/>
        <v>4.4969125210773592E-2</v>
      </c>
      <c r="J26" s="5">
        <f t="shared" si="23"/>
        <v>4.4969125210773592E-2</v>
      </c>
      <c r="K26" s="5">
        <f t="shared" si="23"/>
        <v>6.5319726474218145E-2</v>
      </c>
      <c r="L26" s="5">
        <f t="shared" si="23"/>
        <v>6.5319726474218145E-2</v>
      </c>
      <c r="M26" s="5">
        <f t="shared" si="23"/>
        <v>7.4833147735478736E-2</v>
      </c>
      <c r="N26" s="5">
        <f t="shared" si="23"/>
        <v>7.4833147735478736E-2</v>
      </c>
      <c r="O26" s="5">
        <f t="shared" si="23"/>
        <v>8.993825042154685E-2</v>
      </c>
    </row>
    <row r="28" spans="2:15" ht="21" customHeight="1">
      <c r="B28" s="57" t="s">
        <v>225</v>
      </c>
      <c r="C28" s="9">
        <f>C20</f>
        <v>0</v>
      </c>
      <c r="D28" s="50" t="s">
        <v>202</v>
      </c>
      <c r="E28" s="50"/>
      <c r="F28" s="50"/>
      <c r="G28" s="50"/>
      <c r="H28" s="50"/>
      <c r="I28" s="50"/>
      <c r="J28" s="50"/>
    </row>
    <row r="29" spans="2:15">
      <c r="B29" s="57"/>
      <c r="C29" s="9" t="s">
        <v>171</v>
      </c>
      <c r="D29" s="9">
        <v>0</v>
      </c>
      <c r="E29" s="9">
        <v>12</v>
      </c>
      <c r="F29" s="9">
        <v>24</v>
      </c>
      <c r="G29" s="29">
        <v>36</v>
      </c>
      <c r="H29" s="29">
        <v>48</v>
      </c>
      <c r="I29" s="29">
        <v>60</v>
      </c>
      <c r="J29" s="29">
        <v>72</v>
      </c>
    </row>
    <row r="30" spans="2:15">
      <c r="B30" s="57"/>
      <c r="C30" s="9" t="s">
        <v>168</v>
      </c>
      <c r="D30" s="19">
        <v>0</v>
      </c>
      <c r="E30" s="19">
        <v>37.200000000000003</v>
      </c>
      <c r="F30" s="19">
        <v>65.400000000000006</v>
      </c>
      <c r="G30" s="19">
        <v>120.1</v>
      </c>
      <c r="H30" s="19">
        <v>128</v>
      </c>
      <c r="I30" s="19">
        <v>123.1</v>
      </c>
      <c r="J30" s="19">
        <v>127</v>
      </c>
    </row>
    <row r="31" spans="2:15">
      <c r="B31" s="57"/>
      <c r="C31" s="9" t="s">
        <v>169</v>
      </c>
      <c r="D31" s="19">
        <v>0</v>
      </c>
      <c r="E31" s="19">
        <v>36.200000000000003</v>
      </c>
      <c r="F31" s="19">
        <v>75.2</v>
      </c>
      <c r="G31" s="19">
        <v>134</v>
      </c>
      <c r="H31" s="19">
        <v>132</v>
      </c>
      <c r="I31" s="19">
        <v>120.1</v>
      </c>
      <c r="J31" s="19">
        <v>120.1</v>
      </c>
    </row>
    <row r="32" spans="2:15">
      <c r="B32" s="57"/>
      <c r="C32" s="9" t="s">
        <v>170</v>
      </c>
      <c r="D32" s="19">
        <v>0</v>
      </c>
      <c r="E32" s="19">
        <v>31</v>
      </c>
      <c r="F32" s="19">
        <v>67</v>
      </c>
      <c r="G32" s="19">
        <v>112.2</v>
      </c>
      <c r="H32" s="19">
        <v>111.1</v>
      </c>
      <c r="I32" s="19">
        <v>104.5</v>
      </c>
      <c r="J32" s="19">
        <v>107.5</v>
      </c>
    </row>
    <row r="33" spans="2:10">
      <c r="B33" s="57"/>
      <c r="C33" s="9" t="s">
        <v>172</v>
      </c>
      <c r="D33" s="19">
        <f>AVERAGE(D30:D32)</f>
        <v>0</v>
      </c>
      <c r="E33" s="19">
        <f t="shared" ref="E33" si="24">AVERAGE(E30:E32)</f>
        <v>34.800000000000004</v>
      </c>
      <c r="F33" s="19">
        <f t="shared" ref="F33" si="25">AVERAGE(F30:F32)</f>
        <v>69.2</v>
      </c>
      <c r="G33" s="19">
        <f t="shared" ref="G33" si="26">AVERAGE(G30:G32)</f>
        <v>122.10000000000001</v>
      </c>
      <c r="H33" s="19">
        <f t="shared" ref="H33" si="27">AVERAGE(H30:H32)</f>
        <v>123.7</v>
      </c>
      <c r="I33" s="19">
        <f t="shared" ref="I33" si="28">AVERAGE(I30:I32)</f>
        <v>115.89999999999999</v>
      </c>
      <c r="J33" s="19">
        <f t="shared" ref="J33" si="29">AVERAGE(J30:J32)</f>
        <v>118.2</v>
      </c>
    </row>
    <row r="34" spans="2:10">
      <c r="B34" s="57"/>
      <c r="C34" s="9" t="s">
        <v>173</v>
      </c>
      <c r="D34" s="19">
        <f>_xlfn.STDEV.P(D30:D32)</f>
        <v>0</v>
      </c>
      <c r="E34" s="19">
        <f t="shared" ref="E34:J34" si="30">_xlfn.STDEV.P(E30:E32)</f>
        <v>2.7178422814186027</v>
      </c>
      <c r="F34" s="19">
        <f t="shared" si="30"/>
        <v>4.2926293418680652</v>
      </c>
      <c r="G34" s="19">
        <f t="shared" si="30"/>
        <v>9.0114741672307233</v>
      </c>
      <c r="H34" s="19">
        <f t="shared" si="30"/>
        <v>9.0579615072413908</v>
      </c>
      <c r="I34" s="19">
        <f t="shared" si="30"/>
        <v>8.1535268442558007</v>
      </c>
      <c r="J34" s="19">
        <f t="shared" si="30"/>
        <v>8.0734131567757625</v>
      </c>
    </row>
  </sheetData>
  <mergeCells count="8">
    <mergeCell ref="B20:B26"/>
    <mergeCell ref="B28:B34"/>
    <mergeCell ref="D28:J28"/>
    <mergeCell ref="D2:O2"/>
    <mergeCell ref="D20:O20"/>
    <mergeCell ref="B2:B8"/>
    <mergeCell ref="B10:B16"/>
    <mergeCell ref="D10:J10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10"/>
  <sheetViews>
    <sheetView workbookViewId="0">
      <selection activeCell="H3" sqref="H3:H16"/>
    </sheetView>
  </sheetViews>
  <sheetFormatPr baseColWidth="10" defaultColWidth="12.77734375" defaultRowHeight="21"/>
  <cols>
    <col min="2" max="2" width="19.6640625" customWidth="1"/>
  </cols>
  <sheetData>
    <row r="2" spans="2:9">
      <c r="B2" s="9"/>
      <c r="C2" s="50" t="s">
        <v>227</v>
      </c>
      <c r="D2" s="50"/>
      <c r="E2" s="50"/>
      <c r="F2" s="50"/>
      <c r="G2" s="50"/>
    </row>
    <row r="3" spans="2:9">
      <c r="B3" s="9" t="s">
        <v>230</v>
      </c>
      <c r="C3" s="9" t="s">
        <v>226</v>
      </c>
      <c r="D3" s="9" t="s">
        <v>147</v>
      </c>
      <c r="E3" s="9" t="s">
        <v>149</v>
      </c>
      <c r="F3" s="9" t="s">
        <v>151</v>
      </c>
      <c r="G3" s="9" t="s">
        <v>228</v>
      </c>
    </row>
    <row r="4" spans="2:9">
      <c r="B4" s="9">
        <v>0</v>
      </c>
      <c r="C4" s="31">
        <v>0</v>
      </c>
      <c r="D4" s="9">
        <v>0</v>
      </c>
      <c r="E4" s="9">
        <v>0</v>
      </c>
      <c r="F4" s="32">
        <f>AVERAGE(C4:E4)</f>
        <v>0</v>
      </c>
      <c r="G4" s="32">
        <f>_xlfn.STDEV.P(C4:E4)</f>
        <v>0</v>
      </c>
    </row>
    <row r="5" spans="2:9">
      <c r="B5" s="9">
        <v>1</v>
      </c>
      <c r="C5" s="31">
        <v>7021</v>
      </c>
      <c r="D5" s="9">
        <v>7703</v>
      </c>
      <c r="E5" s="9">
        <v>7502</v>
      </c>
      <c r="F5" s="32">
        <f t="shared" ref="F5:F10" si="0">AVERAGE(C5:E5)</f>
        <v>7408.666666666667</v>
      </c>
      <c r="G5" s="32">
        <f t="shared" ref="G5:G10" si="1">_xlfn.STDEV.P(C5:E5)</f>
        <v>286.14021426954696</v>
      </c>
    </row>
    <row r="6" spans="2:9">
      <c r="B6" s="9">
        <v>5</v>
      </c>
      <c r="C6" s="31">
        <v>42012</v>
      </c>
      <c r="D6" s="9">
        <v>37584</v>
      </c>
      <c r="E6" s="9">
        <v>36652</v>
      </c>
      <c r="F6" s="32">
        <f t="shared" si="0"/>
        <v>38749.333333333336</v>
      </c>
      <c r="G6" s="32">
        <f t="shared" si="1"/>
        <v>2338.2188852961467</v>
      </c>
      <c r="I6" s="30"/>
    </row>
    <row r="7" spans="2:9">
      <c r="B7" s="9">
        <v>10</v>
      </c>
      <c r="C7" s="31">
        <v>71023</v>
      </c>
      <c r="D7" s="9">
        <v>68384</v>
      </c>
      <c r="E7" s="9">
        <v>84354</v>
      </c>
      <c r="F7" s="32">
        <f t="shared" si="0"/>
        <v>74587</v>
      </c>
      <c r="G7" s="32">
        <f t="shared" si="1"/>
        <v>6989.84010308295</v>
      </c>
      <c r="I7" s="30"/>
    </row>
    <row r="8" spans="2:9">
      <c r="B8" s="9">
        <v>50</v>
      </c>
      <c r="C8" s="31">
        <v>364753</v>
      </c>
      <c r="D8" s="9">
        <v>398482</v>
      </c>
      <c r="E8" s="9">
        <v>421203</v>
      </c>
      <c r="F8" s="32">
        <f t="shared" si="0"/>
        <v>394812.66666666669</v>
      </c>
      <c r="G8" s="32">
        <f t="shared" si="1"/>
        <v>23191.214289515377</v>
      </c>
      <c r="I8" s="30"/>
    </row>
    <row r="9" spans="2:9">
      <c r="B9" s="9">
        <v>100</v>
      </c>
      <c r="C9" s="31">
        <v>845392</v>
      </c>
      <c r="D9" s="9">
        <v>803284</v>
      </c>
      <c r="E9" s="9">
        <v>910392</v>
      </c>
      <c r="F9" s="32">
        <f t="shared" si="0"/>
        <v>853022.66666666663</v>
      </c>
      <c r="G9" s="32">
        <f t="shared" si="1"/>
        <v>44058.303956865559</v>
      </c>
      <c r="I9" s="30"/>
    </row>
    <row r="10" spans="2:9">
      <c r="B10" s="9">
        <v>200</v>
      </c>
      <c r="C10" s="31">
        <v>1683028</v>
      </c>
      <c r="D10" s="9">
        <v>1726374</v>
      </c>
      <c r="E10" s="9">
        <v>1857392</v>
      </c>
      <c r="F10" s="32">
        <f t="shared" si="0"/>
        <v>1755598</v>
      </c>
      <c r="G10" s="32">
        <f t="shared" si="1"/>
        <v>74122.568564956426</v>
      </c>
      <c r="I10" s="30"/>
    </row>
  </sheetData>
  <mergeCells count="1">
    <mergeCell ref="C2:G2"/>
  </mergeCells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R11"/>
  <sheetViews>
    <sheetView topLeftCell="X1" zoomScale="62" zoomScaleNormal="62" zoomScalePageLayoutView="62" workbookViewId="0">
      <selection activeCell="O46" sqref="O46"/>
    </sheetView>
  </sheetViews>
  <sheetFormatPr baseColWidth="10" defaultColWidth="12.77734375" defaultRowHeight="21"/>
  <cols>
    <col min="3" max="3" width="16.5546875" customWidth="1"/>
    <col min="14" max="18" width="10.109375" customWidth="1"/>
  </cols>
  <sheetData>
    <row r="1" spans="2:18">
      <c r="N1" s="25"/>
    </row>
    <row r="2" spans="2:18">
      <c r="B2" s="9"/>
      <c r="C2" s="9"/>
      <c r="D2" s="50" t="s">
        <v>235</v>
      </c>
      <c r="E2" s="50"/>
      <c r="F2" s="50"/>
      <c r="G2" s="50"/>
      <c r="H2" s="50"/>
      <c r="I2" s="50" t="s">
        <v>236</v>
      </c>
      <c r="J2" s="50"/>
      <c r="K2" s="50"/>
      <c r="L2" s="50"/>
      <c r="M2" s="50"/>
      <c r="N2" s="50" t="s">
        <v>242</v>
      </c>
      <c r="O2" s="50"/>
      <c r="P2" s="50"/>
      <c r="Q2" s="50"/>
      <c r="R2" s="50"/>
    </row>
    <row r="3" spans="2:18">
      <c r="B3" s="9"/>
      <c r="C3" s="9"/>
      <c r="D3" s="59" t="s">
        <v>234</v>
      </c>
      <c r="E3" s="50"/>
      <c r="F3" s="50"/>
      <c r="G3" s="50"/>
      <c r="H3" s="50"/>
      <c r="I3" s="59" t="s">
        <v>234</v>
      </c>
      <c r="J3" s="50"/>
      <c r="K3" s="50"/>
      <c r="L3" s="50"/>
      <c r="M3" s="50"/>
      <c r="N3" s="58" t="s">
        <v>243</v>
      </c>
      <c r="O3" s="58"/>
      <c r="P3" s="58"/>
      <c r="Q3" s="58"/>
      <c r="R3" s="58"/>
    </row>
    <row r="4" spans="2:18">
      <c r="B4" s="9"/>
      <c r="C4" s="9" t="s">
        <v>231</v>
      </c>
      <c r="D4" s="9">
        <v>58</v>
      </c>
      <c r="E4" s="9">
        <v>57</v>
      </c>
      <c r="F4" s="9">
        <v>56</v>
      </c>
      <c r="G4" s="9">
        <v>55</v>
      </c>
      <c r="H4" s="9">
        <v>54</v>
      </c>
      <c r="I4" s="33" t="s">
        <v>237</v>
      </c>
      <c r="J4" s="33" t="s">
        <v>238</v>
      </c>
      <c r="K4" s="33" t="s">
        <v>239</v>
      </c>
      <c r="L4" s="33" t="s">
        <v>240</v>
      </c>
      <c r="M4" s="33" t="s">
        <v>241</v>
      </c>
      <c r="N4" s="33" t="s">
        <v>244</v>
      </c>
      <c r="O4" s="33" t="s">
        <v>245</v>
      </c>
      <c r="P4" s="33" t="s">
        <v>246</v>
      </c>
      <c r="Q4" s="33" t="s">
        <v>247</v>
      </c>
      <c r="R4" s="33" t="s">
        <v>248</v>
      </c>
    </row>
    <row r="5" spans="2:18">
      <c r="B5" s="50" t="s">
        <v>232</v>
      </c>
      <c r="C5" s="9">
        <v>0</v>
      </c>
      <c r="D5" s="9">
        <v>100</v>
      </c>
      <c r="E5" s="9">
        <v>67.802700727826007</v>
      </c>
      <c r="F5" s="9">
        <v>15.517595735150719</v>
      </c>
      <c r="G5" s="9">
        <v>28.02430564147209</v>
      </c>
      <c r="H5" s="9">
        <v>27.604668226377978</v>
      </c>
      <c r="I5" s="9">
        <v>1.1000000000000001</v>
      </c>
      <c r="J5" s="9">
        <v>2.5999999999999999E-2</v>
      </c>
      <c r="K5" s="9">
        <v>1.6E-2</v>
      </c>
      <c r="L5" s="9">
        <v>0.01</v>
      </c>
      <c r="M5" s="9">
        <v>0</v>
      </c>
      <c r="N5" s="19">
        <f>I5/SUM($I5:$M5)*100</f>
        <v>95.4861111111111</v>
      </c>
      <c r="O5" s="19">
        <f t="shared" ref="O5:R5" si="0">J5/SUM($I5:$M5)*100</f>
        <v>2.2569444444444442</v>
      </c>
      <c r="P5" s="19">
        <f t="shared" si="0"/>
        <v>1.3888888888888888</v>
      </c>
      <c r="Q5" s="19">
        <f t="shared" si="0"/>
        <v>0.86805555555555547</v>
      </c>
      <c r="R5" s="19">
        <f t="shared" si="0"/>
        <v>0</v>
      </c>
    </row>
    <row r="6" spans="2:18">
      <c r="B6" s="50"/>
      <c r="C6" s="9">
        <v>5</v>
      </c>
      <c r="D6" s="9">
        <v>100</v>
      </c>
      <c r="E6" s="9">
        <v>71.470271079411106</v>
      </c>
      <c r="F6" s="9">
        <v>22.660869372378674</v>
      </c>
      <c r="G6" s="9">
        <v>32.071585588632352</v>
      </c>
      <c r="H6" s="9">
        <v>30.207238948503505</v>
      </c>
      <c r="I6" s="9">
        <v>1.1000000000000001</v>
      </c>
      <c r="J6" s="9">
        <v>6.6000000000000003E-2</v>
      </c>
      <c r="K6" s="9">
        <v>6.9000000000000006E-2</v>
      </c>
      <c r="L6" s="9">
        <v>1.4999999999999999E-2</v>
      </c>
      <c r="M6" s="9">
        <v>0</v>
      </c>
      <c r="N6" s="19">
        <f t="shared" ref="N6:N11" si="1">I6/SUM($I6:$M6)*100</f>
        <v>88.000000000000014</v>
      </c>
      <c r="O6" s="19">
        <f t="shared" ref="O6:O11" si="2">J6/SUM($I6:$M6)*100</f>
        <v>5.28</v>
      </c>
      <c r="P6" s="19">
        <f t="shared" ref="P6:P11" si="3">K6/SUM($I6:$M6)*100</f>
        <v>5.5200000000000005</v>
      </c>
      <c r="Q6" s="19">
        <f t="shared" ref="Q6:Q11" si="4">L6/SUM($I6:$M6)*100</f>
        <v>1.2</v>
      </c>
      <c r="R6" s="19">
        <f t="shared" ref="R6:R11" si="5">M6/SUM($I6:$M6)*100</f>
        <v>0</v>
      </c>
    </row>
    <row r="7" spans="2:18">
      <c r="B7" s="50"/>
      <c r="C7" s="9">
        <v>10</v>
      </c>
      <c r="D7" s="9">
        <v>100</v>
      </c>
      <c r="E7" s="9">
        <v>74.416891194666022</v>
      </c>
      <c r="F7" s="9">
        <v>28.207602572161285</v>
      </c>
      <c r="G7" s="9">
        <v>35.162019207595684</v>
      </c>
      <c r="H7" s="9">
        <v>32.048236385438585</v>
      </c>
      <c r="I7" s="9">
        <v>1.1000000000000001</v>
      </c>
      <c r="J7" s="9">
        <v>9.8299999999999998E-2</v>
      </c>
      <c r="K7" s="9">
        <v>0.11</v>
      </c>
      <c r="L7" s="9">
        <v>1.9E-2</v>
      </c>
      <c r="M7" s="9">
        <v>0</v>
      </c>
      <c r="N7" s="19">
        <f t="shared" si="1"/>
        <v>82.875009417614706</v>
      </c>
      <c r="O7" s="19">
        <f t="shared" si="2"/>
        <v>7.4060122052286586</v>
      </c>
      <c r="P7" s="19">
        <f t="shared" si="3"/>
        <v>8.2875009417614685</v>
      </c>
      <c r="Q7" s="19">
        <f t="shared" si="4"/>
        <v>1.4314774353951629</v>
      </c>
      <c r="R7" s="19">
        <f t="shared" si="5"/>
        <v>0</v>
      </c>
    </row>
    <row r="8" spans="2:18">
      <c r="B8" s="50"/>
      <c r="C8" s="9">
        <v>15</v>
      </c>
      <c r="D8" s="9">
        <v>100</v>
      </c>
      <c r="E8" s="9">
        <v>76.30210407728984</v>
      </c>
      <c r="F8" s="9">
        <v>32.479956945168681</v>
      </c>
      <c r="G8" s="9">
        <v>37.813815968710273</v>
      </c>
      <c r="H8" s="9">
        <v>33.739002844216081</v>
      </c>
      <c r="I8" s="9">
        <v>1.1000000000000001</v>
      </c>
      <c r="J8" s="9">
        <v>0.11799999999999999</v>
      </c>
      <c r="K8" s="9">
        <v>0.14399999999999999</v>
      </c>
      <c r="L8" s="9">
        <v>2.3599999999999999E-2</v>
      </c>
      <c r="M8" s="9">
        <v>0</v>
      </c>
      <c r="N8" s="19">
        <f t="shared" si="1"/>
        <v>79.387990762124716</v>
      </c>
      <c r="O8" s="19">
        <f t="shared" si="2"/>
        <v>8.5161662817551953</v>
      </c>
      <c r="P8" s="19">
        <f t="shared" si="3"/>
        <v>10.392609699769052</v>
      </c>
      <c r="Q8" s="19">
        <f t="shared" si="4"/>
        <v>1.7032332563510393</v>
      </c>
      <c r="R8" s="19">
        <f t="shared" si="5"/>
        <v>0</v>
      </c>
    </row>
    <row r="9" spans="2:18">
      <c r="B9" s="50"/>
      <c r="C9" s="9">
        <v>20</v>
      </c>
      <c r="D9" s="9">
        <v>100</v>
      </c>
      <c r="E9" s="9">
        <v>78.269198977479135</v>
      </c>
      <c r="F9" s="9">
        <v>37.271406572178989</v>
      </c>
      <c r="G9" s="9">
        <v>40.918110622129213</v>
      </c>
      <c r="H9" s="9">
        <v>35.716734716008062</v>
      </c>
      <c r="I9" s="9">
        <v>1.1000000000000001</v>
      </c>
      <c r="J9" s="9">
        <v>0.13900000000000001</v>
      </c>
      <c r="K9" s="9">
        <v>0.184</v>
      </c>
      <c r="L9" s="9">
        <v>2.9000000000000001E-2</v>
      </c>
      <c r="M9" s="9">
        <v>4.0000000000000001E-3</v>
      </c>
      <c r="N9" s="19">
        <f t="shared" si="1"/>
        <v>75.549450549450555</v>
      </c>
      <c r="O9" s="19">
        <f t="shared" si="2"/>
        <v>9.5467032967032974</v>
      </c>
      <c r="P9" s="19">
        <f t="shared" si="3"/>
        <v>12.637362637362637</v>
      </c>
      <c r="Q9" s="19">
        <f t="shared" si="4"/>
        <v>1.991758241758242</v>
      </c>
      <c r="R9" s="19">
        <f t="shared" si="5"/>
        <v>0.27472527472527475</v>
      </c>
    </row>
    <row r="10" spans="2:18">
      <c r="B10" s="50"/>
      <c r="C10" s="9">
        <v>24</v>
      </c>
      <c r="D10" s="9">
        <v>100</v>
      </c>
      <c r="E10" s="9">
        <v>80.188612935542935</v>
      </c>
      <c r="F10" s="9">
        <v>42.748335768215796</v>
      </c>
      <c r="G10" s="9">
        <v>44.412033717042334</v>
      </c>
      <c r="H10" s="9">
        <v>38.098273754339637</v>
      </c>
      <c r="I10" s="9">
        <v>1.1000000000000001</v>
      </c>
      <c r="J10" s="9">
        <v>0.15887999999999999</v>
      </c>
      <c r="K10" s="9">
        <v>0.2316</v>
      </c>
      <c r="L10" s="9">
        <v>3.44E-2</v>
      </c>
      <c r="M10" s="9">
        <v>1.6899999999999998E-2</v>
      </c>
      <c r="N10" s="19">
        <f t="shared" si="1"/>
        <v>71.346106448390827</v>
      </c>
      <c r="O10" s="19">
        <f t="shared" si="2"/>
        <v>10.304972175018486</v>
      </c>
      <c r="P10" s="19">
        <f t="shared" si="3"/>
        <v>15.021598412224831</v>
      </c>
      <c r="Q10" s="19">
        <f t="shared" si="4"/>
        <v>2.2311873289314952</v>
      </c>
      <c r="R10" s="19">
        <f t="shared" si="5"/>
        <v>1.0961356354343679</v>
      </c>
    </row>
    <row r="11" spans="2:18">
      <c r="B11" s="21" t="s">
        <v>233</v>
      </c>
      <c r="C11" s="9">
        <v>24</v>
      </c>
      <c r="D11" s="9">
        <v>100</v>
      </c>
      <c r="E11" s="9">
        <v>80.13782389042629</v>
      </c>
      <c r="F11" s="9">
        <v>41.748929765790777</v>
      </c>
      <c r="G11" s="9">
        <v>42.699474807015136</v>
      </c>
      <c r="H11" s="9">
        <v>36.628198208232313</v>
      </c>
      <c r="I11" s="9">
        <v>1.1012</v>
      </c>
      <c r="J11" s="9">
        <v>0.15870000000000001</v>
      </c>
      <c r="K11" s="9">
        <v>0.22109999999999999</v>
      </c>
      <c r="L11" s="9">
        <v>2.2599999999999999E-2</v>
      </c>
      <c r="M11" s="9">
        <v>9.5999999999999992E-3</v>
      </c>
      <c r="N11" s="19">
        <f t="shared" si="1"/>
        <v>72.772931535818131</v>
      </c>
      <c r="O11" s="19">
        <f t="shared" si="2"/>
        <v>10.487708168120539</v>
      </c>
      <c r="P11" s="19">
        <f t="shared" si="3"/>
        <v>14.611419508326723</v>
      </c>
      <c r="Q11" s="19">
        <f t="shared" si="4"/>
        <v>1.4935236584721119</v>
      </c>
      <c r="R11" s="19">
        <f t="shared" si="5"/>
        <v>0.63441712926249005</v>
      </c>
    </row>
  </sheetData>
  <mergeCells count="7">
    <mergeCell ref="N2:R2"/>
    <mergeCell ref="N3:R3"/>
    <mergeCell ref="B5:B10"/>
    <mergeCell ref="D3:H3"/>
    <mergeCell ref="D2:H2"/>
    <mergeCell ref="I2:M2"/>
    <mergeCell ref="I3:M3"/>
  </mergeCells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E2:AB26"/>
  <sheetViews>
    <sheetView topLeftCell="M1" zoomScale="72" zoomScaleNormal="72" zoomScalePageLayoutView="72" workbookViewId="0">
      <selection activeCell="AA3" sqref="AA3:AB14"/>
    </sheetView>
  </sheetViews>
  <sheetFormatPr baseColWidth="10" defaultColWidth="12.77734375" defaultRowHeight="21"/>
  <sheetData>
    <row r="2" spans="5:28">
      <c r="E2" s="9"/>
      <c r="F2" s="50" t="s">
        <v>177</v>
      </c>
      <c r="G2" s="50"/>
      <c r="H2" s="50"/>
      <c r="I2" s="50"/>
      <c r="J2" s="50"/>
      <c r="M2" s="9"/>
      <c r="N2" s="50" t="s">
        <v>181</v>
      </c>
      <c r="O2" s="50"/>
      <c r="P2" s="50"/>
      <c r="Q2" s="50"/>
      <c r="R2" s="50"/>
      <c r="U2" s="9"/>
      <c r="V2" s="50" t="s">
        <v>257</v>
      </c>
      <c r="W2" s="50"/>
      <c r="X2" s="50"/>
      <c r="Y2" s="50"/>
      <c r="Z2" s="50"/>
    </row>
    <row r="3" spans="5:28">
      <c r="E3" s="9" t="s">
        <v>171</v>
      </c>
      <c r="F3" s="9" t="s">
        <v>62</v>
      </c>
      <c r="G3" s="9" t="s">
        <v>147</v>
      </c>
      <c r="H3" s="9" t="s">
        <v>149</v>
      </c>
      <c r="I3" s="9" t="s">
        <v>28</v>
      </c>
      <c r="J3" s="9" t="s">
        <v>29</v>
      </c>
      <c r="M3" s="9" t="s">
        <v>171</v>
      </c>
      <c r="N3" s="9" t="s">
        <v>62</v>
      </c>
      <c r="O3" s="9" t="s">
        <v>147</v>
      </c>
      <c r="P3" s="9" t="s">
        <v>149</v>
      </c>
      <c r="Q3" s="9" t="s">
        <v>28</v>
      </c>
      <c r="R3" s="9" t="s">
        <v>29</v>
      </c>
      <c r="U3" s="9" t="s">
        <v>171</v>
      </c>
      <c r="V3" s="9" t="s">
        <v>62</v>
      </c>
      <c r="W3" s="9" t="s">
        <v>147</v>
      </c>
      <c r="X3" s="9" t="s">
        <v>149</v>
      </c>
      <c r="Y3" s="9" t="s">
        <v>28</v>
      </c>
      <c r="Z3" s="9" t="s">
        <v>29</v>
      </c>
    </row>
    <row r="4" spans="5:28">
      <c r="E4" s="9">
        <v>0</v>
      </c>
      <c r="F4" s="9">
        <v>2.5000000000000001E-2</v>
      </c>
      <c r="G4" s="9">
        <v>2.5000000000000001E-2</v>
      </c>
      <c r="H4" s="9">
        <v>2.5000000000000001E-2</v>
      </c>
      <c r="I4" s="19">
        <f>AVERAGE(F4:H4)</f>
        <v>2.5000000000000005E-2</v>
      </c>
      <c r="J4" s="2">
        <f>_xlfn.STDEV.P(F4:H4)</f>
        <v>3.4694469519536142E-18</v>
      </c>
      <c r="M4" s="9">
        <v>0</v>
      </c>
      <c r="N4" s="9">
        <v>0</v>
      </c>
      <c r="O4" s="9">
        <v>0</v>
      </c>
      <c r="P4" s="9">
        <v>0</v>
      </c>
      <c r="Q4" s="5">
        <f>AVERAGE(N4:P4)</f>
        <v>0</v>
      </c>
      <c r="R4" s="36">
        <f>_xlfn.STDEV.P(N4:P4)</f>
        <v>0</v>
      </c>
      <c r="U4" s="9">
        <v>0</v>
      </c>
      <c r="V4" s="26">
        <v>0</v>
      </c>
      <c r="W4" s="26">
        <v>0</v>
      </c>
      <c r="X4" s="26">
        <v>0</v>
      </c>
      <c r="Y4" s="26">
        <f>AVERAGE(V4:X4)</f>
        <v>0</v>
      </c>
      <c r="Z4" s="44">
        <f>_xlfn.STDEV.P(V4:X4)</f>
        <v>0</v>
      </c>
      <c r="AA4" s="42"/>
      <c r="AB4" s="42"/>
    </row>
    <row r="5" spans="5:28">
      <c r="E5" s="9">
        <v>14</v>
      </c>
      <c r="F5" s="9">
        <v>20.5</v>
      </c>
      <c r="G5" s="9">
        <v>22.4</v>
      </c>
      <c r="H5" s="9">
        <v>21.2</v>
      </c>
      <c r="I5" s="19">
        <f t="shared" ref="I5:I12" si="0">AVERAGE(F5:H5)</f>
        <v>21.366666666666664</v>
      </c>
      <c r="J5" s="2">
        <f t="shared" ref="J5:J10" si="1">_xlfn.STDEV.P(F5:H5)</f>
        <v>0.78457348639598745</v>
      </c>
      <c r="M5" s="9">
        <v>14</v>
      </c>
      <c r="N5" s="9">
        <v>0.83</v>
      </c>
      <c r="O5" s="9">
        <v>0.8</v>
      </c>
      <c r="P5" s="9">
        <v>0.77</v>
      </c>
      <c r="Q5" s="5">
        <f t="shared" ref="Q5:Q12" si="2">AVERAGE(N5:P5)</f>
        <v>0.79999999999999993</v>
      </c>
      <c r="R5" s="36">
        <f t="shared" ref="R5:R10" si="3">_xlfn.STDEV.P(N5:P5)</f>
        <v>2.4494897427831758E-2</v>
      </c>
      <c r="U5" s="9">
        <v>12</v>
      </c>
      <c r="V5" s="26">
        <v>1.2E-2</v>
      </c>
      <c r="W5" s="26">
        <v>1.2E-2</v>
      </c>
      <c r="X5" s="26">
        <v>1.0999999999999999E-2</v>
      </c>
      <c r="Y5" s="26">
        <f t="shared" ref="Y5:Y12" si="4">AVERAGE(V5:X5)</f>
        <v>1.1666666666666667E-2</v>
      </c>
      <c r="Z5" s="44">
        <f t="shared" ref="Z5:Z10" si="5">_xlfn.STDEV.P(V5:X5)</f>
        <v>4.7140452079103207E-4</v>
      </c>
      <c r="AA5" s="42"/>
      <c r="AB5" s="42"/>
    </row>
    <row r="6" spans="5:28">
      <c r="E6" s="9">
        <v>18</v>
      </c>
      <c r="F6" s="9">
        <v>25.2</v>
      </c>
      <c r="G6" s="9">
        <v>28.3</v>
      </c>
      <c r="H6" s="9">
        <v>27.1</v>
      </c>
      <c r="I6" s="19">
        <f t="shared" si="0"/>
        <v>26.866666666666664</v>
      </c>
      <c r="J6" s="2">
        <f t="shared" si="1"/>
        <v>1.2762793146051103</v>
      </c>
      <c r="M6" s="9">
        <v>18</v>
      </c>
      <c r="N6" s="9">
        <v>1.29</v>
      </c>
      <c r="O6" s="9">
        <v>1.38</v>
      </c>
      <c r="P6" s="9">
        <v>1.48</v>
      </c>
      <c r="Q6" s="5">
        <f t="shared" si="2"/>
        <v>1.3833333333333335</v>
      </c>
      <c r="R6" s="36">
        <f t="shared" si="3"/>
        <v>7.7602978178818741E-2</v>
      </c>
      <c r="U6" s="9">
        <v>18</v>
      </c>
      <c r="V6" s="26">
        <v>2.3E-2</v>
      </c>
      <c r="W6" s="26">
        <v>2.1000000000000001E-2</v>
      </c>
      <c r="X6" s="26">
        <v>2.5000000000000001E-2</v>
      </c>
      <c r="Y6" s="26">
        <f t="shared" si="4"/>
        <v>2.3000000000000003E-2</v>
      </c>
      <c r="Z6" s="44">
        <f t="shared" si="5"/>
        <v>1.6329931618554523E-3</v>
      </c>
      <c r="AA6" s="42"/>
      <c r="AB6" s="42"/>
    </row>
    <row r="7" spans="5:28">
      <c r="E7" s="9">
        <v>24</v>
      </c>
      <c r="F7" s="9">
        <v>25.2</v>
      </c>
      <c r="G7" s="9">
        <v>28.8</v>
      </c>
      <c r="H7" s="9">
        <v>27.6</v>
      </c>
      <c r="I7" s="19">
        <f t="shared" si="0"/>
        <v>27.2</v>
      </c>
      <c r="J7" s="2">
        <f t="shared" si="1"/>
        <v>1.4966629547095771</v>
      </c>
      <c r="M7" s="9">
        <v>24</v>
      </c>
      <c r="N7" s="9">
        <v>2.73</v>
      </c>
      <c r="O7" s="9">
        <v>3.2</v>
      </c>
      <c r="P7" s="9">
        <v>3.22</v>
      </c>
      <c r="Q7" s="5">
        <f t="shared" si="2"/>
        <v>3.0500000000000003</v>
      </c>
      <c r="R7" s="36">
        <f t="shared" si="3"/>
        <v>0.22642143596988937</v>
      </c>
      <c r="U7" s="9">
        <v>24</v>
      </c>
      <c r="V7" s="26">
        <v>4.9000000000000002E-2</v>
      </c>
      <c r="W7" s="26">
        <v>5.2999999999999999E-2</v>
      </c>
      <c r="X7" s="26">
        <v>5.6000000000000001E-2</v>
      </c>
      <c r="Y7" s="26">
        <f t="shared" si="4"/>
        <v>5.2666666666666667E-2</v>
      </c>
      <c r="Z7" s="44">
        <f t="shared" si="5"/>
        <v>2.8674417556808752E-3</v>
      </c>
      <c r="AA7" s="42"/>
      <c r="AB7" s="42"/>
    </row>
    <row r="8" spans="5:28">
      <c r="E8" s="9">
        <v>36</v>
      </c>
      <c r="F8" s="9">
        <v>25.6</v>
      </c>
      <c r="G8" s="9">
        <v>30.4</v>
      </c>
      <c r="H8" s="9">
        <v>27.8</v>
      </c>
      <c r="I8" s="19">
        <f t="shared" si="0"/>
        <v>27.933333333333334</v>
      </c>
      <c r="J8" s="2">
        <f t="shared" si="1"/>
        <v>1.9618585292749537</v>
      </c>
      <c r="M8" s="9">
        <v>36</v>
      </c>
      <c r="N8" s="9">
        <v>2.82</v>
      </c>
      <c r="O8" s="9">
        <v>3.43</v>
      </c>
      <c r="P8" s="9">
        <v>3.41</v>
      </c>
      <c r="Q8" s="5">
        <f t="shared" si="2"/>
        <v>3.22</v>
      </c>
      <c r="R8" s="36">
        <f t="shared" si="3"/>
        <v>0.28296053906272295</v>
      </c>
      <c r="U8" s="9">
        <v>36</v>
      </c>
      <c r="V8" s="26">
        <v>8.6999999999999994E-2</v>
      </c>
      <c r="W8" s="26">
        <v>9.9000000000000005E-2</v>
      </c>
      <c r="X8" s="26">
        <v>0.107</v>
      </c>
      <c r="Y8" s="26">
        <f t="shared" si="4"/>
        <v>9.7666666666666666E-2</v>
      </c>
      <c r="Z8" s="44">
        <f t="shared" si="5"/>
        <v>8.2192186706253039E-3</v>
      </c>
      <c r="AA8" s="42"/>
      <c r="AB8" s="42"/>
    </row>
    <row r="9" spans="5:28">
      <c r="E9" s="9">
        <v>48</v>
      </c>
      <c r="F9" s="9">
        <v>24.5</v>
      </c>
      <c r="G9" s="9">
        <v>29.4</v>
      </c>
      <c r="H9" s="9">
        <v>25.2</v>
      </c>
      <c r="I9" s="19">
        <f t="shared" si="0"/>
        <v>26.366666666666664</v>
      </c>
      <c r="J9" s="2">
        <f t="shared" si="1"/>
        <v>2.1638443156156635</v>
      </c>
      <c r="M9" s="9">
        <v>48</v>
      </c>
      <c r="N9" s="9">
        <v>2.86</v>
      </c>
      <c r="O9" s="9">
        <v>3.47</v>
      </c>
      <c r="P9" s="9">
        <v>3.5</v>
      </c>
      <c r="Q9" s="5">
        <f t="shared" si="2"/>
        <v>3.2766666666666668</v>
      </c>
      <c r="R9" s="36">
        <f t="shared" si="3"/>
        <v>0.29488227406128642</v>
      </c>
      <c r="S9" s="40"/>
      <c r="U9" s="9">
        <v>48</v>
      </c>
      <c r="V9" s="26">
        <v>0.10299999999999999</v>
      </c>
      <c r="W9" s="26">
        <v>0.11799999999999999</v>
      </c>
      <c r="X9" s="26">
        <v>0.126</v>
      </c>
      <c r="Y9" s="26">
        <f t="shared" si="4"/>
        <v>0.11566666666666665</v>
      </c>
      <c r="Z9" s="44">
        <f t="shared" si="5"/>
        <v>9.5335664307167299E-3</v>
      </c>
      <c r="AA9" s="42"/>
      <c r="AB9" s="42"/>
    </row>
    <row r="10" spans="5:28">
      <c r="E10" s="9">
        <v>60</v>
      </c>
      <c r="F10" s="9">
        <v>21.2</v>
      </c>
      <c r="G10" s="9">
        <v>28.2</v>
      </c>
      <c r="H10" s="9">
        <v>25.7</v>
      </c>
      <c r="I10" s="19">
        <f t="shared" si="0"/>
        <v>25.033333333333331</v>
      </c>
      <c r="J10" s="2">
        <f t="shared" si="1"/>
        <v>2.8963578661638119</v>
      </c>
      <c r="M10" s="9">
        <v>60</v>
      </c>
      <c r="N10" s="9">
        <v>2.78</v>
      </c>
      <c r="O10" s="9">
        <v>3.21</v>
      </c>
      <c r="P10" s="9">
        <v>3.21</v>
      </c>
      <c r="Q10" s="5">
        <f t="shared" si="2"/>
        <v>3.0666666666666664</v>
      </c>
      <c r="R10" s="36">
        <f t="shared" si="3"/>
        <v>0.20270394394014368</v>
      </c>
      <c r="U10" s="9">
        <v>60</v>
      </c>
      <c r="V10" s="26">
        <v>0.113</v>
      </c>
      <c r="W10" s="26">
        <v>0.11899999999999999</v>
      </c>
      <c r="X10" s="26">
        <v>0.13200000000000001</v>
      </c>
      <c r="Y10" s="26">
        <f t="shared" si="4"/>
        <v>0.12133333333333333</v>
      </c>
      <c r="Z10" s="44">
        <f t="shared" si="5"/>
        <v>7.9302515022468822E-3</v>
      </c>
      <c r="AA10" s="42"/>
      <c r="AB10" s="42"/>
    </row>
    <row r="11" spans="5:28">
      <c r="E11" s="9">
        <v>72</v>
      </c>
      <c r="F11" s="9">
        <v>21.2</v>
      </c>
      <c r="G11" s="9">
        <v>27.1</v>
      </c>
      <c r="H11" s="9">
        <v>24.2</v>
      </c>
      <c r="I11" s="19">
        <f t="shared" si="0"/>
        <v>24.166666666666668</v>
      </c>
      <c r="J11" s="2">
        <f>_xlfn.STDEV.P(F11:H11)</f>
        <v>2.4087802353519563</v>
      </c>
      <c r="M11" s="9">
        <v>72</v>
      </c>
      <c r="N11" s="9">
        <v>2.9</v>
      </c>
      <c r="O11" s="9">
        <v>3.25</v>
      </c>
      <c r="P11" s="9">
        <v>3.27</v>
      </c>
      <c r="Q11" s="5">
        <f t="shared" si="2"/>
        <v>3.14</v>
      </c>
      <c r="R11" s="36">
        <f>_xlfn.STDEV.P(N11:P11)</f>
        <v>0.1699019324983288</v>
      </c>
      <c r="U11" s="9">
        <v>72</v>
      </c>
      <c r="V11" s="26">
        <v>0.114</v>
      </c>
      <c r="W11" s="26">
        <v>0.12</v>
      </c>
      <c r="X11" s="26">
        <v>0.13300000000000001</v>
      </c>
      <c r="Y11" s="26">
        <f t="shared" si="4"/>
        <v>0.12233333333333334</v>
      </c>
      <c r="Z11" s="44">
        <f>_xlfn.STDEV.P(V11:X11)</f>
        <v>7.9302515022468822E-3</v>
      </c>
      <c r="AA11" s="42"/>
      <c r="AB11" s="42"/>
    </row>
    <row r="12" spans="5:28">
      <c r="E12" s="9">
        <v>96</v>
      </c>
      <c r="F12" s="9">
        <v>20.5</v>
      </c>
      <c r="G12" s="9">
        <v>26.7</v>
      </c>
      <c r="H12" s="9">
        <v>25.2</v>
      </c>
      <c r="I12" s="19">
        <f t="shared" si="0"/>
        <v>24.133333333333336</v>
      </c>
      <c r="J12" s="2">
        <f>_xlfn.STDEV.P(F12:H12)</f>
        <v>2.6411277052719973</v>
      </c>
      <c r="M12" s="9">
        <v>96</v>
      </c>
      <c r="N12" s="9">
        <v>3.04</v>
      </c>
      <c r="O12" s="9">
        <v>3.42</v>
      </c>
      <c r="P12" s="9">
        <v>3.36</v>
      </c>
      <c r="Q12" s="5">
        <f t="shared" si="2"/>
        <v>3.2733333333333334</v>
      </c>
      <c r="R12" s="36">
        <f>_xlfn.STDEV.P(N12:P12)</f>
        <v>0.16679994670929066</v>
      </c>
      <c r="U12" s="9">
        <v>96</v>
      </c>
      <c r="V12" s="26">
        <v>0.115</v>
      </c>
      <c r="W12" s="26">
        <v>0.121</v>
      </c>
      <c r="X12" s="26">
        <v>0.13400000000000001</v>
      </c>
      <c r="Y12" s="26">
        <f t="shared" si="4"/>
        <v>0.12333333333333334</v>
      </c>
      <c r="Z12" s="44">
        <f>_xlfn.STDEV.P(V12:X12)</f>
        <v>7.9302515022468822E-3</v>
      </c>
      <c r="AA12" s="43"/>
      <c r="AB12" s="42"/>
    </row>
    <row r="16" spans="5:28">
      <c r="E16" s="9"/>
      <c r="F16" s="50" t="s">
        <v>180</v>
      </c>
      <c r="G16" s="50"/>
      <c r="H16" s="50"/>
      <c r="I16" s="50"/>
      <c r="J16" s="50"/>
      <c r="M16" s="9"/>
      <c r="N16" s="50" t="s">
        <v>201</v>
      </c>
      <c r="O16" s="50"/>
      <c r="P16" s="50"/>
      <c r="Q16" s="50"/>
      <c r="R16" s="50"/>
    </row>
    <row r="17" spans="5:21">
      <c r="E17" s="9" t="s">
        <v>171</v>
      </c>
      <c r="F17" s="9" t="s">
        <v>62</v>
      </c>
      <c r="G17" s="9" t="s">
        <v>147</v>
      </c>
      <c r="H17" s="9" t="s">
        <v>149</v>
      </c>
      <c r="I17" s="9" t="s">
        <v>28</v>
      </c>
      <c r="J17" s="9" t="s">
        <v>29</v>
      </c>
      <c r="M17" s="9" t="s">
        <v>171</v>
      </c>
      <c r="N17" s="9" t="s">
        <v>62</v>
      </c>
      <c r="O17" s="9" t="s">
        <v>147</v>
      </c>
      <c r="P17" s="9" t="s">
        <v>149</v>
      </c>
      <c r="Q17" s="9" t="s">
        <v>28</v>
      </c>
      <c r="R17" s="9" t="s">
        <v>29</v>
      </c>
    </row>
    <row r="18" spans="5:21">
      <c r="E18" s="9">
        <v>0</v>
      </c>
      <c r="F18" s="9">
        <v>80</v>
      </c>
      <c r="G18" s="9">
        <v>81.099999999999994</v>
      </c>
      <c r="H18" s="9">
        <v>79.2</v>
      </c>
      <c r="I18" s="19">
        <f>AVERAGE(F18:H18)</f>
        <v>80.100000000000009</v>
      </c>
      <c r="J18" s="2">
        <f>_xlfn.STDEV.P(F18:H18)</f>
        <v>0.77888809636985801</v>
      </c>
      <c r="M18" s="9">
        <v>0</v>
      </c>
      <c r="N18" s="5">
        <v>0</v>
      </c>
      <c r="O18" s="5">
        <v>0</v>
      </c>
      <c r="P18" s="5">
        <v>0</v>
      </c>
      <c r="Q18" s="5">
        <f>AVERAGE(N18:P18)</f>
        <v>0</v>
      </c>
      <c r="R18" s="36">
        <f>_xlfn.STDEV.P(N18:P18)</f>
        <v>0</v>
      </c>
      <c r="S18" s="37"/>
      <c r="T18" s="37"/>
    </row>
    <row r="19" spans="5:21">
      <c r="E19" s="9">
        <v>14</v>
      </c>
      <c r="F19" s="9">
        <v>72.099999999999994</v>
      </c>
      <c r="G19" s="9">
        <v>69.2</v>
      </c>
      <c r="H19" s="9">
        <v>66.2</v>
      </c>
      <c r="I19" s="19">
        <f t="shared" ref="I19:I26" si="6">AVERAGE(F19:H19)</f>
        <v>69.166666666666671</v>
      </c>
      <c r="J19" s="2">
        <f t="shared" ref="J19:J24" si="7">_xlfn.STDEV.P(F19:H19)</f>
        <v>2.4087802353519518</v>
      </c>
      <c r="M19" s="9">
        <v>14</v>
      </c>
      <c r="N19" s="5">
        <v>0.16</v>
      </c>
      <c r="O19" s="5">
        <v>0.17499999999999999</v>
      </c>
      <c r="P19" s="5">
        <v>0.18</v>
      </c>
      <c r="Q19" s="5">
        <f t="shared" ref="Q19:Q26" si="8">AVERAGE(N19:P19)</f>
        <v>0.17166666666666663</v>
      </c>
      <c r="R19" s="36">
        <f t="shared" ref="R19:R26" si="9">_xlfn.STDEV.P(N19:P19)</f>
        <v>8.4983658559879688E-3</v>
      </c>
      <c r="S19" s="37"/>
      <c r="T19" s="37"/>
    </row>
    <row r="20" spans="5:21">
      <c r="E20" s="9">
        <v>18</v>
      </c>
      <c r="F20" s="9">
        <v>60.1</v>
      </c>
      <c r="G20" s="9">
        <v>57</v>
      </c>
      <c r="H20" s="9">
        <v>54.3</v>
      </c>
      <c r="I20" s="19">
        <f t="shared" si="6"/>
        <v>57.133333333333326</v>
      </c>
      <c r="J20" s="2">
        <f t="shared" si="7"/>
        <v>2.3697163449568315</v>
      </c>
      <c r="M20" s="9">
        <v>18</v>
      </c>
      <c r="N20" s="5">
        <v>0.26</v>
      </c>
      <c r="O20" s="5">
        <v>0.28999999999999998</v>
      </c>
      <c r="P20" s="5">
        <v>0.32</v>
      </c>
      <c r="Q20" s="5">
        <f t="shared" si="8"/>
        <v>0.29000000000000004</v>
      </c>
      <c r="R20" s="36">
        <f t="shared" si="9"/>
        <v>2.4494897427831779E-2</v>
      </c>
      <c r="S20" s="37"/>
      <c r="T20" s="37"/>
    </row>
    <row r="21" spans="5:21">
      <c r="E21" s="9">
        <v>24</v>
      </c>
      <c r="F21" s="9">
        <v>38.4</v>
      </c>
      <c r="G21" s="9">
        <v>35.700000000000003</v>
      </c>
      <c r="H21" s="9">
        <v>32.1</v>
      </c>
      <c r="I21" s="19">
        <f t="shared" si="6"/>
        <v>35.4</v>
      </c>
      <c r="J21" s="2">
        <f t="shared" si="7"/>
        <v>2.5806975801127869</v>
      </c>
      <c r="M21" s="9">
        <v>24</v>
      </c>
      <c r="N21" s="5">
        <v>0.35</v>
      </c>
      <c r="O21" s="5">
        <v>0.36</v>
      </c>
      <c r="P21" s="5">
        <v>0.39</v>
      </c>
      <c r="Q21" s="5">
        <f t="shared" si="8"/>
        <v>0.3666666666666667</v>
      </c>
      <c r="R21" s="36">
        <f t="shared" si="9"/>
        <v>1.6996731711975962E-2</v>
      </c>
      <c r="S21" s="37"/>
      <c r="T21" s="37"/>
    </row>
    <row r="22" spans="5:21">
      <c r="E22" s="9">
        <v>36</v>
      </c>
      <c r="F22" s="9">
        <v>0.1</v>
      </c>
      <c r="G22" s="9">
        <v>0.05</v>
      </c>
      <c r="H22" s="9">
        <v>0.21</v>
      </c>
      <c r="I22" s="19">
        <f t="shared" si="6"/>
        <v>0.12</v>
      </c>
      <c r="J22" s="2">
        <f t="shared" si="7"/>
        <v>6.6833125519211417E-2</v>
      </c>
      <c r="M22" s="9">
        <v>36</v>
      </c>
      <c r="N22" s="5">
        <v>0.43</v>
      </c>
      <c r="O22" s="5">
        <v>0.48</v>
      </c>
      <c r="P22" s="5">
        <v>0.49</v>
      </c>
      <c r="Q22" s="5">
        <f t="shared" si="8"/>
        <v>0.46666666666666662</v>
      </c>
      <c r="R22" s="36">
        <f t="shared" si="9"/>
        <v>2.6246692913372699E-2</v>
      </c>
      <c r="S22" s="37"/>
      <c r="T22" s="37"/>
    </row>
    <row r="23" spans="5:21">
      <c r="E23" s="9">
        <v>48</v>
      </c>
      <c r="F23" s="9">
        <v>0</v>
      </c>
      <c r="G23" s="9">
        <v>0</v>
      </c>
      <c r="H23" s="9">
        <v>0</v>
      </c>
      <c r="I23" s="19">
        <f t="shared" si="6"/>
        <v>0</v>
      </c>
      <c r="J23" s="2">
        <f t="shared" si="7"/>
        <v>0</v>
      </c>
      <c r="M23" s="9">
        <v>48</v>
      </c>
      <c r="N23" s="5">
        <v>0.54</v>
      </c>
      <c r="O23" s="5">
        <v>0.6</v>
      </c>
      <c r="P23" s="5">
        <v>0.66</v>
      </c>
      <c r="Q23" s="5">
        <f t="shared" si="8"/>
        <v>0.60000000000000009</v>
      </c>
      <c r="R23" s="36">
        <f t="shared" si="9"/>
        <v>4.8989794855663557E-2</v>
      </c>
      <c r="S23" s="37"/>
      <c r="T23" s="37"/>
    </row>
    <row r="24" spans="5:21">
      <c r="E24" s="9">
        <v>60</v>
      </c>
      <c r="F24" s="9">
        <v>0</v>
      </c>
      <c r="G24" s="9">
        <v>0</v>
      </c>
      <c r="H24" s="9">
        <v>0</v>
      </c>
      <c r="I24" s="19">
        <f t="shared" si="6"/>
        <v>0</v>
      </c>
      <c r="J24" s="2">
        <f t="shared" si="7"/>
        <v>0</v>
      </c>
      <c r="M24" s="9">
        <v>60</v>
      </c>
      <c r="N24" s="5">
        <v>0.8</v>
      </c>
      <c r="O24" s="5">
        <v>0.89</v>
      </c>
      <c r="P24" s="5">
        <v>0.92</v>
      </c>
      <c r="Q24" s="5">
        <f t="shared" si="8"/>
        <v>0.87</v>
      </c>
      <c r="R24" s="36">
        <f t="shared" si="9"/>
        <v>5.099019513592784E-2</v>
      </c>
      <c r="S24" s="38"/>
      <c r="T24" s="39"/>
      <c r="U24" s="35"/>
    </row>
    <row r="25" spans="5:21">
      <c r="E25" s="9">
        <v>72</v>
      </c>
      <c r="F25" s="9">
        <v>0</v>
      </c>
      <c r="G25" s="9">
        <v>0</v>
      </c>
      <c r="H25" s="9">
        <v>0</v>
      </c>
      <c r="I25" s="19">
        <f t="shared" si="6"/>
        <v>0</v>
      </c>
      <c r="J25" s="2">
        <f>_xlfn.STDEV.P(F25:H25)</f>
        <v>0</v>
      </c>
      <c r="M25" s="9">
        <v>72</v>
      </c>
      <c r="N25" s="5">
        <v>0.85</v>
      </c>
      <c r="O25" s="5">
        <v>0.91</v>
      </c>
      <c r="P25" s="5">
        <v>1.05</v>
      </c>
      <c r="Q25" s="5">
        <f t="shared" si="8"/>
        <v>0.93666666666666665</v>
      </c>
      <c r="R25" s="36">
        <f t="shared" si="9"/>
        <v>8.3798700599843581E-2</v>
      </c>
      <c r="S25" s="38"/>
      <c r="T25" s="39"/>
      <c r="U25" s="35"/>
    </row>
    <row r="26" spans="5:21">
      <c r="E26" s="9">
        <v>96</v>
      </c>
      <c r="F26" s="9">
        <v>0</v>
      </c>
      <c r="G26" s="9">
        <v>0</v>
      </c>
      <c r="H26" s="9">
        <v>0</v>
      </c>
      <c r="I26" s="19">
        <f t="shared" si="6"/>
        <v>0</v>
      </c>
      <c r="J26" s="2">
        <f>_xlfn.STDEV.P(F26:H26)</f>
        <v>0</v>
      </c>
      <c r="M26" s="9">
        <v>96</v>
      </c>
      <c r="N26" s="5">
        <v>0.92</v>
      </c>
      <c r="O26" s="5">
        <v>0.98</v>
      </c>
      <c r="P26" s="5">
        <v>1.1200000000000001</v>
      </c>
      <c r="Q26" s="5">
        <f t="shared" si="8"/>
        <v>1.0066666666666666</v>
      </c>
      <c r="R26" s="36">
        <f t="shared" si="9"/>
        <v>8.3798700599843595E-2</v>
      </c>
      <c r="S26" s="38"/>
      <c r="T26" s="39"/>
      <c r="U26" s="35"/>
    </row>
  </sheetData>
  <mergeCells count="5">
    <mergeCell ref="F2:J2"/>
    <mergeCell ref="N2:R2"/>
    <mergeCell ref="V2:Z2"/>
    <mergeCell ref="F16:J16"/>
    <mergeCell ref="N16:R16"/>
  </mergeCells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Y26"/>
  <sheetViews>
    <sheetView topLeftCell="K1" zoomScale="78" zoomScaleNormal="78" zoomScalePageLayoutView="78" workbookViewId="0">
      <selection activeCell="T33" sqref="T33"/>
    </sheetView>
  </sheetViews>
  <sheetFormatPr baseColWidth="10" defaultColWidth="12.77734375" defaultRowHeight="21"/>
  <sheetData>
    <row r="2" spans="2:25">
      <c r="B2" s="9"/>
      <c r="C2" s="50" t="s">
        <v>177</v>
      </c>
      <c r="D2" s="50"/>
      <c r="E2" s="50"/>
      <c r="F2" s="50"/>
      <c r="G2" s="50"/>
      <c r="J2" s="9"/>
      <c r="K2" s="50" t="s">
        <v>181</v>
      </c>
      <c r="L2" s="50"/>
      <c r="M2" s="50"/>
      <c r="N2" s="50"/>
      <c r="O2" s="50"/>
      <c r="R2" s="9"/>
      <c r="S2" s="50" t="s">
        <v>257</v>
      </c>
      <c r="T2" s="50"/>
      <c r="U2" s="50"/>
      <c r="V2" s="50"/>
      <c r="W2" s="50"/>
    </row>
    <row r="3" spans="2:25">
      <c r="B3" s="9" t="s">
        <v>171</v>
      </c>
      <c r="C3" s="9" t="s">
        <v>62</v>
      </c>
      <c r="D3" s="9" t="s">
        <v>147</v>
      </c>
      <c r="E3" s="9" t="s">
        <v>149</v>
      </c>
      <c r="F3" s="9" t="s">
        <v>28</v>
      </c>
      <c r="G3" s="9" t="s">
        <v>29</v>
      </c>
      <c r="J3" s="9" t="s">
        <v>171</v>
      </c>
      <c r="K3" s="9" t="s">
        <v>62</v>
      </c>
      <c r="L3" s="9" t="s">
        <v>147</v>
      </c>
      <c r="M3" s="9" t="s">
        <v>149</v>
      </c>
      <c r="N3" s="9" t="s">
        <v>28</v>
      </c>
      <c r="O3" s="9" t="s">
        <v>29</v>
      </c>
      <c r="R3" s="9" t="s">
        <v>171</v>
      </c>
      <c r="S3" s="9" t="s">
        <v>62</v>
      </c>
      <c r="T3" s="9" t="s">
        <v>147</v>
      </c>
      <c r="U3" s="9" t="s">
        <v>149</v>
      </c>
      <c r="V3" s="9" t="s">
        <v>28</v>
      </c>
      <c r="W3" s="9" t="s">
        <v>29</v>
      </c>
    </row>
    <row r="4" spans="2:25">
      <c r="B4" s="9">
        <v>0</v>
      </c>
      <c r="C4" s="9">
        <v>2.5000000000000001E-2</v>
      </c>
      <c r="D4" s="9">
        <v>2.5000000000000001E-2</v>
      </c>
      <c r="E4" s="9">
        <v>2.5000000000000001E-2</v>
      </c>
      <c r="F4" s="19">
        <f>AVERAGE(C4:E4)</f>
        <v>2.5000000000000005E-2</v>
      </c>
      <c r="G4" s="2">
        <f>_xlfn.STDEV.P(C4:E4)</f>
        <v>3.4694469519536142E-18</v>
      </c>
      <c r="J4" s="9">
        <v>0</v>
      </c>
      <c r="K4" s="9">
        <v>0</v>
      </c>
      <c r="L4" s="9">
        <v>0</v>
      </c>
      <c r="M4" s="9">
        <v>0</v>
      </c>
      <c r="N4" s="5">
        <f>AVERAGE(K4:M4)</f>
        <v>0</v>
      </c>
      <c r="O4" s="36">
        <f>_xlfn.STDEV.P(K4:M4)</f>
        <v>0</v>
      </c>
      <c r="R4" s="9">
        <v>0</v>
      </c>
      <c r="S4" s="26">
        <v>0</v>
      </c>
      <c r="T4" s="26">
        <v>0</v>
      </c>
      <c r="U4" s="26">
        <v>0</v>
      </c>
      <c r="V4" s="26">
        <f>AVERAGE(S4:U4)</f>
        <v>0</v>
      </c>
      <c r="W4" s="44">
        <f>_xlfn.STDEV.P(S4:U4)</f>
        <v>0</v>
      </c>
      <c r="X4" s="37"/>
      <c r="Y4" s="37"/>
    </row>
    <row r="5" spans="2:25">
      <c r="B5" s="9">
        <v>14</v>
      </c>
      <c r="C5" s="9">
        <v>20.599999999999998</v>
      </c>
      <c r="D5" s="9">
        <v>21.9</v>
      </c>
      <c r="E5" s="9">
        <v>23.2</v>
      </c>
      <c r="F5" s="19">
        <f t="shared" ref="F5:F12" si="0">AVERAGE(C5:E5)</f>
        <v>21.900000000000002</v>
      </c>
      <c r="G5" s="2">
        <f t="shared" ref="G5:G10" si="1">_xlfn.STDEV.P(C5:E5)</f>
        <v>1.0614455552060444</v>
      </c>
      <c r="J5" s="9">
        <v>14</v>
      </c>
      <c r="K5" s="9">
        <v>0.74</v>
      </c>
      <c r="L5" s="9">
        <v>0.82</v>
      </c>
      <c r="M5" s="9">
        <v>0.77</v>
      </c>
      <c r="N5" s="5">
        <f t="shared" ref="N5:N12" si="2">AVERAGE(K5:M5)</f>
        <v>0.77666666666666673</v>
      </c>
      <c r="O5" s="36">
        <f t="shared" ref="O5:O10" si="3">_xlfn.STDEV.P(K5:M5)</f>
        <v>3.2998316455372198E-2</v>
      </c>
      <c r="R5" s="9">
        <v>14</v>
      </c>
      <c r="S5" s="26">
        <v>0.02</v>
      </c>
      <c r="T5" s="26">
        <v>0.02</v>
      </c>
      <c r="U5" s="26">
        <v>0.02</v>
      </c>
      <c r="V5" s="26">
        <f t="shared" ref="V5:V12" si="4">AVERAGE(S5:U5)</f>
        <v>0.02</v>
      </c>
      <c r="W5" s="44">
        <f t="shared" ref="W5:W10" si="5">_xlfn.STDEV.P(S5:U5)</f>
        <v>0</v>
      </c>
      <c r="X5" s="37"/>
      <c r="Y5" s="37"/>
    </row>
    <row r="6" spans="2:25">
      <c r="B6" s="9">
        <v>18</v>
      </c>
      <c r="C6" s="9">
        <v>23.2</v>
      </c>
      <c r="D6" s="9">
        <v>25.4</v>
      </c>
      <c r="E6" s="9">
        <v>26.3</v>
      </c>
      <c r="F6" s="19">
        <f t="shared" si="0"/>
        <v>24.966666666666665</v>
      </c>
      <c r="G6" s="2">
        <f t="shared" si="1"/>
        <v>1.3021349989749744</v>
      </c>
      <c r="J6" s="9">
        <v>18</v>
      </c>
      <c r="K6" s="9">
        <v>1.32</v>
      </c>
      <c r="L6" s="9">
        <v>1.44</v>
      </c>
      <c r="M6" s="9">
        <v>1.38</v>
      </c>
      <c r="N6" s="5">
        <f t="shared" si="2"/>
        <v>1.38</v>
      </c>
      <c r="O6" s="36">
        <f t="shared" si="3"/>
        <v>4.8989794855663515E-2</v>
      </c>
      <c r="R6" s="9">
        <v>18</v>
      </c>
      <c r="S6" s="26">
        <v>3.4000000000000002E-2</v>
      </c>
      <c r="T6" s="26">
        <v>0.04</v>
      </c>
      <c r="U6" s="26">
        <v>3.7999999999999999E-2</v>
      </c>
      <c r="V6" s="26">
        <f t="shared" si="4"/>
        <v>3.7333333333333336E-2</v>
      </c>
      <c r="W6" s="44">
        <f t="shared" si="5"/>
        <v>2.4944382578492934E-3</v>
      </c>
      <c r="X6" s="37"/>
      <c r="Y6" s="37"/>
    </row>
    <row r="7" spans="2:25">
      <c r="B7" s="9">
        <v>24</v>
      </c>
      <c r="C7" s="9">
        <v>25.8</v>
      </c>
      <c r="D7" s="9">
        <v>27.9</v>
      </c>
      <c r="E7" s="9">
        <v>29.2</v>
      </c>
      <c r="F7" s="19">
        <f t="shared" si="0"/>
        <v>27.633333333333336</v>
      </c>
      <c r="G7" s="2">
        <f t="shared" si="1"/>
        <v>1.400793425963379</v>
      </c>
      <c r="J7" s="9">
        <v>24</v>
      </c>
      <c r="K7" s="9">
        <v>2.34</v>
      </c>
      <c r="L7" s="9">
        <v>2.62</v>
      </c>
      <c r="M7" s="9">
        <v>2.2000000000000002</v>
      </c>
      <c r="N7" s="5">
        <f t="shared" si="2"/>
        <v>2.3866666666666667</v>
      </c>
      <c r="O7" s="36">
        <f t="shared" si="3"/>
        <v>0.17461067804945057</v>
      </c>
      <c r="R7" s="9">
        <v>24</v>
      </c>
      <c r="S7" s="26">
        <v>6.8000000000000005E-2</v>
      </c>
      <c r="T7" s="26">
        <v>7.5999999999999998E-2</v>
      </c>
      <c r="U7" s="26">
        <v>6.5000000000000002E-2</v>
      </c>
      <c r="V7" s="26">
        <f t="shared" si="4"/>
        <v>6.9666666666666668E-2</v>
      </c>
      <c r="W7" s="44">
        <f t="shared" si="5"/>
        <v>4.6427960923947041E-3</v>
      </c>
      <c r="X7" s="37"/>
      <c r="Y7" s="37"/>
    </row>
    <row r="8" spans="2:25">
      <c r="B8" s="9">
        <v>36</v>
      </c>
      <c r="C8" s="9">
        <v>26.6</v>
      </c>
      <c r="D8" s="9">
        <v>31.1</v>
      </c>
      <c r="E8" s="9">
        <v>29.2</v>
      </c>
      <c r="F8" s="19">
        <f t="shared" si="0"/>
        <v>28.966666666666669</v>
      </c>
      <c r="G8" s="2">
        <f t="shared" si="1"/>
        <v>1.8445113776342563</v>
      </c>
      <c r="J8" s="9">
        <v>36</v>
      </c>
      <c r="K8" s="9">
        <v>3.45</v>
      </c>
      <c r="L8" s="9">
        <v>4.01</v>
      </c>
      <c r="M8" s="9">
        <v>3.42</v>
      </c>
      <c r="N8" s="5">
        <f t="shared" si="2"/>
        <v>3.6266666666666665</v>
      </c>
      <c r="O8" s="36">
        <f t="shared" si="3"/>
        <v>0.27133415233291619</v>
      </c>
      <c r="R8" s="9">
        <v>36</v>
      </c>
      <c r="S8" s="26">
        <v>0.1</v>
      </c>
      <c r="T8" s="26">
        <v>0.13400000000000001</v>
      </c>
      <c r="U8" s="26">
        <v>0.1</v>
      </c>
      <c r="V8" s="26">
        <f t="shared" si="4"/>
        <v>0.11133333333333334</v>
      </c>
      <c r="W8" s="44">
        <f t="shared" si="5"/>
        <v>1.6027753706895059E-2</v>
      </c>
      <c r="X8" s="37"/>
      <c r="Y8" s="37"/>
    </row>
    <row r="9" spans="2:25">
      <c r="B9" s="9">
        <v>48</v>
      </c>
      <c r="C9" s="9">
        <v>31.7</v>
      </c>
      <c r="D9" s="9">
        <v>25.8</v>
      </c>
      <c r="E9" s="9">
        <v>27.5</v>
      </c>
      <c r="F9" s="19">
        <f t="shared" si="0"/>
        <v>28.333333333333332</v>
      </c>
      <c r="G9" s="2">
        <f t="shared" si="1"/>
        <v>2.4796953217863051</v>
      </c>
      <c r="J9" s="9">
        <v>48</v>
      </c>
      <c r="K9" s="9">
        <v>3.05</v>
      </c>
      <c r="L9" s="9">
        <v>3.72</v>
      </c>
      <c r="M9" s="9">
        <v>3.01</v>
      </c>
      <c r="N9" s="5">
        <f t="shared" si="2"/>
        <v>3.26</v>
      </c>
      <c r="O9" s="36">
        <f t="shared" si="3"/>
        <v>0.32567877834864645</v>
      </c>
      <c r="R9" s="9">
        <v>48</v>
      </c>
      <c r="S9" s="26">
        <v>0.123</v>
      </c>
      <c r="T9" s="26">
        <v>0.156</v>
      </c>
      <c r="U9" s="26">
        <v>0.121</v>
      </c>
      <c r="V9" s="26">
        <f t="shared" si="4"/>
        <v>0.13333333333333333</v>
      </c>
      <c r="W9" s="44">
        <f t="shared" si="5"/>
        <v>1.604853748961425E-2</v>
      </c>
      <c r="X9" s="37"/>
      <c r="Y9" s="37"/>
    </row>
    <row r="10" spans="2:25">
      <c r="B10" s="9">
        <v>60</v>
      </c>
      <c r="C10" s="9">
        <v>29.1</v>
      </c>
      <c r="D10" s="9">
        <v>23.4</v>
      </c>
      <c r="E10" s="9">
        <v>25.1</v>
      </c>
      <c r="F10" s="19">
        <f t="shared" si="0"/>
        <v>25.866666666666664</v>
      </c>
      <c r="G10" s="2">
        <f t="shared" si="1"/>
        <v>2.3893281249943241</v>
      </c>
      <c r="J10" s="9">
        <v>60</v>
      </c>
      <c r="K10" s="9">
        <v>2.95</v>
      </c>
      <c r="L10" s="9">
        <v>3.64</v>
      </c>
      <c r="M10" s="9">
        <v>2.98</v>
      </c>
      <c r="N10" s="5">
        <f t="shared" si="2"/>
        <v>3.19</v>
      </c>
      <c r="O10" s="36">
        <f t="shared" si="3"/>
        <v>0.31843366656181316</v>
      </c>
      <c r="R10" s="9">
        <v>60</v>
      </c>
      <c r="S10" s="26">
        <v>0.129</v>
      </c>
      <c r="T10" s="26">
        <v>0.17</v>
      </c>
      <c r="U10" s="26">
        <v>0.15</v>
      </c>
      <c r="V10" s="26">
        <f t="shared" si="4"/>
        <v>0.1496666666666667</v>
      </c>
      <c r="W10" s="44">
        <f t="shared" si="5"/>
        <v>1.6739839372652762E-2</v>
      </c>
      <c r="X10" s="37"/>
      <c r="Y10" s="37"/>
    </row>
    <row r="11" spans="2:25">
      <c r="B11" s="9">
        <v>72</v>
      </c>
      <c r="C11" s="9">
        <v>30</v>
      </c>
      <c r="D11" s="9">
        <v>23.7</v>
      </c>
      <c r="E11" s="9">
        <v>25.2</v>
      </c>
      <c r="F11" s="19">
        <f t="shared" si="0"/>
        <v>26.3</v>
      </c>
      <c r="G11" s="2">
        <f>_xlfn.STDEV.P(C11:E11)</f>
        <v>2.6870057685088717</v>
      </c>
      <c r="J11" s="9">
        <v>72</v>
      </c>
      <c r="K11" s="9">
        <v>3.01</v>
      </c>
      <c r="L11" s="9">
        <v>3.82</v>
      </c>
      <c r="M11" s="9">
        <v>3.05</v>
      </c>
      <c r="N11" s="5">
        <f t="shared" si="2"/>
        <v>3.293333333333333</v>
      </c>
      <c r="O11" s="36">
        <f>_xlfn.STDEV.P(K11:M11)</f>
        <v>0.37276742823851683</v>
      </c>
      <c r="R11" s="9">
        <v>72</v>
      </c>
      <c r="S11" s="26">
        <v>0.14000000000000001</v>
      </c>
      <c r="T11" s="26">
        <v>0.19</v>
      </c>
      <c r="U11" s="26">
        <v>0.16</v>
      </c>
      <c r="V11" s="26">
        <f t="shared" si="4"/>
        <v>0.16333333333333333</v>
      </c>
      <c r="W11" s="44">
        <f>_xlfn.STDEV.P(S11:U11)</f>
        <v>2.0548046676563323E-2</v>
      </c>
      <c r="X11" s="37"/>
      <c r="Y11" s="37"/>
    </row>
    <row r="12" spans="2:25">
      <c r="B12" s="9">
        <v>96</v>
      </c>
      <c r="C12" s="9">
        <v>29.5</v>
      </c>
      <c r="D12" s="9">
        <v>22.8</v>
      </c>
      <c r="E12" s="9">
        <v>27</v>
      </c>
      <c r="F12" s="19">
        <f t="shared" si="0"/>
        <v>26.433333333333334</v>
      </c>
      <c r="G12" s="2">
        <f>_xlfn.STDEV.P(C12:E12)</f>
        <v>2.7644569488820574</v>
      </c>
      <c r="J12" s="9">
        <v>96</v>
      </c>
      <c r="K12" s="9">
        <v>2.94</v>
      </c>
      <c r="L12" s="9">
        <v>3.77</v>
      </c>
      <c r="M12" s="9">
        <v>2.95</v>
      </c>
      <c r="N12" s="5">
        <f t="shared" si="2"/>
        <v>3.22</v>
      </c>
      <c r="O12" s="36">
        <f>_xlfn.STDEV.P(K12:M12)</f>
        <v>0.38893015654056118</v>
      </c>
      <c r="R12" s="9">
        <v>96</v>
      </c>
      <c r="S12" s="26">
        <v>0.14000000000000001</v>
      </c>
      <c r="T12" s="26">
        <v>0.19</v>
      </c>
      <c r="U12" s="26">
        <v>0.16</v>
      </c>
      <c r="V12" s="26">
        <f t="shared" si="4"/>
        <v>0.16333333333333333</v>
      </c>
      <c r="W12" s="44">
        <f>_xlfn.STDEV.P(S12:U12)</f>
        <v>2.0548046676563323E-2</v>
      </c>
      <c r="X12" s="37"/>
      <c r="Y12" s="37"/>
    </row>
    <row r="16" spans="2:25">
      <c r="B16" s="9"/>
      <c r="C16" s="50" t="s">
        <v>180</v>
      </c>
      <c r="D16" s="50"/>
      <c r="E16" s="50"/>
      <c r="F16" s="50"/>
      <c r="G16" s="50"/>
      <c r="J16" s="9"/>
      <c r="K16" s="50" t="s">
        <v>201</v>
      </c>
      <c r="L16" s="50"/>
      <c r="M16" s="50"/>
      <c r="N16" s="50"/>
      <c r="O16" s="50"/>
    </row>
    <row r="17" spans="2:18">
      <c r="B17" s="9" t="s">
        <v>171</v>
      </c>
      <c r="C17" s="9" t="s">
        <v>62</v>
      </c>
      <c r="D17" s="9" t="s">
        <v>147</v>
      </c>
      <c r="E17" s="9" t="s">
        <v>149</v>
      </c>
      <c r="F17" s="9" t="s">
        <v>28</v>
      </c>
      <c r="G17" s="9" t="s">
        <v>29</v>
      </c>
      <c r="J17" s="9" t="s">
        <v>171</v>
      </c>
      <c r="K17" s="9" t="s">
        <v>62</v>
      </c>
      <c r="L17" s="9" t="s">
        <v>147</v>
      </c>
      <c r="M17" s="9" t="s">
        <v>149</v>
      </c>
      <c r="N17" s="9" t="s">
        <v>28</v>
      </c>
      <c r="O17" s="9" t="s">
        <v>29</v>
      </c>
    </row>
    <row r="18" spans="2:18">
      <c r="B18" s="9">
        <v>0</v>
      </c>
      <c r="C18" s="9">
        <v>80</v>
      </c>
      <c r="D18" s="9">
        <v>81.099999999999994</v>
      </c>
      <c r="E18" s="9">
        <v>79.2</v>
      </c>
      <c r="F18" s="19">
        <f>AVERAGE(C18:E18)</f>
        <v>80.100000000000009</v>
      </c>
      <c r="G18" s="2">
        <f>_xlfn.STDEV.P(C18:E18)</f>
        <v>0.77888809636985801</v>
      </c>
      <c r="J18" s="9">
        <v>0</v>
      </c>
      <c r="K18" s="5">
        <v>0</v>
      </c>
      <c r="L18" s="5">
        <v>0</v>
      </c>
      <c r="M18" s="5">
        <v>0</v>
      </c>
      <c r="N18" s="5">
        <f>AVERAGE(K18:M18)</f>
        <v>0</v>
      </c>
      <c r="O18" s="36">
        <f>_xlfn.STDEV.P(K18:M18)</f>
        <v>0</v>
      </c>
    </row>
    <row r="19" spans="2:18">
      <c r="B19" s="9">
        <v>14</v>
      </c>
      <c r="C19" s="9">
        <v>72.099999999999994</v>
      </c>
      <c r="D19" s="9">
        <v>69.2</v>
      </c>
      <c r="E19" s="9">
        <v>66.2</v>
      </c>
      <c r="F19" s="19">
        <f t="shared" ref="F19:F26" si="6">AVERAGE(C19:E19)</f>
        <v>69.166666666666671</v>
      </c>
      <c r="G19" s="2">
        <f t="shared" ref="G19:G24" si="7">_xlfn.STDEV.P(C19:E19)</f>
        <v>2.4087802353519518</v>
      </c>
      <c r="J19" s="9">
        <v>14</v>
      </c>
      <c r="K19" s="5">
        <v>0.18</v>
      </c>
      <c r="L19" s="5">
        <v>0.21</v>
      </c>
      <c r="M19" s="5">
        <v>0.19</v>
      </c>
      <c r="N19" s="5">
        <f t="shared" ref="N19:N26" si="8">AVERAGE(K19:M19)</f>
        <v>0.19333333333333336</v>
      </c>
      <c r="O19" s="36">
        <f t="shared" ref="O19:O24" si="9">_xlfn.STDEV.P(K19:M19)</f>
        <v>1.2472191289246471E-2</v>
      </c>
    </row>
    <row r="20" spans="2:18">
      <c r="B20" s="9">
        <v>18</v>
      </c>
      <c r="C20" s="9">
        <v>64.2</v>
      </c>
      <c r="D20" s="9">
        <v>60</v>
      </c>
      <c r="E20" s="9">
        <v>58.2</v>
      </c>
      <c r="F20" s="19">
        <f t="shared" si="6"/>
        <v>60.800000000000004</v>
      </c>
      <c r="G20" s="2">
        <f t="shared" si="7"/>
        <v>2.5139610179953071</v>
      </c>
      <c r="J20" s="9">
        <v>18</v>
      </c>
      <c r="K20" s="5">
        <v>0.25</v>
      </c>
      <c r="L20" s="5">
        <v>0.28000000000000003</v>
      </c>
      <c r="M20" s="5">
        <v>0.28999999999999998</v>
      </c>
      <c r="N20" s="5">
        <f t="shared" si="8"/>
        <v>0.27333333333333337</v>
      </c>
      <c r="O20" s="36">
        <f t="shared" si="9"/>
        <v>1.6996731711975948E-2</v>
      </c>
    </row>
    <row r="21" spans="2:18">
      <c r="B21" s="9">
        <v>24</v>
      </c>
      <c r="C21" s="9">
        <v>38.4</v>
      </c>
      <c r="D21" s="9">
        <v>35.700000000000003</v>
      </c>
      <c r="E21" s="9">
        <v>32.1</v>
      </c>
      <c r="F21" s="19">
        <f t="shared" si="6"/>
        <v>35.4</v>
      </c>
      <c r="G21" s="2">
        <f t="shared" si="7"/>
        <v>2.5806975801127869</v>
      </c>
      <c r="J21" s="9">
        <v>24</v>
      </c>
      <c r="K21" s="5">
        <v>0.37</v>
      </c>
      <c r="L21" s="5">
        <v>0.44</v>
      </c>
      <c r="M21" s="5">
        <v>0.38</v>
      </c>
      <c r="N21" s="5">
        <f t="shared" si="8"/>
        <v>0.39666666666666667</v>
      </c>
      <c r="O21" s="36">
        <f t="shared" si="9"/>
        <v>3.0912061651652348E-2</v>
      </c>
    </row>
    <row r="22" spans="2:18">
      <c r="B22" s="9">
        <v>36</v>
      </c>
      <c r="C22" s="9">
        <v>13.2</v>
      </c>
      <c r="D22" s="9">
        <v>10.199999999999999</v>
      </c>
      <c r="E22" s="9">
        <v>12</v>
      </c>
      <c r="F22" s="19">
        <f t="shared" si="6"/>
        <v>11.799999999999999</v>
      </c>
      <c r="G22" s="2">
        <f t="shared" si="7"/>
        <v>1.2328828005937982</v>
      </c>
      <c r="J22" s="9">
        <v>36</v>
      </c>
      <c r="K22" s="5">
        <v>0.62</v>
      </c>
      <c r="L22" s="5">
        <v>0.71</v>
      </c>
      <c r="M22" s="5">
        <v>0.61</v>
      </c>
      <c r="N22" s="5">
        <f t="shared" si="8"/>
        <v>0.64666666666666661</v>
      </c>
      <c r="O22" s="36">
        <f t="shared" si="9"/>
        <v>4.496912521077346E-2</v>
      </c>
    </row>
    <row r="23" spans="2:18">
      <c r="B23" s="9">
        <v>48</v>
      </c>
      <c r="C23" s="9">
        <v>0</v>
      </c>
      <c r="D23" s="9">
        <v>0</v>
      </c>
      <c r="E23" s="9">
        <v>0</v>
      </c>
      <c r="F23" s="19">
        <f t="shared" si="6"/>
        <v>0</v>
      </c>
      <c r="G23" s="2">
        <f t="shared" si="7"/>
        <v>0</v>
      </c>
      <c r="J23" s="9">
        <v>48</v>
      </c>
      <c r="K23" s="5">
        <v>0.95</v>
      </c>
      <c r="L23" s="5">
        <v>1.1200000000000001</v>
      </c>
      <c r="M23" s="5">
        <v>0.9</v>
      </c>
      <c r="N23" s="5">
        <f t="shared" si="8"/>
        <v>0.9900000000000001</v>
      </c>
      <c r="O23" s="36">
        <f t="shared" si="9"/>
        <v>9.4162979278836947E-2</v>
      </c>
    </row>
    <row r="24" spans="2:18">
      <c r="B24" s="9">
        <v>60</v>
      </c>
      <c r="C24" s="9">
        <v>0</v>
      </c>
      <c r="D24" s="9">
        <v>0</v>
      </c>
      <c r="E24" s="9">
        <v>0</v>
      </c>
      <c r="F24" s="19">
        <f t="shared" si="6"/>
        <v>0</v>
      </c>
      <c r="G24" s="2">
        <f t="shared" si="7"/>
        <v>0</v>
      </c>
      <c r="J24" s="9">
        <v>60</v>
      </c>
      <c r="K24" s="5">
        <v>1.04</v>
      </c>
      <c r="L24" s="5">
        <v>1.25</v>
      </c>
      <c r="M24" s="5">
        <v>1</v>
      </c>
      <c r="N24" s="5">
        <f t="shared" si="8"/>
        <v>1.0966666666666667</v>
      </c>
      <c r="O24" s="36">
        <f t="shared" si="9"/>
        <v>0.10964589468932351</v>
      </c>
      <c r="R24" s="35"/>
    </row>
    <row r="25" spans="2:18">
      <c r="B25" s="9">
        <v>72</v>
      </c>
      <c r="C25" s="9">
        <v>0</v>
      </c>
      <c r="D25" s="9">
        <v>0</v>
      </c>
      <c r="E25" s="9">
        <v>0</v>
      </c>
      <c r="F25" s="19">
        <f t="shared" si="6"/>
        <v>0</v>
      </c>
      <c r="G25" s="2">
        <f>_xlfn.STDEV.P(C25:E25)</f>
        <v>0</v>
      </c>
      <c r="J25" s="9">
        <v>72</v>
      </c>
      <c r="K25" s="5">
        <v>1.01</v>
      </c>
      <c r="L25" s="5">
        <v>1.21</v>
      </c>
      <c r="M25" s="5">
        <v>1.05</v>
      </c>
      <c r="N25" s="5">
        <f t="shared" si="8"/>
        <v>1.0899999999999999</v>
      </c>
      <c r="O25" s="36">
        <f>_xlfn.STDEV.P(K25:M25)</f>
        <v>8.640987597877145E-2</v>
      </c>
      <c r="R25" s="35"/>
    </row>
    <row r="26" spans="2:18">
      <c r="B26" s="9">
        <v>96</v>
      </c>
      <c r="C26" s="9">
        <v>0</v>
      </c>
      <c r="D26" s="9">
        <v>0</v>
      </c>
      <c r="E26" s="9">
        <v>0</v>
      </c>
      <c r="F26" s="19">
        <f t="shared" si="6"/>
        <v>0</v>
      </c>
      <c r="G26" s="2">
        <f>_xlfn.STDEV.P(C26:E26)</f>
        <v>0</v>
      </c>
      <c r="J26" s="9">
        <v>96</v>
      </c>
      <c r="K26" s="5">
        <v>1</v>
      </c>
      <c r="L26" s="5">
        <v>1.21</v>
      </c>
      <c r="M26" s="5">
        <v>1.06</v>
      </c>
      <c r="N26" s="5">
        <f t="shared" si="8"/>
        <v>1.0900000000000001</v>
      </c>
      <c r="O26" s="36">
        <f>_xlfn.STDEV.P(K26:M26)</f>
        <v>8.8317608663278438E-2</v>
      </c>
      <c r="R26" s="35"/>
    </row>
  </sheetData>
  <mergeCells count="5">
    <mergeCell ref="C2:G2"/>
    <mergeCell ref="K2:O2"/>
    <mergeCell ref="S2:W2"/>
    <mergeCell ref="C16:G16"/>
    <mergeCell ref="K16:O16"/>
  </mergeCells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E2:AB26"/>
  <sheetViews>
    <sheetView topLeftCell="B1" zoomScale="71" zoomScaleNormal="71" zoomScalePageLayoutView="71" workbookViewId="0">
      <selection activeCell="I23" sqref="I23"/>
    </sheetView>
  </sheetViews>
  <sheetFormatPr baseColWidth="10" defaultColWidth="12.77734375" defaultRowHeight="21"/>
  <sheetData>
    <row r="2" spans="5:28">
      <c r="E2" s="9"/>
      <c r="F2" s="50" t="s">
        <v>177</v>
      </c>
      <c r="G2" s="50"/>
      <c r="H2" s="50"/>
      <c r="I2" s="50"/>
      <c r="J2" s="50"/>
      <c r="M2" s="9"/>
      <c r="N2" s="50" t="s">
        <v>181</v>
      </c>
      <c r="O2" s="50"/>
      <c r="P2" s="50"/>
      <c r="Q2" s="50"/>
      <c r="R2" s="50"/>
      <c r="U2" s="9"/>
      <c r="V2" s="50" t="s">
        <v>257</v>
      </c>
      <c r="W2" s="50"/>
      <c r="X2" s="50"/>
      <c r="Y2" s="50"/>
      <c r="Z2" s="50"/>
    </row>
    <row r="3" spans="5:28">
      <c r="E3" s="9" t="s">
        <v>171</v>
      </c>
      <c r="F3" s="9" t="s">
        <v>62</v>
      </c>
      <c r="G3" s="9" t="s">
        <v>147</v>
      </c>
      <c r="H3" s="9" t="s">
        <v>149</v>
      </c>
      <c r="I3" s="9" t="s">
        <v>28</v>
      </c>
      <c r="J3" s="9" t="s">
        <v>29</v>
      </c>
      <c r="M3" s="9" t="s">
        <v>171</v>
      </c>
      <c r="N3" s="9" t="s">
        <v>62</v>
      </c>
      <c r="O3" s="9" t="s">
        <v>147</v>
      </c>
      <c r="P3" s="9" t="s">
        <v>149</v>
      </c>
      <c r="Q3" s="9" t="s">
        <v>28</v>
      </c>
      <c r="R3" s="9" t="s">
        <v>29</v>
      </c>
      <c r="U3" s="9" t="s">
        <v>171</v>
      </c>
      <c r="V3" s="9" t="s">
        <v>62</v>
      </c>
      <c r="W3" s="9" t="s">
        <v>147</v>
      </c>
      <c r="X3" s="9" t="s">
        <v>149</v>
      </c>
      <c r="Y3" s="9" t="s">
        <v>28</v>
      </c>
      <c r="Z3" s="9" t="s">
        <v>29</v>
      </c>
    </row>
    <row r="4" spans="5:28">
      <c r="E4" s="9">
        <v>0</v>
      </c>
      <c r="F4" s="9">
        <v>2.5000000000000001E-2</v>
      </c>
      <c r="G4" s="9">
        <v>2.5000000000000001E-2</v>
      </c>
      <c r="H4" s="9">
        <v>2.5000000000000001E-2</v>
      </c>
      <c r="I4" s="19">
        <f>AVERAGE(F4:H4)</f>
        <v>2.5000000000000005E-2</v>
      </c>
      <c r="J4" s="2">
        <f>_xlfn.STDEV.P(F4:H4)</f>
        <v>3.4694469519536142E-18</v>
      </c>
      <c r="M4" s="9">
        <v>0</v>
      </c>
      <c r="N4" s="5">
        <v>0</v>
      </c>
      <c r="O4" s="5">
        <v>0</v>
      </c>
      <c r="P4" s="5">
        <v>0</v>
      </c>
      <c r="Q4" s="5">
        <f>AVERAGE(N4:P4)</f>
        <v>0</v>
      </c>
      <c r="R4" s="36">
        <f>_xlfn.STDEV.P(N4:P4)</f>
        <v>0</v>
      </c>
      <c r="S4" s="37"/>
      <c r="T4" s="37"/>
      <c r="U4" s="26">
        <v>0</v>
      </c>
      <c r="V4" s="26">
        <v>0</v>
      </c>
      <c r="W4" s="26">
        <v>0</v>
      </c>
      <c r="X4" s="26">
        <v>0</v>
      </c>
      <c r="Y4" s="26">
        <v>0</v>
      </c>
      <c r="Z4" s="44">
        <f>_xlfn.STDEV.P(V4:X4)</f>
        <v>0</v>
      </c>
      <c r="AA4" s="42"/>
      <c r="AB4" s="42"/>
    </row>
    <row r="5" spans="5:28">
      <c r="E5" s="9">
        <v>14</v>
      </c>
      <c r="F5" s="9">
        <v>20.8</v>
      </c>
      <c r="G5" s="9">
        <v>21.6</v>
      </c>
      <c r="H5" s="9">
        <v>22.5</v>
      </c>
      <c r="I5" s="19">
        <f t="shared" ref="I5:I12" si="0">AVERAGE(F5:H5)</f>
        <v>21.633333333333336</v>
      </c>
      <c r="J5" s="2">
        <f t="shared" ref="J5:J10" si="1">_xlfn.STDEV.P(F5:H5)</f>
        <v>0.69442222186665503</v>
      </c>
      <c r="M5" s="9">
        <v>14</v>
      </c>
      <c r="N5" s="5">
        <v>0.77</v>
      </c>
      <c r="O5" s="5">
        <v>0.81</v>
      </c>
      <c r="P5" s="5">
        <v>0.85</v>
      </c>
      <c r="Q5" s="5">
        <f t="shared" ref="Q5:Q12" si="2">AVERAGE(N5:P5)</f>
        <v>0.81</v>
      </c>
      <c r="R5" s="36">
        <f t="shared" ref="R5:R10" si="3">_xlfn.STDEV.P(N5:P5)</f>
        <v>3.2659863237109024E-2</v>
      </c>
      <c r="S5" s="37"/>
      <c r="T5" s="37"/>
      <c r="U5" s="26">
        <v>14</v>
      </c>
      <c r="V5" s="26">
        <v>1.7000000000000001E-2</v>
      </c>
      <c r="W5" s="26">
        <v>1.7999999999999999E-2</v>
      </c>
      <c r="X5" s="26">
        <v>1.7999999999999999E-2</v>
      </c>
      <c r="Y5" s="26">
        <f t="shared" ref="Y5:Y12" si="4">AVERAGE(V5:X5)</f>
        <v>1.7666666666666667E-2</v>
      </c>
      <c r="Z5" s="44">
        <f t="shared" ref="Z5:Z10" si="5">_xlfn.STDEV.P(V5:X5)</f>
        <v>4.714045207910305E-4</v>
      </c>
      <c r="AA5" s="42"/>
      <c r="AB5" s="42"/>
    </row>
    <row r="6" spans="5:28">
      <c r="E6" s="9">
        <v>18</v>
      </c>
      <c r="F6" s="9">
        <v>26</v>
      </c>
      <c r="G6" s="9">
        <v>26.7</v>
      </c>
      <c r="H6" s="9">
        <v>29.1</v>
      </c>
      <c r="I6" s="19">
        <f t="shared" si="0"/>
        <v>27.266666666666669</v>
      </c>
      <c r="J6" s="2">
        <f t="shared" si="1"/>
        <v>1.3274871834493258</v>
      </c>
      <c r="M6" s="9">
        <v>18</v>
      </c>
      <c r="N6" s="5">
        <v>1.53</v>
      </c>
      <c r="O6" s="5">
        <v>1.55</v>
      </c>
      <c r="P6" s="5">
        <v>1.66</v>
      </c>
      <c r="Q6" s="5">
        <f t="shared" si="2"/>
        <v>1.58</v>
      </c>
      <c r="R6" s="36">
        <f t="shared" si="3"/>
        <v>5.7154760664940768E-2</v>
      </c>
      <c r="S6" s="37"/>
      <c r="T6" s="37"/>
      <c r="U6" s="26">
        <v>18</v>
      </c>
      <c r="V6" s="26">
        <v>3.2000000000000001E-2</v>
      </c>
      <c r="W6" s="26">
        <v>3.5000000000000003E-2</v>
      </c>
      <c r="X6" s="26">
        <v>3.5999999999999997E-2</v>
      </c>
      <c r="Y6" s="26">
        <f t="shared" si="4"/>
        <v>3.4333333333333334E-2</v>
      </c>
      <c r="Z6" s="44">
        <f t="shared" si="5"/>
        <v>1.6996731711975941E-3</v>
      </c>
      <c r="AA6" s="42"/>
      <c r="AB6" s="42"/>
    </row>
    <row r="7" spans="5:28">
      <c r="E7" s="9">
        <v>24</v>
      </c>
      <c r="F7" s="9">
        <v>26.2</v>
      </c>
      <c r="G7" s="9">
        <v>27.6</v>
      </c>
      <c r="H7" s="9">
        <v>29.4</v>
      </c>
      <c r="I7" s="19">
        <f t="shared" si="0"/>
        <v>27.733333333333331</v>
      </c>
      <c r="J7" s="2">
        <f t="shared" si="1"/>
        <v>1.3097921802925663</v>
      </c>
      <c r="M7" s="9">
        <v>24</v>
      </c>
      <c r="N7" s="5">
        <v>2.52</v>
      </c>
      <c r="O7" s="5">
        <v>2.63</v>
      </c>
      <c r="P7" s="5">
        <v>2.73</v>
      </c>
      <c r="Q7" s="5">
        <f t="shared" si="2"/>
        <v>2.6266666666666669</v>
      </c>
      <c r="R7" s="36">
        <f t="shared" si="3"/>
        <v>8.5764535535124031E-2</v>
      </c>
      <c r="S7" s="37"/>
      <c r="T7" s="37"/>
      <c r="U7" s="26">
        <v>24</v>
      </c>
      <c r="V7" s="26">
        <v>7.2999999999999995E-2</v>
      </c>
      <c r="W7" s="26">
        <v>7.2999999999999995E-2</v>
      </c>
      <c r="X7" s="26">
        <v>8.1000000000000003E-2</v>
      </c>
      <c r="Y7" s="26">
        <f t="shared" si="4"/>
        <v>7.566666666666666E-2</v>
      </c>
      <c r="Z7" s="44">
        <f t="shared" si="5"/>
        <v>3.7712361663282566E-3</v>
      </c>
      <c r="AA7" s="42"/>
      <c r="AB7" s="42"/>
    </row>
    <row r="8" spans="5:28">
      <c r="E8" s="9">
        <v>36</v>
      </c>
      <c r="F8" s="9">
        <v>26.6</v>
      </c>
      <c r="G8" s="9">
        <v>28.8</v>
      </c>
      <c r="H8" s="9">
        <v>31.4</v>
      </c>
      <c r="I8" s="19">
        <f t="shared" si="0"/>
        <v>28.933333333333337</v>
      </c>
      <c r="J8" s="2">
        <f t="shared" si="1"/>
        <v>1.9618585292749537</v>
      </c>
      <c r="M8" s="9">
        <v>36</v>
      </c>
      <c r="N8" s="5">
        <v>3.33</v>
      </c>
      <c r="O8" s="5">
        <v>3.62</v>
      </c>
      <c r="P8" s="5">
        <v>4.0199999999999996</v>
      </c>
      <c r="Q8" s="5">
        <f t="shared" si="2"/>
        <v>3.6566666666666663</v>
      </c>
      <c r="R8" s="36">
        <f t="shared" si="3"/>
        <v>0.28288199345702814</v>
      </c>
      <c r="S8" s="37"/>
      <c r="T8" s="37"/>
      <c r="U8" s="26">
        <v>36</v>
      </c>
      <c r="V8" s="26">
        <v>0.16300000000000001</v>
      </c>
      <c r="W8" s="26">
        <v>0.16</v>
      </c>
      <c r="X8" s="26">
        <v>0.17199999999999999</v>
      </c>
      <c r="Y8" s="26">
        <f t="shared" si="4"/>
        <v>0.16500000000000001</v>
      </c>
      <c r="Z8" s="44">
        <f t="shared" si="5"/>
        <v>5.0990195135927766E-3</v>
      </c>
      <c r="AA8" s="42"/>
      <c r="AB8" s="42"/>
    </row>
    <row r="9" spans="5:28">
      <c r="E9" s="9">
        <v>48</v>
      </c>
      <c r="F9" s="9">
        <v>29.3</v>
      </c>
      <c r="G9" s="9">
        <v>26.3</v>
      </c>
      <c r="H9" s="9">
        <v>23.2</v>
      </c>
      <c r="I9" s="19">
        <f t="shared" si="0"/>
        <v>26.266666666666666</v>
      </c>
      <c r="J9" s="2">
        <f t="shared" si="1"/>
        <v>2.4904261125803804</v>
      </c>
      <c r="M9" s="9">
        <v>48</v>
      </c>
      <c r="N9" s="5">
        <v>3.3</v>
      </c>
      <c r="O9" s="5">
        <v>3.7</v>
      </c>
      <c r="P9" s="5">
        <v>4.03</v>
      </c>
      <c r="Q9" s="5">
        <f t="shared" si="2"/>
        <v>3.6766666666666672</v>
      </c>
      <c r="R9" s="36">
        <f t="shared" si="3"/>
        <v>0.29847761874031525</v>
      </c>
      <c r="S9" s="37"/>
      <c r="T9" s="37"/>
      <c r="U9" s="26">
        <v>48</v>
      </c>
      <c r="V9" s="26">
        <v>0.2</v>
      </c>
      <c r="W9" s="26">
        <v>0.23</v>
      </c>
      <c r="X9" s="26">
        <v>0.24299999999999999</v>
      </c>
      <c r="Y9" s="26">
        <f t="shared" si="4"/>
        <v>0.22433333333333336</v>
      </c>
      <c r="Z9" s="44">
        <f t="shared" si="5"/>
        <v>1.8006171781426002E-2</v>
      </c>
      <c r="AA9" s="42"/>
      <c r="AB9" s="42"/>
    </row>
    <row r="10" spans="5:28">
      <c r="E10" s="9">
        <v>60</v>
      </c>
      <c r="F10" s="9">
        <v>27.2</v>
      </c>
      <c r="G10" s="9">
        <v>25.2</v>
      </c>
      <c r="H10" s="9">
        <v>22.4</v>
      </c>
      <c r="I10" s="19">
        <f t="shared" si="0"/>
        <v>24.933333333333334</v>
      </c>
      <c r="J10" s="2">
        <f t="shared" si="1"/>
        <v>1.9686430746977872</v>
      </c>
      <c r="M10" s="9">
        <v>60</v>
      </c>
      <c r="N10" s="5">
        <v>3.05</v>
      </c>
      <c r="O10" s="5">
        <v>3.55</v>
      </c>
      <c r="P10" s="5">
        <v>3.75</v>
      </c>
      <c r="Q10" s="5">
        <f t="shared" si="2"/>
        <v>3.4499999999999997</v>
      </c>
      <c r="R10" s="36">
        <f t="shared" si="3"/>
        <v>0.29439202887759497</v>
      </c>
      <c r="S10" s="37"/>
      <c r="T10" s="37"/>
      <c r="U10" s="26">
        <v>60</v>
      </c>
      <c r="V10" s="26">
        <v>0.22700000000000001</v>
      </c>
      <c r="W10" s="26">
        <v>0.25600000000000001</v>
      </c>
      <c r="X10" s="26">
        <v>0.27300000000000002</v>
      </c>
      <c r="Y10" s="26">
        <f t="shared" si="4"/>
        <v>0.252</v>
      </c>
      <c r="Z10" s="44">
        <f t="shared" si="5"/>
        <v>1.8991226044325491E-2</v>
      </c>
      <c r="AA10" s="42"/>
      <c r="AB10" s="42"/>
    </row>
    <row r="11" spans="5:28">
      <c r="E11" s="9">
        <v>72</v>
      </c>
      <c r="F11" s="9">
        <v>26.7</v>
      </c>
      <c r="G11" s="9">
        <v>24.2</v>
      </c>
      <c r="H11" s="9">
        <v>21.1</v>
      </c>
      <c r="I11" s="19">
        <f t="shared" si="0"/>
        <v>24</v>
      </c>
      <c r="J11" s="2">
        <f>_xlfn.STDEV.P(F11:H11)</f>
        <v>2.2905603390145965</v>
      </c>
      <c r="M11" s="9">
        <v>72</v>
      </c>
      <c r="N11" s="5">
        <v>2.78</v>
      </c>
      <c r="O11" s="5">
        <v>3.23</v>
      </c>
      <c r="P11" s="5">
        <v>3.52</v>
      </c>
      <c r="Q11" s="5">
        <f t="shared" si="2"/>
        <v>3.1766666666666663</v>
      </c>
      <c r="R11" s="36">
        <f>_xlfn.STDEV.P(N11:P11)</f>
        <v>0.30444849956747849</v>
      </c>
      <c r="S11" s="37"/>
      <c r="T11" s="37"/>
      <c r="U11" s="26">
        <v>72</v>
      </c>
      <c r="V11" s="26">
        <v>0.23200000000000001</v>
      </c>
      <c r="W11" s="26">
        <v>0.26200000000000001</v>
      </c>
      <c r="X11" s="26">
        <v>0.28000000000000003</v>
      </c>
      <c r="Y11" s="26">
        <f t="shared" si="4"/>
        <v>0.25800000000000001</v>
      </c>
      <c r="Z11" s="44">
        <f>_xlfn.STDEV.P(V11:X11)</f>
        <v>1.9798989873223337E-2</v>
      </c>
      <c r="AA11" s="42"/>
      <c r="AB11" s="42"/>
    </row>
    <row r="12" spans="5:28">
      <c r="E12" s="9">
        <v>96</v>
      </c>
      <c r="F12" s="9">
        <v>25.4</v>
      </c>
      <c r="G12" s="9">
        <v>24.1</v>
      </c>
      <c r="H12" s="9">
        <v>20.9</v>
      </c>
      <c r="I12" s="19">
        <f t="shared" si="0"/>
        <v>23.466666666666669</v>
      </c>
      <c r="J12" s="2">
        <f>_xlfn.STDEV.P(F12:H12)</f>
        <v>1.8909139471577114</v>
      </c>
      <c r="M12" s="9">
        <v>96</v>
      </c>
      <c r="N12" s="5">
        <v>2.67</v>
      </c>
      <c r="O12" s="5">
        <v>3.02</v>
      </c>
      <c r="P12" s="5">
        <v>3.32</v>
      </c>
      <c r="Q12" s="5">
        <f t="shared" si="2"/>
        <v>3.0033333333333334</v>
      </c>
      <c r="R12" s="36">
        <f>_xlfn.STDEV.P(N12:P12)</f>
        <v>0.26562295750848708</v>
      </c>
      <c r="S12" s="41"/>
      <c r="T12" s="37"/>
      <c r="U12" s="26">
        <v>96</v>
      </c>
      <c r="V12" s="26">
        <v>0.23400000000000001</v>
      </c>
      <c r="W12" s="26">
        <v>0.26400000000000001</v>
      </c>
      <c r="X12" s="26">
        <v>0.28199999999999997</v>
      </c>
      <c r="Y12" s="26">
        <f t="shared" si="4"/>
        <v>0.26</v>
      </c>
      <c r="Z12" s="44">
        <f>_xlfn.STDEV.P(V12:X12)</f>
        <v>1.9798989873223316E-2</v>
      </c>
      <c r="AA12" s="43"/>
      <c r="AB12" s="42"/>
    </row>
    <row r="16" spans="5:28">
      <c r="E16" s="9"/>
      <c r="F16" s="50" t="s">
        <v>180</v>
      </c>
      <c r="G16" s="50"/>
      <c r="H16" s="50"/>
      <c r="I16" s="50"/>
      <c r="J16" s="50"/>
      <c r="M16" s="9"/>
      <c r="N16" s="50" t="s">
        <v>201</v>
      </c>
      <c r="O16" s="50"/>
      <c r="P16" s="50"/>
      <c r="Q16" s="50"/>
      <c r="R16" s="50"/>
    </row>
    <row r="17" spans="5:21">
      <c r="E17" s="9" t="s">
        <v>171</v>
      </c>
      <c r="F17" s="9" t="s">
        <v>62</v>
      </c>
      <c r="G17" s="9" t="s">
        <v>147</v>
      </c>
      <c r="H17" s="9" t="s">
        <v>149</v>
      </c>
      <c r="I17" s="9" t="s">
        <v>28</v>
      </c>
      <c r="J17" s="9" t="s">
        <v>29</v>
      </c>
      <c r="M17" s="9" t="s">
        <v>171</v>
      </c>
      <c r="N17" s="9" t="s">
        <v>62</v>
      </c>
      <c r="O17" s="9" t="s">
        <v>147</v>
      </c>
      <c r="P17" s="9" t="s">
        <v>149</v>
      </c>
      <c r="Q17" s="9" t="s">
        <v>28</v>
      </c>
      <c r="R17" s="9" t="s">
        <v>29</v>
      </c>
    </row>
    <row r="18" spans="5:21">
      <c r="E18" s="9">
        <v>0</v>
      </c>
      <c r="F18" s="9">
        <v>80.2</v>
      </c>
      <c r="G18" s="9">
        <v>79.7</v>
      </c>
      <c r="H18" s="9">
        <v>81</v>
      </c>
      <c r="I18" s="19">
        <f>AVERAGE(F18:H18)</f>
        <v>80.3</v>
      </c>
      <c r="J18" s="2">
        <f>_xlfn.STDEV.P(F18:H18)</f>
        <v>0.53541261347363245</v>
      </c>
      <c r="M18" s="9">
        <v>0</v>
      </c>
      <c r="N18" s="5">
        <v>0</v>
      </c>
      <c r="O18" s="5">
        <v>0</v>
      </c>
      <c r="P18" s="5">
        <v>0</v>
      </c>
      <c r="Q18" s="5">
        <f>AVERAGE(N18:P18)</f>
        <v>0</v>
      </c>
      <c r="R18" s="36">
        <f>_xlfn.STDEV.P(N18:P18)</f>
        <v>0</v>
      </c>
      <c r="S18" s="37"/>
      <c r="T18" s="37"/>
    </row>
    <row r="19" spans="5:21">
      <c r="E19" s="9">
        <v>14</v>
      </c>
      <c r="F19" s="9">
        <v>73.3</v>
      </c>
      <c r="G19" s="9">
        <v>68.2</v>
      </c>
      <c r="H19" s="9">
        <v>66.5</v>
      </c>
      <c r="I19" s="19">
        <f t="shared" ref="I19:I26" si="6">AVERAGE(F19:H19)</f>
        <v>69.333333333333329</v>
      </c>
      <c r="J19" s="2">
        <f t="shared" ref="J19:J24" si="7">_xlfn.STDEV.P(F19:H19)</f>
        <v>2.8894443910359096</v>
      </c>
      <c r="M19" s="9">
        <v>14</v>
      </c>
      <c r="N19" s="5">
        <v>0.17</v>
      </c>
      <c r="O19" s="5">
        <v>0.2</v>
      </c>
      <c r="P19" s="5">
        <v>0.22</v>
      </c>
      <c r="Q19" s="5">
        <f t="shared" ref="Q19:Q26" si="8">AVERAGE(N19:P19)</f>
        <v>0.19666666666666666</v>
      </c>
      <c r="R19" s="36">
        <f t="shared" ref="R19:R24" si="9">_xlfn.STDEV.P(N19:P19)</f>
        <v>2.0548046676563472E-2</v>
      </c>
      <c r="S19" s="37"/>
      <c r="T19" s="37"/>
    </row>
    <row r="20" spans="5:21">
      <c r="E20" s="9">
        <v>18</v>
      </c>
      <c r="F20" s="9">
        <v>59.2</v>
      </c>
      <c r="G20" s="9">
        <v>54.3</v>
      </c>
      <c r="H20" s="9">
        <v>52.1</v>
      </c>
      <c r="I20" s="19">
        <f t="shared" si="6"/>
        <v>55.199999999999996</v>
      </c>
      <c r="J20" s="2">
        <f t="shared" si="7"/>
        <v>2.9676028485406656</v>
      </c>
      <c r="M20" s="9">
        <v>18</v>
      </c>
      <c r="N20" s="5">
        <v>0.35</v>
      </c>
      <c r="O20" s="5">
        <v>0.35</v>
      </c>
      <c r="P20" s="5">
        <v>0.42</v>
      </c>
      <c r="Q20" s="5">
        <f t="shared" si="8"/>
        <v>0.37333333333333329</v>
      </c>
      <c r="R20" s="36">
        <f t="shared" si="9"/>
        <v>3.2998316455372219E-2</v>
      </c>
      <c r="S20" s="37"/>
      <c r="T20" s="37"/>
    </row>
    <row r="21" spans="5:21">
      <c r="E21" s="9">
        <v>24</v>
      </c>
      <c r="F21" s="9">
        <v>38.200000000000003</v>
      </c>
      <c r="G21" s="9">
        <v>35.5</v>
      </c>
      <c r="H21" s="9">
        <v>32</v>
      </c>
      <c r="I21" s="19">
        <f t="shared" si="6"/>
        <v>35.233333333333334</v>
      </c>
      <c r="J21" s="2">
        <f t="shared" si="7"/>
        <v>2.5381533094401978</v>
      </c>
      <c r="M21" s="9">
        <v>24</v>
      </c>
      <c r="N21" s="5">
        <v>0.62</v>
      </c>
      <c r="O21" s="5">
        <v>0.62</v>
      </c>
      <c r="P21" s="5">
        <v>0.72</v>
      </c>
      <c r="Q21" s="5">
        <f t="shared" si="8"/>
        <v>0.65333333333333332</v>
      </c>
      <c r="R21" s="36">
        <f t="shared" si="9"/>
        <v>4.7140452079103161E-2</v>
      </c>
      <c r="S21" s="37"/>
      <c r="T21" s="37"/>
    </row>
    <row r="22" spans="5:21">
      <c r="E22" s="9">
        <v>36</v>
      </c>
      <c r="F22" s="9">
        <v>9.1999999999999993</v>
      </c>
      <c r="G22" s="9">
        <v>10.199999999999999</v>
      </c>
      <c r="H22" s="9">
        <v>10.4</v>
      </c>
      <c r="I22" s="19">
        <f t="shared" si="6"/>
        <v>9.9333333333333318</v>
      </c>
      <c r="J22" s="2">
        <f t="shared" si="7"/>
        <v>0.52493385826745442</v>
      </c>
      <c r="M22" s="9">
        <v>36</v>
      </c>
      <c r="N22" s="5">
        <v>1.1200000000000001</v>
      </c>
      <c r="O22" s="5">
        <v>1.1000000000000001</v>
      </c>
      <c r="P22" s="5">
        <v>1.25</v>
      </c>
      <c r="Q22" s="5">
        <f t="shared" si="8"/>
        <v>1.1566666666666667</v>
      </c>
      <c r="R22" s="36">
        <f t="shared" si="9"/>
        <v>6.649979114419996E-2</v>
      </c>
      <c r="S22" s="37"/>
      <c r="T22" s="37"/>
    </row>
    <row r="23" spans="5:21">
      <c r="E23" s="9">
        <v>48</v>
      </c>
      <c r="F23" s="9">
        <v>0</v>
      </c>
      <c r="G23" s="9">
        <v>0</v>
      </c>
      <c r="H23" s="9">
        <v>0</v>
      </c>
      <c r="I23" s="19">
        <f t="shared" si="6"/>
        <v>0</v>
      </c>
      <c r="J23" s="2">
        <f t="shared" si="7"/>
        <v>0</v>
      </c>
      <c r="M23" s="9">
        <v>48</v>
      </c>
      <c r="N23" s="5">
        <v>1.32</v>
      </c>
      <c r="O23" s="5">
        <v>1.35</v>
      </c>
      <c r="P23" s="5">
        <v>1.56</v>
      </c>
      <c r="Q23" s="5">
        <f t="shared" si="8"/>
        <v>1.4100000000000001</v>
      </c>
      <c r="R23" s="36">
        <f t="shared" si="9"/>
        <v>0.10677078252031311</v>
      </c>
      <c r="S23" s="37"/>
      <c r="T23" s="37"/>
    </row>
    <row r="24" spans="5:21">
      <c r="E24" s="9">
        <v>60</v>
      </c>
      <c r="F24" s="9">
        <v>0</v>
      </c>
      <c r="G24" s="9">
        <v>0</v>
      </c>
      <c r="H24" s="9">
        <v>0</v>
      </c>
      <c r="I24" s="19">
        <f t="shared" si="6"/>
        <v>0</v>
      </c>
      <c r="J24" s="2">
        <f t="shared" si="7"/>
        <v>0</v>
      </c>
      <c r="M24" s="9">
        <v>60</v>
      </c>
      <c r="N24" s="5">
        <v>1.52</v>
      </c>
      <c r="O24" s="5">
        <v>1.45</v>
      </c>
      <c r="P24" s="5">
        <v>1.73</v>
      </c>
      <c r="Q24" s="5">
        <f t="shared" si="8"/>
        <v>1.5666666666666664</v>
      </c>
      <c r="R24" s="36">
        <f t="shared" si="9"/>
        <v>0.11897712198383165</v>
      </c>
      <c r="S24" s="38"/>
      <c r="T24" s="39"/>
      <c r="U24" s="35"/>
    </row>
    <row r="25" spans="5:21">
      <c r="E25" s="9">
        <v>72</v>
      </c>
      <c r="F25" s="9">
        <v>0</v>
      </c>
      <c r="G25" s="9">
        <v>0</v>
      </c>
      <c r="H25" s="9">
        <v>0</v>
      </c>
      <c r="I25" s="19">
        <f t="shared" si="6"/>
        <v>0</v>
      </c>
      <c r="J25" s="2">
        <f>_xlfn.STDEV.P(F25:H25)</f>
        <v>0</v>
      </c>
      <c r="M25" s="9">
        <v>72</v>
      </c>
      <c r="N25" s="5">
        <v>1.42</v>
      </c>
      <c r="O25" s="5">
        <v>1.36</v>
      </c>
      <c r="P25" s="5">
        <v>1.64</v>
      </c>
      <c r="Q25" s="5">
        <f t="shared" si="8"/>
        <v>1.4733333333333334</v>
      </c>
      <c r="R25" s="36">
        <f>_xlfn.STDEV.P(N25:P25)</f>
        <v>0.12036980056845185</v>
      </c>
      <c r="S25" s="38"/>
      <c r="T25" s="39"/>
      <c r="U25" s="35"/>
    </row>
    <row r="26" spans="5:21">
      <c r="E26" s="9">
        <v>96</v>
      </c>
      <c r="F26" s="9">
        <v>0</v>
      </c>
      <c r="G26" s="9">
        <v>0</v>
      </c>
      <c r="H26" s="9">
        <v>0</v>
      </c>
      <c r="I26" s="19">
        <f t="shared" si="6"/>
        <v>0</v>
      </c>
      <c r="J26" s="2">
        <f>_xlfn.STDEV.P(F26:H26)</f>
        <v>0</v>
      </c>
      <c r="M26" s="9">
        <v>96</v>
      </c>
      <c r="N26" s="5">
        <v>1.32</v>
      </c>
      <c r="O26" s="5">
        <v>1.51</v>
      </c>
      <c r="P26" s="5">
        <v>1.71</v>
      </c>
      <c r="Q26" s="5">
        <f t="shared" si="8"/>
        <v>1.5133333333333334</v>
      </c>
      <c r="R26" s="36">
        <f>_xlfn.STDEV.P(N26:P26)</f>
        <v>0.15923427883328287</v>
      </c>
      <c r="S26" s="45"/>
      <c r="T26" s="39"/>
      <c r="U26" s="35"/>
    </row>
  </sheetData>
  <mergeCells count="5">
    <mergeCell ref="F2:J2"/>
    <mergeCell ref="N2:R2"/>
    <mergeCell ref="V2:Z2"/>
    <mergeCell ref="F16:J16"/>
    <mergeCell ref="N16:R16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24"/>
  <sheetViews>
    <sheetView topLeftCell="J8" workbookViewId="0">
      <selection activeCell="J16" sqref="J16"/>
    </sheetView>
  </sheetViews>
  <sheetFormatPr baseColWidth="10" defaultColWidth="12.77734375" defaultRowHeight="21"/>
  <cols>
    <col min="2" max="2" width="20.44140625" customWidth="1"/>
    <col min="7" max="7" width="12.6640625" customWidth="1"/>
    <col min="9" max="9" width="13.5546875" bestFit="1" customWidth="1"/>
  </cols>
  <sheetData>
    <row r="2" spans="2:9">
      <c r="B2" s="49"/>
      <c r="C2" s="49" t="s">
        <v>159</v>
      </c>
      <c r="D2" s="49"/>
      <c r="E2" s="49"/>
      <c r="F2" s="49"/>
      <c r="G2" s="49"/>
    </row>
    <row r="3" spans="2:9">
      <c r="B3" s="49"/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</row>
    <row r="4" spans="2:9">
      <c r="B4" s="18" t="s">
        <v>161</v>
      </c>
      <c r="C4" s="19">
        <v>1</v>
      </c>
      <c r="D4" s="19">
        <v>0.95</v>
      </c>
      <c r="E4" s="19">
        <v>1.1000000000000001</v>
      </c>
      <c r="F4" s="19">
        <f>AVERAGE(C4:E4)</f>
        <v>1.0166666666666666</v>
      </c>
      <c r="G4" s="5">
        <f>_xlfn.STDEV.P(C4:E4)</f>
        <v>6.2360956446232414E-2</v>
      </c>
    </row>
    <row r="5" spans="2:9">
      <c r="B5" s="18" t="s">
        <v>127</v>
      </c>
      <c r="C5" s="19">
        <v>26.2</v>
      </c>
      <c r="D5" s="19">
        <v>24.4</v>
      </c>
      <c r="E5" s="19">
        <v>29.3</v>
      </c>
      <c r="F5" s="19">
        <f t="shared" ref="F5:F24" si="0">AVERAGE(C5:E5)</f>
        <v>26.633333333333329</v>
      </c>
      <c r="G5" s="5">
        <f t="shared" ref="G5:G24" si="1">_xlfn.STDEV.P(C5:E5)</f>
        <v>2.0237478982214063</v>
      </c>
      <c r="H5" s="4"/>
      <c r="I5" s="7"/>
    </row>
    <row r="6" spans="2:9">
      <c r="B6" s="18" t="s">
        <v>128</v>
      </c>
      <c r="C6" s="19">
        <v>165.5</v>
      </c>
      <c r="D6" s="19">
        <v>155</v>
      </c>
      <c r="E6" s="19">
        <v>137.19999999999999</v>
      </c>
      <c r="F6" s="19">
        <f t="shared" si="0"/>
        <v>152.56666666666666</v>
      </c>
      <c r="G6" s="5">
        <f t="shared" si="1"/>
        <v>11.68084852321193</v>
      </c>
      <c r="H6" s="4"/>
      <c r="I6" s="7"/>
    </row>
    <row r="7" spans="2:9">
      <c r="B7" s="18" t="s">
        <v>129</v>
      </c>
      <c r="C7" s="19">
        <v>67.599999999999994</v>
      </c>
      <c r="D7" s="19">
        <v>72.2</v>
      </c>
      <c r="E7" s="19">
        <v>62.1</v>
      </c>
      <c r="F7" s="19">
        <f t="shared" si="0"/>
        <v>67.3</v>
      </c>
      <c r="G7" s="5">
        <f t="shared" si="1"/>
        <v>4.1287609117829369</v>
      </c>
      <c r="H7" s="4"/>
      <c r="I7" s="7"/>
    </row>
    <row r="8" spans="2:9">
      <c r="B8" s="18" t="s">
        <v>130</v>
      </c>
      <c r="C8" s="19">
        <v>133.5</v>
      </c>
      <c r="D8" s="19">
        <v>142</v>
      </c>
      <c r="E8" s="19">
        <v>153.6</v>
      </c>
      <c r="F8" s="19">
        <f t="shared" si="0"/>
        <v>143.03333333333333</v>
      </c>
      <c r="G8" s="5">
        <f t="shared" si="1"/>
        <v>8.2382576367147475</v>
      </c>
      <c r="H8" s="4"/>
      <c r="I8" s="7"/>
    </row>
    <row r="9" spans="2:9">
      <c r="B9" s="18" t="s">
        <v>131</v>
      </c>
      <c r="C9" s="19">
        <v>268.5</v>
      </c>
      <c r="D9" s="19">
        <v>262</v>
      </c>
      <c r="E9" s="19">
        <v>220.3</v>
      </c>
      <c r="F9" s="19">
        <f t="shared" si="0"/>
        <v>250.26666666666665</v>
      </c>
      <c r="G9" s="5">
        <f t="shared" si="1"/>
        <v>21.355145099535662</v>
      </c>
      <c r="H9" s="4"/>
      <c r="I9" s="7"/>
    </row>
    <row r="10" spans="2:9">
      <c r="B10" s="18" t="s">
        <v>132</v>
      </c>
      <c r="C10" s="19">
        <v>133.19999999999999</v>
      </c>
      <c r="D10" s="19">
        <v>130</v>
      </c>
      <c r="E10" s="19">
        <v>110.3</v>
      </c>
      <c r="F10" s="19">
        <f t="shared" si="0"/>
        <v>124.5</v>
      </c>
      <c r="G10" s="5">
        <f t="shared" si="1"/>
        <v>10.125545252808198</v>
      </c>
      <c r="H10" s="4"/>
      <c r="I10" s="7"/>
    </row>
    <row r="11" spans="2:9">
      <c r="B11" s="18" t="s">
        <v>133</v>
      </c>
      <c r="C11" s="19">
        <v>172.3</v>
      </c>
      <c r="D11" s="19">
        <v>190.5</v>
      </c>
      <c r="E11" s="19">
        <v>190.4</v>
      </c>
      <c r="F11" s="19">
        <f t="shared" si="0"/>
        <v>184.4</v>
      </c>
      <c r="G11" s="5">
        <f t="shared" si="1"/>
        <v>8.5560894494311235</v>
      </c>
      <c r="H11" s="4"/>
      <c r="I11" s="7"/>
    </row>
    <row r="12" spans="2:9">
      <c r="B12" s="18" t="s">
        <v>134</v>
      </c>
      <c r="C12" s="19">
        <v>47.3</v>
      </c>
      <c r="D12" s="19">
        <v>48.8</v>
      </c>
      <c r="E12" s="19">
        <v>49.2</v>
      </c>
      <c r="F12" s="19">
        <f t="shared" si="0"/>
        <v>48.433333333333337</v>
      </c>
      <c r="G12" s="5">
        <f t="shared" si="1"/>
        <v>0.81785627642568826</v>
      </c>
      <c r="H12" s="4"/>
      <c r="I12" s="7"/>
    </row>
    <row r="13" spans="2:9">
      <c r="B13" s="18" t="s">
        <v>135</v>
      </c>
      <c r="C13" s="19">
        <v>420.3</v>
      </c>
      <c r="D13" s="19">
        <v>462.3</v>
      </c>
      <c r="E13" s="19">
        <v>443.2</v>
      </c>
      <c r="F13" s="19">
        <f t="shared" si="0"/>
        <v>441.93333333333334</v>
      </c>
      <c r="G13" s="5">
        <f t="shared" si="1"/>
        <v>17.169805538276261</v>
      </c>
      <c r="H13" s="4"/>
      <c r="I13" s="7"/>
    </row>
    <row r="14" spans="2:9">
      <c r="B14" s="18" t="s">
        <v>136</v>
      </c>
      <c r="C14" s="19">
        <v>380.3</v>
      </c>
      <c r="D14" s="19">
        <v>410</v>
      </c>
      <c r="E14" s="19">
        <v>440.4</v>
      </c>
      <c r="F14" s="19">
        <f t="shared" si="0"/>
        <v>410.23333333333329</v>
      </c>
      <c r="G14" s="5">
        <f t="shared" si="1"/>
        <v>24.536276997313351</v>
      </c>
      <c r="H14" s="4"/>
      <c r="I14" s="7"/>
    </row>
    <row r="15" spans="2:9">
      <c r="B15" s="18" t="s">
        <v>137</v>
      </c>
      <c r="C15" s="19">
        <v>320.3</v>
      </c>
      <c r="D15" s="19">
        <v>289.3</v>
      </c>
      <c r="E15" s="19">
        <v>315.3</v>
      </c>
      <c r="F15" s="19">
        <f t="shared" si="0"/>
        <v>308.3</v>
      </c>
      <c r="G15" s="5">
        <f t="shared" si="1"/>
        <v>13.589211407093005</v>
      </c>
      <c r="H15" s="4"/>
      <c r="I15" s="7"/>
    </row>
    <row r="16" spans="2:9">
      <c r="B16" s="18" t="s">
        <v>138</v>
      </c>
      <c r="C16" s="19">
        <v>420.4</v>
      </c>
      <c r="D16" s="19">
        <v>398.4</v>
      </c>
      <c r="E16" s="19">
        <v>430.3</v>
      </c>
      <c r="F16" s="19">
        <f t="shared" si="0"/>
        <v>416.36666666666662</v>
      </c>
      <c r="G16" s="5">
        <f t="shared" si="1"/>
        <v>13.331749905978429</v>
      </c>
      <c r="H16" s="4"/>
      <c r="I16" s="7"/>
    </row>
    <row r="17" spans="2:9">
      <c r="B17" s="18" t="s">
        <v>139</v>
      </c>
      <c r="C17" s="19">
        <v>365.6</v>
      </c>
      <c r="D17" s="19">
        <v>400.3</v>
      </c>
      <c r="E17" s="19">
        <v>340.5</v>
      </c>
      <c r="F17" s="19">
        <f t="shared" si="0"/>
        <v>368.8</v>
      </c>
      <c r="G17" s="5">
        <f t="shared" si="1"/>
        <v>24.517884628708629</v>
      </c>
      <c r="H17" s="4"/>
      <c r="I17" s="7"/>
    </row>
    <row r="18" spans="2:9">
      <c r="B18" s="18" t="s">
        <v>140</v>
      </c>
      <c r="C18" s="19">
        <v>405.5</v>
      </c>
      <c r="D18" s="19">
        <v>392.4</v>
      </c>
      <c r="E18" s="19">
        <v>390.5</v>
      </c>
      <c r="F18" s="19">
        <f t="shared" si="0"/>
        <v>396.13333333333338</v>
      </c>
      <c r="G18" s="5">
        <f t="shared" si="1"/>
        <v>6.6684997479859698</v>
      </c>
      <c r="H18" s="4"/>
      <c r="I18" s="7"/>
    </row>
    <row r="19" spans="2:9">
      <c r="B19" s="18" t="s">
        <v>141</v>
      </c>
      <c r="C19" s="19">
        <v>17</v>
      </c>
      <c r="D19" s="19">
        <v>18.5</v>
      </c>
      <c r="E19" s="19">
        <v>20.3</v>
      </c>
      <c r="F19" s="19">
        <f t="shared" si="0"/>
        <v>18.599999999999998</v>
      </c>
      <c r="G19" s="5">
        <f t="shared" si="1"/>
        <v>1.3490737563232045</v>
      </c>
      <c r="H19" s="4"/>
      <c r="I19" s="7"/>
    </row>
    <row r="20" spans="2:9">
      <c r="B20" s="18" t="s">
        <v>142</v>
      </c>
      <c r="C20" s="19">
        <v>52.3</v>
      </c>
      <c r="D20" s="19">
        <v>44.4</v>
      </c>
      <c r="E20" s="19">
        <v>42.5</v>
      </c>
      <c r="F20" s="19">
        <f t="shared" si="0"/>
        <v>46.4</v>
      </c>
      <c r="G20" s="5">
        <f t="shared" si="1"/>
        <v>4.24342628858646</v>
      </c>
      <c r="H20" s="4"/>
      <c r="I20" s="7"/>
    </row>
    <row r="21" spans="2:9">
      <c r="B21" s="18" t="s">
        <v>143</v>
      </c>
      <c r="C21" s="19">
        <v>50.3</v>
      </c>
      <c r="D21" s="19">
        <v>49</v>
      </c>
      <c r="E21" s="19">
        <v>60.3</v>
      </c>
      <c r="F21" s="19">
        <f t="shared" si="0"/>
        <v>53.199999999999996</v>
      </c>
      <c r="G21" s="5">
        <f t="shared" si="1"/>
        <v>5.0484320998372016</v>
      </c>
      <c r="H21" s="4"/>
      <c r="I21" s="7"/>
    </row>
    <row r="22" spans="2:9">
      <c r="B22" s="18" t="s">
        <v>144</v>
      </c>
      <c r="C22" s="19">
        <v>70.3</v>
      </c>
      <c r="D22" s="19">
        <v>65.599999999999994</v>
      </c>
      <c r="E22" s="19">
        <v>77.3</v>
      </c>
      <c r="F22" s="19">
        <f t="shared" si="0"/>
        <v>71.066666666666663</v>
      </c>
      <c r="G22" s="5">
        <f t="shared" si="1"/>
        <v>4.8071705699807348</v>
      </c>
      <c r="H22" s="4"/>
      <c r="I22" s="7"/>
    </row>
    <row r="23" spans="2:9">
      <c r="B23" s="18" t="s">
        <v>144</v>
      </c>
      <c r="C23" s="19">
        <v>65.3</v>
      </c>
      <c r="D23" s="19">
        <v>58.2</v>
      </c>
      <c r="E23" s="19">
        <v>58.9</v>
      </c>
      <c r="F23" s="19">
        <f t="shared" si="0"/>
        <v>60.800000000000004</v>
      </c>
      <c r="G23" s="5">
        <f t="shared" si="1"/>
        <v>3.194787421201394</v>
      </c>
      <c r="H23" s="4"/>
      <c r="I23" s="7"/>
    </row>
    <row r="24" spans="2:9">
      <c r="B24" s="18" t="s">
        <v>145</v>
      </c>
      <c r="C24" s="19">
        <v>64.5</v>
      </c>
      <c r="D24" s="19">
        <v>61.1</v>
      </c>
      <c r="E24" s="19">
        <v>59</v>
      </c>
      <c r="F24" s="19">
        <f t="shared" si="0"/>
        <v>61.533333333333331</v>
      </c>
      <c r="G24" s="5">
        <f t="shared" si="1"/>
        <v>2.2661764175711379</v>
      </c>
      <c r="H24" s="4"/>
      <c r="I24" s="7"/>
    </row>
  </sheetData>
  <mergeCells count="2">
    <mergeCell ref="B2:B3"/>
    <mergeCell ref="C2:G2"/>
  </mergeCells>
  <phoneticPr fontId="4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G10"/>
  <sheetViews>
    <sheetView workbookViewId="0">
      <selection activeCell="B3" sqref="B3"/>
    </sheetView>
  </sheetViews>
  <sheetFormatPr baseColWidth="10" defaultColWidth="12.77734375" defaultRowHeight="21"/>
  <cols>
    <col min="2" max="2" width="9.21875" customWidth="1"/>
  </cols>
  <sheetData>
    <row r="2" spans="2:7">
      <c r="B2" s="9"/>
      <c r="C2" s="50" t="s">
        <v>227</v>
      </c>
      <c r="D2" s="50"/>
      <c r="E2" s="50"/>
      <c r="F2" s="50"/>
      <c r="G2" s="50"/>
    </row>
    <row r="3" spans="2:7">
      <c r="B3" s="9" t="s">
        <v>229</v>
      </c>
      <c r="C3" s="9" t="s">
        <v>226</v>
      </c>
      <c r="D3" s="9" t="s">
        <v>147</v>
      </c>
      <c r="E3" s="9" t="s">
        <v>149</v>
      </c>
      <c r="F3" s="9" t="s">
        <v>151</v>
      </c>
      <c r="G3" s="9" t="s">
        <v>228</v>
      </c>
    </row>
    <row r="4" spans="2:7">
      <c r="B4" s="9">
        <v>0</v>
      </c>
      <c r="C4" s="31">
        <v>12606</v>
      </c>
      <c r="D4" s="9">
        <v>11051</v>
      </c>
      <c r="E4" s="9">
        <v>13212</v>
      </c>
      <c r="F4" s="32">
        <f>AVERAGE(C4:E4)</f>
        <v>12289.666666666666</v>
      </c>
      <c r="G4" s="32">
        <f>_xlfn.STDEV.P(C4:E4)</f>
        <v>910.13930557665492</v>
      </c>
    </row>
    <row r="5" spans="2:7">
      <c r="B5" s="9">
        <v>0.1</v>
      </c>
      <c r="C5" s="31">
        <v>23004</v>
      </c>
      <c r="D5" s="9">
        <v>26021</v>
      </c>
      <c r="E5" s="9">
        <v>20121</v>
      </c>
      <c r="F5" s="32">
        <f t="shared" ref="F5:F10" si="0">AVERAGE(C5:E5)</f>
        <v>23048.666666666668</v>
      </c>
      <c r="G5" s="32">
        <f t="shared" ref="G5:G10" si="1">_xlfn.STDEV.P(C5:E5)</f>
        <v>2408.8719812854774</v>
      </c>
    </row>
    <row r="6" spans="2:7">
      <c r="B6" s="9">
        <v>0.2</v>
      </c>
      <c r="C6" s="31">
        <v>61234</v>
      </c>
      <c r="D6" s="9">
        <v>66530</v>
      </c>
      <c r="E6" s="9">
        <v>68483</v>
      </c>
      <c r="F6" s="32">
        <f t="shared" si="0"/>
        <v>65415.666666666664</v>
      </c>
      <c r="G6" s="32">
        <f t="shared" si="1"/>
        <v>3062.4940090644345</v>
      </c>
    </row>
    <row r="7" spans="2:7">
      <c r="B7" s="9">
        <v>0.5</v>
      </c>
      <c r="C7" s="31">
        <v>243294</v>
      </c>
      <c r="D7" s="9">
        <v>229180</v>
      </c>
      <c r="E7" s="9">
        <v>230201</v>
      </c>
      <c r="F7" s="32">
        <f t="shared" si="0"/>
        <v>234225</v>
      </c>
      <c r="G7" s="32">
        <f t="shared" si="1"/>
        <v>6426.283581251816</v>
      </c>
    </row>
    <row r="8" spans="2:7">
      <c r="B8" s="9">
        <v>1</v>
      </c>
      <c r="C8" s="31">
        <v>423543</v>
      </c>
      <c r="D8" s="9">
        <v>487322</v>
      </c>
      <c r="E8" s="9">
        <v>475632</v>
      </c>
      <c r="F8" s="32">
        <f t="shared" si="0"/>
        <v>462165.66666666669</v>
      </c>
      <c r="G8" s="32">
        <f t="shared" si="1"/>
        <v>27724.198940436294</v>
      </c>
    </row>
    <row r="9" spans="2:7">
      <c r="B9" s="9">
        <v>2</v>
      </c>
      <c r="C9" s="31">
        <v>1090088</v>
      </c>
      <c r="D9" s="9">
        <v>968392</v>
      </c>
      <c r="E9" s="9">
        <v>1231981</v>
      </c>
      <c r="F9" s="32">
        <f t="shared" si="0"/>
        <v>1096820.3333333333</v>
      </c>
      <c r="G9" s="32">
        <f t="shared" si="1"/>
        <v>107715.00503437557</v>
      </c>
    </row>
    <row r="10" spans="2:7">
      <c r="B10" s="9">
        <v>5</v>
      </c>
      <c r="C10" s="31">
        <v>2831433</v>
      </c>
      <c r="D10" s="9">
        <v>2456485</v>
      </c>
      <c r="E10" s="9">
        <v>2743241</v>
      </c>
      <c r="F10" s="32">
        <f t="shared" si="0"/>
        <v>2677053</v>
      </c>
      <c r="G10" s="32">
        <f t="shared" si="1"/>
        <v>160066.94262922206</v>
      </c>
    </row>
  </sheetData>
  <mergeCells count="1">
    <mergeCell ref="C2:G2"/>
  </mergeCells>
  <phoneticPr fontId="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94"/>
  <sheetViews>
    <sheetView zoomScale="86" zoomScaleNormal="86" zoomScalePageLayoutView="86" workbookViewId="0">
      <selection activeCell="F96" sqref="F96"/>
    </sheetView>
  </sheetViews>
  <sheetFormatPr baseColWidth="10" defaultColWidth="12.77734375" defaultRowHeight="21"/>
  <cols>
    <col min="3" max="7" width="12.77734375" style="17"/>
    <col min="9" max="9" width="12.77734375" style="12"/>
  </cols>
  <sheetData>
    <row r="2" spans="2:9">
      <c r="B2" s="49"/>
      <c r="C2" s="60" t="s">
        <v>30</v>
      </c>
      <c r="D2" s="60"/>
      <c r="E2" s="60"/>
      <c r="F2" s="60"/>
      <c r="G2" s="60"/>
    </row>
    <row r="3" spans="2:9">
      <c r="B3" s="49"/>
      <c r="C3" s="6" t="s">
        <v>25</v>
      </c>
      <c r="D3" s="6" t="s">
        <v>26</v>
      </c>
      <c r="E3" s="6" t="s">
        <v>27</v>
      </c>
      <c r="F3" s="6" t="s">
        <v>28</v>
      </c>
      <c r="G3" s="6" t="s">
        <v>29</v>
      </c>
    </row>
    <row r="4" spans="2:9">
      <c r="B4" s="8" t="s">
        <v>61</v>
      </c>
      <c r="C4" s="6">
        <v>1.02</v>
      </c>
      <c r="D4" s="6">
        <v>0.94</v>
      </c>
      <c r="E4" s="6">
        <v>1.04</v>
      </c>
      <c r="F4" s="6">
        <f>AVERAGE(C4:E4)</f>
        <v>1</v>
      </c>
      <c r="G4" s="6">
        <f>_xlfn.STDEV.P(C4:E4)</f>
        <v>4.3204937989385774E-2</v>
      </c>
    </row>
    <row r="5" spans="2:9">
      <c r="B5" s="9" t="s">
        <v>31</v>
      </c>
      <c r="C5" s="16">
        <v>64.051911842804046</v>
      </c>
      <c r="D5" s="16">
        <v>72.197158789166224</v>
      </c>
      <c r="E5" s="16">
        <v>66.359267126925118</v>
      </c>
      <c r="F5" s="6">
        <f t="shared" ref="F5" si="0">AVERAGE(C5:E5)</f>
        <v>67.536112586298458</v>
      </c>
      <c r="G5" s="6">
        <f t="shared" ref="G5" si="1">_xlfn.STDEV.P(C5:E5)</f>
        <v>3.427825927196551</v>
      </c>
      <c r="I5" s="13"/>
    </row>
    <row r="6" spans="2:9">
      <c r="B6" s="9" t="s">
        <v>32</v>
      </c>
      <c r="C6" s="6">
        <v>352.1</v>
      </c>
      <c r="D6" s="6">
        <v>367</v>
      </c>
      <c r="E6" s="6">
        <v>367.2</v>
      </c>
      <c r="F6" s="6">
        <f t="shared" ref="F6:F34" si="2">AVERAGE(C6:E6)</f>
        <v>362.09999999999997</v>
      </c>
      <c r="G6" s="6">
        <f t="shared" ref="G6:G34" si="3">_xlfn.STDEV.P(C6:E6)</f>
        <v>7.0715392006738158</v>
      </c>
      <c r="I6" s="13"/>
    </row>
    <row r="7" spans="2:9">
      <c r="B7" s="9" t="s">
        <v>33</v>
      </c>
      <c r="C7" s="6">
        <v>127.3</v>
      </c>
      <c r="D7" s="6">
        <v>134</v>
      </c>
      <c r="E7" s="6">
        <v>132.1</v>
      </c>
      <c r="F7" s="6">
        <f t="shared" si="2"/>
        <v>131.13333333333333</v>
      </c>
      <c r="G7" s="6">
        <f t="shared" si="3"/>
        <v>2.8193773938387339</v>
      </c>
      <c r="I7" s="13"/>
    </row>
    <row r="8" spans="2:9">
      <c r="B8" s="9" t="s">
        <v>34</v>
      </c>
      <c r="C8" s="6">
        <v>35.200000000000003</v>
      </c>
      <c r="D8" s="6">
        <v>40.1</v>
      </c>
      <c r="E8" s="6">
        <v>43.5</v>
      </c>
      <c r="F8" s="6">
        <f t="shared" si="2"/>
        <v>39.6</v>
      </c>
      <c r="G8" s="6">
        <f t="shared" si="3"/>
        <v>3.4068558329736613</v>
      </c>
      <c r="I8" s="13"/>
    </row>
    <row r="9" spans="2:9">
      <c r="B9" s="9" t="s">
        <v>35</v>
      </c>
      <c r="C9" s="6">
        <v>6.1</v>
      </c>
      <c r="D9" s="6">
        <v>6.4</v>
      </c>
      <c r="E9" s="6">
        <v>7</v>
      </c>
      <c r="F9" s="6">
        <f t="shared" si="2"/>
        <v>6.5</v>
      </c>
      <c r="G9" s="6">
        <f t="shared" si="3"/>
        <v>0.37416573867739422</v>
      </c>
      <c r="I9" s="13"/>
    </row>
    <row r="10" spans="2:9">
      <c r="B10" s="9" t="s">
        <v>36</v>
      </c>
      <c r="C10" s="6">
        <v>149.19999999999999</v>
      </c>
      <c r="D10" s="6">
        <v>163.19999999999999</v>
      </c>
      <c r="E10" s="6">
        <v>156.19999999999999</v>
      </c>
      <c r="F10" s="6">
        <f t="shared" si="2"/>
        <v>156.19999999999999</v>
      </c>
      <c r="G10" s="6">
        <f t="shared" si="3"/>
        <v>5.715476066494082</v>
      </c>
      <c r="I10" s="13"/>
    </row>
    <row r="11" spans="2:9">
      <c r="B11" s="9" t="s">
        <v>37</v>
      </c>
      <c r="C11" s="6">
        <v>74</v>
      </c>
      <c r="D11" s="6">
        <v>71.2</v>
      </c>
      <c r="E11" s="6">
        <v>88</v>
      </c>
      <c r="F11" s="6">
        <f t="shared" si="2"/>
        <v>77.733333333333334</v>
      </c>
      <c r="G11" s="6">
        <f t="shared" si="3"/>
        <v>7.3490740157443559</v>
      </c>
      <c r="I11" s="13"/>
    </row>
    <row r="12" spans="2:9">
      <c r="B12" s="9" t="s">
        <v>38</v>
      </c>
      <c r="C12" s="6">
        <v>26.4</v>
      </c>
      <c r="D12" s="6">
        <v>28.5</v>
      </c>
      <c r="E12" s="6">
        <v>32.1</v>
      </c>
      <c r="F12" s="6">
        <f t="shared" si="2"/>
        <v>29</v>
      </c>
      <c r="G12" s="6">
        <f t="shared" si="3"/>
        <v>2.353720459187965</v>
      </c>
      <c r="I12" s="13"/>
    </row>
    <row r="13" spans="2:9">
      <c r="B13" s="9" t="s">
        <v>39</v>
      </c>
      <c r="C13" s="6">
        <v>337.2</v>
      </c>
      <c r="D13" s="6">
        <v>310.2</v>
      </c>
      <c r="E13" s="6">
        <v>360</v>
      </c>
      <c r="F13" s="6">
        <f t="shared" si="2"/>
        <v>335.8</v>
      </c>
      <c r="G13" s="6">
        <f t="shared" si="3"/>
        <v>20.354852001427084</v>
      </c>
      <c r="I13" s="13"/>
    </row>
    <row r="14" spans="2:9">
      <c r="B14" s="9" t="s">
        <v>40</v>
      </c>
      <c r="C14" s="6">
        <v>6.2</v>
      </c>
      <c r="D14" s="6">
        <v>6.45</v>
      </c>
      <c r="E14" s="6">
        <v>6.9</v>
      </c>
      <c r="F14" s="6">
        <f t="shared" si="2"/>
        <v>6.5166666666666666</v>
      </c>
      <c r="G14" s="6">
        <f t="shared" si="3"/>
        <v>0.28963578661637956</v>
      </c>
      <c r="I14" s="13"/>
    </row>
    <row r="15" spans="2:9">
      <c r="B15" s="9" t="s">
        <v>41</v>
      </c>
      <c r="C15" s="6">
        <v>456</v>
      </c>
      <c r="D15" s="6">
        <v>478.2</v>
      </c>
      <c r="E15" s="6">
        <v>495.2</v>
      </c>
      <c r="F15" s="6">
        <f t="shared" si="2"/>
        <v>476.4666666666667</v>
      </c>
      <c r="G15" s="6">
        <f t="shared" si="3"/>
        <v>16.050199029572461</v>
      </c>
      <c r="I15" s="13"/>
    </row>
    <row r="16" spans="2:9">
      <c r="B16" s="9" t="s">
        <v>42</v>
      </c>
      <c r="C16" s="6">
        <v>321</v>
      </c>
      <c r="D16" s="6">
        <v>332.4</v>
      </c>
      <c r="E16" s="6">
        <v>346.2</v>
      </c>
      <c r="F16" s="6">
        <f t="shared" si="2"/>
        <v>333.2</v>
      </c>
      <c r="G16" s="6">
        <f t="shared" si="3"/>
        <v>10.303397497913002</v>
      </c>
      <c r="I16" s="13"/>
    </row>
    <row r="17" spans="2:9">
      <c r="B17" s="9" t="s">
        <v>43</v>
      </c>
      <c r="C17" s="6">
        <v>75.2</v>
      </c>
      <c r="D17" s="6">
        <v>79.8</v>
      </c>
      <c r="E17" s="6">
        <v>83.4</v>
      </c>
      <c r="F17" s="6">
        <f t="shared" si="2"/>
        <v>79.466666666666669</v>
      </c>
      <c r="G17" s="6">
        <f t="shared" si="3"/>
        <v>3.3559234529741926</v>
      </c>
      <c r="I17" s="13"/>
    </row>
    <row r="18" spans="2:9">
      <c r="B18" s="9" t="s">
        <v>44</v>
      </c>
      <c r="C18" s="6">
        <v>10.199999999999999</v>
      </c>
      <c r="D18" s="6">
        <v>13.3</v>
      </c>
      <c r="E18" s="6">
        <v>15.6</v>
      </c>
      <c r="F18" s="6">
        <f t="shared" si="2"/>
        <v>13.033333333333333</v>
      </c>
      <c r="G18" s="6">
        <f t="shared" si="3"/>
        <v>2.2125902367034715</v>
      </c>
      <c r="I18" s="13"/>
    </row>
    <row r="19" spans="2:9">
      <c r="B19" s="9" t="s">
        <v>45</v>
      </c>
      <c r="C19" s="6">
        <v>485.2</v>
      </c>
      <c r="D19" s="6">
        <v>472.3</v>
      </c>
      <c r="E19" s="6">
        <v>461.1</v>
      </c>
      <c r="F19" s="6">
        <f t="shared" si="2"/>
        <v>472.86666666666662</v>
      </c>
      <c r="G19" s="6">
        <f t="shared" si="3"/>
        <v>9.8469397389352373</v>
      </c>
      <c r="I19" s="13"/>
    </row>
    <row r="20" spans="2:9">
      <c r="B20" s="9" t="s">
        <v>46</v>
      </c>
      <c r="C20" s="6">
        <v>132.1</v>
      </c>
      <c r="D20" s="6">
        <v>135</v>
      </c>
      <c r="E20" s="6">
        <v>148.19999999999999</v>
      </c>
      <c r="F20" s="6">
        <f t="shared" si="2"/>
        <v>138.43333333333334</v>
      </c>
      <c r="G20" s="6">
        <f t="shared" si="3"/>
        <v>7.0068220724916017</v>
      </c>
      <c r="I20" s="13"/>
    </row>
    <row r="21" spans="2:9">
      <c r="B21" s="9" t="s">
        <v>47</v>
      </c>
      <c r="C21" s="6">
        <v>0</v>
      </c>
      <c r="D21" s="6">
        <v>0</v>
      </c>
      <c r="E21" s="6">
        <v>0</v>
      </c>
      <c r="F21" s="6">
        <f t="shared" si="2"/>
        <v>0</v>
      </c>
      <c r="G21" s="6">
        <f t="shared" si="3"/>
        <v>0</v>
      </c>
      <c r="I21" s="13"/>
    </row>
    <row r="22" spans="2:9">
      <c r="B22" s="9" t="s">
        <v>48</v>
      </c>
      <c r="C22" s="6">
        <v>72.099999999999994</v>
      </c>
      <c r="D22" s="6">
        <v>68.2</v>
      </c>
      <c r="E22" s="6">
        <v>75.8</v>
      </c>
      <c r="F22" s="6">
        <f t="shared" si="2"/>
        <v>72.033333333333346</v>
      </c>
      <c r="G22" s="6">
        <f t="shared" si="3"/>
        <v>3.1030450993965384</v>
      </c>
      <c r="I22" s="13"/>
    </row>
    <row r="23" spans="2:9">
      <c r="B23" s="9" t="s">
        <v>49</v>
      </c>
      <c r="C23" s="6">
        <v>6</v>
      </c>
      <c r="D23" s="6">
        <v>6.2</v>
      </c>
      <c r="E23" s="6">
        <v>7.7</v>
      </c>
      <c r="F23" s="6">
        <f t="shared" si="2"/>
        <v>6.6333333333333329</v>
      </c>
      <c r="G23" s="6">
        <f t="shared" si="3"/>
        <v>0.75865377844941162</v>
      </c>
      <c r="I23" s="13"/>
    </row>
    <row r="24" spans="2:9">
      <c r="B24" s="9" t="s">
        <v>50</v>
      </c>
      <c r="C24" s="6">
        <v>127.2</v>
      </c>
      <c r="D24" s="6">
        <v>147.30000000000001</v>
      </c>
      <c r="E24" s="6">
        <v>141.19999999999999</v>
      </c>
      <c r="F24" s="6">
        <f t="shared" si="2"/>
        <v>138.56666666666666</v>
      </c>
      <c r="G24" s="6">
        <f t="shared" si="3"/>
        <v>8.4144056368957081</v>
      </c>
      <c r="I24" s="13"/>
    </row>
    <row r="25" spans="2:9">
      <c r="B25" s="9" t="s">
        <v>51</v>
      </c>
      <c r="C25" s="6">
        <v>113.2</v>
      </c>
      <c r="D25" s="6">
        <v>124.3</v>
      </c>
      <c r="E25" s="6">
        <v>119.5</v>
      </c>
      <c r="F25" s="6">
        <f t="shared" si="2"/>
        <v>119</v>
      </c>
      <c r="G25" s="6">
        <f t="shared" si="3"/>
        <v>4.5453272709454025</v>
      </c>
      <c r="I25" s="13"/>
    </row>
    <row r="26" spans="2:9">
      <c r="B26" s="9" t="s">
        <v>52</v>
      </c>
      <c r="C26" s="6">
        <v>6.23</v>
      </c>
      <c r="D26" s="6">
        <v>7.3</v>
      </c>
      <c r="E26" s="6">
        <v>6.2</v>
      </c>
      <c r="F26" s="6">
        <f t="shared" si="2"/>
        <v>6.5766666666666671</v>
      </c>
      <c r="G26" s="6">
        <f t="shared" si="3"/>
        <v>0.51162051909159723</v>
      </c>
      <c r="I26" s="13"/>
    </row>
    <row r="27" spans="2:9">
      <c r="B27" s="9" t="s">
        <v>53</v>
      </c>
      <c r="C27" s="6">
        <v>13.3</v>
      </c>
      <c r="D27" s="6">
        <v>13.4</v>
      </c>
      <c r="E27" s="6">
        <v>13.5</v>
      </c>
      <c r="F27" s="6">
        <f t="shared" si="2"/>
        <v>13.4</v>
      </c>
      <c r="G27" s="6">
        <f t="shared" si="3"/>
        <v>8.1649658092772318E-2</v>
      </c>
      <c r="I27" s="13"/>
    </row>
    <row r="28" spans="2:9">
      <c r="B28" s="9" t="s">
        <v>54</v>
      </c>
      <c r="C28" s="6">
        <v>75.2</v>
      </c>
      <c r="D28" s="6">
        <v>77</v>
      </c>
      <c r="E28" s="6">
        <v>88.2</v>
      </c>
      <c r="F28" s="6">
        <f t="shared" si="2"/>
        <v>80.133333333333326</v>
      </c>
      <c r="G28" s="6">
        <f t="shared" si="3"/>
        <v>5.751135153650587</v>
      </c>
      <c r="I28" s="13"/>
    </row>
    <row r="29" spans="2:9">
      <c r="B29" s="9" t="s">
        <v>55</v>
      </c>
      <c r="C29" s="6">
        <v>74.2</v>
      </c>
      <c r="D29" s="6">
        <v>68.2</v>
      </c>
      <c r="E29" s="6">
        <v>74.3</v>
      </c>
      <c r="F29" s="6">
        <f t="shared" si="2"/>
        <v>72.233333333333334</v>
      </c>
      <c r="G29" s="6">
        <f t="shared" si="3"/>
        <v>2.8522895287041861</v>
      </c>
      <c r="I29" s="13"/>
    </row>
    <row r="30" spans="2:9">
      <c r="B30" s="9" t="s">
        <v>56</v>
      </c>
      <c r="C30" s="6">
        <v>0</v>
      </c>
      <c r="D30" s="6">
        <v>0</v>
      </c>
      <c r="E30" s="6">
        <v>0</v>
      </c>
      <c r="F30" s="6">
        <f t="shared" si="2"/>
        <v>0</v>
      </c>
      <c r="G30" s="6">
        <f t="shared" si="3"/>
        <v>0</v>
      </c>
      <c r="I30" s="13"/>
    </row>
    <row r="31" spans="2:9">
      <c r="B31" s="9" t="s">
        <v>57</v>
      </c>
      <c r="C31" s="6">
        <v>6.1</v>
      </c>
      <c r="D31" s="6">
        <v>6.4</v>
      </c>
      <c r="E31" s="6">
        <v>6.7</v>
      </c>
      <c r="F31" s="6">
        <f t="shared" si="2"/>
        <v>6.3999999999999995</v>
      </c>
      <c r="G31" s="6">
        <f t="shared" si="3"/>
        <v>0.24494897427831802</v>
      </c>
      <c r="I31" s="13"/>
    </row>
    <row r="32" spans="2:9">
      <c r="B32" s="9" t="s">
        <v>58</v>
      </c>
      <c r="C32" s="6">
        <v>119.5</v>
      </c>
      <c r="D32" s="6">
        <v>115.3</v>
      </c>
      <c r="E32" s="6">
        <v>121.3</v>
      </c>
      <c r="F32" s="6">
        <f t="shared" si="2"/>
        <v>118.7</v>
      </c>
      <c r="G32" s="6">
        <f t="shared" si="3"/>
        <v>2.5139610179953071</v>
      </c>
      <c r="I32" s="13"/>
    </row>
    <row r="33" spans="2:9">
      <c r="B33" s="9" t="s">
        <v>59</v>
      </c>
      <c r="C33" s="6">
        <v>52.1</v>
      </c>
      <c r="D33" s="6">
        <v>56.7</v>
      </c>
      <c r="E33" s="6">
        <v>52.1</v>
      </c>
      <c r="F33" s="6">
        <f t="shared" si="2"/>
        <v>53.633333333333333</v>
      </c>
      <c r="G33" s="6">
        <f t="shared" si="3"/>
        <v>2.1684607956387465</v>
      </c>
      <c r="I33" s="13"/>
    </row>
    <row r="34" spans="2:9">
      <c r="B34" s="9" t="s">
        <v>60</v>
      </c>
      <c r="C34" s="6">
        <v>0</v>
      </c>
      <c r="D34" s="6">
        <v>0</v>
      </c>
      <c r="E34" s="6">
        <v>0</v>
      </c>
      <c r="F34" s="6">
        <f t="shared" si="2"/>
        <v>0</v>
      </c>
      <c r="G34" s="6">
        <f t="shared" si="3"/>
        <v>0</v>
      </c>
      <c r="I34" s="13"/>
    </row>
    <row r="35" spans="2:9">
      <c r="B35" s="9" t="s">
        <v>67</v>
      </c>
      <c r="C35" s="16">
        <v>108.97723048327138</v>
      </c>
      <c r="D35" s="16">
        <v>115.87101699415827</v>
      </c>
      <c r="E35" s="16">
        <v>102.99296335634627</v>
      </c>
      <c r="F35" s="6">
        <f t="shared" ref="F35:F62" si="4">AVERAGE(C35:E35)</f>
        <v>109.28040361125863</v>
      </c>
      <c r="G35" s="6">
        <f t="shared" ref="G35:G62" si="5">_xlfn.STDEV.P(C35:E35)</f>
        <v>5.2618122248100621</v>
      </c>
      <c r="I35" s="14"/>
    </row>
    <row r="36" spans="2:9">
      <c r="B36" s="9" t="s">
        <v>68</v>
      </c>
      <c r="C36" s="10">
        <v>132</v>
      </c>
      <c r="D36" s="10">
        <v>152</v>
      </c>
      <c r="E36" s="10">
        <v>142.4</v>
      </c>
      <c r="F36" s="6">
        <f t="shared" si="4"/>
        <v>142.13333333333333</v>
      </c>
      <c r="G36" s="6">
        <f t="shared" si="5"/>
        <v>8.1671428432605637</v>
      </c>
      <c r="I36" s="14"/>
    </row>
    <row r="37" spans="2:9">
      <c r="B37" s="9" t="s">
        <v>69</v>
      </c>
      <c r="C37" s="10">
        <v>254</v>
      </c>
      <c r="D37" s="10">
        <v>267</v>
      </c>
      <c r="E37" s="10">
        <v>235</v>
      </c>
      <c r="F37" s="6">
        <f t="shared" si="4"/>
        <v>252</v>
      </c>
      <c r="G37" s="6">
        <f t="shared" si="5"/>
        <v>13.140268896284683</v>
      </c>
      <c r="I37" s="14"/>
    </row>
    <row r="38" spans="2:9">
      <c r="B38" s="9" t="s">
        <v>70</v>
      </c>
      <c r="C38" s="10">
        <v>113.2</v>
      </c>
      <c r="D38" s="10">
        <v>115.5</v>
      </c>
      <c r="E38" s="10">
        <v>129.30000000000001</v>
      </c>
      <c r="F38" s="6">
        <f t="shared" si="4"/>
        <v>119.33333333333333</v>
      </c>
      <c r="G38" s="6">
        <f t="shared" si="5"/>
        <v>7.1097741798800449</v>
      </c>
      <c r="I38" s="14"/>
    </row>
    <row r="39" spans="2:9">
      <c r="B39" s="9" t="s">
        <v>71</v>
      </c>
      <c r="C39" s="10">
        <v>83.2</v>
      </c>
      <c r="D39" s="10">
        <v>89.5</v>
      </c>
      <c r="E39" s="10">
        <v>89.9</v>
      </c>
      <c r="F39" s="6">
        <f t="shared" si="4"/>
        <v>87.533333333333346</v>
      </c>
      <c r="G39" s="6">
        <f t="shared" si="5"/>
        <v>3.068477726097349</v>
      </c>
      <c r="I39" s="14"/>
    </row>
    <row r="40" spans="2:9">
      <c r="B40" s="9" t="s">
        <v>72</v>
      </c>
      <c r="C40" s="10">
        <v>989.2</v>
      </c>
      <c r="D40" s="10">
        <v>1004</v>
      </c>
      <c r="E40" s="10">
        <v>1013</v>
      </c>
      <c r="F40" s="6">
        <f t="shared" si="4"/>
        <v>1002.0666666666666</v>
      </c>
      <c r="G40" s="6">
        <f t="shared" si="5"/>
        <v>9.8120107804443002</v>
      </c>
      <c r="I40" s="15"/>
    </row>
    <row r="41" spans="2:9">
      <c r="B41" s="9" t="s">
        <v>73</v>
      </c>
      <c r="C41" s="10">
        <v>389.3</v>
      </c>
      <c r="D41" s="10">
        <v>394.3</v>
      </c>
      <c r="E41" s="10">
        <v>396.6</v>
      </c>
      <c r="F41" s="6">
        <f t="shared" si="4"/>
        <v>393.40000000000003</v>
      </c>
      <c r="G41" s="6">
        <f t="shared" si="5"/>
        <v>3.0474032661705102</v>
      </c>
      <c r="I41" s="14"/>
    </row>
    <row r="42" spans="2:9">
      <c r="B42" s="9" t="s">
        <v>74</v>
      </c>
      <c r="C42" s="10">
        <v>203.4</v>
      </c>
      <c r="D42" s="10">
        <v>208.3</v>
      </c>
      <c r="E42" s="10">
        <v>209</v>
      </c>
      <c r="F42" s="6">
        <f t="shared" si="4"/>
        <v>206.9</v>
      </c>
      <c r="G42" s="6">
        <f t="shared" si="5"/>
        <v>2.4913182588073055</v>
      </c>
      <c r="I42" s="14"/>
    </row>
    <row r="43" spans="2:9">
      <c r="B43" s="9" t="s">
        <v>75</v>
      </c>
      <c r="C43" s="10">
        <v>138</v>
      </c>
      <c r="D43" s="10">
        <v>128.4</v>
      </c>
      <c r="E43" s="10">
        <v>129.19999999999999</v>
      </c>
      <c r="F43" s="6">
        <f t="shared" si="4"/>
        <v>131.86666666666665</v>
      </c>
      <c r="G43" s="6">
        <f t="shared" si="5"/>
        <v>4.349201714746691</v>
      </c>
      <c r="I43" s="14"/>
    </row>
    <row r="44" spans="2:9">
      <c r="B44" s="9" t="s">
        <v>76</v>
      </c>
      <c r="C44" s="10">
        <v>20.399999999999999</v>
      </c>
      <c r="D44" s="10">
        <v>25.3</v>
      </c>
      <c r="E44" s="10">
        <v>20.8</v>
      </c>
      <c r="F44" s="6">
        <f t="shared" si="4"/>
        <v>22.166666666666668</v>
      </c>
      <c r="G44" s="6">
        <f t="shared" si="5"/>
        <v>2.2216110270602183</v>
      </c>
      <c r="I44" s="14"/>
    </row>
    <row r="45" spans="2:9">
      <c r="B45" s="9" t="s">
        <v>77</v>
      </c>
      <c r="C45" s="10">
        <v>963.4</v>
      </c>
      <c r="D45" s="10">
        <v>973.2</v>
      </c>
      <c r="E45" s="10">
        <v>957</v>
      </c>
      <c r="F45" s="6">
        <f t="shared" si="4"/>
        <v>964.5333333333333</v>
      </c>
      <c r="G45" s="6">
        <f t="shared" si="5"/>
        <v>6.6619983655223534</v>
      </c>
      <c r="I45" s="14"/>
    </row>
    <row r="46" spans="2:9">
      <c r="B46" s="9" t="s">
        <v>78</v>
      </c>
      <c r="C46" s="16">
        <v>344.4</v>
      </c>
      <c r="D46" s="16">
        <v>356.3</v>
      </c>
      <c r="E46" s="16">
        <v>342.4</v>
      </c>
      <c r="F46" s="6">
        <f t="shared" si="4"/>
        <v>347.7</v>
      </c>
      <c r="G46" s="6">
        <f t="shared" si="5"/>
        <v>6.1356879538212228</v>
      </c>
      <c r="I46" s="14"/>
    </row>
    <row r="47" spans="2:9">
      <c r="B47" s="9" t="s">
        <v>79</v>
      </c>
      <c r="C47" s="16">
        <v>254</v>
      </c>
      <c r="D47" s="16">
        <v>236.3</v>
      </c>
      <c r="E47" s="16">
        <v>238.4</v>
      </c>
      <c r="F47" s="6">
        <f t="shared" si="4"/>
        <v>242.9</v>
      </c>
      <c r="G47" s="6">
        <f t="shared" si="5"/>
        <v>7.8955683772607488</v>
      </c>
      <c r="I47" s="14"/>
    </row>
    <row r="48" spans="2:9">
      <c r="B48" s="9" t="s">
        <v>80</v>
      </c>
      <c r="C48" s="16">
        <v>10.199999999999999</v>
      </c>
      <c r="D48" s="16">
        <v>9.4</v>
      </c>
      <c r="E48" s="16">
        <v>13</v>
      </c>
      <c r="F48" s="6">
        <f t="shared" si="4"/>
        <v>10.866666666666667</v>
      </c>
      <c r="G48" s="6">
        <f t="shared" si="5"/>
        <v>1.5434449203720237</v>
      </c>
      <c r="I48" s="14"/>
    </row>
    <row r="49" spans="2:9">
      <c r="B49" s="9" t="s">
        <v>81</v>
      </c>
      <c r="C49" s="16">
        <v>824.3</v>
      </c>
      <c r="D49" s="16">
        <v>839.4</v>
      </c>
      <c r="E49" s="16">
        <v>790.3</v>
      </c>
      <c r="F49" s="6">
        <f t="shared" si="4"/>
        <v>818</v>
      </c>
      <c r="G49" s="6">
        <f t="shared" si="5"/>
        <v>20.534036784487043</v>
      </c>
      <c r="I49" s="14"/>
    </row>
    <row r="50" spans="2:9">
      <c r="B50" s="9" t="s">
        <v>82</v>
      </c>
      <c r="C50" s="16">
        <v>350.4</v>
      </c>
      <c r="D50" s="16">
        <v>370</v>
      </c>
      <c r="E50" s="16">
        <v>390.2</v>
      </c>
      <c r="F50" s="6">
        <f t="shared" si="4"/>
        <v>370.2</v>
      </c>
      <c r="G50" s="6">
        <f t="shared" si="5"/>
        <v>16.24889739849036</v>
      </c>
      <c r="I50" s="14"/>
    </row>
    <row r="51" spans="2:9">
      <c r="B51" s="9" t="s">
        <v>83</v>
      </c>
      <c r="C51" s="16">
        <v>166.3</v>
      </c>
      <c r="D51" s="16">
        <v>162.30000000000001</v>
      </c>
      <c r="E51" s="16">
        <v>164.5</v>
      </c>
      <c r="F51" s="6">
        <f t="shared" si="4"/>
        <v>164.36666666666667</v>
      </c>
      <c r="G51" s="6">
        <f t="shared" si="5"/>
        <v>1.6357125528513727</v>
      </c>
      <c r="I51" s="14"/>
    </row>
    <row r="52" spans="2:9">
      <c r="B52" s="9" t="s">
        <v>84</v>
      </c>
      <c r="C52" s="16">
        <v>334.2</v>
      </c>
      <c r="D52" s="16">
        <v>350</v>
      </c>
      <c r="E52" s="16">
        <v>355.2</v>
      </c>
      <c r="F52" s="6">
        <f t="shared" si="4"/>
        <v>346.4666666666667</v>
      </c>
      <c r="G52" s="6">
        <f t="shared" si="5"/>
        <v>8.9298500671748258</v>
      </c>
      <c r="I52" s="14"/>
    </row>
    <row r="53" spans="2:9">
      <c r="B53" s="9" t="s">
        <v>85</v>
      </c>
      <c r="C53" s="16">
        <v>20.3</v>
      </c>
      <c r="D53" s="16">
        <v>18</v>
      </c>
      <c r="E53" s="16">
        <v>25.3</v>
      </c>
      <c r="F53" s="6">
        <f t="shared" si="4"/>
        <v>21.2</v>
      </c>
      <c r="G53" s="6">
        <f t="shared" si="5"/>
        <v>3.0474032661705208</v>
      </c>
      <c r="I53" s="14"/>
    </row>
    <row r="54" spans="2:9">
      <c r="B54" s="9" t="s">
        <v>86</v>
      </c>
      <c r="C54" s="16">
        <v>980</v>
      </c>
      <c r="D54" s="16">
        <v>998.8</v>
      </c>
      <c r="E54" s="16">
        <v>992.4</v>
      </c>
      <c r="F54" s="6">
        <f t="shared" si="4"/>
        <v>990.4</v>
      </c>
      <c r="G54" s="6">
        <f t="shared" si="5"/>
        <v>7.80427233421966</v>
      </c>
      <c r="I54" s="14"/>
    </row>
    <row r="55" spans="2:9">
      <c r="B55" s="9" t="s">
        <v>87</v>
      </c>
      <c r="C55" s="16">
        <v>459.3</v>
      </c>
      <c r="D55" s="16">
        <v>448</v>
      </c>
      <c r="E55" s="16">
        <v>470.2</v>
      </c>
      <c r="F55" s="6">
        <f t="shared" si="4"/>
        <v>459.16666666666669</v>
      </c>
      <c r="G55" s="6">
        <f t="shared" si="5"/>
        <v>9.0636024233683603</v>
      </c>
      <c r="I55" s="14"/>
    </row>
    <row r="56" spans="2:9">
      <c r="B56" s="9" t="s">
        <v>88</v>
      </c>
      <c r="C56" s="16">
        <v>189.2</v>
      </c>
      <c r="D56" s="16">
        <v>199.3</v>
      </c>
      <c r="E56" s="16">
        <v>199</v>
      </c>
      <c r="F56" s="6">
        <f t="shared" si="4"/>
        <v>195.83333333333334</v>
      </c>
      <c r="G56" s="6">
        <f t="shared" si="5"/>
        <v>4.6920736945998227</v>
      </c>
      <c r="I56" s="14"/>
    </row>
    <row r="57" spans="2:9">
      <c r="B57" s="9" t="s">
        <v>89</v>
      </c>
      <c r="C57" s="16">
        <v>20.2</v>
      </c>
      <c r="D57" s="16">
        <v>21.2</v>
      </c>
      <c r="E57" s="16">
        <v>23</v>
      </c>
      <c r="F57" s="6">
        <f t="shared" si="4"/>
        <v>21.466666666666669</v>
      </c>
      <c r="G57" s="6">
        <f t="shared" si="5"/>
        <v>1.1585431464655183</v>
      </c>
      <c r="I57" s="14"/>
    </row>
    <row r="58" spans="2:9">
      <c r="B58" s="9" t="s">
        <v>90</v>
      </c>
      <c r="C58" s="16">
        <v>824.3</v>
      </c>
      <c r="D58" s="16">
        <v>850.2</v>
      </c>
      <c r="E58" s="16">
        <v>850</v>
      </c>
      <c r="F58" s="6">
        <f t="shared" si="4"/>
        <v>841.5</v>
      </c>
      <c r="G58" s="6">
        <f t="shared" si="5"/>
        <v>12.162510705716457</v>
      </c>
      <c r="I58" s="14"/>
    </row>
    <row r="59" spans="2:9">
      <c r="B59" s="9" t="s">
        <v>91</v>
      </c>
      <c r="C59" s="16">
        <v>10.1</v>
      </c>
      <c r="D59" s="16">
        <v>12</v>
      </c>
      <c r="E59" s="16">
        <v>10.5</v>
      </c>
      <c r="F59" s="6">
        <f t="shared" si="4"/>
        <v>10.866666666666667</v>
      </c>
      <c r="G59" s="6">
        <f t="shared" si="5"/>
        <v>0.81785627642568659</v>
      </c>
      <c r="I59" s="14"/>
    </row>
    <row r="60" spans="2:9">
      <c r="B60" s="9" t="s">
        <v>92</v>
      </c>
      <c r="C60" s="16">
        <v>124</v>
      </c>
      <c r="D60" s="16">
        <v>136</v>
      </c>
      <c r="E60" s="16">
        <v>130.30000000000001</v>
      </c>
      <c r="F60" s="6">
        <f t="shared" si="4"/>
        <v>130.1</v>
      </c>
      <c r="G60" s="6">
        <f t="shared" si="5"/>
        <v>4.9010203019371383</v>
      </c>
      <c r="I60" s="14"/>
    </row>
    <row r="61" spans="2:9">
      <c r="B61" s="9" t="s">
        <v>93</v>
      </c>
      <c r="C61" s="16">
        <v>10.4</v>
      </c>
      <c r="D61" s="16">
        <v>10.199999999999999</v>
      </c>
      <c r="E61" s="16">
        <v>12</v>
      </c>
      <c r="F61" s="6">
        <f t="shared" si="4"/>
        <v>10.866666666666667</v>
      </c>
      <c r="G61" s="6">
        <f t="shared" si="5"/>
        <v>0.8055363982396383</v>
      </c>
      <c r="I61" s="14"/>
    </row>
    <row r="62" spans="2:9">
      <c r="B62" s="9" t="s">
        <v>94</v>
      </c>
      <c r="C62" s="16">
        <v>950</v>
      </c>
      <c r="D62" s="16">
        <v>979</v>
      </c>
      <c r="E62" s="16">
        <v>989</v>
      </c>
      <c r="F62" s="6">
        <f t="shared" si="4"/>
        <v>972.66666666666663</v>
      </c>
      <c r="G62" s="6">
        <f t="shared" si="5"/>
        <v>16.539514973407034</v>
      </c>
      <c r="I62" s="14"/>
    </row>
    <row r="63" spans="2:9">
      <c r="B63" s="9" t="s">
        <v>95</v>
      </c>
      <c r="C63" s="16">
        <v>153.19999999999999</v>
      </c>
      <c r="D63" s="16">
        <v>156.6</v>
      </c>
      <c r="E63" s="16">
        <v>149</v>
      </c>
      <c r="F63" s="6">
        <f t="shared" ref="F63:F94" si="6">AVERAGE(C63:E63)</f>
        <v>152.93333333333331</v>
      </c>
      <c r="G63" s="6">
        <f t="shared" ref="G63:G94" si="7">_xlfn.STDEV.P(C63:E63)</f>
        <v>3.1084115271666022</v>
      </c>
      <c r="I63" s="14"/>
    </row>
    <row r="64" spans="2:9">
      <c r="B64" s="9" t="s">
        <v>96</v>
      </c>
      <c r="C64" s="16">
        <v>123.4</v>
      </c>
      <c r="D64" s="16">
        <v>134.19999999999999</v>
      </c>
      <c r="E64" s="16">
        <v>130.69999999999999</v>
      </c>
      <c r="F64" s="6">
        <f t="shared" si="6"/>
        <v>129.43333333333334</v>
      </c>
      <c r="G64" s="6">
        <f t="shared" si="7"/>
        <v>4.4991357194712576</v>
      </c>
      <c r="I64" s="14"/>
    </row>
    <row r="65" spans="2:7" ht="22">
      <c r="B65" s="11" t="s">
        <v>126</v>
      </c>
      <c r="C65" s="16">
        <v>46.385488582049923</v>
      </c>
      <c r="D65" s="16">
        <v>48.996747211895915</v>
      </c>
      <c r="E65" s="16">
        <v>51.422995220392991</v>
      </c>
      <c r="F65" s="6">
        <f t="shared" si="6"/>
        <v>48.935077004779608</v>
      </c>
      <c r="G65" s="6">
        <f t="shared" si="7"/>
        <v>2.0570157500080781</v>
      </c>
    </row>
    <row r="66" spans="2:7" ht="22">
      <c r="B66" s="11" t="s">
        <v>97</v>
      </c>
      <c r="C66" s="16">
        <v>55.6</v>
      </c>
      <c r="D66" s="16">
        <v>58.9</v>
      </c>
      <c r="E66" s="16">
        <v>57.2</v>
      </c>
      <c r="F66" s="6">
        <f t="shared" si="6"/>
        <v>57.233333333333327</v>
      </c>
      <c r="G66" s="6">
        <f t="shared" si="7"/>
        <v>1.3474255287605146</v>
      </c>
    </row>
    <row r="67" spans="2:7" ht="22">
      <c r="B67" s="11" t="s">
        <v>98</v>
      </c>
      <c r="C67" s="16">
        <v>99.3</v>
      </c>
      <c r="D67" s="16">
        <v>88.2</v>
      </c>
      <c r="E67" s="16">
        <v>90</v>
      </c>
      <c r="F67" s="6">
        <f t="shared" si="6"/>
        <v>92.5</v>
      </c>
      <c r="G67" s="6">
        <f t="shared" si="7"/>
        <v>4.8641546028061216</v>
      </c>
    </row>
    <row r="68" spans="2:7" ht="22">
      <c r="B68" s="11" t="s">
        <v>99</v>
      </c>
      <c r="C68" s="16">
        <v>36</v>
      </c>
      <c r="D68" s="16">
        <v>44.2</v>
      </c>
      <c r="E68" s="16">
        <v>38.4</v>
      </c>
      <c r="F68" s="6">
        <f t="shared" si="6"/>
        <v>39.533333333333331</v>
      </c>
      <c r="G68" s="6">
        <f t="shared" si="7"/>
        <v>3.442221504913491</v>
      </c>
    </row>
    <row r="69" spans="2:7" ht="22">
      <c r="B69" s="11" t="s">
        <v>100</v>
      </c>
      <c r="C69" s="16">
        <v>4.3</v>
      </c>
      <c r="D69" s="16">
        <v>4.5999999999999996</v>
      </c>
      <c r="E69" s="16">
        <v>4.0999999999999996</v>
      </c>
      <c r="F69" s="6">
        <f t="shared" si="6"/>
        <v>4.333333333333333</v>
      </c>
      <c r="G69" s="6">
        <f t="shared" si="7"/>
        <v>0.20548046676563253</v>
      </c>
    </row>
    <row r="70" spans="2:7" ht="22">
      <c r="B70" s="11" t="s">
        <v>101</v>
      </c>
      <c r="C70" s="16">
        <v>134</v>
      </c>
      <c r="D70" s="16">
        <v>125.5</v>
      </c>
      <c r="E70" s="16">
        <v>147.6</v>
      </c>
      <c r="F70" s="6">
        <f t="shared" si="6"/>
        <v>135.70000000000002</v>
      </c>
      <c r="G70" s="6">
        <f t="shared" si="7"/>
        <v>9.1020144290517706</v>
      </c>
    </row>
    <row r="71" spans="2:7" ht="22">
      <c r="B71" s="11" t="s">
        <v>102</v>
      </c>
      <c r="C71" s="16">
        <v>51.1</v>
      </c>
      <c r="D71" s="16">
        <v>52.9</v>
      </c>
      <c r="E71" s="16">
        <v>53.6</v>
      </c>
      <c r="F71" s="6">
        <f t="shared" si="6"/>
        <v>52.533333333333331</v>
      </c>
      <c r="G71" s="6">
        <f t="shared" si="7"/>
        <v>1.0530379332620872</v>
      </c>
    </row>
    <row r="72" spans="2:7" ht="22">
      <c r="B72" s="11" t="s">
        <v>103</v>
      </c>
      <c r="C72" s="16">
        <v>38.5</v>
      </c>
      <c r="D72" s="16">
        <v>42.5</v>
      </c>
      <c r="E72" s="16">
        <v>37.799999999999997</v>
      </c>
      <c r="F72" s="6">
        <f t="shared" si="6"/>
        <v>39.6</v>
      </c>
      <c r="G72" s="6">
        <f t="shared" si="7"/>
        <v>2.0704266871026054</v>
      </c>
    </row>
    <row r="73" spans="2:7" ht="22">
      <c r="B73" s="11" t="s">
        <v>104</v>
      </c>
      <c r="C73" s="16">
        <v>57.2</v>
      </c>
      <c r="D73" s="16">
        <v>57</v>
      </c>
      <c r="E73" s="16">
        <v>60.3</v>
      </c>
      <c r="F73" s="6">
        <f t="shared" si="6"/>
        <v>58.166666666666664</v>
      </c>
      <c r="G73" s="6">
        <f t="shared" si="7"/>
        <v>1.5107025591499528</v>
      </c>
    </row>
    <row r="74" spans="2:7" ht="22">
      <c r="B74" s="11" t="s">
        <v>105</v>
      </c>
      <c r="C74" s="16">
        <v>5.8</v>
      </c>
      <c r="D74" s="16">
        <v>4.5999999999999996</v>
      </c>
      <c r="E74" s="16">
        <v>4.3</v>
      </c>
      <c r="F74" s="6">
        <f t="shared" si="6"/>
        <v>4.8999999999999995</v>
      </c>
      <c r="G74" s="6">
        <f t="shared" si="7"/>
        <v>0.64807406984078619</v>
      </c>
    </row>
    <row r="75" spans="2:7" ht="22">
      <c r="B75" s="11" t="s">
        <v>106</v>
      </c>
      <c r="C75" s="16">
        <v>178.2</v>
      </c>
      <c r="D75" s="16">
        <v>154.5</v>
      </c>
      <c r="E75" s="16">
        <v>166.6</v>
      </c>
      <c r="F75" s="6">
        <f t="shared" si="6"/>
        <v>166.43333333333331</v>
      </c>
      <c r="G75" s="6">
        <f t="shared" si="7"/>
        <v>9.6762021934687166</v>
      </c>
    </row>
    <row r="76" spans="2:7" ht="22">
      <c r="B76" s="11" t="s">
        <v>107</v>
      </c>
      <c r="C76" s="16">
        <v>69.3</v>
      </c>
      <c r="D76" s="16">
        <v>68.2</v>
      </c>
      <c r="E76" s="16">
        <v>59.3</v>
      </c>
      <c r="F76" s="6">
        <f t="shared" si="6"/>
        <v>65.600000000000009</v>
      </c>
      <c r="G76" s="6">
        <f t="shared" si="7"/>
        <v>4.4773504069557344</v>
      </c>
    </row>
    <row r="77" spans="2:7" ht="22">
      <c r="B77" s="11" t="s">
        <v>108</v>
      </c>
      <c r="C77" s="16">
        <v>66.3</v>
      </c>
      <c r="D77" s="16">
        <v>59.3</v>
      </c>
      <c r="E77" s="16">
        <v>52</v>
      </c>
      <c r="F77" s="6">
        <f t="shared" si="6"/>
        <v>59.199999999999996</v>
      </c>
      <c r="G77" s="6">
        <f t="shared" si="7"/>
        <v>5.8383787704007908</v>
      </c>
    </row>
    <row r="78" spans="2:7" ht="22">
      <c r="B78" s="11" t="s">
        <v>109</v>
      </c>
      <c r="C78" s="16">
        <v>9.5</v>
      </c>
      <c r="D78" s="16">
        <v>9.5</v>
      </c>
      <c r="E78" s="16">
        <v>11</v>
      </c>
      <c r="F78" s="6">
        <f t="shared" si="6"/>
        <v>10</v>
      </c>
      <c r="G78" s="6">
        <f t="shared" si="7"/>
        <v>0.70710678118654757</v>
      </c>
    </row>
    <row r="79" spans="2:7" ht="22">
      <c r="B79" s="11" t="s">
        <v>110</v>
      </c>
      <c r="C79" s="16">
        <v>136.30000000000001</v>
      </c>
      <c r="D79" s="16">
        <v>150.19999999999999</v>
      </c>
      <c r="E79" s="16">
        <v>152.30000000000001</v>
      </c>
      <c r="F79" s="6">
        <f t="shared" si="6"/>
        <v>146.26666666666668</v>
      </c>
      <c r="G79" s="6">
        <f t="shared" si="7"/>
        <v>7.0994522480415458</v>
      </c>
    </row>
    <row r="80" spans="2:7" ht="22">
      <c r="B80" s="11" t="s">
        <v>111</v>
      </c>
      <c r="C80" s="16">
        <v>70.8</v>
      </c>
      <c r="D80" s="16">
        <v>70</v>
      </c>
      <c r="E80" s="16">
        <v>65.3</v>
      </c>
      <c r="F80" s="6">
        <f t="shared" si="6"/>
        <v>68.7</v>
      </c>
      <c r="G80" s="6">
        <f t="shared" si="7"/>
        <v>2.4262453846770464</v>
      </c>
    </row>
    <row r="81" spans="2:7" ht="22">
      <c r="B81" s="11" t="s">
        <v>112</v>
      </c>
      <c r="C81" s="16">
        <v>97</v>
      </c>
      <c r="D81" s="16">
        <v>92.3</v>
      </c>
      <c r="E81" s="16">
        <v>102</v>
      </c>
      <c r="F81" s="6">
        <f t="shared" si="6"/>
        <v>97.100000000000009</v>
      </c>
      <c r="G81" s="6">
        <f t="shared" si="7"/>
        <v>3.96063967897443</v>
      </c>
    </row>
    <row r="82" spans="2:7" ht="22">
      <c r="B82" s="11" t="s">
        <v>113</v>
      </c>
      <c r="C82" s="16">
        <v>143.19999999999999</v>
      </c>
      <c r="D82" s="16">
        <v>130.19999999999999</v>
      </c>
      <c r="E82" s="16">
        <v>150</v>
      </c>
      <c r="F82" s="6">
        <f t="shared" si="6"/>
        <v>141.13333333333333</v>
      </c>
      <c r="G82" s="6">
        <f t="shared" si="7"/>
        <v>8.2143505863552981</v>
      </c>
    </row>
    <row r="83" spans="2:7" ht="22">
      <c r="B83" s="11" t="s">
        <v>114</v>
      </c>
      <c r="C83" s="16">
        <v>4.5</v>
      </c>
      <c r="D83" s="16">
        <v>4.3</v>
      </c>
      <c r="E83" s="16">
        <v>5.2</v>
      </c>
      <c r="F83" s="6">
        <f t="shared" si="6"/>
        <v>4.666666666666667</v>
      </c>
      <c r="G83" s="6">
        <f t="shared" si="7"/>
        <v>0.38586123009300766</v>
      </c>
    </row>
    <row r="84" spans="2:7" ht="22">
      <c r="B84" s="11" t="s">
        <v>115</v>
      </c>
      <c r="C84" s="16">
        <v>56.3</v>
      </c>
      <c r="D84" s="16">
        <v>58.2</v>
      </c>
      <c r="E84" s="16">
        <v>60.2</v>
      </c>
      <c r="F84" s="6">
        <f t="shared" si="6"/>
        <v>58.233333333333327</v>
      </c>
      <c r="G84" s="6">
        <f t="shared" si="7"/>
        <v>1.5923427883328272</v>
      </c>
    </row>
    <row r="85" spans="2:7" ht="22">
      <c r="B85" s="11" t="s">
        <v>116</v>
      </c>
      <c r="C85" s="16">
        <v>53.3</v>
      </c>
      <c r="D85" s="16">
        <v>54.3</v>
      </c>
      <c r="E85" s="16">
        <v>55</v>
      </c>
      <c r="F85" s="6">
        <f t="shared" si="6"/>
        <v>54.199999999999996</v>
      </c>
      <c r="G85" s="6">
        <f t="shared" si="7"/>
        <v>0.69761498454854609</v>
      </c>
    </row>
    <row r="86" spans="2:7" ht="22">
      <c r="B86" s="11" t="s">
        <v>117</v>
      </c>
      <c r="C86" s="16">
        <v>65.5</v>
      </c>
      <c r="D86" s="16">
        <v>63.4</v>
      </c>
      <c r="E86" s="16">
        <v>68</v>
      </c>
      <c r="F86" s="6">
        <f t="shared" si="6"/>
        <v>65.63333333333334</v>
      </c>
      <c r="G86" s="6">
        <f t="shared" si="7"/>
        <v>1.8803073034893945</v>
      </c>
    </row>
    <row r="87" spans="2:7" ht="22">
      <c r="B87" s="11" t="s">
        <v>118</v>
      </c>
      <c r="C87" s="16">
        <v>4.5</v>
      </c>
      <c r="D87" s="16">
        <v>5</v>
      </c>
      <c r="E87" s="16">
        <v>4.9000000000000004</v>
      </c>
      <c r="F87" s="6">
        <f t="shared" si="6"/>
        <v>4.8</v>
      </c>
      <c r="G87" s="6">
        <f t="shared" si="7"/>
        <v>0.21602468994692872</v>
      </c>
    </row>
    <row r="88" spans="2:7" ht="22">
      <c r="B88" s="11" t="s">
        <v>119</v>
      </c>
      <c r="C88" s="16">
        <v>93</v>
      </c>
      <c r="D88" s="16">
        <v>102</v>
      </c>
      <c r="E88" s="16">
        <v>98</v>
      </c>
      <c r="F88" s="6">
        <f t="shared" si="6"/>
        <v>97.666666666666671</v>
      </c>
      <c r="G88" s="6">
        <f t="shared" si="7"/>
        <v>3.6817870057290869</v>
      </c>
    </row>
    <row r="89" spans="2:7" ht="22">
      <c r="B89" s="11" t="s">
        <v>120</v>
      </c>
      <c r="C89" s="16">
        <v>113.2</v>
      </c>
      <c r="D89" s="16">
        <v>120.6</v>
      </c>
      <c r="E89" s="16">
        <v>105.6</v>
      </c>
      <c r="F89" s="6">
        <f t="shared" si="6"/>
        <v>113.13333333333333</v>
      </c>
      <c r="G89" s="6">
        <f t="shared" si="7"/>
        <v>6.1239057979546212</v>
      </c>
    </row>
    <row r="90" spans="2:7" ht="22">
      <c r="B90" s="11" t="s">
        <v>121</v>
      </c>
      <c r="C90" s="16">
        <v>97.2</v>
      </c>
      <c r="D90" s="16">
        <v>95.5</v>
      </c>
      <c r="E90" s="16">
        <v>103.2</v>
      </c>
      <c r="F90" s="6">
        <f t="shared" si="6"/>
        <v>98.633333333333326</v>
      </c>
      <c r="G90" s="6">
        <f t="shared" si="7"/>
        <v>3.3028607129106877</v>
      </c>
    </row>
    <row r="91" spans="2:7" ht="22">
      <c r="B91" s="11" t="s">
        <v>122</v>
      </c>
      <c r="C91" s="16">
        <v>4.5</v>
      </c>
      <c r="D91" s="16">
        <v>4.5</v>
      </c>
      <c r="E91" s="16">
        <v>5.3</v>
      </c>
      <c r="F91" s="6">
        <f t="shared" si="6"/>
        <v>4.7666666666666666</v>
      </c>
      <c r="G91" s="6">
        <f t="shared" si="7"/>
        <v>0.37712361663282529</v>
      </c>
    </row>
    <row r="92" spans="2:7" ht="22">
      <c r="B92" s="11" t="s">
        <v>123</v>
      </c>
      <c r="C92" s="16">
        <v>103.4</v>
      </c>
      <c r="D92" s="16">
        <v>109</v>
      </c>
      <c r="E92" s="16">
        <v>100.3</v>
      </c>
      <c r="F92" s="6">
        <f t="shared" si="6"/>
        <v>104.23333333333333</v>
      </c>
      <c r="G92" s="6">
        <f t="shared" si="7"/>
        <v>3.6003086287459061</v>
      </c>
    </row>
    <row r="93" spans="2:7" ht="22">
      <c r="B93" s="11" t="s">
        <v>124</v>
      </c>
      <c r="C93" s="16">
        <v>33.4</v>
      </c>
      <c r="D93" s="16">
        <v>36.5</v>
      </c>
      <c r="E93" s="16">
        <v>35.6</v>
      </c>
      <c r="F93" s="6">
        <f t="shared" si="6"/>
        <v>35.166666666666664</v>
      </c>
      <c r="G93" s="6">
        <f t="shared" si="7"/>
        <v>1.3021349989749749</v>
      </c>
    </row>
    <row r="94" spans="2:7" ht="22">
      <c r="B94" s="11" t="s">
        <v>125</v>
      </c>
      <c r="C94" s="16">
        <v>73.599999999999994</v>
      </c>
      <c r="D94" s="16">
        <v>77.900000000000006</v>
      </c>
      <c r="E94" s="16">
        <v>73.400000000000006</v>
      </c>
      <c r="F94" s="6">
        <f t="shared" si="6"/>
        <v>74.966666666666669</v>
      </c>
      <c r="G94" s="6">
        <f t="shared" si="7"/>
        <v>2.0757863302587043</v>
      </c>
    </row>
  </sheetData>
  <mergeCells count="2">
    <mergeCell ref="B2:B3"/>
    <mergeCell ref="C2:G2"/>
  </mergeCells>
  <phoneticPr fontId="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3:F13"/>
  <sheetViews>
    <sheetView workbookViewId="0">
      <selection activeCell="D14" sqref="D14"/>
    </sheetView>
  </sheetViews>
  <sheetFormatPr baseColWidth="10" defaultColWidth="12.77734375" defaultRowHeight="21"/>
  <cols>
    <col min="2" max="2" width="24.109375" customWidth="1"/>
    <col min="3" max="3" width="12.33203125" customWidth="1"/>
    <col min="4" max="6" width="14.5546875" bestFit="1" customWidth="1"/>
  </cols>
  <sheetData>
    <row r="3" spans="2:6">
      <c r="B3" s="61"/>
      <c r="C3" s="62"/>
      <c r="D3" s="50" t="s">
        <v>187</v>
      </c>
      <c r="E3" s="50"/>
      <c r="F3" s="50"/>
    </row>
    <row r="4" spans="2:6">
      <c r="B4" s="63"/>
      <c r="C4" s="64"/>
      <c r="D4" s="9" t="s">
        <v>178</v>
      </c>
      <c r="E4" s="9" t="s">
        <v>182</v>
      </c>
      <c r="F4" s="9" t="s">
        <v>184</v>
      </c>
    </row>
    <row r="5" spans="2:6">
      <c r="B5" s="50" t="s">
        <v>188</v>
      </c>
      <c r="C5" s="9" t="s">
        <v>190</v>
      </c>
      <c r="D5" s="26">
        <v>17.3</v>
      </c>
      <c r="E5" s="26">
        <v>23.1</v>
      </c>
      <c r="F5" s="26">
        <v>23.8</v>
      </c>
    </row>
    <row r="6" spans="2:6">
      <c r="B6" s="50"/>
      <c r="C6" s="9" t="s">
        <v>191</v>
      </c>
      <c r="D6" s="26">
        <f>D5/180</f>
        <v>9.6111111111111119E-2</v>
      </c>
      <c r="E6" s="26">
        <f t="shared" ref="E6:F6" si="0">E5/180</f>
        <v>0.12833333333333335</v>
      </c>
      <c r="F6" s="26">
        <f t="shared" si="0"/>
        <v>0.13222222222222221</v>
      </c>
    </row>
    <row r="7" spans="2:6">
      <c r="B7" s="50" t="s">
        <v>189</v>
      </c>
      <c r="C7" s="9" t="s">
        <v>190</v>
      </c>
      <c r="D7" s="26">
        <v>0.54</v>
      </c>
      <c r="E7" s="26">
        <v>2.17</v>
      </c>
      <c r="F7" s="26">
        <v>2.52</v>
      </c>
    </row>
    <row r="8" spans="2:6">
      <c r="B8" s="50"/>
      <c r="C8" s="9" t="s">
        <v>191</v>
      </c>
      <c r="D8" s="26">
        <f>D7/142</f>
        <v>3.802816901408451E-3</v>
      </c>
      <c r="E8" s="26">
        <f t="shared" ref="E8:F8" si="1">E7/142</f>
        <v>1.5281690140845071E-2</v>
      </c>
      <c r="F8" s="26">
        <f t="shared" si="1"/>
        <v>1.7746478873239435E-2</v>
      </c>
    </row>
    <row r="9" spans="2:6">
      <c r="B9" s="21" t="s">
        <v>192</v>
      </c>
      <c r="C9" s="9" t="s">
        <v>193</v>
      </c>
      <c r="D9" s="26">
        <f>D8/D6</f>
        <v>3.9566881055116826E-2</v>
      </c>
      <c r="E9" s="26">
        <f t="shared" ref="E9:F9" si="2">E8/E6</f>
        <v>0.11907810499359793</v>
      </c>
      <c r="F9" s="26">
        <f t="shared" si="2"/>
        <v>0.13421706710853354</v>
      </c>
    </row>
    <row r="10" spans="2:6">
      <c r="D10" s="7"/>
      <c r="E10" s="7"/>
      <c r="F10" s="7"/>
    </row>
    <row r="11" spans="2:6">
      <c r="D11" s="7"/>
      <c r="E11" s="7"/>
      <c r="F11" s="7"/>
    </row>
    <row r="12" spans="2:6">
      <c r="D12" s="7"/>
      <c r="E12" s="7"/>
      <c r="F12" s="7"/>
    </row>
    <row r="13" spans="2:6">
      <c r="D13" s="7"/>
      <c r="E13" s="7"/>
      <c r="F13" s="7"/>
    </row>
  </sheetData>
  <mergeCells count="4">
    <mergeCell ref="D3:F3"/>
    <mergeCell ref="B5:B6"/>
    <mergeCell ref="B7:B8"/>
    <mergeCell ref="B3:C4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8"/>
  <sheetViews>
    <sheetView workbookViewId="0">
      <selection activeCell="F5" sqref="F5"/>
    </sheetView>
  </sheetViews>
  <sheetFormatPr baseColWidth="10" defaultColWidth="12.77734375" defaultRowHeight="21"/>
  <cols>
    <col min="6" max="6" width="13.5546875" bestFit="1" customWidth="1"/>
    <col min="7" max="7" width="12.88671875" bestFit="1" customWidth="1"/>
  </cols>
  <sheetData>
    <row r="2" spans="2:7">
      <c r="B2" s="9"/>
      <c r="C2" s="50" t="s">
        <v>162</v>
      </c>
      <c r="D2" s="50"/>
      <c r="E2" s="50"/>
      <c r="F2" s="50"/>
      <c r="G2" s="50"/>
    </row>
    <row r="3" spans="2:7">
      <c r="B3" s="9" t="s">
        <v>163</v>
      </c>
      <c r="C3" s="9" t="s">
        <v>146</v>
      </c>
      <c r="D3" s="9" t="s">
        <v>148</v>
      </c>
      <c r="E3" s="9" t="s">
        <v>150</v>
      </c>
      <c r="F3" s="9" t="s">
        <v>151</v>
      </c>
      <c r="G3" s="9" t="s">
        <v>152</v>
      </c>
    </row>
    <row r="4" spans="2:7">
      <c r="B4" s="19">
        <v>5.5</v>
      </c>
      <c r="C4" s="9">
        <v>102.1</v>
      </c>
      <c r="D4" s="9">
        <v>92.4</v>
      </c>
      <c r="E4" s="9">
        <v>93.4</v>
      </c>
      <c r="F4" s="19">
        <f>AVERAGE(C4:E4)</f>
        <v>95.966666666666654</v>
      </c>
      <c r="G4" s="19">
        <f>_xlfn.STDEV.P(C4:E4)</f>
        <v>4.3560940710176945</v>
      </c>
    </row>
    <row r="5" spans="2:7">
      <c r="B5" s="19">
        <v>6</v>
      </c>
      <c r="C5" s="9">
        <v>106.6</v>
      </c>
      <c r="D5" s="9">
        <v>97.3</v>
      </c>
      <c r="E5" s="9">
        <v>96.2</v>
      </c>
      <c r="F5" s="19">
        <f t="shared" ref="F5:F8" si="0">AVERAGE(C5:E5)</f>
        <v>100.03333333333332</v>
      </c>
      <c r="G5" s="19">
        <f t="shared" ref="G5:G8" si="1">_xlfn.STDEV.P(C5:E5)</f>
        <v>4.664999702274609</v>
      </c>
    </row>
    <row r="6" spans="2:7">
      <c r="B6" s="19">
        <v>6.5</v>
      </c>
      <c r="C6" s="9">
        <v>43.6</v>
      </c>
      <c r="D6" s="9">
        <v>48.7</v>
      </c>
      <c r="E6" s="9">
        <v>46.6</v>
      </c>
      <c r="F6" s="19">
        <f t="shared" si="0"/>
        <v>46.300000000000004</v>
      </c>
      <c r="G6" s="19">
        <f t="shared" si="1"/>
        <v>2.0928449536456353</v>
      </c>
    </row>
    <row r="7" spans="2:7">
      <c r="B7" s="19">
        <v>7</v>
      </c>
      <c r="C7" s="9">
        <v>12.4</v>
      </c>
      <c r="D7" s="9">
        <v>15.4</v>
      </c>
      <c r="E7" s="9">
        <v>18.899999999999999</v>
      </c>
      <c r="F7" s="19">
        <f t="shared" si="0"/>
        <v>15.566666666666668</v>
      </c>
      <c r="G7" s="19">
        <f t="shared" si="1"/>
        <v>2.6562295750848617</v>
      </c>
    </row>
    <row r="8" spans="2:7">
      <c r="B8" s="19">
        <v>7.5</v>
      </c>
      <c r="C8" s="9">
        <v>3.5</v>
      </c>
      <c r="D8" s="9">
        <v>7.34</v>
      </c>
      <c r="E8" s="9">
        <v>11</v>
      </c>
      <c r="F8" s="19">
        <f t="shared" si="0"/>
        <v>7.28</v>
      </c>
      <c r="G8" s="19">
        <f t="shared" si="1"/>
        <v>3.0621561031404005</v>
      </c>
    </row>
  </sheetData>
  <mergeCells count="1">
    <mergeCell ref="C2:G2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2"/>
  <sheetViews>
    <sheetView zoomScale="115" zoomScaleNormal="115" workbookViewId="0">
      <selection activeCell="E10" sqref="E10"/>
    </sheetView>
  </sheetViews>
  <sheetFormatPr baseColWidth="10" defaultColWidth="12.77734375" defaultRowHeight="21"/>
  <cols>
    <col min="2" max="2" width="17.109375" customWidth="1"/>
  </cols>
  <sheetData>
    <row r="2" spans="2:7">
      <c r="B2" s="9" t="s">
        <v>258</v>
      </c>
      <c r="C2" s="50" t="s">
        <v>157</v>
      </c>
      <c r="D2" s="50"/>
      <c r="E2" s="50"/>
      <c r="F2" s="50"/>
      <c r="G2" s="50"/>
    </row>
    <row r="3" spans="2:7">
      <c r="B3" s="9" t="s">
        <v>156</v>
      </c>
      <c r="C3" s="9" t="s">
        <v>153</v>
      </c>
      <c r="D3" s="9" t="s">
        <v>147</v>
      </c>
      <c r="E3" s="9" t="s">
        <v>149</v>
      </c>
      <c r="F3" s="9" t="s">
        <v>154</v>
      </c>
      <c r="G3" s="9" t="s">
        <v>155</v>
      </c>
    </row>
    <row r="4" spans="2:7">
      <c r="B4" s="9">
        <v>0</v>
      </c>
      <c r="C4" s="9">
        <v>105</v>
      </c>
      <c r="D4" s="9">
        <v>102</v>
      </c>
      <c r="E4" s="9">
        <v>93</v>
      </c>
      <c r="F4" s="19">
        <f>AVERAGE(C4:E4)</f>
        <v>100</v>
      </c>
      <c r="G4" s="19">
        <f>_xlfn.STDEV.P(C4:E4)</f>
        <v>5.0990195135927845</v>
      </c>
    </row>
    <row r="5" spans="2:7">
      <c r="B5" s="9">
        <v>10</v>
      </c>
      <c r="C5" s="19">
        <v>90.1</v>
      </c>
      <c r="D5" s="19">
        <v>87.4</v>
      </c>
      <c r="E5" s="19">
        <v>80.2</v>
      </c>
      <c r="F5" s="19">
        <f>AVERAGE(C5:E5)</f>
        <v>85.899999999999991</v>
      </c>
      <c r="G5" s="19">
        <f t="shared" ref="G5:G11" si="0">_xlfn.STDEV.P(C5:E5)</f>
        <v>4.1785164831552333</v>
      </c>
    </row>
    <row r="6" spans="2:7">
      <c r="B6" s="9">
        <v>20</v>
      </c>
      <c r="C6" s="19">
        <v>74.2</v>
      </c>
      <c r="D6" s="19">
        <v>68</v>
      </c>
      <c r="E6" s="19">
        <v>62.8</v>
      </c>
      <c r="F6" s="19">
        <f>AVERAGE(C6:E6)</f>
        <v>68.333333333333329</v>
      </c>
      <c r="G6" s="19">
        <f t="shared" si="0"/>
        <v>4.6599952312803472</v>
      </c>
    </row>
    <row r="7" spans="2:7">
      <c r="B7" s="9">
        <v>30</v>
      </c>
      <c r="C7" s="19">
        <v>52</v>
      </c>
      <c r="D7" s="19">
        <v>45</v>
      </c>
      <c r="E7" s="19">
        <v>55</v>
      </c>
      <c r="F7" s="19">
        <f t="shared" ref="F7:F11" si="1">AVERAGE(C7:E7)</f>
        <v>50.666666666666664</v>
      </c>
      <c r="G7" s="19">
        <f t="shared" si="0"/>
        <v>4.1899350299921787</v>
      </c>
    </row>
    <row r="8" spans="2:7">
      <c r="B8" s="9">
        <v>45</v>
      </c>
      <c r="C8" s="19">
        <v>37</v>
      </c>
      <c r="D8" s="19">
        <v>46.8</v>
      </c>
      <c r="E8" s="19">
        <v>40</v>
      </c>
      <c r="F8" s="19">
        <f t="shared" si="1"/>
        <v>41.266666666666666</v>
      </c>
      <c r="G8" s="19">
        <f t="shared" si="0"/>
        <v>4.0998644964058117</v>
      </c>
    </row>
    <row r="9" spans="2:7">
      <c r="B9" s="9">
        <v>60</v>
      </c>
      <c r="C9" s="19">
        <v>34</v>
      </c>
      <c r="D9" s="19">
        <v>31.3</v>
      </c>
      <c r="E9" s="19">
        <v>25.4</v>
      </c>
      <c r="F9" s="19">
        <f t="shared" si="1"/>
        <v>30.233333333333331</v>
      </c>
      <c r="G9" s="19">
        <f t="shared" si="0"/>
        <v>3.5910382280833075</v>
      </c>
    </row>
    <row r="10" spans="2:7">
      <c r="B10" s="9">
        <v>120</v>
      </c>
      <c r="C10" s="19">
        <v>16.7</v>
      </c>
      <c r="D10" s="19">
        <v>14.2</v>
      </c>
      <c r="E10" s="19">
        <v>22.2</v>
      </c>
      <c r="F10" s="19">
        <f t="shared" si="1"/>
        <v>17.7</v>
      </c>
      <c r="G10" s="19">
        <f t="shared" si="0"/>
        <v>3.3416562759605779</v>
      </c>
    </row>
    <row r="11" spans="2:7">
      <c r="B11" s="9">
        <v>180</v>
      </c>
      <c r="C11" s="19">
        <v>12.2</v>
      </c>
      <c r="D11" s="19">
        <v>8</v>
      </c>
      <c r="E11" s="19">
        <v>10</v>
      </c>
      <c r="F11" s="19">
        <f t="shared" si="1"/>
        <v>10.066666666666666</v>
      </c>
      <c r="G11" s="19">
        <f t="shared" si="0"/>
        <v>1.7152907107024815</v>
      </c>
    </row>
    <row r="13" spans="2:7">
      <c r="B13" s="9" t="s">
        <v>259</v>
      </c>
      <c r="C13" s="50" t="s">
        <v>157</v>
      </c>
      <c r="D13" s="50"/>
      <c r="E13" s="50"/>
      <c r="F13" s="50"/>
      <c r="G13" s="50"/>
    </row>
    <row r="14" spans="2:7">
      <c r="B14" s="9" t="s">
        <v>156</v>
      </c>
      <c r="C14" s="9" t="s">
        <v>25</v>
      </c>
      <c r="D14" s="9" t="s">
        <v>147</v>
      </c>
      <c r="E14" s="9" t="s">
        <v>149</v>
      </c>
      <c r="F14" s="9" t="s">
        <v>28</v>
      </c>
      <c r="G14" s="9" t="s">
        <v>29</v>
      </c>
    </row>
    <row r="15" spans="2:7">
      <c r="B15" s="9">
        <v>0</v>
      </c>
      <c r="C15" s="9">
        <v>105</v>
      </c>
      <c r="D15" s="9">
        <v>102</v>
      </c>
      <c r="E15" s="9">
        <v>93</v>
      </c>
      <c r="F15" s="19">
        <f>AVERAGE(C15:E15)</f>
        <v>100</v>
      </c>
      <c r="G15" s="19">
        <f>_xlfn.STDEV.P(C15:E15)</f>
        <v>5.0990195135927845</v>
      </c>
    </row>
    <row r="16" spans="2:7">
      <c r="B16" s="9">
        <v>10</v>
      </c>
      <c r="C16" s="19">
        <v>98.5</v>
      </c>
      <c r="D16" s="19">
        <v>101.5</v>
      </c>
      <c r="E16" s="19">
        <v>94.3</v>
      </c>
      <c r="F16" s="19">
        <f t="shared" ref="F16:F22" si="2">AVERAGE(C16:E16)</f>
        <v>98.100000000000009</v>
      </c>
      <c r="G16" s="19">
        <f t="shared" ref="G16:G22" si="3">_xlfn.STDEV.P(C16:E16)</f>
        <v>2.9529646120466815</v>
      </c>
    </row>
    <row r="17" spans="2:7">
      <c r="B17" s="9">
        <v>20</v>
      </c>
      <c r="C17" s="19">
        <v>97.6</v>
      </c>
      <c r="D17" s="19">
        <v>94.2</v>
      </c>
      <c r="E17" s="19">
        <v>92.2</v>
      </c>
      <c r="F17" s="19">
        <f t="shared" si="2"/>
        <v>94.666666666666671</v>
      </c>
      <c r="G17" s="19">
        <f t="shared" si="3"/>
        <v>2.2291004663067282</v>
      </c>
    </row>
    <row r="18" spans="2:7">
      <c r="B18" s="9">
        <v>30</v>
      </c>
      <c r="C18" s="19">
        <v>93.1</v>
      </c>
      <c r="D18" s="19">
        <v>94.3</v>
      </c>
      <c r="E18" s="19">
        <v>97.2</v>
      </c>
      <c r="F18" s="19">
        <f t="shared" si="2"/>
        <v>94.86666666666666</v>
      </c>
      <c r="G18" s="19">
        <f t="shared" si="3"/>
        <v>1.7211107524567484</v>
      </c>
    </row>
    <row r="19" spans="2:7">
      <c r="B19" s="9">
        <v>45</v>
      </c>
      <c r="C19" s="19">
        <v>96.5</v>
      </c>
      <c r="D19" s="19">
        <v>90.1</v>
      </c>
      <c r="E19" s="19">
        <v>88.2</v>
      </c>
      <c r="F19" s="19">
        <f t="shared" si="2"/>
        <v>91.600000000000009</v>
      </c>
      <c r="G19" s="19">
        <f t="shared" si="3"/>
        <v>3.5505868059613279</v>
      </c>
    </row>
    <row r="20" spans="2:7">
      <c r="B20" s="9">
        <v>60</v>
      </c>
      <c r="C20" s="19">
        <v>95.4</v>
      </c>
      <c r="D20" s="19">
        <v>87.5</v>
      </c>
      <c r="E20" s="19">
        <v>91.5</v>
      </c>
      <c r="F20" s="19">
        <f t="shared" si="2"/>
        <v>91.466666666666654</v>
      </c>
      <c r="G20" s="19">
        <f t="shared" si="3"/>
        <v>3.2252476218458384</v>
      </c>
    </row>
    <row r="21" spans="2:7">
      <c r="B21" s="9">
        <v>120</v>
      </c>
      <c r="C21" s="19">
        <v>84.5</v>
      </c>
      <c r="D21" s="19">
        <v>86.4</v>
      </c>
      <c r="E21" s="19">
        <v>79.2</v>
      </c>
      <c r="F21" s="19">
        <f t="shared" si="2"/>
        <v>83.366666666666674</v>
      </c>
      <c r="G21" s="19">
        <f t="shared" si="3"/>
        <v>3.046673960603961</v>
      </c>
    </row>
    <row r="22" spans="2:7">
      <c r="B22" s="9">
        <v>180</v>
      </c>
      <c r="C22" s="19">
        <v>78.900000000000006</v>
      </c>
      <c r="D22" s="19">
        <v>83.4</v>
      </c>
      <c r="E22" s="19">
        <v>76.5</v>
      </c>
      <c r="F22" s="19">
        <f t="shared" si="2"/>
        <v>79.600000000000009</v>
      </c>
      <c r="G22" s="19">
        <f t="shared" si="3"/>
        <v>2.8600699292150207</v>
      </c>
    </row>
  </sheetData>
  <mergeCells count="2">
    <mergeCell ref="C2:G2"/>
    <mergeCell ref="C13:G13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O24"/>
  <sheetViews>
    <sheetView topLeftCell="E1" workbookViewId="0">
      <selection activeCell="J24" sqref="J24"/>
    </sheetView>
  </sheetViews>
  <sheetFormatPr baseColWidth="10" defaultColWidth="12.77734375" defaultRowHeight="21"/>
  <sheetData>
    <row r="2" spans="1:15">
      <c r="B2" s="5" t="s">
        <v>179</v>
      </c>
      <c r="C2" s="51" t="s">
        <v>177</v>
      </c>
      <c r="D2" s="51"/>
      <c r="E2" s="51"/>
      <c r="F2" s="48"/>
      <c r="G2" s="5" t="s">
        <v>183</v>
      </c>
      <c r="H2" s="51" t="s">
        <v>177</v>
      </c>
      <c r="I2" s="51"/>
      <c r="J2" s="51"/>
      <c r="K2" s="37"/>
      <c r="L2" s="5" t="s">
        <v>185</v>
      </c>
      <c r="M2" s="51" t="s">
        <v>177</v>
      </c>
      <c r="N2" s="51"/>
      <c r="O2" s="51"/>
    </row>
    <row r="3" spans="1:15">
      <c r="B3" s="5" t="s">
        <v>171</v>
      </c>
      <c r="C3" s="5">
        <v>0</v>
      </c>
      <c r="D3" s="5">
        <v>24</v>
      </c>
      <c r="E3" s="5">
        <v>48</v>
      </c>
      <c r="F3" s="37"/>
      <c r="G3" s="5" t="s">
        <v>171</v>
      </c>
      <c r="H3" s="5">
        <v>0</v>
      </c>
      <c r="I3" s="5">
        <v>24</v>
      </c>
      <c r="J3" s="5">
        <v>48</v>
      </c>
      <c r="K3" s="37"/>
      <c r="L3" s="5" t="s">
        <v>171</v>
      </c>
      <c r="M3" s="5">
        <v>0</v>
      </c>
      <c r="N3" s="5">
        <v>24</v>
      </c>
      <c r="O3" s="5">
        <v>48</v>
      </c>
    </row>
    <row r="4" spans="1:15">
      <c r="A4" s="24"/>
      <c r="B4" s="5" t="s">
        <v>168</v>
      </c>
      <c r="C4" s="5">
        <v>0</v>
      </c>
      <c r="D4" s="5">
        <v>14.69</v>
      </c>
      <c r="E4" s="5">
        <v>16.350000000000001</v>
      </c>
      <c r="F4" s="37"/>
      <c r="G4" s="5" t="s">
        <v>168</v>
      </c>
      <c r="H4" s="5">
        <v>0</v>
      </c>
      <c r="I4" s="5">
        <v>16.260000000000002</v>
      </c>
      <c r="J4" s="5">
        <v>21.34</v>
      </c>
      <c r="K4" s="37"/>
      <c r="L4" s="5" t="s">
        <v>168</v>
      </c>
      <c r="M4" s="5">
        <v>0</v>
      </c>
      <c r="N4" s="5">
        <v>14.94</v>
      </c>
      <c r="O4" s="5">
        <v>20.34</v>
      </c>
    </row>
    <row r="5" spans="1:15">
      <c r="A5" s="24"/>
      <c r="B5" s="5" t="s">
        <v>169</v>
      </c>
      <c r="C5" s="5">
        <v>0</v>
      </c>
      <c r="D5" s="5">
        <v>13.5</v>
      </c>
      <c r="E5" s="5">
        <v>14.42</v>
      </c>
      <c r="F5" s="37"/>
      <c r="G5" s="5" t="s">
        <v>169</v>
      </c>
      <c r="H5" s="5">
        <v>0</v>
      </c>
      <c r="I5" s="5">
        <v>16.04</v>
      </c>
      <c r="J5" s="5">
        <v>19.73</v>
      </c>
      <c r="K5" s="37"/>
      <c r="L5" s="5" t="s">
        <v>169</v>
      </c>
      <c r="M5" s="5">
        <v>0</v>
      </c>
      <c r="N5" s="5">
        <v>15.35</v>
      </c>
      <c r="O5" s="5">
        <v>20.190000000000001</v>
      </c>
    </row>
    <row r="6" spans="1:15">
      <c r="A6" s="24"/>
      <c r="B6" s="5" t="s">
        <v>170</v>
      </c>
      <c r="C6" s="5">
        <v>0</v>
      </c>
      <c r="D6" s="5">
        <v>13.87</v>
      </c>
      <c r="E6" s="5">
        <v>15.27</v>
      </c>
      <c r="F6" s="37"/>
      <c r="G6" s="5" t="s">
        <v>170</v>
      </c>
      <c r="H6" s="5">
        <v>0</v>
      </c>
      <c r="I6" s="5">
        <v>15.75</v>
      </c>
      <c r="J6" s="5">
        <v>20.3</v>
      </c>
      <c r="K6" s="37"/>
      <c r="L6" s="5" t="s">
        <v>170</v>
      </c>
      <c r="M6" s="5">
        <v>0</v>
      </c>
      <c r="N6" s="5">
        <v>16.36</v>
      </c>
      <c r="O6" s="5">
        <v>20.03</v>
      </c>
    </row>
    <row r="7" spans="1:15">
      <c r="A7" s="24"/>
      <c r="B7" s="5" t="s">
        <v>172</v>
      </c>
      <c r="C7" s="5">
        <f>AVERAGE(C4:C6)</f>
        <v>0</v>
      </c>
      <c r="D7" s="5">
        <f t="shared" ref="D7:E7" si="0">AVERAGE(D4:D6)</f>
        <v>14.019999999999998</v>
      </c>
      <c r="E7" s="5">
        <f t="shared" si="0"/>
        <v>15.346666666666669</v>
      </c>
      <c r="F7" s="37"/>
      <c r="G7" s="5" t="s">
        <v>172</v>
      </c>
      <c r="H7" s="5">
        <f>AVERAGE(H4:H6)</f>
        <v>0</v>
      </c>
      <c r="I7" s="5">
        <f t="shared" ref="I7" si="1">AVERAGE(I4:I6)</f>
        <v>16.016666666666666</v>
      </c>
      <c r="J7" s="5">
        <f t="shared" ref="J7" si="2">AVERAGE(J4:J6)</f>
        <v>20.456666666666667</v>
      </c>
      <c r="K7" s="37"/>
      <c r="L7" s="5" t="s">
        <v>172</v>
      </c>
      <c r="M7" s="5">
        <f>AVERAGE(M4:M6)</f>
        <v>0</v>
      </c>
      <c r="N7" s="5">
        <f t="shared" ref="N7" si="3">AVERAGE(N4:N6)</f>
        <v>15.549999999999999</v>
      </c>
      <c r="O7" s="5">
        <f t="shared" ref="O7" si="4">AVERAGE(O4:O6)</f>
        <v>20.186666666666667</v>
      </c>
    </row>
    <row r="8" spans="1:15">
      <c r="A8" s="24"/>
      <c r="B8" s="5" t="s">
        <v>173</v>
      </c>
      <c r="C8" s="5">
        <f>_xlfn.STDEV.P(C4:C6)</f>
        <v>0</v>
      </c>
      <c r="D8" s="5">
        <f t="shared" ref="D8:E8" si="5">_xlfn.STDEV.P(D4:D6)</f>
        <v>0.49725915443224022</v>
      </c>
      <c r="E8" s="5">
        <f t="shared" si="5"/>
        <v>0.78978196709950055</v>
      </c>
      <c r="F8" s="37"/>
      <c r="G8" s="5" t="s">
        <v>173</v>
      </c>
      <c r="H8" s="5">
        <f>_xlfn.STDEV.P(H4:H6)</f>
        <v>0</v>
      </c>
      <c r="I8" s="5">
        <f t="shared" ref="I8:J8" si="6">_xlfn.STDEV.P(I4:I6)</f>
        <v>0.20885933597094114</v>
      </c>
      <c r="J8" s="5">
        <f t="shared" si="6"/>
        <v>0.66654998978987956</v>
      </c>
      <c r="K8" s="37"/>
      <c r="L8" s="5" t="s">
        <v>173</v>
      </c>
      <c r="M8" s="5">
        <f>_xlfn.STDEV.P(M4:M6)</f>
        <v>0</v>
      </c>
      <c r="N8" s="5">
        <f t="shared" ref="N8:O8" si="7">_xlfn.STDEV.P(N4:N6)</f>
        <v>0.59671321978540626</v>
      </c>
      <c r="O8" s="5">
        <f t="shared" si="7"/>
        <v>0.12657891697364965</v>
      </c>
    </row>
    <row r="9" spans="1:15"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>
      <c r="B10" s="5" t="s">
        <v>179</v>
      </c>
      <c r="C10" s="51" t="s">
        <v>180</v>
      </c>
      <c r="D10" s="51"/>
      <c r="E10" s="51"/>
      <c r="F10" s="37"/>
      <c r="G10" s="5" t="s">
        <v>183</v>
      </c>
      <c r="H10" s="51" t="s">
        <v>180</v>
      </c>
      <c r="I10" s="51"/>
      <c r="J10" s="51"/>
      <c r="K10" s="37"/>
      <c r="L10" s="5" t="s">
        <v>185</v>
      </c>
      <c r="M10" s="51" t="s">
        <v>180</v>
      </c>
      <c r="N10" s="51"/>
      <c r="O10" s="51"/>
    </row>
    <row r="11" spans="1:15">
      <c r="B11" s="5" t="s">
        <v>171</v>
      </c>
      <c r="C11" s="5">
        <v>0</v>
      </c>
      <c r="D11" s="5">
        <v>24</v>
      </c>
      <c r="E11" s="5">
        <v>48</v>
      </c>
      <c r="F11" s="37"/>
      <c r="G11" s="5" t="s">
        <v>171</v>
      </c>
      <c r="H11" s="5">
        <v>0</v>
      </c>
      <c r="I11" s="5">
        <v>24</v>
      </c>
      <c r="J11" s="5">
        <v>48</v>
      </c>
      <c r="K11" s="37"/>
      <c r="L11" s="5" t="s">
        <v>171</v>
      </c>
      <c r="M11" s="5">
        <v>0</v>
      </c>
      <c r="N11" s="5">
        <v>24</v>
      </c>
      <c r="O11" s="5">
        <v>48</v>
      </c>
    </row>
    <row r="12" spans="1:15">
      <c r="B12" s="5" t="s">
        <v>168</v>
      </c>
      <c r="C12" s="5">
        <v>40</v>
      </c>
      <c r="D12" s="5">
        <v>27.765091894164083</v>
      </c>
      <c r="E12" s="5">
        <v>22.627425795754419</v>
      </c>
      <c r="F12" s="37"/>
      <c r="G12" s="5" t="s">
        <v>168</v>
      </c>
      <c r="H12" s="5">
        <v>40.549999999999997</v>
      </c>
      <c r="I12" s="5">
        <v>26.597440508161888</v>
      </c>
      <c r="J12" s="5">
        <v>16.789168865743445</v>
      </c>
      <c r="K12" s="37"/>
      <c r="L12" s="5" t="s">
        <v>168</v>
      </c>
      <c r="M12" s="5">
        <v>40</v>
      </c>
      <c r="N12" s="5">
        <v>29.166273557366718</v>
      </c>
      <c r="O12" s="5">
        <v>17.256229420144322</v>
      </c>
    </row>
    <row r="13" spans="1:15">
      <c r="B13" s="5" t="s">
        <v>169</v>
      </c>
      <c r="C13" s="5">
        <v>40.549999999999997</v>
      </c>
      <c r="D13" s="5">
        <v>26.830970785362325</v>
      </c>
      <c r="E13" s="5">
        <v>21.459774409752228</v>
      </c>
      <c r="F13" s="37"/>
      <c r="G13" s="5" t="s">
        <v>169</v>
      </c>
      <c r="H13" s="5">
        <v>40</v>
      </c>
      <c r="I13" s="5">
        <v>25.42978912215969</v>
      </c>
      <c r="J13" s="5">
        <v>18.657411083346958</v>
      </c>
      <c r="K13" s="37"/>
      <c r="L13" s="5" t="s">
        <v>169</v>
      </c>
      <c r="M13" s="5">
        <v>41</v>
      </c>
      <c r="N13" s="5">
        <v>30.567455220569343</v>
      </c>
      <c r="O13" s="5">
        <v>17.022699142943882</v>
      </c>
    </row>
    <row r="14" spans="1:15">
      <c r="B14" s="5" t="s">
        <v>170</v>
      </c>
      <c r="C14" s="5">
        <v>40.1</v>
      </c>
      <c r="D14" s="5">
        <v>24.028607458957055</v>
      </c>
      <c r="E14" s="5">
        <v>25.66331939936013</v>
      </c>
      <c r="F14" s="37"/>
      <c r="G14" s="5" t="s">
        <v>170</v>
      </c>
      <c r="H14" s="5">
        <v>40.200000000000003</v>
      </c>
      <c r="I14" s="5">
        <v>25.66331939936013</v>
      </c>
      <c r="J14" s="5">
        <v>17.022699142943882</v>
      </c>
      <c r="K14" s="37"/>
      <c r="L14" s="5" t="s">
        <v>170</v>
      </c>
      <c r="M14" s="5">
        <v>40.5</v>
      </c>
      <c r="N14" s="5">
        <v>25.896849676560571</v>
      </c>
      <c r="O14" s="5">
        <v>16.088578034142131</v>
      </c>
    </row>
    <row r="15" spans="1:15">
      <c r="B15" s="5" t="s">
        <v>172</v>
      </c>
      <c r="C15" s="5">
        <f>AVERAGE(C12:C14)</f>
        <v>40.216666666666669</v>
      </c>
      <c r="D15" s="5">
        <f t="shared" ref="D15" si="8">AVERAGE(D12:D14)</f>
        <v>26.208223379494488</v>
      </c>
      <c r="E15" s="5">
        <f t="shared" ref="E15" si="9">AVERAGE(E12:E14)</f>
        <v>23.25017320162226</v>
      </c>
      <c r="F15" s="37"/>
      <c r="G15" s="5" t="s">
        <v>172</v>
      </c>
      <c r="H15" s="5">
        <f>AVERAGE(H12:H14)</f>
        <v>40.25</v>
      </c>
      <c r="I15" s="5">
        <f t="shared" ref="I15" si="10">AVERAGE(I12:I14)</f>
        <v>25.896849676560567</v>
      </c>
      <c r="J15" s="5">
        <f t="shared" ref="J15" si="11">AVERAGE(J12:J14)</f>
        <v>17.489759697344763</v>
      </c>
      <c r="K15" s="37"/>
      <c r="L15" s="5" t="s">
        <v>172</v>
      </c>
      <c r="M15" s="5">
        <f>AVERAGE(M12:M14)</f>
        <v>40.5</v>
      </c>
      <c r="N15" s="5">
        <f t="shared" ref="N15" si="12">AVERAGE(N12:N14)</f>
        <v>28.543526151498877</v>
      </c>
      <c r="O15" s="5">
        <f t="shared" ref="O15" si="13">AVERAGE(O12:O14)</f>
        <v>16.789168865743445</v>
      </c>
    </row>
    <row r="16" spans="1:15">
      <c r="B16" s="5" t="s">
        <v>173</v>
      </c>
      <c r="C16" s="5">
        <f>_xlfn.STDEV.P(C12:C14)</f>
        <v>0.23921166824012052</v>
      </c>
      <c r="D16" s="5">
        <f t="shared" ref="D16:E16" si="14">_xlfn.STDEV.P(D12:D14)</f>
        <v>1.5877005872796961</v>
      </c>
      <c r="E16" s="5">
        <f t="shared" si="14"/>
        <v>1.7716862718044952</v>
      </c>
      <c r="F16" s="37"/>
      <c r="G16" s="5" t="s">
        <v>173</v>
      </c>
      <c r="H16" s="5">
        <f>_xlfn.STDEV.P(H12:H14)</f>
        <v>0.22730302828309615</v>
      </c>
      <c r="I16" s="5">
        <f t="shared" ref="I16:J16" si="15">_xlfn.STDEV.P(I12:I14)</f>
        <v>0.50448305725445275</v>
      </c>
      <c r="J16" s="5">
        <f t="shared" si="15"/>
        <v>0.83114034796255087</v>
      </c>
      <c r="K16" s="37"/>
      <c r="L16" s="5" t="s">
        <v>173</v>
      </c>
      <c r="M16" s="5">
        <f>_xlfn.STDEV.P(M12:M14)</f>
        <v>0.40824829046386302</v>
      </c>
      <c r="N16" s="5">
        <f t="shared" ref="N16:O16" si="16">_xlfn.STDEV.P(N12:N14)</f>
        <v>1.9569533780118036</v>
      </c>
      <c r="O16" s="5">
        <f t="shared" si="16"/>
        <v>0.50448305725444953</v>
      </c>
    </row>
    <row r="17" spans="2:15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 spans="2:15">
      <c r="B18" s="5" t="s">
        <v>179</v>
      </c>
      <c r="C18" s="51" t="s">
        <v>181</v>
      </c>
      <c r="D18" s="51"/>
      <c r="E18" s="51"/>
      <c r="F18" s="37"/>
      <c r="G18" s="5" t="s">
        <v>179</v>
      </c>
      <c r="H18" s="51" t="s">
        <v>181</v>
      </c>
      <c r="I18" s="51"/>
      <c r="J18" s="51"/>
      <c r="K18" s="37"/>
      <c r="L18" s="5" t="s">
        <v>185</v>
      </c>
      <c r="M18" s="51" t="s">
        <v>181</v>
      </c>
      <c r="N18" s="51"/>
      <c r="O18" s="51"/>
    </row>
    <row r="19" spans="2:15">
      <c r="B19" s="5" t="s">
        <v>171</v>
      </c>
      <c r="C19" s="5">
        <v>0</v>
      </c>
      <c r="D19" s="5">
        <v>24</v>
      </c>
      <c r="E19" s="5">
        <v>48</v>
      </c>
      <c r="F19" s="37"/>
      <c r="G19" s="5" t="s">
        <v>171</v>
      </c>
      <c r="H19" s="5">
        <v>0</v>
      </c>
      <c r="I19" s="5">
        <v>24</v>
      </c>
      <c r="J19" s="5">
        <v>48</v>
      </c>
      <c r="K19" s="37"/>
      <c r="L19" s="5" t="s">
        <v>171</v>
      </c>
      <c r="M19" s="5">
        <v>0</v>
      </c>
      <c r="N19" s="5">
        <v>24</v>
      </c>
      <c r="O19" s="5">
        <v>48</v>
      </c>
    </row>
    <row r="20" spans="2:15">
      <c r="B20" s="5" t="s">
        <v>168</v>
      </c>
      <c r="C20" s="5">
        <v>0</v>
      </c>
      <c r="D20" s="5">
        <v>0.56000000000000005</v>
      </c>
      <c r="E20" s="5">
        <v>0.56000000000000005</v>
      </c>
      <c r="F20" s="37"/>
      <c r="G20" s="5" t="s">
        <v>168</v>
      </c>
      <c r="H20" s="5">
        <v>0</v>
      </c>
      <c r="I20" s="5">
        <v>1.5</v>
      </c>
      <c r="J20" s="5">
        <v>2.2999999999999998</v>
      </c>
      <c r="K20" s="37"/>
      <c r="L20" s="5" t="s">
        <v>168</v>
      </c>
      <c r="M20" s="5">
        <v>0</v>
      </c>
      <c r="N20" s="5">
        <v>1.7</v>
      </c>
      <c r="O20" s="5">
        <v>2.6</v>
      </c>
    </row>
    <row r="21" spans="2:15">
      <c r="B21" s="5" t="s">
        <v>169</v>
      </c>
      <c r="C21" s="5">
        <v>0</v>
      </c>
      <c r="D21" s="5">
        <v>0.49</v>
      </c>
      <c r="E21" s="5">
        <v>0.49</v>
      </c>
      <c r="F21" s="37"/>
      <c r="G21" s="5" t="s">
        <v>169</v>
      </c>
      <c r="H21" s="5">
        <v>0</v>
      </c>
      <c r="I21" s="5">
        <v>1.75</v>
      </c>
      <c r="J21" s="5">
        <v>2.1</v>
      </c>
      <c r="K21" s="37"/>
      <c r="L21" s="5" t="s">
        <v>169</v>
      </c>
      <c r="M21" s="5">
        <v>0</v>
      </c>
      <c r="N21" s="5">
        <v>1.8</v>
      </c>
      <c r="O21" s="5">
        <v>2.5499999999999998</v>
      </c>
    </row>
    <row r="22" spans="2:15">
      <c r="B22" s="5" t="s">
        <v>170</v>
      </c>
      <c r="C22" s="5">
        <v>0</v>
      </c>
      <c r="D22" s="5">
        <v>0.57999999999999996</v>
      </c>
      <c r="E22" s="5">
        <v>0.57999999999999996</v>
      </c>
      <c r="F22" s="37"/>
      <c r="G22" s="5" t="s">
        <v>170</v>
      </c>
      <c r="H22" s="5">
        <v>0</v>
      </c>
      <c r="I22" s="5">
        <v>1.45</v>
      </c>
      <c r="J22" s="5">
        <v>2.1</v>
      </c>
      <c r="K22" s="37"/>
      <c r="L22" s="5" t="s">
        <v>170</v>
      </c>
      <c r="M22" s="5">
        <v>0</v>
      </c>
      <c r="N22" s="5">
        <v>1.85</v>
      </c>
      <c r="O22" s="5">
        <v>2.4</v>
      </c>
    </row>
    <row r="23" spans="2:15">
      <c r="B23" s="5" t="s">
        <v>172</v>
      </c>
      <c r="C23" s="5">
        <f>AVERAGE(C20:C22)</f>
        <v>0</v>
      </c>
      <c r="D23" s="5">
        <f t="shared" ref="D23" si="17">AVERAGE(D20:D22)</f>
        <v>0.54333333333333333</v>
      </c>
      <c r="E23" s="5">
        <f t="shared" ref="E23" si="18">AVERAGE(E20:E22)</f>
        <v>0.54333333333333333</v>
      </c>
      <c r="F23" s="37"/>
      <c r="G23" s="5" t="s">
        <v>172</v>
      </c>
      <c r="H23" s="5">
        <f>AVERAGE(H20:H22)</f>
        <v>0</v>
      </c>
      <c r="I23" s="5">
        <f t="shared" ref="I23" si="19">AVERAGE(I20:I22)</f>
        <v>1.5666666666666667</v>
      </c>
      <c r="J23" s="5">
        <f t="shared" ref="J23" si="20">AVERAGE(J20:J22)</f>
        <v>2.1666666666666665</v>
      </c>
      <c r="K23" s="37"/>
      <c r="L23" s="5" t="s">
        <v>172</v>
      </c>
      <c r="M23" s="5">
        <f>AVERAGE(M20:M22)</f>
        <v>0</v>
      </c>
      <c r="N23" s="5">
        <f t="shared" ref="N23" si="21">AVERAGE(N20:N22)</f>
        <v>1.7833333333333332</v>
      </c>
      <c r="O23" s="5">
        <f t="shared" ref="O23" si="22">AVERAGE(O20:O22)</f>
        <v>2.5166666666666671</v>
      </c>
    </row>
    <row r="24" spans="2:15">
      <c r="B24" s="5" t="s">
        <v>173</v>
      </c>
      <c r="C24" s="5">
        <f>_xlfn.STDEV.P(C20:C22)</f>
        <v>0</v>
      </c>
      <c r="D24" s="5">
        <f t="shared" ref="D24:E24" si="23">_xlfn.STDEV.P(D20:D22)</f>
        <v>3.8586123009300748E-2</v>
      </c>
      <c r="E24" s="5">
        <f t="shared" si="23"/>
        <v>3.8586123009300748E-2</v>
      </c>
      <c r="F24" s="37"/>
      <c r="G24" s="5" t="s">
        <v>173</v>
      </c>
      <c r="H24" s="5">
        <f>_xlfn.STDEV.P(H20:H22)</f>
        <v>0</v>
      </c>
      <c r="I24" s="5">
        <f t="shared" ref="I24:J24" si="24">_xlfn.STDEV.P(I20:I22)</f>
        <v>0.13123346456686352</v>
      </c>
      <c r="J24" s="5">
        <f t="shared" si="24"/>
        <v>9.4280904158206211E-2</v>
      </c>
      <c r="K24" s="37"/>
      <c r="L24" s="5" t="s">
        <v>173</v>
      </c>
      <c r="M24" s="5">
        <f>_xlfn.STDEV.P(M20:M22)</f>
        <v>0</v>
      </c>
      <c r="N24" s="5">
        <f t="shared" ref="N24:O24" si="25">_xlfn.STDEV.P(N20:N22)</f>
        <v>6.2360956446232407E-2</v>
      </c>
      <c r="O24" s="5">
        <f t="shared" si="25"/>
        <v>8.4983658559879785E-2</v>
      </c>
    </row>
  </sheetData>
  <mergeCells count="9">
    <mergeCell ref="M2:O2"/>
    <mergeCell ref="M10:O10"/>
    <mergeCell ref="M18:O18"/>
    <mergeCell ref="C2:E2"/>
    <mergeCell ref="C10:E10"/>
    <mergeCell ref="C18:E18"/>
    <mergeCell ref="H2:J2"/>
    <mergeCell ref="H10:J10"/>
    <mergeCell ref="H18:J18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O49"/>
  <sheetViews>
    <sheetView tabSelected="1" topLeftCell="C15" zoomScale="70" zoomScaleNormal="70" zoomScalePageLayoutView="70" workbookViewId="0">
      <selection activeCell="H32" sqref="H32"/>
    </sheetView>
  </sheetViews>
  <sheetFormatPr baseColWidth="10" defaultColWidth="12.77734375" defaultRowHeight="21"/>
  <sheetData>
    <row r="2" spans="2:15">
      <c r="B2" s="9" t="s">
        <v>197</v>
      </c>
      <c r="C2" s="50" t="s">
        <v>200</v>
      </c>
      <c r="D2" s="50"/>
      <c r="E2" s="50"/>
      <c r="G2" s="9" t="s">
        <v>203</v>
      </c>
      <c r="H2" s="50" t="s">
        <v>200</v>
      </c>
      <c r="I2" s="50"/>
      <c r="J2" s="50"/>
      <c r="L2" s="9" t="s">
        <v>204</v>
      </c>
      <c r="M2" s="50" t="s">
        <v>200</v>
      </c>
      <c r="N2" s="50"/>
      <c r="O2" s="50"/>
    </row>
    <row r="3" spans="2:15">
      <c r="B3" s="9" t="s">
        <v>171</v>
      </c>
      <c r="C3" s="9">
        <v>0</v>
      </c>
      <c r="D3" s="9">
        <v>24</v>
      </c>
      <c r="E3" s="9">
        <v>48</v>
      </c>
      <c r="G3" s="9" t="s">
        <v>171</v>
      </c>
      <c r="H3" s="9">
        <v>0</v>
      </c>
      <c r="I3" s="9">
        <v>24</v>
      </c>
      <c r="J3" s="9">
        <v>48</v>
      </c>
      <c r="L3" s="9" t="s">
        <v>171</v>
      </c>
      <c r="M3" s="9">
        <v>0</v>
      </c>
      <c r="N3" s="9">
        <v>24</v>
      </c>
      <c r="O3" s="9">
        <v>48</v>
      </c>
    </row>
    <row r="4" spans="2:15">
      <c r="B4" s="9" t="s">
        <v>168</v>
      </c>
      <c r="C4" s="19">
        <v>0</v>
      </c>
      <c r="D4" s="19">
        <v>3.6812780906424432</v>
      </c>
      <c r="E4" s="19">
        <v>2.68</v>
      </c>
      <c r="G4" s="9" t="s">
        <v>168</v>
      </c>
      <c r="H4" s="19">
        <v>0</v>
      </c>
      <c r="I4" s="19">
        <v>2.81</v>
      </c>
      <c r="J4" s="19">
        <v>2.59</v>
      </c>
      <c r="L4" s="9" t="s">
        <v>168</v>
      </c>
      <c r="M4" s="19">
        <v>0</v>
      </c>
      <c r="N4" s="19">
        <v>0.69428817048614522</v>
      </c>
      <c r="O4" s="19">
        <v>2.4</v>
      </c>
    </row>
    <row r="5" spans="2:15">
      <c r="B5" s="9" t="s">
        <v>169</v>
      </c>
      <c r="C5" s="19">
        <v>0</v>
      </c>
      <c r="D5" s="19">
        <v>3.5518541624793198</v>
      </c>
      <c r="E5" s="19">
        <v>2.75</v>
      </c>
      <c r="G5" s="9" t="s">
        <v>169</v>
      </c>
      <c r="H5" s="19">
        <v>0</v>
      </c>
      <c r="I5" s="19">
        <v>3.09</v>
      </c>
      <c r="J5" s="19">
        <v>2.62</v>
      </c>
      <c r="L5" s="9" t="s">
        <v>169</v>
      </c>
      <c r="M5" s="19">
        <v>0</v>
      </c>
      <c r="N5" s="19">
        <v>0.58535311783410104</v>
      </c>
      <c r="O5" s="19">
        <v>2.31</v>
      </c>
    </row>
    <row r="6" spans="2:15">
      <c r="B6" s="9" t="s">
        <v>170</v>
      </c>
      <c r="C6" s="19">
        <v>0</v>
      </c>
      <c r="D6" s="19">
        <v>3.4550931195750909</v>
      </c>
      <c r="E6" s="19">
        <v>2.62</v>
      </c>
      <c r="G6" s="9" t="s">
        <v>170</v>
      </c>
      <c r="H6" s="19">
        <v>0</v>
      </c>
      <c r="I6" s="19">
        <v>3.27</v>
      </c>
      <c r="J6" s="19">
        <v>2.61</v>
      </c>
      <c r="L6" s="9" t="s">
        <v>170</v>
      </c>
      <c r="M6" s="19">
        <v>0</v>
      </c>
      <c r="N6" s="19">
        <v>0.44709726749394607</v>
      </c>
      <c r="O6" s="19">
        <v>2.2999999999999998</v>
      </c>
    </row>
    <row r="7" spans="2:15">
      <c r="B7" s="9" t="s">
        <v>172</v>
      </c>
      <c r="C7" s="19">
        <f>AVERAGE(C4:C6)</f>
        <v>0</v>
      </c>
      <c r="D7" s="19">
        <f t="shared" ref="D7:E7" si="0">AVERAGE(D4:D6)</f>
        <v>3.5627417908989512</v>
      </c>
      <c r="E7" s="19">
        <f t="shared" si="0"/>
        <v>2.6833333333333336</v>
      </c>
      <c r="G7" s="9" t="s">
        <v>172</v>
      </c>
      <c r="H7" s="19">
        <f>AVERAGE(H4:H6)</f>
        <v>0</v>
      </c>
      <c r="I7" s="19">
        <f t="shared" ref="I7" si="1">AVERAGE(I4:I6)</f>
        <v>3.0566666666666666</v>
      </c>
      <c r="J7" s="19">
        <f t="shared" ref="J7" si="2">AVERAGE(J4:J6)</f>
        <v>2.6066666666666669</v>
      </c>
      <c r="L7" s="9" t="s">
        <v>172</v>
      </c>
      <c r="M7" s="19">
        <f>AVERAGE(M4:M6)</f>
        <v>0</v>
      </c>
      <c r="N7" s="19">
        <f t="shared" ref="N7" si="3">AVERAGE(N4:N6)</f>
        <v>0.57557951860473067</v>
      </c>
      <c r="O7" s="19">
        <f t="shared" ref="O7" si="4">AVERAGE(O4:O6)</f>
        <v>2.3366666666666664</v>
      </c>
    </row>
    <row r="8" spans="2:15">
      <c r="B8" s="9" t="s">
        <v>173</v>
      </c>
      <c r="C8" s="19">
        <f>_xlfn.STDEV.P(C4:C6)</f>
        <v>0</v>
      </c>
      <c r="D8" s="19">
        <f t="shared" ref="D8:E8" si="5">_xlfn.STDEV.P(D4:D6)</f>
        <v>9.2660007999271973E-2</v>
      </c>
      <c r="E8" s="19">
        <f t="shared" si="5"/>
        <v>5.3124591501697384E-2</v>
      </c>
      <c r="G8" s="9" t="s">
        <v>173</v>
      </c>
      <c r="H8" s="19">
        <f>_xlfn.STDEV.P(H4:H6)</f>
        <v>0</v>
      </c>
      <c r="I8" s="19">
        <f t="shared" ref="I8:J8" si="6">_xlfn.STDEV.P(I4:I6)</f>
        <v>0.18926759422104517</v>
      </c>
      <c r="J8" s="19">
        <f t="shared" si="6"/>
        <v>1.2472191289246561E-2</v>
      </c>
      <c r="L8" s="9" t="s">
        <v>173</v>
      </c>
      <c r="M8" s="19">
        <f>_xlfn.STDEV.P(M4:M6)</f>
        <v>0</v>
      </c>
      <c r="N8" s="19">
        <f t="shared" ref="N8:O8" si="7">_xlfn.STDEV.P(N4:N6)</f>
        <v>0.10115162896018058</v>
      </c>
      <c r="O8" s="19">
        <f t="shared" si="7"/>
        <v>4.4969125210773467E-2</v>
      </c>
    </row>
    <row r="10" spans="2:15">
      <c r="B10" s="9" t="str">
        <f>B2</f>
        <v>CFB210</v>
      </c>
      <c r="C10" s="50" t="s">
        <v>201</v>
      </c>
      <c r="D10" s="50"/>
      <c r="E10" s="50"/>
      <c r="G10" s="9" t="str">
        <f>G2</f>
        <v>CFB211</v>
      </c>
      <c r="H10" s="50" t="s">
        <v>201</v>
      </c>
      <c r="I10" s="50"/>
      <c r="J10" s="50"/>
      <c r="L10" s="9" t="str">
        <f>L2</f>
        <v>CFB212</v>
      </c>
      <c r="M10" s="50" t="s">
        <v>201</v>
      </c>
      <c r="N10" s="50"/>
      <c r="O10" s="50"/>
    </row>
    <row r="11" spans="2:15">
      <c r="B11" s="9" t="s">
        <v>171</v>
      </c>
      <c r="C11" s="9">
        <v>0</v>
      </c>
      <c r="D11" s="9">
        <v>24</v>
      </c>
      <c r="E11" s="9">
        <v>48</v>
      </c>
      <c r="G11" s="9" t="s">
        <v>171</v>
      </c>
      <c r="H11" s="9">
        <v>0</v>
      </c>
      <c r="I11" s="9">
        <v>24</v>
      </c>
      <c r="J11" s="9">
        <v>48</v>
      </c>
      <c r="L11" s="9" t="s">
        <v>171</v>
      </c>
      <c r="M11" s="9">
        <v>0</v>
      </c>
      <c r="N11" s="9">
        <v>24</v>
      </c>
      <c r="O11" s="9">
        <v>48</v>
      </c>
    </row>
    <row r="12" spans="2:15">
      <c r="B12" s="9" t="s">
        <v>168</v>
      </c>
      <c r="C12" s="19">
        <v>0</v>
      </c>
      <c r="D12" s="19">
        <v>0</v>
      </c>
      <c r="E12" s="19">
        <v>0</v>
      </c>
      <c r="G12" s="9" t="s">
        <v>168</v>
      </c>
      <c r="H12" s="19">
        <v>0</v>
      </c>
      <c r="I12" s="19">
        <v>0</v>
      </c>
      <c r="J12" s="19">
        <v>0</v>
      </c>
      <c r="L12" s="9" t="s">
        <v>168</v>
      </c>
      <c r="M12" s="19">
        <v>0</v>
      </c>
      <c r="N12" s="19">
        <v>0.3</v>
      </c>
      <c r="O12" s="19">
        <v>0.16</v>
      </c>
    </row>
    <row r="13" spans="2:15">
      <c r="B13" s="9" t="s">
        <v>169</v>
      </c>
      <c r="C13" s="19">
        <v>0</v>
      </c>
      <c r="D13" s="19">
        <v>0</v>
      </c>
      <c r="E13" s="19">
        <v>0</v>
      </c>
      <c r="G13" s="9" t="s">
        <v>169</v>
      </c>
      <c r="H13" s="19">
        <v>0</v>
      </c>
      <c r="I13" s="19">
        <v>0</v>
      </c>
      <c r="J13" s="19">
        <v>0</v>
      </c>
      <c r="L13" s="9" t="s">
        <v>169</v>
      </c>
      <c r="M13" s="19">
        <v>0</v>
      </c>
      <c r="N13" s="19">
        <v>0.3</v>
      </c>
      <c r="O13" s="19">
        <v>0.22</v>
      </c>
    </row>
    <row r="14" spans="2:15">
      <c r="B14" s="9" t="s">
        <v>170</v>
      </c>
      <c r="C14" s="19">
        <v>0</v>
      </c>
      <c r="D14" s="19">
        <v>0</v>
      </c>
      <c r="E14" s="19">
        <v>0</v>
      </c>
      <c r="G14" s="9" t="s">
        <v>170</v>
      </c>
      <c r="H14" s="19">
        <v>0</v>
      </c>
      <c r="I14" s="19">
        <v>0</v>
      </c>
      <c r="J14" s="19">
        <v>0</v>
      </c>
      <c r="L14" s="9" t="s">
        <v>170</v>
      </c>
      <c r="M14" s="19">
        <v>0</v>
      </c>
      <c r="N14" s="19">
        <v>0</v>
      </c>
      <c r="O14" s="19">
        <v>0.19</v>
      </c>
    </row>
    <row r="15" spans="2:15">
      <c r="B15" s="9" t="s">
        <v>172</v>
      </c>
      <c r="C15" s="19">
        <f>AVERAGE(C12:C14)</f>
        <v>0</v>
      </c>
      <c r="D15" s="19">
        <f t="shared" ref="D15:E15" si="8">AVERAGE(D12:D14)</f>
        <v>0</v>
      </c>
      <c r="E15" s="19">
        <f t="shared" si="8"/>
        <v>0</v>
      </c>
      <c r="G15" s="9" t="s">
        <v>172</v>
      </c>
      <c r="H15" s="19">
        <f>AVERAGE(H12:H14)</f>
        <v>0</v>
      </c>
      <c r="I15" s="19">
        <f t="shared" ref="I15" si="9">AVERAGE(I12:I14)</f>
        <v>0</v>
      </c>
      <c r="J15" s="19">
        <f t="shared" ref="J15" si="10">AVERAGE(J12:J14)</f>
        <v>0</v>
      </c>
      <c r="L15" s="9" t="s">
        <v>172</v>
      </c>
      <c r="M15" s="19">
        <f>AVERAGE(M12:M14)</f>
        <v>0</v>
      </c>
      <c r="N15" s="19">
        <f t="shared" ref="N15" si="11">AVERAGE(N12:N14)</f>
        <v>0.19999999999999998</v>
      </c>
      <c r="O15" s="19">
        <f t="shared" ref="O15" si="12">AVERAGE(O12:O14)</f>
        <v>0.19000000000000003</v>
      </c>
    </row>
    <row r="16" spans="2:15">
      <c r="B16" s="9" t="s">
        <v>173</v>
      </c>
      <c r="C16" s="19">
        <f>_xlfn.STDEV.P(C12:C14)</f>
        <v>0</v>
      </c>
      <c r="D16" s="19">
        <f t="shared" ref="D16:E16" si="13">_xlfn.STDEV.P(D12:D14)</f>
        <v>0</v>
      </c>
      <c r="E16" s="19">
        <f t="shared" si="13"/>
        <v>0</v>
      </c>
      <c r="G16" s="9" t="s">
        <v>173</v>
      </c>
      <c r="H16" s="19">
        <f>_xlfn.STDEV.P(H12:H14)</f>
        <v>0</v>
      </c>
      <c r="I16" s="19">
        <f t="shared" ref="I16:J16" si="14">_xlfn.STDEV.P(I12:I14)</f>
        <v>0</v>
      </c>
      <c r="J16" s="19">
        <f t="shared" si="14"/>
        <v>0</v>
      </c>
      <c r="L16" s="9" t="s">
        <v>173</v>
      </c>
      <c r="M16" s="19">
        <f>_xlfn.STDEV.P(M12:M14)</f>
        <v>0</v>
      </c>
      <c r="N16" s="19">
        <f t="shared" ref="N16:O16" si="15">_xlfn.STDEV.P(N12:N14)</f>
        <v>0.14142135623730953</v>
      </c>
      <c r="O16" s="19">
        <f t="shared" si="15"/>
        <v>2.4494897427831692E-2</v>
      </c>
    </row>
    <row r="18" spans="2:15">
      <c r="B18" s="9" t="str">
        <f>B10</f>
        <v>CFB210</v>
      </c>
      <c r="C18" s="50" t="s">
        <v>202</v>
      </c>
      <c r="D18" s="50"/>
      <c r="E18" s="50"/>
      <c r="G18" s="9" t="str">
        <f>G10</f>
        <v>CFB211</v>
      </c>
      <c r="H18" s="50" t="s">
        <v>202</v>
      </c>
      <c r="I18" s="50"/>
      <c r="J18" s="50"/>
      <c r="L18" s="9" t="str">
        <f>L10</f>
        <v>CFB212</v>
      </c>
      <c r="M18" s="50" t="s">
        <v>202</v>
      </c>
      <c r="N18" s="50"/>
      <c r="O18" s="50"/>
    </row>
    <row r="19" spans="2:15">
      <c r="B19" s="9" t="s">
        <v>171</v>
      </c>
      <c r="C19" s="9">
        <v>0</v>
      </c>
      <c r="D19" s="9">
        <v>24</v>
      </c>
      <c r="E19" s="9">
        <v>48</v>
      </c>
      <c r="G19" s="9" t="s">
        <v>171</v>
      </c>
      <c r="H19" s="9">
        <v>0</v>
      </c>
      <c r="I19" s="9">
        <v>24</v>
      </c>
      <c r="J19" s="9">
        <v>48</v>
      </c>
      <c r="L19" s="9" t="s">
        <v>171</v>
      </c>
      <c r="M19" s="9">
        <v>0</v>
      </c>
      <c r="N19" s="9">
        <v>24</v>
      </c>
      <c r="O19" s="9">
        <v>48</v>
      </c>
    </row>
    <row r="20" spans="2:15">
      <c r="B20" s="9" t="s">
        <v>168</v>
      </c>
      <c r="C20" s="19">
        <v>0</v>
      </c>
      <c r="D20" s="19">
        <v>0</v>
      </c>
      <c r="E20" s="19">
        <v>0</v>
      </c>
      <c r="G20" s="9" t="s">
        <v>168</v>
      </c>
      <c r="H20" s="19">
        <v>0</v>
      </c>
      <c r="I20" s="19">
        <v>0</v>
      </c>
      <c r="J20" s="19">
        <v>0</v>
      </c>
      <c r="L20" s="9" t="s">
        <v>168</v>
      </c>
      <c r="M20" s="19">
        <v>0</v>
      </c>
      <c r="N20" s="19">
        <v>0</v>
      </c>
      <c r="O20" s="19">
        <v>0</v>
      </c>
    </row>
    <row r="21" spans="2:15">
      <c r="B21" s="9" t="s">
        <v>169</v>
      </c>
      <c r="C21" s="19">
        <v>0</v>
      </c>
      <c r="D21" s="19">
        <v>0</v>
      </c>
      <c r="E21" s="19">
        <v>0</v>
      </c>
      <c r="G21" s="9" t="s">
        <v>169</v>
      </c>
      <c r="H21" s="19">
        <v>0</v>
      </c>
      <c r="I21" s="19">
        <v>0</v>
      </c>
      <c r="J21" s="19">
        <v>0</v>
      </c>
      <c r="L21" s="9" t="s">
        <v>169</v>
      </c>
      <c r="M21" s="19">
        <v>0</v>
      </c>
      <c r="N21" s="19">
        <v>0</v>
      </c>
      <c r="O21" s="19">
        <v>0</v>
      </c>
    </row>
    <row r="22" spans="2:15">
      <c r="B22" s="9" t="s">
        <v>170</v>
      </c>
      <c r="C22" s="19">
        <v>0</v>
      </c>
      <c r="D22" s="19">
        <v>0</v>
      </c>
      <c r="E22" s="19">
        <v>0</v>
      </c>
      <c r="G22" s="9" t="s">
        <v>170</v>
      </c>
      <c r="H22" s="19">
        <v>0</v>
      </c>
      <c r="I22" s="19">
        <v>0</v>
      </c>
      <c r="J22" s="19">
        <v>0</v>
      </c>
      <c r="L22" s="9" t="s">
        <v>170</v>
      </c>
      <c r="M22" s="19">
        <v>0</v>
      </c>
      <c r="N22" s="19">
        <v>0</v>
      </c>
      <c r="O22" s="19">
        <v>0</v>
      </c>
    </row>
    <row r="23" spans="2:15">
      <c r="B23" s="9" t="s">
        <v>172</v>
      </c>
      <c r="C23" s="19">
        <f>AVERAGE(C20:C22)</f>
        <v>0</v>
      </c>
      <c r="D23" s="19">
        <f t="shared" ref="D23" si="16">AVERAGE(D20:D22)</f>
        <v>0</v>
      </c>
      <c r="E23" s="19">
        <f t="shared" ref="E23" si="17">AVERAGE(E20:E22)</f>
        <v>0</v>
      </c>
      <c r="G23" s="9" t="s">
        <v>172</v>
      </c>
      <c r="H23" s="19">
        <f>AVERAGE(H20:H22)</f>
        <v>0</v>
      </c>
      <c r="I23" s="19">
        <f t="shared" ref="I23" si="18">AVERAGE(I20:I22)</f>
        <v>0</v>
      </c>
      <c r="J23" s="19">
        <f t="shared" ref="J23" si="19">AVERAGE(J20:J22)</f>
        <v>0</v>
      </c>
      <c r="L23" s="9" t="s">
        <v>172</v>
      </c>
      <c r="M23" s="19">
        <f>AVERAGE(M20:M22)</f>
        <v>0</v>
      </c>
      <c r="N23" s="19">
        <f t="shared" ref="N23" si="20">AVERAGE(N20:N22)</f>
        <v>0</v>
      </c>
      <c r="O23" s="19">
        <f t="shared" ref="O23" si="21">AVERAGE(O20:O22)</f>
        <v>0</v>
      </c>
    </row>
    <row r="24" spans="2:15">
      <c r="B24" s="9" t="s">
        <v>173</v>
      </c>
      <c r="C24" s="19">
        <f>_xlfn.STDEV.P(C20:C22)</f>
        <v>0</v>
      </c>
      <c r="D24" s="19">
        <f t="shared" ref="D24:E24" si="22">_xlfn.STDEV.P(D20:D22)</f>
        <v>0</v>
      </c>
      <c r="E24" s="19">
        <f t="shared" si="22"/>
        <v>0</v>
      </c>
      <c r="G24" s="9" t="s">
        <v>173</v>
      </c>
      <c r="H24" s="19">
        <f>_xlfn.STDEV.P(H20:H22)</f>
        <v>0</v>
      </c>
      <c r="I24" s="19">
        <f t="shared" ref="I24:J24" si="23">_xlfn.STDEV.P(I20:I22)</f>
        <v>0</v>
      </c>
      <c r="J24" s="19">
        <f t="shared" si="23"/>
        <v>0</v>
      </c>
      <c r="L24" s="9" t="s">
        <v>173</v>
      </c>
      <c r="M24" s="19">
        <f>_xlfn.STDEV.P(M20:M22)</f>
        <v>0</v>
      </c>
      <c r="N24" s="19">
        <f t="shared" ref="N24:O24" si="24">_xlfn.STDEV.P(N20:N22)</f>
        <v>0</v>
      </c>
      <c r="O24" s="19">
        <f t="shared" si="24"/>
        <v>0</v>
      </c>
    </row>
    <row r="27" spans="2:15">
      <c r="B27" s="9" t="s">
        <v>205</v>
      </c>
      <c r="C27" s="50" t="s">
        <v>200</v>
      </c>
      <c r="D27" s="50"/>
      <c r="E27" s="50"/>
      <c r="G27" s="9" t="s">
        <v>206</v>
      </c>
      <c r="H27" s="50" t="s">
        <v>200</v>
      </c>
      <c r="I27" s="50"/>
      <c r="J27" s="50"/>
      <c r="L27" s="9" t="s">
        <v>207</v>
      </c>
      <c r="M27" s="50" t="s">
        <v>200</v>
      </c>
      <c r="N27" s="50"/>
      <c r="O27" s="50"/>
    </row>
    <row r="28" spans="2:15">
      <c r="B28" s="9" t="s">
        <v>171</v>
      </c>
      <c r="C28" s="9">
        <v>0</v>
      </c>
      <c r="D28" s="9">
        <v>24</v>
      </c>
      <c r="E28" s="9">
        <v>48</v>
      </c>
      <c r="G28" s="9" t="s">
        <v>171</v>
      </c>
      <c r="H28" s="9">
        <v>0</v>
      </c>
      <c r="I28" s="9">
        <v>24</v>
      </c>
      <c r="J28" s="9">
        <v>48</v>
      </c>
      <c r="L28" s="9" t="s">
        <v>171</v>
      </c>
      <c r="M28" s="9">
        <v>0</v>
      </c>
      <c r="N28" s="9">
        <v>24</v>
      </c>
      <c r="O28" s="9">
        <v>48</v>
      </c>
    </row>
    <row r="29" spans="2:15">
      <c r="B29" s="9" t="s">
        <v>168</v>
      </c>
      <c r="C29" s="19">
        <v>0</v>
      </c>
      <c r="D29" s="19">
        <v>3.34</v>
      </c>
      <c r="E29" s="19">
        <v>2.4</v>
      </c>
      <c r="G29" s="9" t="s">
        <v>168</v>
      </c>
      <c r="H29" s="19">
        <v>0</v>
      </c>
      <c r="I29" s="19">
        <v>3.1</v>
      </c>
      <c r="J29" s="19">
        <v>2.2999999999999998</v>
      </c>
      <c r="L29" s="9" t="s">
        <v>168</v>
      </c>
      <c r="M29" s="19">
        <v>0</v>
      </c>
      <c r="N29" s="19">
        <v>2.4</v>
      </c>
      <c r="O29" s="19">
        <v>1.3</v>
      </c>
    </row>
    <row r="30" spans="2:15">
      <c r="B30" s="9" t="s">
        <v>169</v>
      </c>
      <c r="C30" s="19">
        <v>0</v>
      </c>
      <c r="D30" s="19">
        <v>3.21</v>
      </c>
      <c r="E30" s="19">
        <v>2.44</v>
      </c>
      <c r="G30" s="9" t="s">
        <v>169</v>
      </c>
      <c r="H30" s="19">
        <v>0</v>
      </c>
      <c r="I30" s="19">
        <v>3.21</v>
      </c>
      <c r="J30" s="19">
        <v>2.35</v>
      </c>
      <c r="L30" s="9" t="s">
        <v>169</v>
      </c>
      <c r="M30" s="19">
        <v>0</v>
      </c>
      <c r="N30" s="19">
        <v>2.7</v>
      </c>
      <c r="O30" s="19">
        <v>1.23</v>
      </c>
    </row>
    <row r="31" spans="2:15">
      <c r="B31" s="9" t="s">
        <v>170</v>
      </c>
      <c r="C31" s="19">
        <v>0</v>
      </c>
      <c r="D31" s="19">
        <v>3.2</v>
      </c>
      <c r="E31" s="19">
        <v>2.4</v>
      </c>
      <c r="G31" s="9" t="s">
        <v>170</v>
      </c>
      <c r="H31" s="19">
        <v>0</v>
      </c>
      <c r="I31" s="19">
        <v>3</v>
      </c>
      <c r="J31" s="19">
        <v>2.2999999999999998</v>
      </c>
      <c r="L31" s="9" t="s">
        <v>170</v>
      </c>
      <c r="M31" s="19">
        <v>0</v>
      </c>
      <c r="N31" s="19">
        <v>2.5</v>
      </c>
      <c r="O31" s="19">
        <v>1.3</v>
      </c>
    </row>
    <row r="32" spans="2:15">
      <c r="B32" s="9" t="s">
        <v>172</v>
      </c>
      <c r="C32" s="19">
        <f>AVERAGE(C29:C31)</f>
        <v>0</v>
      </c>
      <c r="D32" s="19">
        <f t="shared" ref="D32" si="25">AVERAGE(D29:D31)</f>
        <v>3.25</v>
      </c>
      <c r="E32" s="19">
        <f t="shared" ref="E32" si="26">AVERAGE(E29:E31)</f>
        <v>2.4133333333333336</v>
      </c>
      <c r="G32" s="9" t="s">
        <v>172</v>
      </c>
      <c r="H32" s="19">
        <f>AVERAGE(H29:H31)</f>
        <v>0</v>
      </c>
      <c r="I32" s="19">
        <f t="shared" ref="I32" si="27">AVERAGE(I29:I31)</f>
        <v>3.1033333333333335</v>
      </c>
      <c r="J32" s="19">
        <f t="shared" ref="J32" si="28">AVERAGE(J29:J31)</f>
        <v>2.3166666666666669</v>
      </c>
      <c r="L32" s="9" t="s">
        <v>172</v>
      </c>
      <c r="M32" s="19">
        <f>AVERAGE(M29:M31)</f>
        <v>0</v>
      </c>
      <c r="N32" s="19">
        <f t="shared" ref="N32" si="29">AVERAGE(N29:N31)</f>
        <v>2.5333333333333332</v>
      </c>
      <c r="O32" s="19">
        <f t="shared" ref="O32" si="30">AVERAGE(O29:O31)</f>
        <v>1.2766666666666666</v>
      </c>
    </row>
    <row r="33" spans="2:15">
      <c r="B33" s="9" t="s">
        <v>173</v>
      </c>
      <c r="C33" s="19">
        <f>_xlfn.STDEV.P(C29:C31)</f>
        <v>0</v>
      </c>
      <c r="D33" s="19">
        <f t="shared" ref="D33:E33" si="31">_xlfn.STDEV.P(D29:D31)</f>
        <v>6.3770421565696539E-2</v>
      </c>
      <c r="E33" s="19">
        <f t="shared" si="31"/>
        <v>1.8856180831641284E-2</v>
      </c>
      <c r="G33" s="9" t="s">
        <v>173</v>
      </c>
      <c r="H33" s="19">
        <f>_xlfn.STDEV.P(H29:H31)</f>
        <v>0</v>
      </c>
      <c r="I33" s="19">
        <f t="shared" ref="I33:J33" si="32">_xlfn.STDEV.P(I29:I31)</f>
        <v>8.5764535535124031E-2</v>
      </c>
      <c r="J33" s="19">
        <f t="shared" si="32"/>
        <v>2.3570226039551712E-2</v>
      </c>
      <c r="L33" s="9" t="s">
        <v>173</v>
      </c>
      <c r="M33" s="19">
        <f>_xlfn.STDEV.P(M29:M31)</f>
        <v>0</v>
      </c>
      <c r="N33" s="19">
        <f t="shared" ref="N33:O33" si="33">_xlfn.STDEV.P(N29:N31)</f>
        <v>0.12472191289246483</v>
      </c>
      <c r="O33" s="19">
        <f t="shared" si="33"/>
        <v>3.2998316455372247E-2</v>
      </c>
    </row>
    <row r="35" spans="2:15">
      <c r="B35" s="9" t="str">
        <f>B27</f>
        <v>CFB220</v>
      </c>
      <c r="C35" s="50" t="s">
        <v>201</v>
      </c>
      <c r="D35" s="50"/>
      <c r="E35" s="50"/>
      <c r="G35" s="9" t="str">
        <f>G27</f>
        <v>CFB221</v>
      </c>
      <c r="H35" s="50" t="s">
        <v>201</v>
      </c>
      <c r="I35" s="50"/>
      <c r="J35" s="50"/>
      <c r="L35" s="9" t="str">
        <f>L27</f>
        <v>CFB222</v>
      </c>
      <c r="M35" s="50" t="s">
        <v>201</v>
      </c>
      <c r="N35" s="50"/>
      <c r="O35" s="50"/>
    </row>
    <row r="36" spans="2:15">
      <c r="B36" s="9" t="s">
        <v>171</v>
      </c>
      <c r="C36" s="9">
        <v>0</v>
      </c>
      <c r="D36" s="9">
        <v>24</v>
      </c>
      <c r="E36" s="9">
        <v>48</v>
      </c>
      <c r="G36" s="9" t="s">
        <v>171</v>
      </c>
      <c r="H36" s="9">
        <v>0</v>
      </c>
      <c r="I36" s="9">
        <v>24</v>
      </c>
      <c r="J36" s="9">
        <v>48</v>
      </c>
      <c r="L36" s="9" t="s">
        <v>171</v>
      </c>
      <c r="M36" s="9">
        <v>0</v>
      </c>
      <c r="N36" s="9">
        <v>24</v>
      </c>
      <c r="O36" s="9">
        <v>48</v>
      </c>
    </row>
    <row r="37" spans="2:15">
      <c r="B37" s="9" t="s">
        <v>168</v>
      </c>
      <c r="C37" s="19">
        <v>0</v>
      </c>
      <c r="D37" s="19">
        <v>0</v>
      </c>
      <c r="E37" s="19">
        <v>0</v>
      </c>
      <c r="G37" s="9" t="s">
        <v>168</v>
      </c>
      <c r="H37" s="19">
        <v>0</v>
      </c>
      <c r="I37" s="19">
        <v>0.1</v>
      </c>
      <c r="J37" s="19">
        <v>0.06</v>
      </c>
      <c r="L37" s="9" t="s">
        <v>168</v>
      </c>
      <c r="M37" s="19">
        <v>0</v>
      </c>
      <c r="N37" s="19">
        <v>0.5888981252310389</v>
      </c>
      <c r="O37" s="19">
        <v>1.1299999999999999</v>
      </c>
    </row>
    <row r="38" spans="2:15">
      <c r="B38" s="9" t="s">
        <v>169</v>
      </c>
      <c r="C38" s="19">
        <v>0</v>
      </c>
      <c r="D38" s="19">
        <v>0</v>
      </c>
      <c r="E38" s="19">
        <v>0</v>
      </c>
      <c r="G38" s="9" t="s">
        <v>169</v>
      </c>
      <c r="H38" s="19">
        <v>0</v>
      </c>
      <c r="I38" s="19">
        <v>0.01</v>
      </c>
      <c r="J38" s="19">
        <v>7.0000000000000007E-2</v>
      </c>
      <c r="L38" s="9" t="s">
        <v>169</v>
      </c>
      <c r="M38" s="19">
        <v>0</v>
      </c>
      <c r="N38" s="19">
        <v>0.73992670555938145</v>
      </c>
      <c r="O38" s="19">
        <v>1</v>
      </c>
    </row>
    <row r="39" spans="2:15">
      <c r="B39" s="9" t="s">
        <v>170</v>
      </c>
      <c r="C39" s="19">
        <v>0</v>
      </c>
      <c r="D39" s="19">
        <v>0</v>
      </c>
      <c r="E39" s="19">
        <v>0</v>
      </c>
      <c r="G39" s="9" t="s">
        <v>170</v>
      </c>
      <c r="H39" s="19">
        <v>0</v>
      </c>
      <c r="I39" s="19">
        <v>0.05</v>
      </c>
      <c r="J39" s="19">
        <v>0.09</v>
      </c>
      <c r="L39" s="9" t="s">
        <v>170</v>
      </c>
      <c r="M39" s="19">
        <v>0</v>
      </c>
      <c r="N39" s="19">
        <v>0.88030263510965079</v>
      </c>
      <c r="O39" s="19">
        <v>1.05</v>
      </c>
    </row>
    <row r="40" spans="2:15">
      <c r="B40" s="9" t="s">
        <v>172</v>
      </c>
      <c r="C40" s="19">
        <f>AVERAGE(C37:C39)</f>
        <v>0</v>
      </c>
      <c r="D40" s="19">
        <f t="shared" ref="D40" si="34">AVERAGE(D37:D39)</f>
        <v>0</v>
      </c>
      <c r="E40" s="19">
        <f t="shared" ref="E40" si="35">AVERAGE(E37:E39)</f>
        <v>0</v>
      </c>
      <c r="G40" s="9" t="s">
        <v>172</v>
      </c>
      <c r="H40" s="19">
        <f>AVERAGE(H37:H39)</f>
        <v>0</v>
      </c>
      <c r="I40" s="19">
        <f t="shared" ref="I40" si="36">AVERAGE(I37:I39)</f>
        <v>5.3333333333333337E-2</v>
      </c>
      <c r="J40" s="19">
        <f t="shared" ref="J40" si="37">AVERAGE(J37:J39)</f>
        <v>7.3333333333333334E-2</v>
      </c>
      <c r="L40" s="9" t="s">
        <v>172</v>
      </c>
      <c r="M40" s="19">
        <f>AVERAGE(M37:M39)</f>
        <v>0</v>
      </c>
      <c r="N40" s="19">
        <f t="shared" ref="N40" si="38">AVERAGE(N37:N39)</f>
        <v>0.73637582196669038</v>
      </c>
      <c r="O40" s="19">
        <f t="shared" ref="O40" si="39">AVERAGE(O37:O39)</f>
        <v>1.0599999999999998</v>
      </c>
    </row>
    <row r="41" spans="2:15">
      <c r="B41" s="9" t="s">
        <v>173</v>
      </c>
      <c r="C41" s="19">
        <f>_xlfn.STDEV.P(C37:C39)</f>
        <v>0</v>
      </c>
      <c r="D41" s="19">
        <f t="shared" ref="D41:E41" si="40">_xlfn.STDEV.P(D37:D39)</f>
        <v>0</v>
      </c>
      <c r="E41" s="19">
        <f t="shared" si="40"/>
        <v>0</v>
      </c>
      <c r="G41" s="9" t="s">
        <v>173</v>
      </c>
      <c r="H41" s="19">
        <f>_xlfn.STDEV.P(H37:H39)</f>
        <v>0</v>
      </c>
      <c r="I41" s="19">
        <f t="shared" ref="I41:J41" si="41">_xlfn.STDEV.P(I37:I39)</f>
        <v>3.6817870057290876E-2</v>
      </c>
      <c r="J41" s="19">
        <f t="shared" si="41"/>
        <v>1.2472191289246464E-2</v>
      </c>
      <c r="L41" s="9" t="s">
        <v>173</v>
      </c>
      <c r="M41" s="19">
        <f>_xlfn.STDEV.P(M37:M39)</f>
        <v>0</v>
      </c>
      <c r="N41" s="19">
        <f t="shared" ref="N41:O41" si="42">_xlfn.STDEV.P(N37:N39)</f>
        <v>0.1189918867685667</v>
      </c>
      <c r="O41" s="19">
        <f t="shared" si="42"/>
        <v>5.3541261347363318E-2</v>
      </c>
    </row>
    <row r="43" spans="2:15">
      <c r="B43" s="9" t="str">
        <f>B35</f>
        <v>CFB220</v>
      </c>
      <c r="C43" s="50" t="s">
        <v>202</v>
      </c>
      <c r="D43" s="50"/>
      <c r="E43" s="50"/>
      <c r="G43" s="9" t="str">
        <f>G35</f>
        <v>CFB221</v>
      </c>
      <c r="H43" s="50" t="s">
        <v>202</v>
      </c>
      <c r="I43" s="50"/>
      <c r="J43" s="50"/>
      <c r="L43" s="9" t="str">
        <f>L35</f>
        <v>CFB222</v>
      </c>
      <c r="M43" s="50" t="s">
        <v>202</v>
      </c>
      <c r="N43" s="50"/>
      <c r="O43" s="50"/>
    </row>
    <row r="44" spans="2:15">
      <c r="B44" s="9" t="s">
        <v>171</v>
      </c>
      <c r="C44" s="9">
        <v>0</v>
      </c>
      <c r="D44" s="9">
        <v>24</v>
      </c>
      <c r="E44" s="9">
        <v>48</v>
      </c>
      <c r="G44" s="9" t="s">
        <v>171</v>
      </c>
      <c r="H44" s="9">
        <v>0</v>
      </c>
      <c r="I44" s="9">
        <v>24</v>
      </c>
      <c r="J44" s="9">
        <v>48</v>
      </c>
      <c r="L44" s="9" t="s">
        <v>171</v>
      </c>
      <c r="M44" s="9">
        <v>0</v>
      </c>
      <c r="N44" s="9">
        <v>24</v>
      </c>
      <c r="O44" s="9">
        <v>48</v>
      </c>
    </row>
    <row r="45" spans="2:15">
      <c r="B45" s="9" t="s">
        <v>168</v>
      </c>
      <c r="C45" s="19">
        <v>0</v>
      </c>
      <c r="D45" s="19">
        <v>0</v>
      </c>
      <c r="E45" s="19">
        <v>0</v>
      </c>
      <c r="G45" s="9" t="s">
        <v>168</v>
      </c>
      <c r="H45" s="19">
        <v>0</v>
      </c>
      <c r="I45" s="19">
        <v>0</v>
      </c>
      <c r="J45" s="19">
        <v>0.6</v>
      </c>
      <c r="L45" s="9" t="s">
        <v>168</v>
      </c>
      <c r="M45" s="19">
        <v>0</v>
      </c>
      <c r="N45" s="19">
        <v>0</v>
      </c>
      <c r="O45" s="19">
        <v>39.711709090909089</v>
      </c>
    </row>
    <row r="46" spans="2:15">
      <c r="B46" s="9" t="s">
        <v>169</v>
      </c>
      <c r="C46" s="19">
        <v>0</v>
      </c>
      <c r="D46" s="19">
        <v>0</v>
      </c>
      <c r="E46" s="19">
        <v>0</v>
      </c>
      <c r="G46" s="9" t="s">
        <v>169</v>
      </c>
      <c r="H46" s="19">
        <v>0</v>
      </c>
      <c r="I46" s="19">
        <v>0</v>
      </c>
      <c r="J46" s="19">
        <v>0.4</v>
      </c>
      <c r="L46" s="9" t="s">
        <v>169</v>
      </c>
      <c r="M46" s="19">
        <v>0</v>
      </c>
      <c r="N46" s="19">
        <v>0</v>
      </c>
      <c r="O46" s="19">
        <v>45.377236363636364</v>
      </c>
    </row>
    <row r="47" spans="2:15">
      <c r="B47" s="9" t="s">
        <v>170</v>
      </c>
      <c r="C47" s="19">
        <v>0</v>
      </c>
      <c r="D47" s="19">
        <v>0</v>
      </c>
      <c r="E47" s="19">
        <v>0</v>
      </c>
      <c r="G47" s="9" t="s">
        <v>170</v>
      </c>
      <c r="H47" s="19">
        <v>0</v>
      </c>
      <c r="I47" s="19">
        <v>0</v>
      </c>
      <c r="J47" s="19">
        <v>0.6</v>
      </c>
      <c r="L47" s="9" t="s">
        <v>170</v>
      </c>
      <c r="M47" s="19">
        <v>0</v>
      </c>
      <c r="N47" s="19">
        <v>0</v>
      </c>
      <c r="O47" s="19">
        <v>39.113309090909091</v>
      </c>
    </row>
    <row r="48" spans="2:15">
      <c r="B48" s="9" t="s">
        <v>172</v>
      </c>
      <c r="C48" s="19">
        <f>AVERAGE(C45:C47)</f>
        <v>0</v>
      </c>
      <c r="D48" s="19">
        <f t="shared" ref="D48" si="43">AVERAGE(D45:D47)</f>
        <v>0</v>
      </c>
      <c r="E48" s="19">
        <f t="shared" ref="E48" si="44">AVERAGE(E45:E47)</f>
        <v>0</v>
      </c>
      <c r="G48" s="9" t="s">
        <v>172</v>
      </c>
      <c r="H48" s="19">
        <f>AVERAGE(H45:H47)</f>
        <v>0</v>
      </c>
      <c r="I48" s="19">
        <f t="shared" ref="I48" si="45">AVERAGE(I45:I47)</f>
        <v>0</v>
      </c>
      <c r="J48" s="19">
        <f t="shared" ref="J48" si="46">AVERAGE(J45:J47)</f>
        <v>0.53333333333333333</v>
      </c>
      <c r="L48" s="9" t="s">
        <v>172</v>
      </c>
      <c r="M48" s="19">
        <f>AVERAGE(M45:M47)</f>
        <v>0</v>
      </c>
      <c r="N48" s="19">
        <f t="shared" ref="N48" si="47">AVERAGE(N45:N47)</f>
        <v>0</v>
      </c>
      <c r="O48" s="19">
        <f t="shared" ref="O48" si="48">AVERAGE(O45:O47)</f>
        <v>41.400751515151512</v>
      </c>
    </row>
    <row r="49" spans="2:15">
      <c r="B49" s="9" t="s">
        <v>173</v>
      </c>
      <c r="C49" s="19">
        <f>_xlfn.STDEV.P(C45:C47)</f>
        <v>0</v>
      </c>
      <c r="D49" s="19">
        <f t="shared" ref="D49:E49" si="49">_xlfn.STDEV.P(D45:D47)</f>
        <v>0</v>
      </c>
      <c r="E49" s="19">
        <f t="shared" si="49"/>
        <v>0</v>
      </c>
      <c r="G49" s="9" t="s">
        <v>173</v>
      </c>
      <c r="H49" s="19">
        <f>_xlfn.STDEV.P(H45:H47)</f>
        <v>0</v>
      </c>
      <c r="I49" s="19">
        <f t="shared" ref="I49:J49" si="50">_xlfn.STDEV.P(I45:I47)</f>
        <v>0</v>
      </c>
      <c r="J49" s="19">
        <f t="shared" si="50"/>
        <v>9.4280904158206114E-2</v>
      </c>
      <c r="L49" s="9" t="s">
        <v>173</v>
      </c>
      <c r="M49" s="19">
        <f>_xlfn.STDEV.P(M45:M47)</f>
        <v>0</v>
      </c>
      <c r="N49" s="19">
        <f t="shared" ref="N49:O49" si="51">_xlfn.STDEV.P(N45:N47)</f>
        <v>0</v>
      </c>
      <c r="O49" s="19">
        <f t="shared" si="51"/>
        <v>2.8223919468743977</v>
      </c>
    </row>
  </sheetData>
  <mergeCells count="18">
    <mergeCell ref="C43:E43"/>
    <mergeCell ref="H27:J27"/>
    <mergeCell ref="H35:J35"/>
    <mergeCell ref="H43:J43"/>
    <mergeCell ref="M27:O27"/>
    <mergeCell ref="M35:O35"/>
    <mergeCell ref="M43:O43"/>
    <mergeCell ref="M2:O2"/>
    <mergeCell ref="M10:O10"/>
    <mergeCell ref="M18:O18"/>
    <mergeCell ref="C27:E27"/>
    <mergeCell ref="C35:E35"/>
    <mergeCell ref="C2:E2"/>
    <mergeCell ref="C10:E10"/>
    <mergeCell ref="C18:E18"/>
    <mergeCell ref="H2:J2"/>
    <mergeCell ref="H10:J10"/>
    <mergeCell ref="H18:J18"/>
  </mergeCells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2:R26"/>
  <sheetViews>
    <sheetView topLeftCell="B1" zoomScale="65" zoomScaleNormal="65" zoomScalePageLayoutView="65" workbookViewId="0">
      <selection activeCell="G25" sqref="G25"/>
    </sheetView>
  </sheetViews>
  <sheetFormatPr baseColWidth="10" defaultColWidth="12.77734375" defaultRowHeight="21"/>
  <sheetData>
    <row r="2" spans="3:18">
      <c r="C2" s="27" t="s">
        <v>209</v>
      </c>
      <c r="D2" s="50" t="s">
        <v>211</v>
      </c>
      <c r="E2" s="50"/>
      <c r="F2" s="50"/>
      <c r="G2" s="50" t="s">
        <v>212</v>
      </c>
      <c r="H2" s="50"/>
      <c r="I2" s="50"/>
      <c r="J2" s="50" t="s">
        <v>213</v>
      </c>
      <c r="K2" s="50"/>
      <c r="L2" s="50"/>
      <c r="M2" s="50" t="s">
        <v>214</v>
      </c>
      <c r="N2" s="50"/>
      <c r="O2" s="50"/>
      <c r="P2" s="50" t="s">
        <v>215</v>
      </c>
      <c r="Q2" s="50"/>
      <c r="R2" s="50"/>
    </row>
    <row r="3" spans="3:18">
      <c r="C3" s="28" t="s">
        <v>210</v>
      </c>
      <c r="D3" s="9">
        <v>0</v>
      </c>
      <c r="E3" s="9">
        <v>24</v>
      </c>
      <c r="F3" s="9">
        <v>48</v>
      </c>
      <c r="G3" s="9">
        <v>0</v>
      </c>
      <c r="H3" s="9">
        <v>24</v>
      </c>
      <c r="I3" s="9">
        <v>48</v>
      </c>
      <c r="J3" s="9">
        <v>0</v>
      </c>
      <c r="K3" s="9">
        <v>24</v>
      </c>
      <c r="L3" s="9">
        <v>48</v>
      </c>
      <c r="M3" s="9">
        <v>0</v>
      </c>
      <c r="N3" s="9">
        <v>24</v>
      </c>
      <c r="O3" s="9">
        <v>48</v>
      </c>
      <c r="P3" s="9">
        <v>0</v>
      </c>
      <c r="Q3" s="9">
        <v>24</v>
      </c>
      <c r="R3" s="9">
        <v>48</v>
      </c>
    </row>
    <row r="4" spans="3:18">
      <c r="C4" s="9" t="s">
        <v>208</v>
      </c>
      <c r="D4" s="9">
        <v>0</v>
      </c>
      <c r="E4" s="9">
        <v>5.78</v>
      </c>
      <c r="F4" s="9">
        <v>5.71</v>
      </c>
      <c r="G4" s="9">
        <v>41</v>
      </c>
      <c r="H4" s="9">
        <v>35</v>
      </c>
      <c r="I4" s="9">
        <v>35</v>
      </c>
      <c r="J4" s="9">
        <v>0</v>
      </c>
      <c r="K4" s="26">
        <v>3.6999999999999998E-2</v>
      </c>
      <c r="L4" s="26">
        <v>0.04</v>
      </c>
      <c r="M4" s="9">
        <v>0</v>
      </c>
      <c r="N4" s="5">
        <v>5.7376449329072522E-2</v>
      </c>
      <c r="O4" s="26">
        <v>4.4078931319769046E-2</v>
      </c>
      <c r="P4" s="9">
        <v>0</v>
      </c>
      <c r="Q4" s="19">
        <v>11.585582519315205</v>
      </c>
      <c r="R4" s="19">
        <v>15.164051597971477</v>
      </c>
    </row>
    <row r="5" spans="3:18">
      <c r="C5" s="9" t="s">
        <v>147</v>
      </c>
      <c r="D5" s="9">
        <v>0</v>
      </c>
      <c r="E5" s="9">
        <v>6.2</v>
      </c>
      <c r="F5" s="9">
        <v>5.69</v>
      </c>
      <c r="G5" s="9">
        <v>41.5</v>
      </c>
      <c r="H5" s="9">
        <v>38</v>
      </c>
      <c r="I5" s="9">
        <v>37</v>
      </c>
      <c r="J5" s="9">
        <v>0</v>
      </c>
      <c r="K5" s="26">
        <v>4.3095522628585375E-2</v>
      </c>
      <c r="L5" s="26">
        <v>0.04</v>
      </c>
      <c r="M5" s="9">
        <v>0</v>
      </c>
      <c r="N5" s="5">
        <v>5.3340188659064508E-2</v>
      </c>
      <c r="O5" s="26">
        <v>4.4726309251499757E-2</v>
      </c>
      <c r="P5" s="9">
        <v>0</v>
      </c>
      <c r="Q5" s="19">
        <v>11.832136414689765</v>
      </c>
      <c r="R5" s="19">
        <v>16.371532623123791</v>
      </c>
    </row>
    <row r="6" spans="3:18">
      <c r="C6" s="9" t="s">
        <v>149</v>
      </c>
      <c r="D6" s="9">
        <v>0</v>
      </c>
      <c r="E6" s="9">
        <v>5.58</v>
      </c>
      <c r="F6" s="9">
        <v>5.56</v>
      </c>
      <c r="G6" s="9">
        <v>40</v>
      </c>
      <c r="H6" s="9">
        <v>37</v>
      </c>
      <c r="I6" s="9">
        <v>36</v>
      </c>
      <c r="J6" s="9">
        <v>0</v>
      </c>
      <c r="K6" s="26">
        <v>4.0455362702722798E-2</v>
      </c>
      <c r="L6" s="26">
        <v>3.8111435499811025E-2</v>
      </c>
      <c r="M6" s="9">
        <v>0</v>
      </c>
      <c r="N6" s="5">
        <v>5.1653253121018393E-2</v>
      </c>
      <c r="O6" s="26">
        <v>4.3088161615555086E-2</v>
      </c>
      <c r="P6" s="9">
        <v>0</v>
      </c>
      <c r="Q6" s="19">
        <v>10.21983594840203</v>
      </c>
      <c r="R6" s="19">
        <v>16.753820496239069</v>
      </c>
    </row>
    <row r="7" spans="3:18">
      <c r="C7" s="9" t="s">
        <v>151</v>
      </c>
      <c r="D7" s="5">
        <f>AVERAGE(D4:D6)</f>
        <v>0</v>
      </c>
      <c r="E7" s="5">
        <f t="shared" ref="E7:R7" si="0">AVERAGE(E4:E6)</f>
        <v>5.8533333333333344</v>
      </c>
      <c r="F7" s="5">
        <f t="shared" si="0"/>
        <v>5.6533333333333333</v>
      </c>
      <c r="G7" s="5">
        <f t="shared" si="0"/>
        <v>40.833333333333336</v>
      </c>
      <c r="H7" s="5">
        <f t="shared" si="0"/>
        <v>36.666666666666664</v>
      </c>
      <c r="I7" s="5">
        <f t="shared" si="0"/>
        <v>36</v>
      </c>
      <c r="J7" s="5">
        <f t="shared" si="0"/>
        <v>0</v>
      </c>
      <c r="K7" s="5">
        <f t="shared" si="0"/>
        <v>4.0183628443769388E-2</v>
      </c>
      <c r="L7" s="5">
        <f t="shared" si="0"/>
        <v>3.9370478499937009E-2</v>
      </c>
      <c r="M7" s="5">
        <f t="shared" si="0"/>
        <v>0</v>
      </c>
      <c r="N7" s="5">
        <f t="shared" si="0"/>
        <v>5.4123297036385139E-2</v>
      </c>
      <c r="O7" s="5">
        <f t="shared" si="0"/>
        <v>4.3964467395607963E-2</v>
      </c>
      <c r="P7" s="5">
        <f t="shared" si="0"/>
        <v>0</v>
      </c>
      <c r="Q7" s="5">
        <f t="shared" si="0"/>
        <v>11.212518294135668</v>
      </c>
      <c r="R7" s="5">
        <f t="shared" si="0"/>
        <v>16.096468239111445</v>
      </c>
    </row>
    <row r="8" spans="3:18">
      <c r="C8" s="9" t="s">
        <v>216</v>
      </c>
      <c r="D8" s="5">
        <f>_xlfn.STDEV.P(D4:D6)</f>
        <v>0</v>
      </c>
      <c r="E8" s="5">
        <f t="shared" ref="E8:R8" si="1">_xlfn.STDEV.P(E4:E6)</f>
        <v>0.2583709650010147</v>
      </c>
      <c r="F8" s="5">
        <f t="shared" si="1"/>
        <v>6.6499791144200252E-2</v>
      </c>
      <c r="G8" s="5">
        <f t="shared" si="1"/>
        <v>0.62360956446232352</v>
      </c>
      <c r="H8" s="5">
        <f t="shared" si="1"/>
        <v>1.247219128924647</v>
      </c>
      <c r="I8" s="5">
        <f t="shared" si="1"/>
        <v>0.81649658092772603</v>
      </c>
      <c r="J8" s="5">
        <f t="shared" si="1"/>
        <v>0</v>
      </c>
      <c r="K8" s="5">
        <f t="shared" si="1"/>
        <v>2.4958937823975087E-3</v>
      </c>
      <c r="L8" s="5">
        <f t="shared" si="1"/>
        <v>8.9027784319453836E-4</v>
      </c>
      <c r="M8" s="5">
        <f t="shared" si="1"/>
        <v>0</v>
      </c>
      <c r="N8" s="5">
        <f t="shared" si="1"/>
        <v>2.4012063297356194E-3</v>
      </c>
      <c r="O8" s="5">
        <f t="shared" si="1"/>
        <v>6.736509540004351E-4</v>
      </c>
      <c r="P8" s="5">
        <f t="shared" si="1"/>
        <v>0</v>
      </c>
      <c r="Q8" s="5">
        <f t="shared" si="1"/>
        <v>0.70911253713333755</v>
      </c>
      <c r="R8" s="5">
        <f t="shared" si="1"/>
        <v>0.6775379935171193</v>
      </c>
    </row>
    <row r="11" spans="3:18">
      <c r="C11" s="27" t="s">
        <v>217</v>
      </c>
      <c r="D11" s="50" t="s">
        <v>211</v>
      </c>
      <c r="E11" s="50"/>
      <c r="F11" s="50"/>
      <c r="G11" s="50" t="s">
        <v>212</v>
      </c>
      <c r="H11" s="50"/>
      <c r="I11" s="50"/>
      <c r="J11" s="50" t="s">
        <v>213</v>
      </c>
      <c r="K11" s="50"/>
      <c r="L11" s="50"/>
      <c r="M11" s="50" t="s">
        <v>214</v>
      </c>
      <c r="N11" s="50"/>
      <c r="O11" s="50"/>
      <c r="P11" s="50" t="s">
        <v>215</v>
      </c>
      <c r="Q11" s="50"/>
      <c r="R11" s="50"/>
    </row>
    <row r="12" spans="3:18">
      <c r="C12" s="28" t="s">
        <v>210</v>
      </c>
      <c r="D12" s="9">
        <v>0</v>
      </c>
      <c r="E12" s="9">
        <v>24</v>
      </c>
      <c r="F12" s="9">
        <v>48</v>
      </c>
      <c r="G12" s="9">
        <v>0</v>
      </c>
      <c r="H12" s="9">
        <v>24</v>
      </c>
      <c r="I12" s="9">
        <v>48</v>
      </c>
      <c r="J12" s="9">
        <v>0</v>
      </c>
      <c r="K12" s="9">
        <v>24</v>
      </c>
      <c r="L12" s="9">
        <v>48</v>
      </c>
      <c r="M12" s="9">
        <v>0</v>
      </c>
      <c r="N12" s="9">
        <v>24</v>
      </c>
      <c r="O12" s="9">
        <v>48</v>
      </c>
      <c r="P12" s="9">
        <v>0</v>
      </c>
      <c r="Q12" s="9">
        <v>24</v>
      </c>
      <c r="R12" s="9">
        <v>48</v>
      </c>
    </row>
    <row r="13" spans="3:18">
      <c r="C13" s="9" t="s">
        <v>208</v>
      </c>
      <c r="D13" s="9">
        <v>0</v>
      </c>
      <c r="E13" s="9">
        <v>11.21</v>
      </c>
      <c r="F13" s="9">
        <v>12.56</v>
      </c>
      <c r="G13" s="9">
        <v>41</v>
      </c>
      <c r="H13" s="9">
        <v>31</v>
      </c>
      <c r="I13" s="9">
        <v>30</v>
      </c>
      <c r="J13" s="9">
        <v>0</v>
      </c>
      <c r="K13" s="26">
        <v>0.23507479599206563</v>
      </c>
      <c r="L13" s="26">
        <v>3.0383051015307479E-2</v>
      </c>
      <c r="M13" s="9">
        <v>0</v>
      </c>
      <c r="N13" s="5">
        <v>0.10066539192635278</v>
      </c>
      <c r="O13" s="26">
        <v>0.23603774682456433</v>
      </c>
      <c r="P13" s="9">
        <v>0</v>
      </c>
      <c r="Q13" s="19">
        <v>31.94833395731936</v>
      </c>
      <c r="R13" s="19">
        <v>53.047207378918351</v>
      </c>
    </row>
    <row r="14" spans="3:18">
      <c r="C14" s="9" t="s">
        <v>147</v>
      </c>
      <c r="D14" s="9">
        <v>0</v>
      </c>
      <c r="E14" s="9">
        <v>10.53</v>
      </c>
      <c r="F14" s="9">
        <v>10.66</v>
      </c>
      <c r="G14" s="9">
        <v>40</v>
      </c>
      <c r="H14" s="9">
        <v>30</v>
      </c>
      <c r="I14" s="9">
        <v>29</v>
      </c>
      <c r="J14" s="9">
        <v>0</v>
      </c>
      <c r="K14" s="26">
        <v>0.2765448843401328</v>
      </c>
      <c r="L14" s="26">
        <v>0.05</v>
      </c>
      <c r="M14" s="9">
        <v>0</v>
      </c>
      <c r="N14" s="5">
        <v>0.11419089955509186</v>
      </c>
      <c r="O14" s="26">
        <v>0.18387128250259421</v>
      </c>
      <c r="P14" s="9">
        <v>0</v>
      </c>
      <c r="Q14" s="19">
        <v>30.922296722371605</v>
      </c>
      <c r="R14" s="19">
        <v>54.238589564684666</v>
      </c>
    </row>
    <row r="15" spans="3:18">
      <c r="C15" s="9" t="s">
        <v>149</v>
      </c>
      <c r="D15" s="9">
        <v>0</v>
      </c>
      <c r="E15" s="9">
        <v>12.35</v>
      </c>
      <c r="F15" s="9">
        <v>11.72</v>
      </c>
      <c r="G15" s="9">
        <v>41.2</v>
      </c>
      <c r="H15" s="9">
        <v>33</v>
      </c>
      <c r="I15" s="9">
        <v>32</v>
      </c>
      <c r="J15" s="9">
        <v>0</v>
      </c>
      <c r="K15" s="26">
        <v>0.22014066648673078</v>
      </c>
      <c r="L15" s="26">
        <v>7.0886715212036863E-2</v>
      </c>
      <c r="M15" s="9">
        <v>0</v>
      </c>
      <c r="N15" s="5">
        <v>0.10582565080246717</v>
      </c>
      <c r="O15" s="26">
        <v>0.18089334401663293</v>
      </c>
      <c r="P15" s="9">
        <v>0</v>
      </c>
      <c r="Q15" s="19">
        <v>32.813587012014565</v>
      </c>
      <c r="R15" s="19">
        <v>50.585820768523874</v>
      </c>
    </row>
    <row r="16" spans="3:18">
      <c r="C16" s="9" t="s">
        <v>151</v>
      </c>
      <c r="D16" s="5">
        <f>AVERAGE(D13:D15)</f>
        <v>0</v>
      </c>
      <c r="E16" s="5">
        <f t="shared" ref="E16" si="2">AVERAGE(E13:E15)</f>
        <v>11.363333333333335</v>
      </c>
      <c r="F16" s="5">
        <f t="shared" ref="F16" si="3">AVERAGE(F13:F15)</f>
        <v>11.646666666666667</v>
      </c>
      <c r="G16" s="5">
        <f t="shared" ref="G16" si="4">AVERAGE(G13:G15)</f>
        <v>40.733333333333334</v>
      </c>
      <c r="H16" s="5">
        <f t="shared" ref="H16" si="5">AVERAGE(H13:H15)</f>
        <v>31.333333333333332</v>
      </c>
      <c r="I16" s="5">
        <f t="shared" ref="I16" si="6">AVERAGE(I13:I15)</f>
        <v>30.333333333333332</v>
      </c>
      <c r="J16" s="5">
        <f t="shared" ref="J16" si="7">AVERAGE(J13:J15)</f>
        <v>0</v>
      </c>
      <c r="K16" s="5">
        <f t="shared" ref="K16" si="8">AVERAGE(K13:K15)</f>
        <v>0.24392011560630975</v>
      </c>
      <c r="L16" s="5">
        <f t="shared" ref="L16" si="9">AVERAGE(L13:L15)</f>
        <v>5.0423255409114777E-2</v>
      </c>
      <c r="M16" s="5">
        <f t="shared" ref="M16" si="10">AVERAGE(M13:M15)</f>
        <v>0</v>
      </c>
      <c r="N16" s="5">
        <f t="shared" ref="N16" si="11">AVERAGE(N13:N15)</f>
        <v>0.10689398076130392</v>
      </c>
      <c r="O16" s="5">
        <f t="shared" ref="O16" si="12">AVERAGE(O13:O15)</f>
        <v>0.20026745778126384</v>
      </c>
      <c r="P16" s="5">
        <f t="shared" ref="P16" si="13">AVERAGE(P13:P15)</f>
        <v>0</v>
      </c>
      <c r="Q16" s="5">
        <f t="shared" ref="Q16" si="14">AVERAGE(Q13:Q15)</f>
        <v>31.894739230568508</v>
      </c>
      <c r="R16" s="5">
        <f t="shared" ref="R16" si="15">AVERAGE(R13:R15)</f>
        <v>52.623872570708961</v>
      </c>
    </row>
    <row r="17" spans="3:18">
      <c r="C17" s="9" t="s">
        <v>216</v>
      </c>
      <c r="D17" s="5">
        <f>_xlfn.STDEV.P(D13:D15)</f>
        <v>0</v>
      </c>
      <c r="E17" s="5">
        <f t="shared" ref="E17:R17" si="16">_xlfn.STDEV.P(E13:E15)</f>
        <v>0.75088096408300453</v>
      </c>
      <c r="F17" s="5">
        <f t="shared" si="16"/>
        <v>0.77740308434913985</v>
      </c>
      <c r="G17" s="5">
        <f t="shared" si="16"/>
        <v>0.52493385826745487</v>
      </c>
      <c r="H17" s="5">
        <f t="shared" si="16"/>
        <v>1.247219128924647</v>
      </c>
      <c r="I17" s="5">
        <f t="shared" si="16"/>
        <v>1.247219128924647</v>
      </c>
      <c r="J17" s="5">
        <f t="shared" si="16"/>
        <v>0</v>
      </c>
      <c r="K17" s="5">
        <f t="shared" si="16"/>
        <v>2.3861247623459918E-2</v>
      </c>
      <c r="L17" s="5">
        <f t="shared" si="16"/>
        <v>1.6538259928548779E-2</v>
      </c>
      <c r="M17" s="5">
        <f t="shared" si="16"/>
        <v>0</v>
      </c>
      <c r="N17" s="5">
        <f t="shared" si="16"/>
        <v>5.5731999084595854E-3</v>
      </c>
      <c r="O17" s="5">
        <f t="shared" si="16"/>
        <v>2.5322614571267936E-2</v>
      </c>
      <c r="P17" s="5">
        <f t="shared" si="16"/>
        <v>0</v>
      </c>
      <c r="Q17" s="5">
        <f t="shared" si="16"/>
        <v>0.77304550792134763</v>
      </c>
      <c r="R17" s="5">
        <f t="shared" si="16"/>
        <v>1.520984163720484</v>
      </c>
    </row>
    <row r="20" spans="3:18">
      <c r="C20" s="27" t="s">
        <v>218</v>
      </c>
      <c r="D20" s="50" t="s">
        <v>211</v>
      </c>
      <c r="E20" s="50"/>
      <c r="F20" s="50"/>
      <c r="G20" s="50" t="s">
        <v>212</v>
      </c>
      <c r="H20" s="50"/>
      <c r="I20" s="50"/>
      <c r="J20" s="50" t="s">
        <v>213</v>
      </c>
      <c r="K20" s="50"/>
      <c r="L20" s="50"/>
      <c r="M20" s="50" t="s">
        <v>214</v>
      </c>
      <c r="N20" s="50"/>
      <c r="O20" s="50"/>
      <c r="P20" s="50" t="s">
        <v>215</v>
      </c>
      <c r="Q20" s="50"/>
      <c r="R20" s="50"/>
    </row>
    <row r="21" spans="3:18">
      <c r="C21" s="28" t="s">
        <v>210</v>
      </c>
      <c r="D21" s="9">
        <v>0</v>
      </c>
      <c r="E21" s="9">
        <v>24</v>
      </c>
      <c r="F21" s="9">
        <v>48</v>
      </c>
      <c r="G21" s="9">
        <v>0</v>
      </c>
      <c r="H21" s="9">
        <v>24</v>
      </c>
      <c r="I21" s="9">
        <v>48</v>
      </c>
      <c r="J21" s="9">
        <v>0</v>
      </c>
      <c r="K21" s="9">
        <v>24</v>
      </c>
      <c r="L21" s="9">
        <v>48</v>
      </c>
      <c r="M21" s="9">
        <v>0</v>
      </c>
      <c r="N21" s="9">
        <v>24</v>
      </c>
      <c r="O21" s="9">
        <v>48</v>
      </c>
      <c r="P21" s="9">
        <v>0</v>
      </c>
      <c r="Q21" s="9">
        <v>24</v>
      </c>
      <c r="R21" s="9">
        <v>48</v>
      </c>
    </row>
    <row r="22" spans="3:18">
      <c r="C22" s="9" t="s">
        <v>208</v>
      </c>
      <c r="D22" s="9">
        <v>0</v>
      </c>
      <c r="E22" s="9">
        <v>19.760000000000002</v>
      </c>
      <c r="F22" s="9">
        <v>20.53</v>
      </c>
      <c r="G22" s="9">
        <v>41</v>
      </c>
      <c r="H22" s="9">
        <v>24.013422818791948</v>
      </c>
      <c r="I22" s="9">
        <v>22.335570469798657</v>
      </c>
      <c r="J22" s="9">
        <v>0</v>
      </c>
      <c r="K22" s="26">
        <v>0.43704947379259751</v>
      </c>
      <c r="L22" s="26">
        <v>6.6145439909237269E-2</v>
      </c>
      <c r="M22" s="9">
        <v>0</v>
      </c>
      <c r="N22" s="5">
        <v>0.44737192706583928</v>
      </c>
      <c r="O22" s="26">
        <v>0.33327015925497122</v>
      </c>
      <c r="P22" s="9">
        <v>0</v>
      </c>
      <c r="Q22" s="19">
        <v>69.279194036962664</v>
      </c>
      <c r="R22" s="19">
        <v>120.97981688846535</v>
      </c>
    </row>
    <row r="23" spans="3:18">
      <c r="C23" s="9" t="s">
        <v>147</v>
      </c>
      <c r="D23" s="9">
        <v>0</v>
      </c>
      <c r="E23" s="9">
        <v>19.18</v>
      </c>
      <c r="F23" s="9">
        <v>20.149999999999999</v>
      </c>
      <c r="G23" s="9">
        <v>41.1</v>
      </c>
      <c r="H23" s="9">
        <v>25.087248322147648</v>
      </c>
      <c r="I23" s="9">
        <v>22.872483221476511</v>
      </c>
      <c r="J23" s="9">
        <v>0</v>
      </c>
      <c r="K23" s="26">
        <v>0.44572032013559293</v>
      </c>
      <c r="L23" s="26">
        <v>4.8101549654162599E-2</v>
      </c>
      <c r="M23" s="9">
        <v>0</v>
      </c>
      <c r="N23" s="5">
        <v>0.39643829550081722</v>
      </c>
      <c r="O23" s="26">
        <v>0.34289826408891405</v>
      </c>
      <c r="P23" s="9">
        <v>0</v>
      </c>
      <c r="Q23" s="19">
        <v>70.810115380688202</v>
      </c>
      <c r="R23" s="19">
        <v>123.93546850005107</v>
      </c>
    </row>
    <row r="24" spans="3:18">
      <c r="C24" s="9" t="s">
        <v>149</v>
      </c>
      <c r="D24" s="9">
        <v>0</v>
      </c>
      <c r="E24" s="9">
        <v>19.690000000000001</v>
      </c>
      <c r="F24" s="9">
        <v>20.65</v>
      </c>
      <c r="G24" s="9">
        <v>40</v>
      </c>
      <c r="H24" s="9">
        <v>19.986577181208055</v>
      </c>
      <c r="I24" s="9">
        <v>20.724832214765097</v>
      </c>
      <c r="J24" s="9">
        <v>0</v>
      </c>
      <c r="K24" s="26">
        <v>0.49835904000017217</v>
      </c>
      <c r="L24" s="26">
        <v>4.256755092264361E-2</v>
      </c>
      <c r="M24" s="9">
        <v>0</v>
      </c>
      <c r="N24" s="5">
        <v>0.38468510223880176</v>
      </c>
      <c r="O24" s="26">
        <v>0.36234868713631901</v>
      </c>
      <c r="P24" s="9">
        <v>0</v>
      </c>
      <c r="Q24" s="19">
        <v>68.749872366495367</v>
      </c>
      <c r="R24" s="19">
        <v>124.90167114802084</v>
      </c>
    </row>
    <row r="25" spans="3:18">
      <c r="C25" s="9" t="s">
        <v>151</v>
      </c>
      <c r="D25" s="5">
        <f>AVERAGE(D22:D24)</f>
        <v>0</v>
      </c>
      <c r="E25" s="5">
        <f t="shared" ref="E25" si="17">AVERAGE(E22:E24)</f>
        <v>19.543333333333333</v>
      </c>
      <c r="F25" s="5">
        <f t="shared" ref="F25" si="18">AVERAGE(F22:F24)</f>
        <v>20.443333333333332</v>
      </c>
      <c r="G25" s="5">
        <f t="shared" ref="G25" si="19">AVERAGE(G22:G24)</f>
        <v>40.699999999999996</v>
      </c>
      <c r="H25" s="5">
        <f t="shared" ref="H25" si="20">AVERAGE(H22:H24)</f>
        <v>23.029082774049215</v>
      </c>
      <c r="I25" s="5">
        <f t="shared" ref="I25" si="21">AVERAGE(I22:I24)</f>
        <v>21.977628635346758</v>
      </c>
      <c r="J25" s="5">
        <f t="shared" ref="J25" si="22">AVERAGE(J22:J24)</f>
        <v>0</v>
      </c>
      <c r="K25" s="5">
        <f t="shared" ref="K25" si="23">AVERAGE(K22:K24)</f>
        <v>0.46037627797612091</v>
      </c>
      <c r="L25" s="5">
        <f t="shared" ref="L25" si="24">AVERAGE(L22:L24)</f>
        <v>5.2271513495347831E-2</v>
      </c>
      <c r="M25" s="5">
        <f t="shared" ref="M25" si="25">AVERAGE(M22:M24)</f>
        <v>0</v>
      </c>
      <c r="N25" s="5">
        <f t="shared" ref="N25" si="26">AVERAGE(N22:N24)</f>
        <v>0.40949844160181942</v>
      </c>
      <c r="O25" s="5">
        <f t="shared" ref="O25" si="27">AVERAGE(O22:O24)</f>
        <v>0.34617237016006808</v>
      </c>
      <c r="P25" s="5">
        <f t="shared" ref="P25" si="28">AVERAGE(P22:P24)</f>
        <v>0</v>
      </c>
      <c r="Q25" s="5">
        <f t="shared" ref="Q25" si="29">AVERAGE(Q22:Q24)</f>
        <v>69.613060594715407</v>
      </c>
      <c r="R25" s="5">
        <f t="shared" ref="R25" si="30">AVERAGE(R22:R24)</f>
        <v>123.27231884551242</v>
      </c>
    </row>
    <row r="26" spans="3:18">
      <c r="C26" s="9" t="s">
        <v>216</v>
      </c>
      <c r="D26" s="5">
        <f>_xlfn.STDEV.P(D22:D24)</f>
        <v>0</v>
      </c>
      <c r="E26" s="5">
        <f t="shared" ref="E26:R26" si="31">_xlfn.STDEV.P(E22:E24)</f>
        <v>0.25849994627121808</v>
      </c>
      <c r="F26" s="5">
        <f t="shared" si="31"/>
        <v>0.21312489817527741</v>
      </c>
      <c r="G26" s="5">
        <f t="shared" si="31"/>
        <v>0.49665548085837835</v>
      </c>
      <c r="H26" s="5">
        <f t="shared" si="31"/>
        <v>2.1955873192635864</v>
      </c>
      <c r="I26" s="5">
        <f t="shared" si="31"/>
        <v>0.91257619930072387</v>
      </c>
      <c r="J26" s="5">
        <f t="shared" si="31"/>
        <v>0</v>
      </c>
      <c r="K26" s="5">
        <f t="shared" si="31"/>
        <v>2.7090140301196233E-2</v>
      </c>
      <c r="L26" s="5">
        <f t="shared" si="31"/>
        <v>1.0067130047622894E-2</v>
      </c>
      <c r="M26" s="5">
        <f t="shared" si="31"/>
        <v>0</v>
      </c>
      <c r="N26" s="5">
        <f t="shared" si="31"/>
        <v>2.7207046438481881E-2</v>
      </c>
      <c r="O26" s="5">
        <f t="shared" si="31"/>
        <v>1.2094903165120314E-2</v>
      </c>
      <c r="P26" s="5">
        <f t="shared" si="31"/>
        <v>0</v>
      </c>
      <c r="Q26" s="5">
        <f t="shared" si="31"/>
        <v>0.87359429110308251</v>
      </c>
      <c r="R26" s="5">
        <f t="shared" si="31"/>
        <v>1.6683446499518479</v>
      </c>
    </row>
  </sheetData>
  <mergeCells count="15">
    <mergeCell ref="D11:F11"/>
    <mergeCell ref="G11:I11"/>
    <mergeCell ref="J11:L11"/>
    <mergeCell ref="M11:O11"/>
    <mergeCell ref="P11:R11"/>
    <mergeCell ref="D20:F20"/>
    <mergeCell ref="G20:I20"/>
    <mergeCell ref="J20:L20"/>
    <mergeCell ref="M20:O20"/>
    <mergeCell ref="P20:R20"/>
    <mergeCell ref="D2:F2"/>
    <mergeCell ref="G2:I2"/>
    <mergeCell ref="J2:L2"/>
    <mergeCell ref="M2:O2"/>
    <mergeCell ref="P2:R2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E2:AB32"/>
  <sheetViews>
    <sheetView zoomScale="68" zoomScaleNormal="68" zoomScalePageLayoutView="68" workbookViewId="0">
      <selection activeCell="I13" sqref="I13"/>
    </sheetView>
  </sheetViews>
  <sheetFormatPr baseColWidth="10" defaultColWidth="12.77734375" defaultRowHeight="21"/>
  <cols>
    <col min="9" max="10" width="12.88671875" bestFit="1" customWidth="1"/>
  </cols>
  <sheetData>
    <row r="2" spans="5:28">
      <c r="E2" s="9"/>
      <c r="F2" s="50" t="s">
        <v>177</v>
      </c>
      <c r="G2" s="50"/>
      <c r="H2" s="50"/>
      <c r="I2" s="50"/>
      <c r="J2" s="50"/>
      <c r="M2" s="9"/>
      <c r="N2" s="50" t="s">
        <v>181</v>
      </c>
      <c r="O2" s="50"/>
      <c r="P2" s="50"/>
      <c r="Q2" s="50"/>
      <c r="R2" s="50"/>
      <c r="U2" s="9"/>
      <c r="V2" s="50" t="s">
        <v>257</v>
      </c>
      <c r="W2" s="50"/>
      <c r="X2" s="50"/>
      <c r="Y2" s="50"/>
      <c r="Z2" s="50"/>
    </row>
    <row r="3" spans="5:28">
      <c r="E3" s="9" t="s">
        <v>171</v>
      </c>
      <c r="F3" s="9" t="s">
        <v>62</v>
      </c>
      <c r="G3" s="9" t="s">
        <v>147</v>
      </c>
      <c r="H3" s="9" t="s">
        <v>149</v>
      </c>
      <c r="I3" s="9" t="s">
        <v>28</v>
      </c>
      <c r="J3" s="9" t="s">
        <v>29</v>
      </c>
      <c r="M3" s="9" t="s">
        <v>171</v>
      </c>
      <c r="N3" s="9" t="s">
        <v>62</v>
      </c>
      <c r="O3" s="9" t="s">
        <v>147</v>
      </c>
      <c r="P3" s="9" t="s">
        <v>149</v>
      </c>
      <c r="Q3" s="9" t="s">
        <v>28</v>
      </c>
      <c r="R3" s="9" t="s">
        <v>29</v>
      </c>
      <c r="U3" s="9" t="s">
        <v>171</v>
      </c>
      <c r="V3" s="9" t="s">
        <v>62</v>
      </c>
      <c r="W3" s="9" t="s">
        <v>147</v>
      </c>
      <c r="X3" s="9" t="s">
        <v>149</v>
      </c>
      <c r="Y3" s="9" t="s">
        <v>28</v>
      </c>
      <c r="Z3" s="9" t="s">
        <v>29</v>
      </c>
    </row>
    <row r="4" spans="5:28">
      <c r="E4" s="9">
        <v>0</v>
      </c>
      <c r="F4" s="9">
        <v>2.5000000000000001E-2</v>
      </c>
      <c r="G4" s="9">
        <v>2.4E-2</v>
      </c>
      <c r="H4" s="9">
        <v>2.5000000000000001E-2</v>
      </c>
      <c r="I4" s="19">
        <f>AVERAGE(F4:H4)</f>
        <v>2.466666666666667E-2</v>
      </c>
      <c r="J4" s="2">
        <f>_xlfn.STDEV.P(F4:H4)</f>
        <v>4.7140452079103207E-4</v>
      </c>
      <c r="M4" s="9">
        <v>0</v>
      </c>
      <c r="N4" s="9">
        <v>0</v>
      </c>
      <c r="O4" s="9">
        <v>0</v>
      </c>
      <c r="P4" s="9">
        <v>0</v>
      </c>
      <c r="Q4" s="19">
        <f>AVERAGE(N4:P4)</f>
        <v>0</v>
      </c>
      <c r="R4" s="2">
        <f>_xlfn.STDEV.P(N4:P4)</f>
        <v>0</v>
      </c>
      <c r="S4" s="37"/>
      <c r="T4" s="37"/>
      <c r="U4" s="9">
        <v>0</v>
      </c>
      <c r="V4" s="26">
        <v>0</v>
      </c>
      <c r="W4" s="26">
        <v>0</v>
      </c>
      <c r="X4" s="26">
        <v>0</v>
      </c>
      <c r="Y4" s="26">
        <f>AVERAGE(V4:X4)</f>
        <v>0</v>
      </c>
      <c r="Z4" s="44">
        <f>_xlfn.STDEV.P(V4:X4)</f>
        <v>0</v>
      </c>
      <c r="AA4" s="42"/>
      <c r="AB4" s="42"/>
    </row>
    <row r="5" spans="5:28">
      <c r="E5" s="9">
        <v>14</v>
      </c>
      <c r="F5" s="9">
        <v>16.3</v>
      </c>
      <c r="G5" s="9">
        <v>17.2</v>
      </c>
      <c r="H5" s="9">
        <v>15.2</v>
      </c>
      <c r="I5" s="19">
        <f t="shared" ref="I5:I13" si="0">AVERAGE(F5:H5)</f>
        <v>16.233333333333334</v>
      </c>
      <c r="J5" s="2">
        <f t="shared" ref="J5:J10" si="1">_xlfn.STDEV.P(F5:H5)</f>
        <v>0.81785627642568648</v>
      </c>
      <c r="M5" s="9">
        <v>14</v>
      </c>
      <c r="N5" s="5">
        <v>0.64</v>
      </c>
      <c r="O5" s="5">
        <v>0.7</v>
      </c>
      <c r="P5" s="5">
        <v>0.63</v>
      </c>
      <c r="Q5" s="5">
        <f t="shared" ref="Q5" si="2">AVERAGE(N5:P5)</f>
        <v>0.65666666666666662</v>
      </c>
      <c r="R5" s="36">
        <f t="shared" ref="R5" si="3">_xlfn.STDEV.P(N5:P5)</f>
        <v>3.0912061651652323E-2</v>
      </c>
      <c r="S5" s="37"/>
      <c r="T5" s="37"/>
      <c r="U5" s="9">
        <v>14</v>
      </c>
      <c r="V5" s="26">
        <v>1.2E-2</v>
      </c>
      <c r="W5" s="26">
        <v>1.2E-2</v>
      </c>
      <c r="X5" s="26">
        <v>1.0999999999999999E-2</v>
      </c>
      <c r="Y5" s="26">
        <f t="shared" ref="Y5" si="4">AVERAGE(V5:X5)</f>
        <v>1.1666666666666667E-2</v>
      </c>
      <c r="Z5" s="44">
        <f t="shared" ref="Z5" si="5">_xlfn.STDEV.P(V5:X5)</f>
        <v>4.7140452079103207E-4</v>
      </c>
      <c r="AA5" s="42"/>
      <c r="AB5" s="42"/>
    </row>
    <row r="6" spans="5:28">
      <c r="E6" s="9">
        <v>18</v>
      </c>
      <c r="F6" s="9">
        <v>21.3</v>
      </c>
      <c r="G6" s="9">
        <v>22.1</v>
      </c>
      <c r="H6" s="9">
        <v>20.100000000000001</v>
      </c>
      <c r="I6" s="19">
        <f t="shared" si="0"/>
        <v>21.166666666666668</v>
      </c>
      <c r="J6" s="2">
        <f t="shared" si="1"/>
        <v>0.82192186706253012</v>
      </c>
      <c r="K6" s="40"/>
      <c r="M6" s="9">
        <v>18</v>
      </c>
      <c r="N6" s="5">
        <v>1.08</v>
      </c>
      <c r="O6" s="5">
        <v>1.1499999999999999</v>
      </c>
      <c r="P6" s="5">
        <v>1.03</v>
      </c>
      <c r="Q6" s="5">
        <f t="shared" ref="Q6:Q15" si="6">AVERAGE(N6:P6)</f>
        <v>1.0866666666666667</v>
      </c>
      <c r="R6" s="36">
        <f t="shared" ref="R6:R15" si="7">_xlfn.STDEV.P(N6:P6)</f>
        <v>4.9216076867444621E-2</v>
      </c>
      <c r="S6" s="37"/>
      <c r="T6" s="37"/>
      <c r="U6" s="9">
        <v>18</v>
      </c>
      <c r="V6" s="26">
        <v>2.5000000000000001E-2</v>
      </c>
      <c r="W6" s="26">
        <v>2.5999999999999999E-2</v>
      </c>
      <c r="X6" s="26">
        <v>2.5000000000000001E-2</v>
      </c>
      <c r="Y6" s="26">
        <f t="shared" ref="Y6:Y8" si="8">AVERAGE(V6:X6)</f>
        <v>2.5333333333333336E-2</v>
      </c>
      <c r="Z6" s="44">
        <f t="shared" ref="Z6:Z8" si="9">_xlfn.STDEV.P(V6:X6)</f>
        <v>4.7140452079103045E-4</v>
      </c>
      <c r="AA6" s="42"/>
      <c r="AB6" s="42"/>
    </row>
    <row r="7" spans="5:28">
      <c r="E7" s="9">
        <v>24</v>
      </c>
      <c r="F7" s="9">
        <v>26.3</v>
      </c>
      <c r="G7" s="9">
        <v>28.1</v>
      </c>
      <c r="H7" s="9">
        <v>24.2</v>
      </c>
      <c r="I7" s="19">
        <f t="shared" si="0"/>
        <v>26.200000000000003</v>
      </c>
      <c r="J7" s="2">
        <f t="shared" si="1"/>
        <v>1.5937377450509236</v>
      </c>
      <c r="M7" s="9">
        <v>24</v>
      </c>
      <c r="N7" s="5">
        <v>1.85</v>
      </c>
      <c r="O7" s="5">
        <v>2.0499999999999998</v>
      </c>
      <c r="P7" s="5">
        <v>1.82</v>
      </c>
      <c r="Q7" s="5">
        <f t="shared" si="6"/>
        <v>1.9066666666666665</v>
      </c>
      <c r="R7" s="36">
        <f t="shared" si="7"/>
        <v>0.10208928554075691</v>
      </c>
      <c r="S7" s="37"/>
      <c r="T7" s="37"/>
      <c r="U7" s="9">
        <v>24</v>
      </c>
      <c r="V7" s="26">
        <v>7.4999999999999997E-2</v>
      </c>
      <c r="W7" s="26">
        <v>8.5000000000000006E-2</v>
      </c>
      <c r="X7" s="26">
        <v>7.3999999999999996E-2</v>
      </c>
      <c r="Y7" s="26">
        <f t="shared" si="8"/>
        <v>7.8E-2</v>
      </c>
      <c r="Z7" s="44">
        <f t="shared" si="9"/>
        <v>4.9665548085837839E-3</v>
      </c>
      <c r="AA7" s="42"/>
      <c r="AB7" s="42"/>
    </row>
    <row r="8" spans="5:28">
      <c r="E8" s="9">
        <v>28</v>
      </c>
      <c r="F8" s="9">
        <v>26.6</v>
      </c>
      <c r="G8" s="9">
        <v>29.2</v>
      </c>
      <c r="H8" s="9">
        <v>25.1</v>
      </c>
      <c r="I8" s="19">
        <f t="shared" si="0"/>
        <v>26.966666666666669</v>
      </c>
      <c r="J8" s="2">
        <f t="shared" si="1"/>
        <v>1.6937794687883325</v>
      </c>
      <c r="M8" s="9">
        <v>28</v>
      </c>
      <c r="N8" s="5">
        <v>2.12</v>
      </c>
      <c r="O8" s="5">
        <v>2.42</v>
      </c>
      <c r="P8" s="5">
        <v>2.08</v>
      </c>
      <c r="Q8" s="5">
        <f t="shared" si="6"/>
        <v>2.2066666666666666</v>
      </c>
      <c r="R8" s="36">
        <f t="shared" si="7"/>
        <v>0.15173075568988048</v>
      </c>
      <c r="S8" s="37"/>
      <c r="T8" s="37"/>
      <c r="U8" s="9">
        <v>28</v>
      </c>
      <c r="V8" s="26">
        <v>0.17299999999999999</v>
      </c>
      <c r="W8" s="26">
        <v>0.19500000000000001</v>
      </c>
      <c r="X8" s="26">
        <v>0.17</v>
      </c>
      <c r="Y8" s="26">
        <f t="shared" si="8"/>
        <v>0.17933333333333334</v>
      </c>
      <c r="Z8" s="44">
        <f t="shared" si="9"/>
        <v>1.114550233153366E-2</v>
      </c>
      <c r="AA8" s="42"/>
      <c r="AB8" s="42"/>
    </row>
    <row r="9" spans="5:28">
      <c r="E9" s="9">
        <v>36</v>
      </c>
      <c r="F9" s="9">
        <v>27.9</v>
      </c>
      <c r="G9" s="9">
        <v>29</v>
      </c>
      <c r="H9" s="9">
        <v>27.2</v>
      </c>
      <c r="I9" s="19">
        <f t="shared" si="0"/>
        <v>28.033333333333331</v>
      </c>
      <c r="J9" s="2">
        <f t="shared" si="1"/>
        <v>0.74087035902976262</v>
      </c>
      <c r="M9" s="9">
        <v>36</v>
      </c>
      <c r="N9" s="5">
        <v>1.31</v>
      </c>
      <c r="O9" s="5">
        <v>1.62</v>
      </c>
      <c r="P9" s="5">
        <v>1.36</v>
      </c>
      <c r="Q9" s="5">
        <f t="shared" si="6"/>
        <v>1.43</v>
      </c>
      <c r="R9" s="36">
        <f t="shared" si="7"/>
        <v>0.13589211407093008</v>
      </c>
      <c r="S9" s="37"/>
      <c r="T9" s="37"/>
      <c r="U9" s="9">
        <v>36</v>
      </c>
      <c r="V9" s="26">
        <v>0.32200000000000001</v>
      </c>
      <c r="W9" s="26">
        <v>0.36</v>
      </c>
      <c r="X9" s="26">
        <v>0.32100000000000001</v>
      </c>
      <c r="Y9" s="26">
        <f t="shared" ref="Y9:Y15" si="10">AVERAGE(V9:X9)</f>
        <v>0.33433333333333332</v>
      </c>
      <c r="Z9" s="44">
        <f t="shared" ref="Z9:Z15" si="11">_xlfn.STDEV.P(V9:X9)</f>
        <v>1.815366507225346E-2</v>
      </c>
      <c r="AA9" s="42"/>
      <c r="AB9" s="42"/>
    </row>
    <row r="10" spans="5:28">
      <c r="E10" s="9">
        <v>42</v>
      </c>
      <c r="F10" s="9">
        <v>28</v>
      </c>
      <c r="G10" s="9">
        <v>24.3</v>
      </c>
      <c r="H10" s="9">
        <v>27.5</v>
      </c>
      <c r="I10" s="19">
        <f t="shared" si="0"/>
        <v>26.599999999999998</v>
      </c>
      <c r="J10" s="2">
        <f t="shared" si="1"/>
        <v>1.6391054470858992</v>
      </c>
      <c r="M10" s="9">
        <v>42</v>
      </c>
      <c r="N10" s="5">
        <v>1.21</v>
      </c>
      <c r="O10" s="5">
        <v>1.42</v>
      </c>
      <c r="P10" s="5">
        <v>1.1499999999999999</v>
      </c>
      <c r="Q10" s="5">
        <f t="shared" si="6"/>
        <v>1.26</v>
      </c>
      <c r="R10" s="36">
        <f t="shared" si="7"/>
        <v>0.11575836902790225</v>
      </c>
      <c r="S10" s="37"/>
      <c r="T10" s="37"/>
      <c r="U10" s="9">
        <v>42</v>
      </c>
      <c r="V10" s="26">
        <v>0.45300000000000001</v>
      </c>
      <c r="W10" s="26">
        <v>0.57199999999999995</v>
      </c>
      <c r="X10" s="26">
        <v>0.442</v>
      </c>
      <c r="Y10" s="26">
        <f t="shared" si="10"/>
        <v>0.48899999999999993</v>
      </c>
      <c r="Z10" s="44">
        <f t="shared" si="11"/>
        <v>5.8861419169661942E-2</v>
      </c>
      <c r="AA10" s="42"/>
      <c r="AB10" s="42"/>
    </row>
    <row r="11" spans="5:28">
      <c r="E11" s="9">
        <v>48</v>
      </c>
      <c r="F11" s="9">
        <v>27.2</v>
      </c>
      <c r="G11" s="9">
        <v>23.8</v>
      </c>
      <c r="H11" s="9">
        <v>26.6</v>
      </c>
      <c r="I11" s="19">
        <f t="shared" si="0"/>
        <v>25.866666666666664</v>
      </c>
      <c r="J11" s="2">
        <f>_xlfn.STDEV.P(F11:H11)</f>
        <v>1.4817407180595243</v>
      </c>
      <c r="M11" s="9">
        <v>48</v>
      </c>
      <c r="N11" s="5">
        <v>1.05</v>
      </c>
      <c r="O11" s="5">
        <v>1.24</v>
      </c>
      <c r="P11" s="5">
        <v>0.98</v>
      </c>
      <c r="Q11" s="5">
        <f t="shared" si="6"/>
        <v>1.0900000000000001</v>
      </c>
      <c r="R11" s="36">
        <f t="shared" si="7"/>
        <v>0.10984838035522768</v>
      </c>
      <c r="S11" s="37"/>
      <c r="T11" s="37"/>
      <c r="U11" s="9">
        <v>48</v>
      </c>
      <c r="V11" s="26">
        <v>0.58199999999999996</v>
      </c>
      <c r="W11" s="26">
        <v>0.751</v>
      </c>
      <c r="X11" s="26">
        <v>0.56200000000000006</v>
      </c>
      <c r="Y11" s="26">
        <f t="shared" si="10"/>
        <v>0.63166666666666671</v>
      </c>
      <c r="Z11" s="44">
        <f t="shared" si="11"/>
        <v>8.477552057574686E-2</v>
      </c>
      <c r="AA11" s="42"/>
      <c r="AB11" s="42"/>
    </row>
    <row r="12" spans="5:28">
      <c r="E12" s="9">
        <v>60</v>
      </c>
      <c r="F12" s="9">
        <v>26.9</v>
      </c>
      <c r="G12" s="9">
        <v>23.5</v>
      </c>
      <c r="H12" s="9">
        <v>26.1</v>
      </c>
      <c r="I12" s="19">
        <f t="shared" si="0"/>
        <v>25.5</v>
      </c>
      <c r="J12" s="2">
        <f>_xlfn.STDEV.P(F12:H12)</f>
        <v>1.4514360704718159</v>
      </c>
      <c r="M12" s="9">
        <v>60</v>
      </c>
      <c r="N12" s="5">
        <v>0.9</v>
      </c>
      <c r="O12" s="5">
        <v>1.1499999999999999</v>
      </c>
      <c r="P12" s="5">
        <v>0.83</v>
      </c>
      <c r="Q12" s="5">
        <f t="shared" si="6"/>
        <v>0.96</v>
      </c>
      <c r="R12" s="36">
        <f t="shared" si="7"/>
        <v>0.13735598518690956</v>
      </c>
      <c r="S12" s="41"/>
      <c r="T12" s="37"/>
      <c r="U12" s="9">
        <v>60</v>
      </c>
      <c r="V12" s="26">
        <v>0.77200000000000002</v>
      </c>
      <c r="W12" s="26">
        <v>0.94399999999999995</v>
      </c>
      <c r="X12" s="26">
        <v>0.751</v>
      </c>
      <c r="Y12" s="26">
        <f t="shared" si="10"/>
        <v>0.82233333333333336</v>
      </c>
      <c r="Z12" s="44">
        <f t="shared" si="11"/>
        <v>8.6457439754418594E-2</v>
      </c>
      <c r="AA12" s="43"/>
      <c r="AB12" s="42"/>
    </row>
    <row r="13" spans="5:28">
      <c r="E13" s="9">
        <v>72</v>
      </c>
      <c r="F13" s="9">
        <v>26.6</v>
      </c>
      <c r="G13" s="9">
        <v>22.2</v>
      </c>
      <c r="H13" s="9">
        <v>25.2</v>
      </c>
      <c r="I13" s="19">
        <f t="shared" si="0"/>
        <v>24.666666666666668</v>
      </c>
      <c r="J13" s="5">
        <f>_xlfn.STDEV.P(F13:H13)</f>
        <v>1.8354533197248282</v>
      </c>
      <c r="M13" s="9">
        <v>72</v>
      </c>
      <c r="N13" s="5">
        <v>0.73</v>
      </c>
      <c r="O13" s="5">
        <v>1</v>
      </c>
      <c r="P13" s="5">
        <v>0.67</v>
      </c>
      <c r="Q13" s="5">
        <f t="shared" si="6"/>
        <v>0.79999999999999993</v>
      </c>
      <c r="R13" s="36">
        <f t="shared" si="7"/>
        <v>0.14352700094407342</v>
      </c>
      <c r="S13" s="41"/>
      <c r="T13" s="37"/>
      <c r="U13" s="9">
        <v>72</v>
      </c>
      <c r="V13" s="26">
        <v>0.88200000000000001</v>
      </c>
      <c r="W13" s="26">
        <v>1.03</v>
      </c>
      <c r="X13" s="26">
        <v>0.80600000000000005</v>
      </c>
      <c r="Y13" s="26">
        <f t="shared" si="10"/>
        <v>0.90600000000000003</v>
      </c>
      <c r="Z13" s="44">
        <f t="shared" si="11"/>
        <v>9.3008960141841346E-2</v>
      </c>
      <c r="AA13" s="43"/>
      <c r="AB13" s="42"/>
    </row>
    <row r="14" spans="5:28">
      <c r="E14" s="9">
        <v>84</v>
      </c>
      <c r="F14" s="19">
        <v>25.3</v>
      </c>
      <c r="G14" s="19">
        <v>21.2</v>
      </c>
      <c r="H14" s="19">
        <v>24</v>
      </c>
      <c r="I14" s="19">
        <f t="shared" ref="I14:I15" si="12">AVERAGE(F14:H14)</f>
        <v>23.5</v>
      </c>
      <c r="J14" s="19">
        <f>_xlfn.STDEV.P(F14:H14)</f>
        <v>1.7107503227141794</v>
      </c>
      <c r="M14" s="9">
        <v>84</v>
      </c>
      <c r="N14" s="5">
        <v>0.68</v>
      </c>
      <c r="O14" s="5">
        <v>0.92</v>
      </c>
      <c r="P14" s="5">
        <v>0.61</v>
      </c>
      <c r="Q14" s="5">
        <f t="shared" si="6"/>
        <v>0.73666666666666669</v>
      </c>
      <c r="R14" s="36">
        <f t="shared" si="7"/>
        <v>0.13274871834493282</v>
      </c>
      <c r="S14" s="41"/>
      <c r="T14" s="37"/>
      <c r="U14" s="9">
        <v>84</v>
      </c>
      <c r="V14" s="26">
        <v>0.89</v>
      </c>
      <c r="W14" s="26">
        <v>1.0330000000000001</v>
      </c>
      <c r="X14" s="26">
        <v>0.80599999999999994</v>
      </c>
      <c r="Y14" s="26">
        <f t="shared" si="10"/>
        <v>0.90966666666666673</v>
      </c>
      <c r="Z14" s="44">
        <f t="shared" si="11"/>
        <v>9.370995441016744E-2</v>
      </c>
      <c r="AA14" s="43"/>
      <c r="AB14" s="42"/>
    </row>
    <row r="15" spans="5:28">
      <c r="E15" s="9">
        <v>96</v>
      </c>
      <c r="F15" s="19">
        <v>24.8</v>
      </c>
      <c r="G15" s="19">
        <v>20.5</v>
      </c>
      <c r="H15" s="19">
        <v>23</v>
      </c>
      <c r="I15" s="19">
        <f t="shared" si="12"/>
        <v>22.766666666666666</v>
      </c>
      <c r="J15" s="19">
        <f>_xlfn.STDEV.P(F15:H15)</f>
        <v>1.763204154058426</v>
      </c>
      <c r="M15" s="9">
        <v>96</v>
      </c>
      <c r="N15" s="5">
        <v>0.71</v>
      </c>
      <c r="O15" s="5">
        <v>0.92</v>
      </c>
      <c r="P15" s="5">
        <v>0.6</v>
      </c>
      <c r="Q15" s="5">
        <f t="shared" si="6"/>
        <v>0.74333333333333329</v>
      </c>
      <c r="R15" s="36">
        <f t="shared" si="7"/>
        <v>0.13274871834493282</v>
      </c>
      <c r="S15" s="41"/>
      <c r="T15" s="37"/>
      <c r="U15" s="9">
        <v>96</v>
      </c>
      <c r="V15" s="26">
        <v>0.90100000000000002</v>
      </c>
      <c r="W15" s="26">
        <v>1.044</v>
      </c>
      <c r="X15" s="26">
        <v>0.81599999999999995</v>
      </c>
      <c r="Y15" s="26">
        <f t="shared" si="10"/>
        <v>0.92033333333333334</v>
      </c>
      <c r="Z15" s="44">
        <f t="shared" si="11"/>
        <v>9.4079162883652492E-2</v>
      </c>
      <c r="AA15" s="43"/>
      <c r="AB15" s="42"/>
    </row>
    <row r="16" spans="5:28">
      <c r="V16" s="46"/>
      <c r="W16" s="46"/>
      <c r="X16" s="46"/>
    </row>
    <row r="17" spans="5:24">
      <c r="V17" s="47"/>
      <c r="W17" s="47"/>
      <c r="X17" s="47"/>
    </row>
    <row r="19" spans="5:24">
      <c r="E19" s="9"/>
      <c r="F19" s="52" t="s">
        <v>180</v>
      </c>
      <c r="G19" s="53"/>
      <c r="H19" s="53"/>
      <c r="I19" s="53"/>
      <c r="J19" s="54"/>
      <c r="M19" s="9"/>
      <c r="N19" s="50" t="s">
        <v>201</v>
      </c>
      <c r="O19" s="50"/>
      <c r="P19" s="50"/>
      <c r="Q19" s="50"/>
      <c r="R19" s="50"/>
    </row>
    <row r="20" spans="5:24">
      <c r="E20" s="9" t="s">
        <v>171</v>
      </c>
      <c r="F20" s="9" t="s">
        <v>62</v>
      </c>
      <c r="G20" s="9" t="s">
        <v>147</v>
      </c>
      <c r="H20" s="9" t="s">
        <v>149</v>
      </c>
      <c r="I20" s="9" t="s">
        <v>28</v>
      </c>
      <c r="J20" s="9" t="s">
        <v>29</v>
      </c>
      <c r="M20" s="9" t="s">
        <v>171</v>
      </c>
      <c r="N20" s="9" t="s">
        <v>62</v>
      </c>
      <c r="O20" s="9" t="s">
        <v>147</v>
      </c>
      <c r="P20" s="9" t="s">
        <v>149</v>
      </c>
      <c r="Q20" s="9" t="s">
        <v>28</v>
      </c>
      <c r="R20" s="9" t="s">
        <v>29</v>
      </c>
    </row>
    <row r="21" spans="5:24">
      <c r="E21" s="9">
        <v>0</v>
      </c>
      <c r="F21" s="9">
        <v>80.3</v>
      </c>
      <c r="G21" s="9">
        <v>80.2</v>
      </c>
      <c r="H21" s="9">
        <v>81</v>
      </c>
      <c r="I21" s="19">
        <f>AVERAGE(F21:H21)</f>
        <v>80.5</v>
      </c>
      <c r="J21" s="2">
        <f>_xlfn.STDEV.P(F21:H21)</f>
        <v>0.35590260840104343</v>
      </c>
      <c r="M21" s="9">
        <v>0</v>
      </c>
      <c r="N21" s="5">
        <v>0</v>
      </c>
      <c r="O21" s="5">
        <v>0</v>
      </c>
      <c r="P21" s="5">
        <v>0</v>
      </c>
      <c r="Q21" s="5">
        <f>AVERAGE(N21:P21)</f>
        <v>0</v>
      </c>
      <c r="R21" s="36">
        <f>_xlfn.STDEV.P(N21:P21)</f>
        <v>0</v>
      </c>
      <c r="S21" s="37"/>
      <c r="T21" s="37"/>
    </row>
    <row r="22" spans="5:24">
      <c r="E22" s="9">
        <v>14</v>
      </c>
      <c r="F22" s="9">
        <v>60.2</v>
      </c>
      <c r="G22" s="9">
        <v>58.1</v>
      </c>
      <c r="H22" s="9">
        <v>63.2</v>
      </c>
      <c r="I22" s="19">
        <f t="shared" ref="I22:I32" si="13">AVERAGE(F22:H22)</f>
        <v>60.5</v>
      </c>
      <c r="J22" s="2">
        <f t="shared" ref="J22:J32" si="14">_xlfn.STDEV.P(F22:H22)</f>
        <v>2.0928449536456357</v>
      </c>
      <c r="M22" s="9">
        <v>14</v>
      </c>
      <c r="N22" s="5">
        <v>3.2000000000000001E-2</v>
      </c>
      <c r="O22" s="5">
        <v>0.03</v>
      </c>
      <c r="P22" s="5">
        <v>2.8000000000000001E-2</v>
      </c>
      <c r="Q22" s="5">
        <f t="shared" ref="Q22" si="15">AVERAGE(N22:P22)</f>
        <v>0.03</v>
      </c>
      <c r="R22" s="36">
        <f t="shared" ref="R22" si="16">_xlfn.STDEV.P(N22:P22)</f>
        <v>1.6329931618554523E-3</v>
      </c>
      <c r="S22" s="37"/>
      <c r="T22" s="37"/>
    </row>
    <row r="23" spans="5:24">
      <c r="E23" s="9">
        <v>18</v>
      </c>
      <c r="F23" s="9">
        <v>45.3</v>
      </c>
      <c r="G23" s="9">
        <v>42.1</v>
      </c>
      <c r="H23" s="9">
        <v>48.2</v>
      </c>
      <c r="I23" s="19">
        <f t="shared" si="13"/>
        <v>45.20000000000001</v>
      </c>
      <c r="J23" s="2">
        <f t="shared" si="14"/>
        <v>2.4913182588073064</v>
      </c>
      <c r="M23" s="9">
        <v>18</v>
      </c>
      <c r="N23" s="5">
        <v>6.8000000000000005E-2</v>
      </c>
      <c r="O23" s="5">
        <v>7.3999999999999996E-2</v>
      </c>
      <c r="P23" s="5">
        <v>7.3999999999999996E-2</v>
      </c>
      <c r="Q23" s="5">
        <f t="shared" ref="Q23:Q32" si="17">AVERAGE(N23:P23)</f>
        <v>7.2000000000000008E-2</v>
      </c>
      <c r="R23" s="36">
        <f t="shared" ref="R23:R32" si="18">_xlfn.STDEV.P(N23:P23)</f>
        <v>2.8284271247461861E-3</v>
      </c>
      <c r="S23" s="37"/>
      <c r="T23" s="37"/>
    </row>
    <row r="24" spans="5:24">
      <c r="E24" s="9">
        <v>24</v>
      </c>
      <c r="F24" s="9">
        <v>39.299999999999997</v>
      </c>
      <c r="G24" s="9">
        <v>36</v>
      </c>
      <c r="H24" s="9">
        <v>42.6</v>
      </c>
      <c r="I24" s="19">
        <f t="shared" si="13"/>
        <v>39.300000000000004</v>
      </c>
      <c r="J24" s="2">
        <f t="shared" si="14"/>
        <v>2.6944387170614963</v>
      </c>
      <c r="M24" s="9">
        <v>24</v>
      </c>
      <c r="N24" s="5">
        <v>0.21</v>
      </c>
      <c r="O24" s="5">
        <v>0.23</v>
      </c>
      <c r="P24" s="5">
        <v>0.21</v>
      </c>
      <c r="Q24" s="5">
        <f t="shared" si="17"/>
        <v>0.21666666666666667</v>
      </c>
      <c r="R24" s="36">
        <f t="shared" si="18"/>
        <v>9.4280904158206419E-3</v>
      </c>
      <c r="S24" s="37"/>
      <c r="T24" s="37"/>
    </row>
    <row r="25" spans="5:24">
      <c r="E25" s="9">
        <v>28</v>
      </c>
      <c r="F25" s="9">
        <v>30</v>
      </c>
      <c r="G25" s="9">
        <v>27.5</v>
      </c>
      <c r="H25" s="9">
        <v>33.200000000000003</v>
      </c>
      <c r="I25" s="19">
        <f t="shared" si="13"/>
        <v>30.233333333333334</v>
      </c>
      <c r="J25" s="2">
        <f t="shared" si="14"/>
        <v>2.3328570942563602</v>
      </c>
      <c r="M25" s="9">
        <v>28</v>
      </c>
      <c r="N25" s="5">
        <v>0.47</v>
      </c>
      <c r="O25" s="5">
        <v>0.55000000000000004</v>
      </c>
      <c r="P25" s="5">
        <v>0.47</v>
      </c>
      <c r="Q25" s="5">
        <f t="shared" si="17"/>
        <v>0.49666666666666665</v>
      </c>
      <c r="R25" s="36">
        <f t="shared" si="18"/>
        <v>3.7712361663282568E-2</v>
      </c>
      <c r="S25" s="37"/>
      <c r="T25" s="37"/>
    </row>
    <row r="26" spans="5:24">
      <c r="E26" s="9">
        <v>36</v>
      </c>
      <c r="F26" s="9">
        <v>15</v>
      </c>
      <c r="G26" s="9">
        <v>13.2</v>
      </c>
      <c r="H26" s="9">
        <v>17.2</v>
      </c>
      <c r="I26" s="19">
        <f t="shared" si="13"/>
        <v>15.133333333333333</v>
      </c>
      <c r="J26" s="2">
        <f t="shared" si="14"/>
        <v>1.6357125528513705</v>
      </c>
      <c r="M26" s="9">
        <v>36</v>
      </c>
      <c r="N26" s="5">
        <v>1.57</v>
      </c>
      <c r="O26" s="5">
        <v>1.85</v>
      </c>
      <c r="P26" s="5">
        <v>1.55</v>
      </c>
      <c r="Q26" s="5">
        <f t="shared" si="17"/>
        <v>1.6566666666666665</v>
      </c>
      <c r="R26" s="36">
        <f t="shared" si="18"/>
        <v>0.13695092389449426</v>
      </c>
      <c r="S26" s="37"/>
      <c r="T26" s="37"/>
    </row>
    <row r="27" spans="5:24">
      <c r="E27" s="9">
        <v>42</v>
      </c>
      <c r="F27" s="9">
        <v>13.5</v>
      </c>
      <c r="G27" s="9">
        <v>11.1</v>
      </c>
      <c r="H27" s="9">
        <v>13.4</v>
      </c>
      <c r="I27" s="19">
        <f t="shared" si="13"/>
        <v>12.666666666666666</v>
      </c>
      <c r="J27" s="2">
        <f t="shared" si="14"/>
        <v>1.1085526098877263</v>
      </c>
      <c r="M27" s="9">
        <v>42</v>
      </c>
      <c r="N27" s="5">
        <v>1.67</v>
      </c>
      <c r="O27" s="5">
        <v>1.98</v>
      </c>
      <c r="P27" s="5">
        <v>1.69</v>
      </c>
      <c r="Q27" s="5">
        <f t="shared" si="17"/>
        <v>1.78</v>
      </c>
      <c r="R27" s="36">
        <f t="shared" si="18"/>
        <v>0.14165686240583855</v>
      </c>
      <c r="S27" s="38"/>
      <c r="T27" s="39"/>
      <c r="U27" s="35"/>
    </row>
    <row r="28" spans="5:24">
      <c r="E28" s="9">
        <v>48</v>
      </c>
      <c r="F28" s="9">
        <v>12.8</v>
      </c>
      <c r="G28" s="9">
        <v>10.4</v>
      </c>
      <c r="H28" s="9">
        <v>12.6</v>
      </c>
      <c r="I28" s="19">
        <f t="shared" si="13"/>
        <v>11.933333333333335</v>
      </c>
      <c r="J28" s="2">
        <f t="shared" si="14"/>
        <v>1.0873004286866725</v>
      </c>
      <c r="M28" s="9">
        <v>48</v>
      </c>
      <c r="N28" s="5">
        <v>1.61</v>
      </c>
      <c r="O28" s="5">
        <v>1.87</v>
      </c>
      <c r="P28" s="5">
        <v>1.57</v>
      </c>
      <c r="Q28" s="5">
        <f t="shared" si="17"/>
        <v>1.6833333333333336</v>
      </c>
      <c r="R28" s="36">
        <f t="shared" si="18"/>
        <v>0.13299958228840003</v>
      </c>
      <c r="S28" s="38"/>
      <c r="T28" s="39"/>
      <c r="U28" s="35"/>
    </row>
    <row r="29" spans="5:24">
      <c r="E29" s="9">
        <v>60</v>
      </c>
      <c r="F29" s="9">
        <v>3.02</v>
      </c>
      <c r="G29" s="9">
        <v>2.42</v>
      </c>
      <c r="H29" s="9">
        <v>2.75</v>
      </c>
      <c r="I29" s="19">
        <f t="shared" si="13"/>
        <v>2.73</v>
      </c>
      <c r="J29" s="2">
        <f t="shared" si="14"/>
        <v>0.24535688292770599</v>
      </c>
      <c r="M29" s="9">
        <v>60</v>
      </c>
      <c r="N29" s="5">
        <v>1.33</v>
      </c>
      <c r="O29" s="5">
        <v>1.63</v>
      </c>
      <c r="P29" s="5">
        <v>1.3</v>
      </c>
      <c r="Q29" s="5">
        <f t="shared" si="17"/>
        <v>1.42</v>
      </c>
      <c r="R29" s="36">
        <f t="shared" si="18"/>
        <v>0.14899664425751463</v>
      </c>
      <c r="S29" s="45"/>
      <c r="T29" s="39"/>
      <c r="U29" s="35"/>
    </row>
    <row r="30" spans="5:24">
      <c r="E30" s="9">
        <v>72</v>
      </c>
      <c r="F30" s="9">
        <v>0</v>
      </c>
      <c r="G30" s="9">
        <v>0</v>
      </c>
      <c r="H30" s="9">
        <v>0</v>
      </c>
      <c r="I30" s="19">
        <f t="shared" si="13"/>
        <v>0</v>
      </c>
      <c r="J30" s="2">
        <f t="shared" si="14"/>
        <v>0</v>
      </c>
      <c r="M30" s="9">
        <v>72</v>
      </c>
      <c r="N30" s="5">
        <v>1.21</v>
      </c>
      <c r="O30" s="5">
        <v>1.52</v>
      </c>
      <c r="P30" s="5">
        <v>1.18</v>
      </c>
      <c r="Q30" s="5">
        <f t="shared" si="17"/>
        <v>1.3033333333333335</v>
      </c>
      <c r="R30" s="36">
        <f t="shared" si="18"/>
        <v>0.15369522511197944</v>
      </c>
      <c r="S30" s="37"/>
      <c r="T30" s="37"/>
    </row>
    <row r="31" spans="5:24">
      <c r="E31" s="9">
        <v>84</v>
      </c>
      <c r="F31" s="9">
        <v>0</v>
      </c>
      <c r="G31" s="9">
        <v>0</v>
      </c>
      <c r="H31" s="9">
        <v>0</v>
      </c>
      <c r="I31" s="19">
        <f t="shared" si="13"/>
        <v>0</v>
      </c>
      <c r="J31" s="2">
        <f t="shared" si="14"/>
        <v>0</v>
      </c>
      <c r="M31" s="9">
        <v>84</v>
      </c>
      <c r="N31" s="5">
        <v>1.0900000000000001</v>
      </c>
      <c r="O31" s="5">
        <v>1.45</v>
      </c>
      <c r="P31" s="5">
        <v>1.04</v>
      </c>
      <c r="Q31" s="5">
        <f t="shared" si="17"/>
        <v>1.1933333333333334</v>
      </c>
      <c r="R31" s="36">
        <f t="shared" si="18"/>
        <v>0.18263503375737028</v>
      </c>
      <c r="S31" s="37"/>
      <c r="T31" s="37"/>
    </row>
    <row r="32" spans="5:24">
      <c r="E32" s="9">
        <v>96</v>
      </c>
      <c r="F32" s="9">
        <v>0</v>
      </c>
      <c r="G32" s="9">
        <v>0</v>
      </c>
      <c r="H32" s="9">
        <v>0</v>
      </c>
      <c r="I32" s="19">
        <f t="shared" si="13"/>
        <v>0</v>
      </c>
      <c r="J32" s="2">
        <f t="shared" si="14"/>
        <v>0</v>
      </c>
      <c r="M32" s="9">
        <v>96</v>
      </c>
      <c r="N32" s="5">
        <v>1.04</v>
      </c>
      <c r="O32" s="5">
        <v>1.42</v>
      </c>
      <c r="P32" s="5">
        <v>1.04</v>
      </c>
      <c r="Q32" s="5">
        <f t="shared" si="17"/>
        <v>1.1666666666666667</v>
      </c>
      <c r="R32" s="36">
        <f t="shared" si="18"/>
        <v>0.17913371790059154</v>
      </c>
      <c r="S32" s="37"/>
      <c r="T32" s="37"/>
    </row>
  </sheetData>
  <mergeCells count="5">
    <mergeCell ref="F2:J2"/>
    <mergeCell ref="N2:R2"/>
    <mergeCell ref="V2:Z2"/>
    <mergeCell ref="F19:J19"/>
    <mergeCell ref="N19:R19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U26"/>
  <sheetViews>
    <sheetView zoomScale="62" zoomScaleNormal="62" zoomScalePageLayoutView="62" workbookViewId="0">
      <selection activeCell="M26" sqref="M26"/>
    </sheetView>
  </sheetViews>
  <sheetFormatPr baseColWidth="10" defaultColWidth="12.77734375" defaultRowHeight="21"/>
  <cols>
    <col min="7" max="7" width="13.21875" bestFit="1" customWidth="1"/>
    <col min="10" max="12" width="13.88671875" bestFit="1" customWidth="1"/>
    <col min="16" max="16" width="13.88671875" bestFit="1" customWidth="1"/>
  </cols>
  <sheetData>
    <row r="2" spans="2:21">
      <c r="B2" s="9"/>
      <c r="C2" s="50" t="s">
        <v>253</v>
      </c>
      <c r="D2" s="50"/>
      <c r="E2" s="50"/>
      <c r="F2" s="50"/>
      <c r="G2" s="50"/>
      <c r="I2" s="9"/>
      <c r="J2" s="50" t="s">
        <v>255</v>
      </c>
      <c r="K2" s="50"/>
      <c r="L2" s="50"/>
      <c r="M2" s="50"/>
      <c r="N2" s="50"/>
      <c r="P2" s="9"/>
      <c r="Q2" s="50" t="s">
        <v>257</v>
      </c>
      <c r="R2" s="50"/>
      <c r="S2" s="50"/>
      <c r="T2" s="50"/>
      <c r="U2" s="50"/>
    </row>
    <row r="3" spans="2:21">
      <c r="B3" s="9" t="s">
        <v>249</v>
      </c>
      <c r="C3" s="9" t="s">
        <v>250</v>
      </c>
      <c r="D3" s="9" t="s">
        <v>147</v>
      </c>
      <c r="E3" s="9" t="s">
        <v>149</v>
      </c>
      <c r="F3" s="9" t="s">
        <v>251</v>
      </c>
      <c r="G3" s="9" t="s">
        <v>252</v>
      </c>
      <c r="I3" s="9" t="s">
        <v>249</v>
      </c>
      <c r="J3" s="9" t="s">
        <v>250</v>
      </c>
      <c r="K3" s="9" t="s">
        <v>147</v>
      </c>
      <c r="L3" s="9" t="s">
        <v>149</v>
      </c>
      <c r="M3" s="9" t="s">
        <v>251</v>
      </c>
      <c r="N3" s="9" t="s">
        <v>252</v>
      </c>
      <c r="P3" s="9" t="s">
        <v>249</v>
      </c>
      <c r="Q3" s="9" t="s">
        <v>250</v>
      </c>
      <c r="R3" s="9" t="s">
        <v>147</v>
      </c>
      <c r="S3" s="9" t="s">
        <v>149</v>
      </c>
      <c r="T3" s="9" t="s">
        <v>251</v>
      </c>
      <c r="U3" s="9" t="s">
        <v>252</v>
      </c>
    </row>
    <row r="4" spans="2:21">
      <c r="B4" s="9">
        <v>0</v>
      </c>
      <c r="C4" s="9">
        <v>2.5000000000000001E-2</v>
      </c>
      <c r="D4" s="9">
        <v>2.5000000000000001E-2</v>
      </c>
      <c r="E4" s="9">
        <v>2.5000000000000001E-2</v>
      </c>
      <c r="F4" s="19">
        <f>AVERAGE(C4:E4)</f>
        <v>2.5000000000000005E-2</v>
      </c>
      <c r="G4" s="2">
        <f>_xlfn.STDEV.P(C4:E4)</f>
        <v>3.4694469519536142E-18</v>
      </c>
      <c r="I4" s="9">
        <v>0</v>
      </c>
      <c r="J4" s="9">
        <v>0</v>
      </c>
      <c r="K4" s="9">
        <v>0</v>
      </c>
      <c r="L4" s="9">
        <v>0</v>
      </c>
      <c r="M4" s="19">
        <f>AVERAGE(J4:L4)</f>
        <v>0</v>
      </c>
      <c r="N4" s="2">
        <f>_xlfn.STDEV.P(J4:L4)</f>
        <v>0</v>
      </c>
      <c r="P4" s="9">
        <v>0</v>
      </c>
      <c r="Q4" s="9">
        <v>0</v>
      </c>
      <c r="R4" s="9">
        <v>0</v>
      </c>
      <c r="S4" s="9">
        <v>0</v>
      </c>
      <c r="T4" s="19">
        <f>AVERAGE(Q4:S4)</f>
        <v>0</v>
      </c>
      <c r="U4" s="2">
        <f>_xlfn.STDEV.P(Q4:S4)</f>
        <v>0</v>
      </c>
    </row>
    <row r="5" spans="2:21">
      <c r="B5" s="9">
        <v>12</v>
      </c>
      <c r="C5" s="9">
        <v>14.43</v>
      </c>
      <c r="D5" s="9">
        <v>14.12</v>
      </c>
      <c r="E5" s="9">
        <v>12.96</v>
      </c>
      <c r="F5" s="19">
        <f t="shared" ref="F5:F12" si="0">AVERAGE(C5:E5)</f>
        <v>13.836666666666666</v>
      </c>
      <c r="G5" s="2">
        <f t="shared" ref="G5:G10" si="1">_xlfn.STDEV.P(C5:E5)</f>
        <v>0.63268387753196953</v>
      </c>
      <c r="I5" s="9">
        <v>12</v>
      </c>
      <c r="J5" s="9">
        <v>0.97</v>
      </c>
      <c r="K5" s="9">
        <v>0.97</v>
      </c>
      <c r="L5" s="9">
        <v>0.9</v>
      </c>
      <c r="M5" s="19">
        <f t="shared" ref="M5:M12" si="2">AVERAGE(J5:L5)</f>
        <v>0.94666666666666666</v>
      </c>
      <c r="N5" s="2">
        <f t="shared" ref="N5:N10" si="3">_xlfn.STDEV.P(J5:L5)</f>
        <v>3.2998316455372191E-2</v>
      </c>
      <c r="P5" s="9">
        <v>12</v>
      </c>
      <c r="Q5" s="9">
        <v>1.8900000000000004E-2</v>
      </c>
      <c r="R5" s="9">
        <v>1.8000000000000002E-2</v>
      </c>
      <c r="S5" s="9">
        <v>1.7100000000000001E-2</v>
      </c>
      <c r="T5" s="19">
        <f t="shared" ref="T5:T12" si="4">AVERAGE(Q5:S5)</f>
        <v>1.8000000000000002E-2</v>
      </c>
      <c r="U5" s="2">
        <f t="shared" ref="U5:U10" si="5">_xlfn.STDEV.P(Q5:S5)</f>
        <v>7.3484692283495466E-4</v>
      </c>
    </row>
    <row r="6" spans="2:21">
      <c r="B6" s="9">
        <v>18</v>
      </c>
      <c r="C6" s="9">
        <v>19.61</v>
      </c>
      <c r="D6" s="9">
        <v>19.47</v>
      </c>
      <c r="E6" s="9">
        <v>16.850000000000001</v>
      </c>
      <c r="F6" s="19">
        <f t="shared" si="0"/>
        <v>18.643333333333334</v>
      </c>
      <c r="G6" s="2">
        <f t="shared" si="1"/>
        <v>1.2693655458097506</v>
      </c>
      <c r="I6" s="9">
        <v>18</v>
      </c>
      <c r="J6" s="9">
        <v>1.97</v>
      </c>
      <c r="K6" s="9">
        <v>1.87</v>
      </c>
      <c r="L6" s="9">
        <v>1.76</v>
      </c>
      <c r="M6" s="19">
        <f t="shared" si="2"/>
        <v>1.8666666666666665</v>
      </c>
      <c r="N6" s="2">
        <f t="shared" si="3"/>
        <v>8.5764535535124031E-2</v>
      </c>
      <c r="P6" s="9">
        <v>18</v>
      </c>
      <c r="Q6" s="9">
        <v>4.2750000000000003E-2</v>
      </c>
      <c r="R6" s="9">
        <v>4.1400000000000006E-2</v>
      </c>
      <c r="S6" s="9">
        <v>4.3200000000000002E-2</v>
      </c>
      <c r="T6" s="19">
        <f t="shared" si="4"/>
        <v>4.2450000000000009E-2</v>
      </c>
      <c r="U6" s="2">
        <f t="shared" si="5"/>
        <v>7.6485292703891612E-4</v>
      </c>
    </row>
    <row r="7" spans="2:21">
      <c r="B7" s="9">
        <v>24</v>
      </c>
      <c r="C7" s="9">
        <v>27.37</v>
      </c>
      <c r="D7" s="9">
        <v>26.82</v>
      </c>
      <c r="E7" s="9">
        <v>26.1</v>
      </c>
      <c r="F7" s="19">
        <f t="shared" si="0"/>
        <v>26.763333333333332</v>
      </c>
      <c r="G7" s="2">
        <f t="shared" si="1"/>
        <v>0.5200213670823749</v>
      </c>
      <c r="I7" s="9">
        <v>24</v>
      </c>
      <c r="J7" s="9">
        <v>2.84</v>
      </c>
      <c r="K7" s="9">
        <v>2.94</v>
      </c>
      <c r="L7" s="9">
        <v>2.75</v>
      </c>
      <c r="M7" s="19">
        <f t="shared" si="2"/>
        <v>2.8433333333333333</v>
      </c>
      <c r="N7" s="2">
        <f t="shared" si="3"/>
        <v>7.7602978178818741E-2</v>
      </c>
      <c r="P7" s="9">
        <v>24</v>
      </c>
      <c r="Q7" s="9">
        <v>0.1062</v>
      </c>
      <c r="R7" s="9">
        <v>0.10305000000000002</v>
      </c>
      <c r="S7" s="9">
        <v>0.10619999999999999</v>
      </c>
      <c r="T7" s="19">
        <f t="shared" si="4"/>
        <v>0.10515000000000001</v>
      </c>
      <c r="U7" s="2">
        <f t="shared" si="5"/>
        <v>1.4849242404917399E-3</v>
      </c>
    </row>
    <row r="8" spans="2:21">
      <c r="B8" s="9">
        <v>36</v>
      </c>
      <c r="C8" s="9">
        <v>32.85</v>
      </c>
      <c r="D8" s="9">
        <v>33.6</v>
      </c>
      <c r="E8" s="9">
        <v>35.21</v>
      </c>
      <c r="F8" s="19">
        <f t="shared" si="0"/>
        <v>33.886666666666663</v>
      </c>
      <c r="G8" s="2">
        <f t="shared" si="1"/>
        <v>0.98455855872342868</v>
      </c>
      <c r="I8" s="9">
        <v>36</v>
      </c>
      <c r="J8" s="9">
        <v>4.2</v>
      </c>
      <c r="K8" s="9">
        <v>3.99</v>
      </c>
      <c r="L8" s="9">
        <v>3.57</v>
      </c>
      <c r="M8" s="19">
        <f t="shared" si="2"/>
        <v>3.9200000000000004</v>
      </c>
      <c r="N8" s="2">
        <f t="shared" si="3"/>
        <v>0.26191601707417606</v>
      </c>
      <c r="P8" s="9">
        <v>36</v>
      </c>
      <c r="Q8" s="9">
        <v>0.45269999999999999</v>
      </c>
      <c r="R8" s="9">
        <v>0.44055</v>
      </c>
      <c r="S8" s="9">
        <v>0.47069999999999995</v>
      </c>
      <c r="T8" s="19">
        <f t="shared" si="4"/>
        <v>0.45465</v>
      </c>
      <c r="U8" s="2">
        <f t="shared" si="5"/>
        <v>1.2385677212005789E-2</v>
      </c>
    </row>
    <row r="9" spans="2:21">
      <c r="B9" s="9">
        <v>48</v>
      </c>
      <c r="C9" s="9">
        <v>32.630000000000003</v>
      </c>
      <c r="D9" s="9">
        <v>32.85</v>
      </c>
      <c r="E9" s="9">
        <v>39.57</v>
      </c>
      <c r="F9" s="19">
        <f t="shared" si="0"/>
        <v>35.016666666666673</v>
      </c>
      <c r="G9" s="2">
        <f t="shared" si="1"/>
        <v>3.2209453408725959</v>
      </c>
      <c r="I9" s="9">
        <v>48</v>
      </c>
      <c r="J9" s="9">
        <v>2.5499999999999998</v>
      </c>
      <c r="K9" s="9">
        <v>2.75</v>
      </c>
      <c r="L9" s="9">
        <v>3.69</v>
      </c>
      <c r="M9" s="19">
        <f t="shared" si="2"/>
        <v>2.9966666666666666</v>
      </c>
      <c r="N9" s="2">
        <f t="shared" si="3"/>
        <v>0.4970133018564204</v>
      </c>
      <c r="P9" s="9">
        <v>48</v>
      </c>
      <c r="Q9" s="9">
        <v>0.91709999999999992</v>
      </c>
      <c r="R9" s="9">
        <v>0.90855000000000008</v>
      </c>
      <c r="S9" s="9">
        <v>0.99359999999999993</v>
      </c>
      <c r="T9" s="19">
        <f t="shared" si="4"/>
        <v>0.93974999999999997</v>
      </c>
      <c r="U9" s="2">
        <f t="shared" si="5"/>
        <v>3.8237350849660033E-2</v>
      </c>
    </row>
    <row r="10" spans="2:21">
      <c r="B10" s="9">
        <v>60</v>
      </c>
      <c r="C10" s="9">
        <v>30</v>
      </c>
      <c r="D10" s="9">
        <v>32</v>
      </c>
      <c r="E10" s="9">
        <v>38.53</v>
      </c>
      <c r="F10" s="19">
        <f t="shared" si="0"/>
        <v>33.51</v>
      </c>
      <c r="G10" s="2">
        <f t="shared" si="1"/>
        <v>3.6423710226536272</v>
      </c>
      <c r="I10" s="9">
        <v>60</v>
      </c>
      <c r="J10" s="9">
        <v>2.2999999999999998</v>
      </c>
      <c r="K10" s="9">
        <v>2.4</v>
      </c>
      <c r="L10" s="9">
        <v>2.82</v>
      </c>
      <c r="M10" s="19">
        <f t="shared" si="2"/>
        <v>2.5066666666666664</v>
      </c>
      <c r="N10" s="2">
        <f t="shared" si="3"/>
        <v>0.225289936649544</v>
      </c>
      <c r="P10" s="9">
        <v>60</v>
      </c>
      <c r="Q10" s="9">
        <v>1.3013999999999999</v>
      </c>
      <c r="R10" s="9">
        <v>1.3045500000000001</v>
      </c>
      <c r="S10" s="9">
        <v>1.458</v>
      </c>
      <c r="T10" s="19">
        <f t="shared" si="4"/>
        <v>1.3546500000000001</v>
      </c>
      <c r="U10" s="2">
        <f t="shared" si="5"/>
        <v>7.3090799694626396E-2</v>
      </c>
    </row>
    <row r="11" spans="2:21">
      <c r="B11" s="9">
        <v>72</v>
      </c>
      <c r="C11" s="9">
        <v>29.59</v>
      </c>
      <c r="D11" s="9">
        <v>30.32</v>
      </c>
      <c r="E11" s="9">
        <v>38.6</v>
      </c>
      <c r="F11" s="19">
        <f t="shared" si="0"/>
        <v>32.836666666666666</v>
      </c>
      <c r="G11" s="2">
        <f>_xlfn.STDEV.P(C11:E11)</f>
        <v>4.0861745217528807</v>
      </c>
      <c r="I11" s="9">
        <v>72</v>
      </c>
      <c r="J11" s="9">
        <v>1.7</v>
      </c>
      <c r="K11" s="9">
        <v>1.82</v>
      </c>
      <c r="L11" s="9">
        <v>1.94</v>
      </c>
      <c r="M11" s="19">
        <f t="shared" si="2"/>
        <v>1.82</v>
      </c>
      <c r="N11" s="2">
        <f>_xlfn.STDEV.P(J11:L11)</f>
        <v>9.7979589711327114E-2</v>
      </c>
      <c r="P11" s="9">
        <v>72</v>
      </c>
      <c r="Q11" s="9">
        <v>1.6046999999999998</v>
      </c>
      <c r="R11" s="9">
        <v>1.6105500000000001</v>
      </c>
      <c r="S11" s="9">
        <v>1.8620999999999999</v>
      </c>
      <c r="T11" s="19">
        <f t="shared" si="4"/>
        <v>1.69245</v>
      </c>
      <c r="U11" s="2">
        <f>_xlfn.STDEV.P(Q11:S11)</f>
        <v>0.1199844364907382</v>
      </c>
    </row>
    <row r="12" spans="2:21">
      <c r="B12" s="9">
        <v>96</v>
      </c>
      <c r="C12" s="9">
        <v>29.53</v>
      </c>
      <c r="D12" s="9">
        <v>28.81</v>
      </c>
      <c r="E12" s="9">
        <v>38</v>
      </c>
      <c r="F12" s="19">
        <f t="shared" si="0"/>
        <v>32.113333333333337</v>
      </c>
      <c r="G12" s="2">
        <f>_xlfn.STDEV.P(C12:E12)</f>
        <v>4.1728673861293899</v>
      </c>
      <c r="I12" s="9">
        <v>96</v>
      </c>
      <c r="J12" s="9">
        <v>1.3</v>
      </c>
      <c r="K12" s="9">
        <v>1.35</v>
      </c>
      <c r="L12" s="9">
        <v>1.45</v>
      </c>
      <c r="M12" s="5">
        <f t="shared" si="2"/>
        <v>1.3666666666666669</v>
      </c>
      <c r="N12" s="2">
        <f>_xlfn.STDEV.P(J12:L12)</f>
        <v>6.2360956446232317E-2</v>
      </c>
      <c r="P12" s="9">
        <v>96</v>
      </c>
      <c r="Q12" s="9">
        <v>2.0006999999999997</v>
      </c>
      <c r="R12" s="9">
        <v>2.0155500000000002</v>
      </c>
      <c r="S12" s="9">
        <v>2.3624999999999998</v>
      </c>
      <c r="T12" s="19">
        <f t="shared" si="4"/>
        <v>2.1262499999999998</v>
      </c>
      <c r="U12" s="2">
        <f>_xlfn.STDEV.P(Q12:S12)</f>
        <v>0.16716394647171975</v>
      </c>
    </row>
    <row r="16" spans="2:21">
      <c r="B16" s="9"/>
      <c r="C16" s="50" t="s">
        <v>254</v>
      </c>
      <c r="D16" s="50"/>
      <c r="E16" s="50"/>
      <c r="F16" s="50"/>
      <c r="G16" s="50"/>
      <c r="I16" s="9"/>
      <c r="J16" s="50" t="s">
        <v>256</v>
      </c>
      <c r="K16" s="50"/>
      <c r="L16" s="50"/>
      <c r="M16" s="50"/>
      <c r="N16" s="50"/>
    </row>
    <row r="17" spans="2:16">
      <c r="B17" s="9" t="s">
        <v>249</v>
      </c>
      <c r="C17" s="9" t="s">
        <v>250</v>
      </c>
      <c r="D17" s="9" t="s">
        <v>147</v>
      </c>
      <c r="E17" s="9" t="s">
        <v>149</v>
      </c>
      <c r="F17" s="9" t="s">
        <v>251</v>
      </c>
      <c r="G17" s="9" t="s">
        <v>252</v>
      </c>
      <c r="I17" s="9" t="s">
        <v>249</v>
      </c>
      <c r="J17" s="9" t="s">
        <v>250</v>
      </c>
      <c r="K17" s="9" t="s">
        <v>147</v>
      </c>
      <c r="L17" s="9" t="s">
        <v>149</v>
      </c>
      <c r="M17" s="9" t="s">
        <v>251</v>
      </c>
      <c r="N17" s="9" t="s">
        <v>252</v>
      </c>
    </row>
    <row r="18" spans="2:16">
      <c r="B18" s="9">
        <v>0</v>
      </c>
      <c r="C18" s="9">
        <v>51.5</v>
      </c>
      <c r="D18" s="9">
        <v>51</v>
      </c>
      <c r="E18" s="9">
        <v>50.2</v>
      </c>
      <c r="F18" s="19">
        <f>AVERAGE(C18:E18)</f>
        <v>50.9</v>
      </c>
      <c r="G18" s="2">
        <f>_xlfn.STDEV.P(C18:E18)</f>
        <v>0.53541261347363245</v>
      </c>
      <c r="I18" s="9">
        <v>0</v>
      </c>
      <c r="J18" s="19">
        <v>1.8362557015040425E-2</v>
      </c>
      <c r="K18" s="19">
        <v>1.8362557015040425E-2</v>
      </c>
      <c r="L18" s="19">
        <v>1.8490603700567609E-2</v>
      </c>
      <c r="M18" s="19">
        <f>AVERAGE(J18:L18)</f>
        <v>1.8405239243549486E-2</v>
      </c>
      <c r="N18" s="2">
        <f>_xlfn.STDEV.P(J18:L18)</f>
        <v>6.0361786429821797E-5</v>
      </c>
    </row>
    <row r="19" spans="2:16">
      <c r="B19" s="9">
        <v>12</v>
      </c>
      <c r="C19" s="9">
        <v>32.200000000000003</v>
      </c>
      <c r="D19" s="9">
        <v>29.3</v>
      </c>
      <c r="E19" s="9">
        <v>30.1</v>
      </c>
      <c r="F19" s="19">
        <f t="shared" ref="F19:F26" si="6">AVERAGE(C19:E19)</f>
        <v>30.533333333333331</v>
      </c>
      <c r="G19" s="2">
        <f t="shared" ref="G19:G24" si="7">_xlfn.STDEV.P(C19:E19)</f>
        <v>1.2229290885229436</v>
      </c>
      <c r="I19" s="9">
        <v>12</v>
      </c>
      <c r="J19" s="19">
        <v>5.1061651443491812E-2</v>
      </c>
      <c r="K19" s="19">
        <v>5.1061651443491812E-2</v>
      </c>
      <c r="L19" s="19">
        <v>4.4471018628861006E-2</v>
      </c>
      <c r="M19" s="19">
        <f t="shared" ref="M19:M26" si="8">AVERAGE(J19:L19)</f>
        <v>4.8864773838614872E-2</v>
      </c>
      <c r="N19" s="2">
        <f t="shared" ref="N19:N24" si="9">_xlfn.STDEV.P(J19:L19)</f>
        <v>3.1068541036906837E-3</v>
      </c>
    </row>
    <row r="20" spans="2:16">
      <c r="B20" s="9">
        <v>18</v>
      </c>
      <c r="C20" s="9">
        <v>17.2</v>
      </c>
      <c r="D20" s="9">
        <v>18.8</v>
      </c>
      <c r="E20" s="9">
        <v>17.899999999999999</v>
      </c>
      <c r="F20" s="19">
        <f t="shared" si="6"/>
        <v>17.966666666666665</v>
      </c>
      <c r="G20" s="2">
        <f t="shared" si="7"/>
        <v>0.65489609014628403</v>
      </c>
      <c r="I20" s="9">
        <v>18</v>
      </c>
      <c r="J20" s="19">
        <v>0.11817467242079525</v>
      </c>
      <c r="K20" s="19">
        <v>0.11817467242079525</v>
      </c>
      <c r="L20" s="19">
        <v>7.1533483242395959E-2</v>
      </c>
      <c r="M20" s="19">
        <f t="shared" si="8"/>
        <v>0.10262760936132882</v>
      </c>
      <c r="N20" s="2">
        <f t="shared" si="9"/>
        <v>2.1986867433767151E-2</v>
      </c>
    </row>
    <row r="21" spans="2:16">
      <c r="B21" s="9">
        <v>24</v>
      </c>
      <c r="C21" s="9">
        <v>6.2</v>
      </c>
      <c r="D21" s="9">
        <v>7.2</v>
      </c>
      <c r="E21" s="9">
        <v>5.0999999999999996</v>
      </c>
      <c r="F21" s="19">
        <f t="shared" si="6"/>
        <v>6.166666666666667</v>
      </c>
      <c r="G21" s="2">
        <f t="shared" si="7"/>
        <v>0.85764535535124076</v>
      </c>
      <c r="I21" s="9">
        <v>24</v>
      </c>
      <c r="J21" s="19">
        <v>0.27199378899985144</v>
      </c>
      <c r="K21" s="19">
        <v>0.27199378899985144</v>
      </c>
      <c r="L21" s="19">
        <v>0.40057151871923879</v>
      </c>
      <c r="M21" s="19">
        <f t="shared" si="8"/>
        <v>0.31485303223964722</v>
      </c>
      <c r="N21" s="2">
        <f t="shared" si="9"/>
        <v>6.0612123062766553E-2</v>
      </c>
    </row>
    <row r="22" spans="2:16">
      <c r="B22" s="9">
        <v>36</v>
      </c>
      <c r="C22" s="9">
        <v>0</v>
      </c>
      <c r="D22" s="9">
        <v>0</v>
      </c>
      <c r="E22" s="9">
        <v>0</v>
      </c>
      <c r="F22" s="19">
        <f t="shared" si="6"/>
        <v>0</v>
      </c>
      <c r="G22" s="2">
        <f t="shared" si="7"/>
        <v>0</v>
      </c>
      <c r="I22" s="9">
        <v>36</v>
      </c>
      <c r="J22" s="19">
        <v>1.9180907797647602</v>
      </c>
      <c r="K22" s="19">
        <v>1.9180907797647602</v>
      </c>
      <c r="L22" s="19">
        <v>1</v>
      </c>
      <c r="M22" s="19">
        <f t="shared" si="8"/>
        <v>1.6120605198431734</v>
      </c>
      <c r="N22" s="2">
        <f t="shared" si="9"/>
        <v>0.43279214407767169</v>
      </c>
    </row>
    <row r="23" spans="2:16">
      <c r="B23" s="9">
        <v>48</v>
      </c>
      <c r="C23" s="9">
        <v>0</v>
      </c>
      <c r="D23" s="9">
        <v>0</v>
      </c>
      <c r="E23" s="9">
        <v>0</v>
      </c>
      <c r="F23" s="19">
        <f t="shared" si="6"/>
        <v>0</v>
      </c>
      <c r="G23" s="2">
        <f t="shared" si="7"/>
        <v>0</v>
      </c>
      <c r="I23" s="9">
        <v>48</v>
      </c>
      <c r="J23" s="19">
        <v>2.3568627090244858</v>
      </c>
      <c r="K23" s="19">
        <v>2.3568627090244858</v>
      </c>
      <c r="L23" s="19">
        <v>1.5239890222044175</v>
      </c>
      <c r="M23" s="19">
        <f t="shared" si="8"/>
        <v>2.0792381467511296</v>
      </c>
      <c r="N23" s="2">
        <f t="shared" si="9"/>
        <v>0.39262042121487428</v>
      </c>
    </row>
    <row r="24" spans="2:16">
      <c r="B24" s="9">
        <v>60</v>
      </c>
      <c r="C24" s="9">
        <v>0</v>
      </c>
      <c r="D24" s="9">
        <v>0</v>
      </c>
      <c r="E24" s="9">
        <v>0</v>
      </c>
      <c r="F24" s="19">
        <f t="shared" si="6"/>
        <v>0</v>
      </c>
      <c r="G24" s="2">
        <f t="shared" si="7"/>
        <v>0</v>
      </c>
      <c r="I24" s="9">
        <v>60</v>
      </c>
      <c r="J24" s="19">
        <v>3.4</v>
      </c>
      <c r="K24" s="19">
        <v>3.1</v>
      </c>
      <c r="L24" s="19">
        <v>2.4</v>
      </c>
      <c r="M24" s="19">
        <f t="shared" si="8"/>
        <v>2.9666666666666668</v>
      </c>
      <c r="N24" s="2">
        <f t="shared" si="9"/>
        <v>0.41899350299921573</v>
      </c>
      <c r="O24" s="34"/>
      <c r="P24" s="35"/>
    </row>
    <row r="25" spans="2:16">
      <c r="B25" s="9">
        <v>72</v>
      </c>
      <c r="C25" s="9">
        <v>0</v>
      </c>
      <c r="D25" s="9">
        <v>0</v>
      </c>
      <c r="E25" s="9">
        <v>0</v>
      </c>
      <c r="F25" s="19">
        <f t="shared" si="6"/>
        <v>0</v>
      </c>
      <c r="G25" s="2">
        <f>_xlfn.STDEV.P(C25:E25)</f>
        <v>0</v>
      </c>
      <c r="I25" s="9">
        <v>72</v>
      </c>
      <c r="J25" s="19">
        <v>3.4</v>
      </c>
      <c r="K25" s="19">
        <v>2.8</v>
      </c>
      <c r="L25" s="19">
        <v>2.1</v>
      </c>
      <c r="M25" s="19">
        <f t="shared" si="8"/>
        <v>2.7666666666666662</v>
      </c>
      <c r="N25" s="2">
        <f>_xlfn.STDEV.P(J25:L25)</f>
        <v>0.53124591501697493</v>
      </c>
      <c r="O25" s="34"/>
      <c r="P25" s="35"/>
    </row>
    <row r="26" spans="2:16">
      <c r="B26" s="9">
        <v>96</v>
      </c>
      <c r="C26" s="9">
        <v>0</v>
      </c>
      <c r="D26" s="9">
        <v>0</v>
      </c>
      <c r="E26" s="9">
        <v>0</v>
      </c>
      <c r="F26" s="19">
        <f t="shared" si="6"/>
        <v>0</v>
      </c>
      <c r="G26" s="2">
        <f>_xlfn.STDEV.P(C26:E26)</f>
        <v>0</v>
      </c>
      <c r="I26" s="9">
        <v>96</v>
      </c>
      <c r="J26" s="19">
        <v>2.8</v>
      </c>
      <c r="K26" s="19">
        <v>2.4</v>
      </c>
      <c r="L26" s="19">
        <v>1.8</v>
      </c>
      <c r="M26" s="5">
        <f t="shared" si="8"/>
        <v>2.333333333333333</v>
      </c>
      <c r="N26" s="2">
        <f>_xlfn.STDEV.P(J26:L26)</f>
        <v>0.4109609335312655</v>
      </c>
      <c r="O26" s="34"/>
      <c r="P26" s="35"/>
    </row>
  </sheetData>
  <mergeCells count="5">
    <mergeCell ref="C2:G2"/>
    <mergeCell ref="C16:G16"/>
    <mergeCell ref="J2:N2"/>
    <mergeCell ref="J16:N16"/>
    <mergeCell ref="Q2:U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Fig. 2b</vt:lpstr>
      <vt:lpstr>Fig. 3a</vt:lpstr>
      <vt:lpstr>Fig. 3c</vt:lpstr>
      <vt:lpstr>Fig. 3d</vt:lpstr>
      <vt:lpstr>Fig. 4</vt:lpstr>
      <vt:lpstr>Fig. 5</vt:lpstr>
      <vt:lpstr>Fig. 6</vt:lpstr>
      <vt:lpstr>Fig. 7</vt:lpstr>
      <vt:lpstr>Fig. 8</vt:lpstr>
      <vt:lpstr>Supplementary Fig. 3</vt:lpstr>
      <vt:lpstr>Supplementary Fig. 4</vt:lpstr>
      <vt:lpstr>Supplementary Fig. 5</vt:lpstr>
      <vt:lpstr>Supplementary Fig. 6</vt:lpstr>
      <vt:lpstr>Supplementary Fig. 7</vt:lpstr>
      <vt:lpstr>Supplementary Fig. 8</vt:lpstr>
      <vt:lpstr>Supplementary Fig. 10</vt:lpstr>
      <vt:lpstr>Supplementary Fig. 11abc</vt:lpstr>
      <vt:lpstr>Supplementary Fig. 11def</vt:lpstr>
      <vt:lpstr>Supplementary Fig. 11ghi</vt:lpstr>
      <vt:lpstr>Supplementary Fig. 12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Yutaro Mori</dc:creator>
  <cp:lastModifiedBy>Yutaro Mori</cp:lastModifiedBy>
  <dcterms:created xsi:type="dcterms:W3CDTF">2020-12-22T06:09:06Z</dcterms:created>
  <dcterms:modified xsi:type="dcterms:W3CDTF">2021-03-15T11:33:16Z</dcterms:modified>
</cp:coreProperties>
</file>