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AntiAsso_values\Final_NC_22032020\"/>
    </mc:Choice>
  </mc:AlternateContent>
  <bookViews>
    <workbookView xWindow="0" yWindow="0" windowWidth="28800" windowHeight="12435"/>
  </bookViews>
  <sheets>
    <sheet name="Fig1" sheetId="1" r:id="rId1"/>
    <sheet name="Fig2" sheetId="2" r:id="rId2"/>
    <sheet name="Fig3" sheetId="3" r:id="rId3"/>
    <sheet name="Fig4" sheetId="4" r:id="rId4"/>
    <sheet name="Supplementary 1" sheetId="5" r:id="rId5"/>
    <sheet name="Supplementary 2" sheetId="6" r:id="rId6"/>
    <sheet name="Supplementary 3" sheetId="7" r:id="rId7"/>
    <sheet name="Supplementary 4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7" i="3" l="1"/>
  <c r="C179" i="2" l="1"/>
  <c r="C181" i="2" s="1"/>
  <c r="F179" i="2"/>
  <c r="F181" i="2" s="1"/>
  <c r="G179" i="2"/>
  <c r="G181" i="2" s="1"/>
  <c r="B179" i="2"/>
  <c r="B181" i="2" s="1"/>
  <c r="C178" i="2"/>
  <c r="F178" i="2"/>
  <c r="G178" i="2"/>
  <c r="B178" i="2"/>
  <c r="AK5" i="3" l="1"/>
  <c r="AK6" i="3"/>
  <c r="AK7" i="3"/>
  <c r="AK8" i="3"/>
  <c r="AK9" i="3"/>
  <c r="AK10" i="3"/>
  <c r="AK4" i="3"/>
  <c r="J74" i="8" l="1"/>
  <c r="I74" i="8"/>
  <c r="H74" i="8"/>
  <c r="G74" i="8"/>
  <c r="F74" i="8"/>
  <c r="E74" i="8"/>
  <c r="D74" i="8"/>
  <c r="C74" i="8"/>
  <c r="B74" i="8"/>
  <c r="J73" i="8"/>
  <c r="I73" i="8"/>
  <c r="H73" i="8"/>
  <c r="H75" i="8" s="1"/>
  <c r="G73" i="8"/>
  <c r="G75" i="8" s="1"/>
  <c r="F73" i="8"/>
  <c r="E73" i="8"/>
  <c r="D73" i="8"/>
  <c r="D75" i="8" s="1"/>
  <c r="C73" i="8"/>
  <c r="C75" i="8" s="1"/>
  <c r="B73" i="8"/>
  <c r="J72" i="8"/>
  <c r="I72" i="8"/>
  <c r="H72" i="8"/>
  <c r="G72" i="8"/>
  <c r="F72" i="8"/>
  <c r="E72" i="8"/>
  <c r="D72" i="8"/>
  <c r="C72" i="8"/>
  <c r="B72" i="8"/>
  <c r="J49" i="8"/>
  <c r="I49" i="8"/>
  <c r="H49" i="8"/>
  <c r="G49" i="8"/>
  <c r="F49" i="8"/>
  <c r="E49" i="8"/>
  <c r="D49" i="8"/>
  <c r="C49" i="8"/>
  <c r="B49" i="8"/>
  <c r="J48" i="8"/>
  <c r="I48" i="8"/>
  <c r="I50" i="8" s="1"/>
  <c r="H48" i="8"/>
  <c r="G48" i="8"/>
  <c r="G50" i="8" s="1"/>
  <c r="F48" i="8"/>
  <c r="E48" i="8"/>
  <c r="E50" i="8" s="1"/>
  <c r="D48" i="8"/>
  <c r="C48" i="8"/>
  <c r="C50" i="8" s="1"/>
  <c r="B48" i="8"/>
  <c r="J47" i="8"/>
  <c r="I47" i="8"/>
  <c r="H47" i="8"/>
  <c r="G47" i="8"/>
  <c r="F47" i="8"/>
  <c r="E47" i="8"/>
  <c r="D47" i="8"/>
  <c r="C47" i="8"/>
  <c r="B47" i="8"/>
  <c r="J24" i="8"/>
  <c r="I24" i="8"/>
  <c r="H24" i="8"/>
  <c r="G24" i="8"/>
  <c r="F24" i="8"/>
  <c r="E24" i="8"/>
  <c r="D24" i="8"/>
  <c r="C24" i="8"/>
  <c r="B24" i="8"/>
  <c r="J23" i="8"/>
  <c r="J25" i="8" s="1"/>
  <c r="I23" i="8"/>
  <c r="I25" i="8" s="1"/>
  <c r="H23" i="8"/>
  <c r="H25" i="8" s="1"/>
  <c r="G23" i="8"/>
  <c r="F23" i="8"/>
  <c r="F25" i="8" s="1"/>
  <c r="E23" i="8"/>
  <c r="E25" i="8" s="1"/>
  <c r="D23" i="8"/>
  <c r="D25" i="8" s="1"/>
  <c r="C23" i="8"/>
  <c r="B23" i="8"/>
  <c r="B25" i="8" s="1"/>
  <c r="J22" i="8"/>
  <c r="I22" i="8"/>
  <c r="H22" i="8"/>
  <c r="G22" i="8"/>
  <c r="F22" i="8"/>
  <c r="E22" i="8"/>
  <c r="D22" i="8"/>
  <c r="C22" i="8"/>
  <c r="B22" i="8"/>
  <c r="I5" i="4"/>
  <c r="AC20" i="4"/>
  <c r="AB20" i="4"/>
  <c r="P20" i="4"/>
  <c r="O20" i="4"/>
  <c r="C20" i="4"/>
  <c r="B20" i="4"/>
  <c r="AC19" i="4"/>
  <c r="AC21" i="4" s="1"/>
  <c r="AB19" i="4"/>
  <c r="AB21" i="4" s="1"/>
  <c r="P19" i="4"/>
  <c r="O19" i="4"/>
  <c r="O21" i="4" s="1"/>
  <c r="C19" i="4"/>
  <c r="C21" i="4" s="1"/>
  <c r="B19" i="4"/>
  <c r="AC18" i="4"/>
  <c r="AB18" i="4"/>
  <c r="P18" i="4"/>
  <c r="O18" i="4"/>
  <c r="C18" i="4"/>
  <c r="B18" i="4"/>
  <c r="AJ16" i="4"/>
  <c r="AI16" i="4"/>
  <c r="AH16" i="4"/>
  <c r="AG16" i="4"/>
  <c r="AF16" i="4"/>
  <c r="AJ15" i="4"/>
  <c r="AI15" i="4"/>
  <c r="AH15" i="4"/>
  <c r="AG15" i="4"/>
  <c r="AF15" i="4"/>
  <c r="AJ14" i="4"/>
  <c r="AI14" i="4"/>
  <c r="AH14" i="4"/>
  <c r="AG14" i="4"/>
  <c r="AF14" i="4"/>
  <c r="W14" i="4"/>
  <c r="V14" i="4"/>
  <c r="U14" i="4"/>
  <c r="T14" i="4"/>
  <c r="S14" i="4"/>
  <c r="AJ13" i="4"/>
  <c r="AI13" i="4"/>
  <c r="AH13" i="4"/>
  <c r="AG13" i="4"/>
  <c r="AF13" i="4"/>
  <c r="W13" i="4"/>
  <c r="V13" i="4"/>
  <c r="U13" i="4"/>
  <c r="T13" i="4"/>
  <c r="S13" i="4"/>
  <c r="AJ11" i="4"/>
  <c r="AI11" i="4"/>
  <c r="AH11" i="4"/>
  <c r="AG11" i="4"/>
  <c r="AF11" i="4"/>
  <c r="W12" i="4"/>
  <c r="V12" i="4"/>
  <c r="U12" i="4"/>
  <c r="T12" i="4"/>
  <c r="S12" i="4"/>
  <c r="AJ12" i="4"/>
  <c r="AI12" i="4"/>
  <c r="AH12" i="4"/>
  <c r="AG12" i="4"/>
  <c r="AF12" i="4"/>
  <c r="W11" i="4"/>
  <c r="V11" i="4"/>
  <c r="U11" i="4"/>
  <c r="T11" i="4"/>
  <c r="S11" i="4"/>
  <c r="AJ10" i="4"/>
  <c r="AI10" i="4"/>
  <c r="AH10" i="4"/>
  <c r="AG10" i="4"/>
  <c r="AF10" i="4"/>
  <c r="W10" i="4"/>
  <c r="V10" i="4"/>
  <c r="U10" i="4"/>
  <c r="T10" i="4"/>
  <c r="S10" i="4"/>
  <c r="J10" i="4"/>
  <c r="I10" i="4"/>
  <c r="H10" i="4"/>
  <c r="G10" i="4"/>
  <c r="F10" i="4"/>
  <c r="AJ9" i="4"/>
  <c r="AI9" i="4"/>
  <c r="AH9" i="4"/>
  <c r="AG9" i="4"/>
  <c r="AF9" i="4"/>
  <c r="W9" i="4"/>
  <c r="V9" i="4"/>
  <c r="U9" i="4"/>
  <c r="T9" i="4"/>
  <c r="S9" i="4"/>
  <c r="J9" i="4"/>
  <c r="I9" i="4"/>
  <c r="H9" i="4"/>
  <c r="G9" i="4"/>
  <c r="F9" i="4"/>
  <c r="AJ8" i="4"/>
  <c r="AI8" i="4"/>
  <c r="AH8" i="4"/>
  <c r="AG8" i="4"/>
  <c r="AF8" i="4"/>
  <c r="W8" i="4"/>
  <c r="V8" i="4"/>
  <c r="U8" i="4"/>
  <c r="T8" i="4"/>
  <c r="S8" i="4"/>
  <c r="J8" i="4"/>
  <c r="I8" i="4"/>
  <c r="H8" i="4"/>
  <c r="G8" i="4"/>
  <c r="F8" i="4"/>
  <c r="AJ7" i="4"/>
  <c r="AI7" i="4"/>
  <c r="AH7" i="4"/>
  <c r="AG7" i="4"/>
  <c r="AF7" i="4"/>
  <c r="W7" i="4"/>
  <c r="V7" i="4"/>
  <c r="U7" i="4"/>
  <c r="T7" i="4"/>
  <c r="S7" i="4"/>
  <c r="J7" i="4"/>
  <c r="I7" i="4"/>
  <c r="H7" i="4"/>
  <c r="G7" i="4"/>
  <c r="F7" i="4"/>
  <c r="AJ6" i="4"/>
  <c r="AI6" i="4"/>
  <c r="AH6" i="4"/>
  <c r="AG6" i="4"/>
  <c r="AF6" i="4"/>
  <c r="W6" i="4"/>
  <c r="V6" i="4"/>
  <c r="U6" i="4"/>
  <c r="T6" i="4"/>
  <c r="S6" i="4"/>
  <c r="J6" i="4"/>
  <c r="I6" i="4"/>
  <c r="H6" i="4"/>
  <c r="G6" i="4"/>
  <c r="F6" i="4"/>
  <c r="AJ5" i="4"/>
  <c r="AI5" i="4"/>
  <c r="AH5" i="4"/>
  <c r="AG5" i="4"/>
  <c r="AF5" i="4"/>
  <c r="W5" i="4"/>
  <c r="V5" i="4"/>
  <c r="U5" i="4"/>
  <c r="T5" i="4"/>
  <c r="S5" i="4"/>
  <c r="J5" i="4"/>
  <c r="H5" i="4"/>
  <c r="G5" i="4"/>
  <c r="F5" i="4"/>
  <c r="AJ10" i="3"/>
  <c r="AJ9" i="3"/>
  <c r="AJ8" i="3"/>
  <c r="AJ7" i="3"/>
  <c r="AJ6" i="3"/>
  <c r="AJ5" i="3"/>
  <c r="AJ4" i="3"/>
  <c r="X5" i="3"/>
  <c r="X6" i="3"/>
  <c r="X7" i="3"/>
  <c r="X8" i="3"/>
  <c r="X9" i="3"/>
  <c r="X4" i="3"/>
  <c r="AV4" i="3"/>
  <c r="W4" i="3"/>
  <c r="V20" i="4" l="1"/>
  <c r="B21" i="4"/>
  <c r="H50" i="8"/>
  <c r="AI18" i="4"/>
  <c r="AI20" i="4"/>
  <c r="P21" i="4"/>
  <c r="D50" i="8"/>
  <c r="I20" i="4"/>
  <c r="B75" i="8"/>
  <c r="J75" i="8"/>
  <c r="L49" i="8"/>
  <c r="F75" i="8"/>
  <c r="C25" i="8"/>
  <c r="G25" i="8"/>
  <c r="L24" i="8"/>
  <c r="B50" i="8"/>
  <c r="F50" i="8"/>
  <c r="J50" i="8"/>
  <c r="E75" i="8"/>
  <c r="I75" i="8"/>
  <c r="I19" i="4"/>
  <c r="I21" i="4" s="1"/>
  <c r="V18" i="4"/>
  <c r="AI19" i="4"/>
  <c r="AI21" i="4" s="1"/>
  <c r="I18" i="4"/>
  <c r="V19" i="4"/>
  <c r="V21" i="4" s="1"/>
  <c r="AC19" i="3"/>
  <c r="Q19" i="3"/>
  <c r="AP19" i="3"/>
  <c r="AO19" i="3"/>
  <c r="E19" i="3"/>
  <c r="D19" i="3"/>
  <c r="AB19" i="3"/>
  <c r="P19" i="3"/>
  <c r="AP18" i="3"/>
  <c r="AP20" i="3" s="1"/>
  <c r="AO18" i="3"/>
  <c r="AO20" i="3" s="1"/>
  <c r="E18" i="3"/>
  <c r="D18" i="3"/>
  <c r="AC18" i="3"/>
  <c r="AC20" i="3" s="1"/>
  <c r="AB18" i="3"/>
  <c r="Q18" i="3"/>
  <c r="P18" i="3"/>
  <c r="P20" i="3" s="1"/>
  <c r="AP17" i="3"/>
  <c r="AO17" i="3"/>
  <c r="E17" i="3"/>
  <c r="D17" i="3"/>
  <c r="AC17" i="3"/>
  <c r="AB17" i="3"/>
  <c r="P17" i="3"/>
  <c r="AW12" i="3"/>
  <c r="AV12" i="3"/>
  <c r="AU12" i="3"/>
  <c r="AT12" i="3"/>
  <c r="AS12" i="3"/>
  <c r="AW11" i="3"/>
  <c r="AV11" i="3"/>
  <c r="AU11" i="3"/>
  <c r="AT11" i="3"/>
  <c r="AS11" i="3"/>
  <c r="AW10" i="3"/>
  <c r="AV10" i="3"/>
  <c r="AU10" i="3"/>
  <c r="AT10" i="3"/>
  <c r="AS10" i="3"/>
  <c r="AI10" i="3"/>
  <c r="AH10" i="3"/>
  <c r="AG10" i="3"/>
  <c r="AF10" i="3"/>
  <c r="AW9" i="3"/>
  <c r="AV9" i="3"/>
  <c r="AU9" i="3"/>
  <c r="AT9" i="3"/>
  <c r="AS9" i="3"/>
  <c r="AI9" i="3"/>
  <c r="AH9" i="3"/>
  <c r="AG9" i="3"/>
  <c r="AF9" i="3"/>
  <c r="W9" i="3"/>
  <c r="V9" i="3"/>
  <c r="U9" i="3"/>
  <c r="T9" i="3"/>
  <c r="AW8" i="3"/>
  <c r="AV8" i="3"/>
  <c r="AU8" i="3"/>
  <c r="AT8" i="3"/>
  <c r="AS8" i="3"/>
  <c r="L8" i="3"/>
  <c r="K8" i="3"/>
  <c r="J8" i="3"/>
  <c r="I8" i="3"/>
  <c r="H8" i="3"/>
  <c r="AI8" i="3"/>
  <c r="AH8" i="3"/>
  <c r="AG8" i="3"/>
  <c r="AF8" i="3"/>
  <c r="W8" i="3"/>
  <c r="V8" i="3"/>
  <c r="U8" i="3"/>
  <c r="T8" i="3"/>
  <c r="AW7" i="3"/>
  <c r="AV7" i="3"/>
  <c r="AU7" i="3"/>
  <c r="AT7" i="3"/>
  <c r="AS7" i="3"/>
  <c r="L7" i="3"/>
  <c r="K7" i="3"/>
  <c r="J7" i="3"/>
  <c r="I7" i="3"/>
  <c r="H7" i="3"/>
  <c r="AI7" i="3"/>
  <c r="AH7" i="3"/>
  <c r="AG7" i="3"/>
  <c r="AF7" i="3"/>
  <c r="W7" i="3"/>
  <c r="V7" i="3"/>
  <c r="U7" i="3"/>
  <c r="T7" i="3"/>
  <c r="AW6" i="3"/>
  <c r="AV6" i="3"/>
  <c r="AU6" i="3"/>
  <c r="AT6" i="3"/>
  <c r="AS6" i="3"/>
  <c r="L6" i="3"/>
  <c r="K6" i="3"/>
  <c r="J6" i="3"/>
  <c r="I6" i="3"/>
  <c r="H6" i="3"/>
  <c r="AI6" i="3"/>
  <c r="AH6" i="3"/>
  <c r="AG6" i="3"/>
  <c r="AF6" i="3"/>
  <c r="W6" i="3"/>
  <c r="V6" i="3"/>
  <c r="U6" i="3"/>
  <c r="T6" i="3"/>
  <c r="AW5" i="3"/>
  <c r="AV5" i="3"/>
  <c r="AU5" i="3"/>
  <c r="AT5" i="3"/>
  <c r="AS5" i="3"/>
  <c r="L5" i="3"/>
  <c r="K5" i="3"/>
  <c r="J5" i="3"/>
  <c r="I5" i="3"/>
  <c r="H5" i="3"/>
  <c r="AI5" i="3"/>
  <c r="AH5" i="3"/>
  <c r="AG5" i="3"/>
  <c r="AF5" i="3"/>
  <c r="W5" i="3"/>
  <c r="W18" i="3" s="1"/>
  <c r="V5" i="3"/>
  <c r="U5" i="3"/>
  <c r="T5" i="3"/>
  <c r="AW4" i="3"/>
  <c r="AU4" i="3"/>
  <c r="AT4" i="3"/>
  <c r="AS4" i="3"/>
  <c r="L4" i="3"/>
  <c r="K4" i="3"/>
  <c r="J4" i="3"/>
  <c r="I4" i="3"/>
  <c r="H4" i="3"/>
  <c r="AI4" i="3"/>
  <c r="AH4" i="3"/>
  <c r="AG4" i="3"/>
  <c r="AF4" i="3"/>
  <c r="V4" i="3"/>
  <c r="U4" i="3"/>
  <c r="T4" i="3"/>
  <c r="K18" i="3" l="1"/>
  <c r="AV17" i="3"/>
  <c r="AB20" i="3"/>
  <c r="W19" i="3"/>
  <c r="W20" i="3" s="1"/>
  <c r="Q20" i="3"/>
  <c r="W17" i="3"/>
  <c r="AV19" i="3"/>
  <c r="D20" i="3"/>
  <c r="AI19" i="3"/>
  <c r="K17" i="3"/>
  <c r="E20" i="3"/>
  <c r="AV18" i="3"/>
  <c r="AI17" i="3"/>
  <c r="AI18" i="3"/>
  <c r="K19" i="3"/>
  <c r="K20" i="3" s="1"/>
  <c r="AI20" i="3" l="1"/>
  <c r="AV20" i="3"/>
</calcChain>
</file>

<file path=xl/sharedStrings.xml><?xml version="1.0" encoding="utf-8"?>
<sst xmlns="http://schemas.openxmlformats.org/spreadsheetml/2006/main" count="892" uniqueCount="384">
  <si>
    <t>EARLY</t>
  </si>
  <si>
    <t>EPSC1 BOUTON</t>
  </si>
  <si>
    <t>EPSC1 TRACT</t>
  </si>
  <si>
    <t>29072019_AB</t>
  </si>
  <si>
    <t>30072019_AB</t>
  </si>
  <si>
    <t>6082019_AB</t>
  </si>
  <si>
    <t>04092019_AB</t>
  </si>
  <si>
    <t>10092019_CA</t>
  </si>
  <si>
    <t>11092019_AA</t>
  </si>
  <si>
    <t>18092019_AA</t>
  </si>
  <si>
    <t>02102019_AA</t>
  </si>
  <si>
    <t>average</t>
  </si>
  <si>
    <t>std dev</t>
  </si>
  <si>
    <t>n</t>
  </si>
  <si>
    <t>pvalue=0.0179</t>
  </si>
  <si>
    <t>pvalue=0.085</t>
  </si>
  <si>
    <t>pvalue=0.7794</t>
  </si>
  <si>
    <t>how many terminals ?</t>
  </si>
  <si>
    <t>Average</t>
  </si>
  <si>
    <t>std err</t>
  </si>
  <si>
    <t>Y/t plots</t>
  </si>
  <si>
    <t>running mean</t>
  </si>
  <si>
    <t>Tract HFS</t>
  </si>
  <si>
    <t>0.1EGTA</t>
  </si>
  <si>
    <t>10EGTA</t>
  </si>
  <si>
    <t>post</t>
  </si>
  <si>
    <t>#190617</t>
  </si>
  <si>
    <t>#190619</t>
  </si>
  <si>
    <t>#190704a</t>
  </si>
  <si>
    <t>#190704b</t>
  </si>
  <si>
    <t>#190705</t>
  </si>
  <si>
    <t>#191029</t>
  </si>
  <si>
    <t>#191030a</t>
  </si>
  <si>
    <t>#191030b</t>
  </si>
  <si>
    <t>#191031</t>
  </si>
  <si>
    <t>#191105</t>
  </si>
  <si>
    <t>#201127</t>
  </si>
  <si>
    <t>#201130</t>
  </si>
  <si>
    <t>#201201</t>
  </si>
  <si>
    <t>cell1_28012020</t>
  </si>
  <si>
    <t>cell3_28012020</t>
  </si>
  <si>
    <t>cell1_13032019</t>
  </si>
  <si>
    <t>cell2_13032019</t>
  </si>
  <si>
    <t>cell2_11032019</t>
  </si>
  <si>
    <t>cell1_11032019</t>
  </si>
  <si>
    <t>cell1_05032019</t>
  </si>
  <si>
    <t>cell5_28012020</t>
  </si>
  <si>
    <t>cell6_28012020</t>
  </si>
  <si>
    <t>cell1_30012020</t>
  </si>
  <si>
    <t>cell1_29012020</t>
  </si>
  <si>
    <t>13112018_cell1</t>
  </si>
  <si>
    <t>24102018_cell1</t>
  </si>
  <si>
    <t>12022020_cell3</t>
  </si>
  <si>
    <t>23072020_cell1</t>
  </si>
  <si>
    <t>23072020_cell2</t>
  </si>
  <si>
    <t>20042017_AA</t>
  </si>
  <si>
    <t>22052017_AA</t>
  </si>
  <si>
    <t>13062017_AA</t>
  </si>
  <si>
    <t>04012018_BA</t>
  </si>
  <si>
    <t>09012018_BA</t>
  </si>
  <si>
    <t>11012018_AA</t>
  </si>
  <si>
    <t>15112018_AA</t>
  </si>
  <si>
    <t>22112018_cell3</t>
  </si>
  <si>
    <t>29112018_cell3</t>
  </si>
  <si>
    <t>27042017_BA</t>
  </si>
  <si>
    <t>cell1_10122019</t>
  </si>
  <si>
    <t>cell1_27112019</t>
  </si>
  <si>
    <t>#191118</t>
  </si>
  <si>
    <t>#191119</t>
  </si>
  <si>
    <t>#191120</t>
  </si>
  <si>
    <t>#191121</t>
  </si>
  <si>
    <t>#191125</t>
  </si>
  <si>
    <t>#191126</t>
  </si>
  <si>
    <t>#191127</t>
  </si>
  <si>
    <t>#191128</t>
  </si>
  <si>
    <t>#200418</t>
  </si>
  <si>
    <t>#200430</t>
  </si>
  <si>
    <t>#200508</t>
  </si>
  <si>
    <t>%</t>
  </si>
  <si>
    <t>0.1 versus 10 EGTA</t>
  </si>
  <si>
    <t>PTP correlation versus spikes and CV</t>
  </si>
  <si>
    <t>spike n</t>
  </si>
  <si>
    <t>cell2_30012020</t>
  </si>
  <si>
    <t>Cell ID</t>
  </si>
  <si>
    <t>CV (spike interval)</t>
  </si>
  <si>
    <t>Nimodipine</t>
  </si>
  <si>
    <t>Nickel</t>
  </si>
  <si>
    <t>APV</t>
  </si>
  <si>
    <t>Nickel+Nimodipine</t>
  </si>
  <si>
    <t>pvalue=0.345</t>
  </si>
  <si>
    <t>pvalue=0.06</t>
  </si>
  <si>
    <t>pvalue=0.1380107</t>
  </si>
  <si>
    <t>p = 0.007</t>
  </si>
  <si>
    <t>Mann Whitney U</t>
  </si>
  <si>
    <t>1 and 2</t>
  </si>
  <si>
    <t>1 and 3</t>
  </si>
  <si>
    <t>1 and 4</t>
  </si>
  <si>
    <t xml:space="preserve">1 and 5 </t>
  </si>
  <si>
    <t>pvalue=0.06735252492003922</t>
  </si>
  <si>
    <t>pvalue=0.00188478</t>
  </si>
  <si>
    <t>pvalue=0.0545</t>
  </si>
  <si>
    <t>2 and 3</t>
  </si>
  <si>
    <t>2 and 4</t>
  </si>
  <si>
    <t>2 and 5</t>
  </si>
  <si>
    <t>pvalue=0.227</t>
  </si>
  <si>
    <t>pvalue=0.000238</t>
  </si>
  <si>
    <t>pvalue=0.0302</t>
  </si>
  <si>
    <t>3 and 4</t>
  </si>
  <si>
    <t>3 and 5</t>
  </si>
  <si>
    <t>pvalue=0.14374</t>
  </si>
  <si>
    <t>4 and 5</t>
  </si>
  <si>
    <t>pvalue=0.18608</t>
  </si>
  <si>
    <t>pvalue=0.0298</t>
  </si>
  <si>
    <t>followed by:</t>
  </si>
  <si>
    <t>EPSC 1-3 pot</t>
  </si>
  <si>
    <t>12022020_cell1</t>
  </si>
  <si>
    <t>12022020_cell2</t>
  </si>
  <si>
    <t>14022020_cell1</t>
  </si>
  <si>
    <t>03062020_cell1</t>
  </si>
  <si>
    <t>18052020_cell1</t>
  </si>
  <si>
    <t>#200701</t>
  </si>
  <si>
    <t>#200702a</t>
  </si>
  <si>
    <t>#200702b</t>
  </si>
  <si>
    <t>#200703</t>
  </si>
  <si>
    <t>#200709</t>
  </si>
  <si>
    <t>#210224</t>
  </si>
  <si>
    <t>#210225</t>
  </si>
  <si>
    <t>#210302</t>
  </si>
  <si>
    <t>#210310</t>
  </si>
  <si>
    <t>07052020_cell2</t>
  </si>
  <si>
    <t>07052020_cell1</t>
  </si>
  <si>
    <t>06052020_cell1</t>
  </si>
  <si>
    <t>06052020_cell2</t>
  </si>
  <si>
    <t>06052020_cell3</t>
  </si>
  <si>
    <t>23042020_cell1</t>
  </si>
  <si>
    <t>21042020_cell3</t>
  </si>
  <si>
    <t>% 20 sec after</t>
  </si>
  <si>
    <t>PTP max</t>
  </si>
  <si>
    <t>Presynaptic source for calcium</t>
  </si>
  <si>
    <t>AM251</t>
  </si>
  <si>
    <t>LY341495</t>
  </si>
  <si>
    <t>Concanamycin A</t>
  </si>
  <si>
    <t>pvalue=0.248</t>
  </si>
  <si>
    <t>pvalue=0.005</t>
  </si>
  <si>
    <t>pvalue=0.0028</t>
  </si>
  <si>
    <t>postsynatic mechanism of suppression</t>
  </si>
  <si>
    <t>#200116</t>
  </si>
  <si>
    <t>#200123</t>
  </si>
  <si>
    <t>#200128</t>
  </si>
  <si>
    <t>#200129a</t>
  </si>
  <si>
    <t>#200206a</t>
  </si>
  <si>
    <t>#200206b</t>
  </si>
  <si>
    <t>#200811</t>
  </si>
  <si>
    <t>#200812</t>
  </si>
  <si>
    <t>#200820</t>
  </si>
  <si>
    <t>#200821</t>
  </si>
  <si>
    <t>Time (s)</t>
  </si>
  <si>
    <t>EPSC1 avg (%)</t>
  </si>
  <si>
    <t>SEM</t>
  </si>
  <si>
    <t>run avg</t>
  </si>
  <si>
    <t>Fig. 3b</t>
  </si>
  <si>
    <t>Fig. 3e</t>
  </si>
  <si>
    <t>Fig. 3h</t>
  </si>
  <si>
    <t>Fig. 3k</t>
  </si>
  <si>
    <t>Fig. 4b</t>
  </si>
  <si>
    <t>Fig. 4e</t>
  </si>
  <si>
    <t>Fig. 4h</t>
  </si>
  <si>
    <t>Fig. 2b</t>
  </si>
  <si>
    <t>Fig. 2e</t>
  </si>
  <si>
    <t>Suppl. Fig. 1a</t>
  </si>
  <si>
    <t>Suppl. Fig. 1b</t>
  </si>
  <si>
    <t>Suppl. Fig. 1c</t>
  </si>
  <si>
    <t>Suppl. Fig. 1d</t>
  </si>
  <si>
    <t>Cum. EPSC avg (nA)</t>
  </si>
  <si>
    <t>RRP (nA)</t>
  </si>
  <si>
    <t>Time (ms)</t>
  </si>
  <si>
    <t>Ctrl</t>
  </si>
  <si>
    <t>Post pairing</t>
  </si>
  <si>
    <t>Cell #</t>
  </si>
  <si>
    <t>190704a</t>
  </si>
  <si>
    <t>191030a</t>
  </si>
  <si>
    <t>191030b</t>
  </si>
  <si>
    <t>Mean</t>
  </si>
  <si>
    <t xml:space="preserve">Mean </t>
  </si>
  <si>
    <t>Suppl. Fig. 1e</t>
  </si>
  <si>
    <t>Suppl. Fig. 1f</t>
  </si>
  <si>
    <t>Suppl. Fig. 1g</t>
  </si>
  <si>
    <t>Suppl. Fig. 1h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</si>
  <si>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r</t>
    </r>
  </si>
  <si>
    <r>
      <t>Refil. rate (pA ms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</si>
  <si>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0.1 EGTA</t>
  </si>
  <si>
    <t>10 EGTA</t>
  </si>
  <si>
    <t>#200917a</t>
  </si>
  <si>
    <t>#200917b</t>
  </si>
  <si>
    <t>#201002</t>
  </si>
  <si>
    <t>#201007</t>
  </si>
  <si>
    <t>#201008</t>
  </si>
  <si>
    <t>#201208</t>
  </si>
  <si>
    <t>#201215</t>
  </si>
  <si>
    <t>#210216a</t>
  </si>
  <si>
    <t>#210216b</t>
  </si>
  <si>
    <t>#201221</t>
  </si>
  <si>
    <t>#201228</t>
  </si>
  <si>
    <t>#201230</t>
  </si>
  <si>
    <t>#210119</t>
  </si>
  <si>
    <t>#210120</t>
  </si>
  <si>
    <t>#210125</t>
  </si>
  <si>
    <t>#210205</t>
  </si>
  <si>
    <t>32 degrees celcius HT recordings</t>
  </si>
  <si>
    <t>Suppl. Fig. 2b</t>
  </si>
  <si>
    <t>Suppl. Fig. 2c</t>
  </si>
  <si>
    <t>Suppl. Fig. 3e</t>
  </si>
  <si>
    <t>Suppl. Fig. 3f</t>
  </si>
  <si>
    <t>EPSC2 avg (%)</t>
  </si>
  <si>
    <t>Suppl. Fig. 2e</t>
  </si>
  <si>
    <t>Suppl. Fig. 2f</t>
  </si>
  <si>
    <t>Suppl. Fig. 3a</t>
  </si>
  <si>
    <t>Suppl. Fig. 3b</t>
  </si>
  <si>
    <t>Suppl. Fig. 3c</t>
  </si>
  <si>
    <t>Suppl. Fig. 3d</t>
  </si>
  <si>
    <t>Suppl. Fig. 3g</t>
  </si>
  <si>
    <t>Suppl. Fig. 3h</t>
  </si>
  <si>
    <t>200129a</t>
  </si>
  <si>
    <t>200206a</t>
  </si>
  <si>
    <t>200206b</t>
  </si>
  <si>
    <t>200702a</t>
    <phoneticPr fontId="0"/>
  </si>
  <si>
    <t>200702b</t>
    <phoneticPr fontId="0"/>
  </si>
  <si>
    <t>Anti associativity and parameters of glutamate release</t>
  </si>
  <si>
    <t>Description of Anti associativity and postsynaptic spiking</t>
  </si>
  <si>
    <t>KruskalResult(statistic=29.766648997583832, pvalue=0.00023242102261423133)</t>
  </si>
  <si>
    <t>4TwoWayAnova</t>
  </si>
  <si>
    <t xml:space="preserve">1 and 3 </t>
  </si>
  <si>
    <t>1 and 5</t>
  </si>
  <si>
    <t>1 and 6</t>
  </si>
  <si>
    <t>1 and 7</t>
  </si>
  <si>
    <t>1 and 8</t>
  </si>
  <si>
    <t xml:space="preserve">1 and 9 </t>
  </si>
  <si>
    <t>20 sec</t>
  </si>
  <si>
    <t>% increase compared to baseline</t>
  </si>
  <si>
    <t>LY</t>
  </si>
  <si>
    <t>Nickel plus Nimod</t>
  </si>
  <si>
    <t>Concana</t>
  </si>
  <si>
    <t>1 and 9</t>
  </si>
  <si>
    <t>2 and 9</t>
  </si>
  <si>
    <t>3 and 9</t>
  </si>
  <si>
    <t>4 and 9</t>
  </si>
  <si>
    <t>5 and 9</t>
  </si>
  <si>
    <t>6 and 9</t>
  </si>
  <si>
    <t>7 and 9</t>
  </si>
  <si>
    <t>8 and 9</t>
  </si>
  <si>
    <t>0.1 EGTA Plus Conconamycin</t>
  </si>
  <si>
    <t>KruskalResult(statistic=25.532734921293798, pvalue=0.001262096497558871)</t>
  </si>
  <si>
    <t>40 sec</t>
  </si>
  <si>
    <t>AM252</t>
  </si>
  <si>
    <t>number</t>
  </si>
  <si>
    <t>KruskalResult(statistic=18.212965205874784, pvalue=0.019685314100084478)</t>
  </si>
  <si>
    <t>60 sec</t>
  </si>
  <si>
    <t>AM253</t>
  </si>
  <si>
    <t>Multiple comparison followed by mann whitney U</t>
  </si>
  <si>
    <t>cell1_27072020</t>
  </si>
  <si>
    <t>cell2_27072020</t>
  </si>
  <si>
    <t>cell3_27072020</t>
  </si>
  <si>
    <t>cell4_27072020</t>
  </si>
  <si>
    <t>cell4_28072020</t>
  </si>
  <si>
    <t>cell5_28072020</t>
  </si>
  <si>
    <t>cell1_29072020</t>
  </si>
  <si>
    <t>#200728</t>
  </si>
  <si>
    <t>#200729</t>
  </si>
  <si>
    <t>#200806</t>
  </si>
  <si>
    <t>#200807a</t>
  </si>
  <si>
    <t>#200807b</t>
  </si>
  <si>
    <t>pvalue=0.06297905121445523</t>
  </si>
  <si>
    <t>20 s post</t>
  </si>
  <si>
    <t>pvalue=0.007</t>
  </si>
  <si>
    <t>pvalue=0.02836911068759672</t>
  </si>
  <si>
    <t>slope=-0.3847370021660496, intercept=147.63312567119232, rvalue=-0.45407369395336994, pvalue=0.0226025042863557, stderr=0.15741057881927972</t>
  </si>
  <si>
    <t>slope=-0.006679938826988986, intercept=1.7402370629609143, rvalue=-0.6405990431116679, pvalue=0.024813679380179927, stderr=0.002532077774650644</t>
  </si>
  <si>
    <t>pvalue=0.2213</t>
  </si>
  <si>
    <t>Basic comparison using baseline and comparing it to 20-60 s post pairing (Wilcoxon)</t>
  </si>
  <si>
    <t>20190617_A0AB</t>
  </si>
  <si>
    <t>20190619_B0AA</t>
  </si>
  <si>
    <t>20190704_A0AA</t>
  </si>
  <si>
    <t>20190704_B0AA</t>
  </si>
  <si>
    <t>20190705_A0AA</t>
  </si>
  <si>
    <t>#200311a</t>
  </si>
  <si>
    <t>#200311b</t>
  </si>
  <si>
    <t>#200312a</t>
  </si>
  <si>
    <t>#200312b</t>
  </si>
  <si>
    <t>#191108</t>
  </si>
  <si>
    <t>#191111</t>
  </si>
  <si>
    <t>#191112</t>
  </si>
  <si>
    <t>#200303</t>
  </si>
  <si>
    <t>#200304</t>
  </si>
  <si>
    <t>#200305</t>
  </si>
  <si>
    <t>Fig. 4c</t>
  </si>
  <si>
    <t>Fig. 4f</t>
  </si>
  <si>
    <t>Fig. 4i</t>
  </si>
  <si>
    <t>ctrl (pA)</t>
  </si>
  <si>
    <t>post pairing (pA)</t>
  </si>
  <si>
    <t>Suppl. Fig. 2g</t>
  </si>
  <si>
    <t>Suppl. Fig. 2d</t>
  </si>
  <si>
    <t>EPSC1 (%)</t>
  </si>
  <si>
    <t xml:space="preserve">Cooperativity and specificity </t>
  </si>
  <si>
    <t>Fig. 1f</t>
  </si>
  <si>
    <t>PTP</t>
  </si>
  <si>
    <t>LATE</t>
  </si>
  <si>
    <t>Fig. 1e</t>
  </si>
  <si>
    <t>Bouton HFS</t>
  </si>
  <si>
    <t>time (MIN)</t>
  </si>
  <si>
    <t>Ctrl (pA)</t>
  </si>
  <si>
    <t>Fig. 2g</t>
  </si>
  <si>
    <t>0.1  mM EGTA</t>
  </si>
  <si>
    <t>10 mM EGTA</t>
  </si>
  <si>
    <t>The statistics</t>
  </si>
  <si>
    <t>(1) CC 100APs</t>
  </si>
  <si>
    <t>(2) CC free</t>
  </si>
  <si>
    <t>(5) CC 100APs</t>
  </si>
  <si>
    <t xml:space="preserve">Ctrl </t>
  </si>
  <si>
    <t>EPSC (pA)</t>
  </si>
  <si>
    <t xml:space="preserve">0.1  mM EGTA </t>
  </si>
  <si>
    <t xml:space="preserve">10 mM EGTA </t>
  </si>
  <si>
    <t>pvalue=0.0058</t>
  </si>
  <si>
    <t>0.1 mM EGTA</t>
  </si>
  <si>
    <t>Fig. 2h,i</t>
  </si>
  <si>
    <t>pvalue=0.000062860236074812</t>
  </si>
  <si>
    <t>20-60s post</t>
  </si>
  <si>
    <t>EPSC1 BOUTON (%)</t>
  </si>
  <si>
    <t>EPSC1 TRACT (%)</t>
  </si>
  <si>
    <t>PTP (pA)</t>
  </si>
  <si>
    <t>KruskalResult(statistic=21.492296269973224, pvalue=0.00025287310244241125)</t>
  </si>
  <si>
    <t>CC free</t>
  </si>
  <si>
    <t>CC 100APs</t>
  </si>
  <si>
    <t>(3) VC ctrl</t>
  </si>
  <si>
    <t>(4) VC ctrl</t>
  </si>
  <si>
    <t>VC ctrl</t>
  </si>
  <si>
    <t>HFS bouton</t>
  </si>
  <si>
    <t>HFS tract</t>
  </si>
  <si>
    <t>D-AP5</t>
  </si>
  <si>
    <t>Fig. 3c</t>
  </si>
  <si>
    <t>Fig. 3f</t>
  </si>
  <si>
    <t>Fig. 3i</t>
  </si>
  <si>
    <t>Fig. 3l</t>
  </si>
  <si>
    <t>20s (%)</t>
  </si>
  <si>
    <t>40s (%)</t>
  </si>
  <si>
    <t>60s (%)</t>
  </si>
  <si>
    <t>PTP (%)</t>
  </si>
  <si>
    <t>60s post pairing (pA)</t>
  </si>
  <si>
    <t>40s post pairing (pA)</t>
  </si>
  <si>
    <t>20s post pairing (pA)</t>
  </si>
  <si>
    <t>#200219</t>
  </si>
  <si>
    <t>#200221a</t>
  </si>
  <si>
    <t>#200221b</t>
  </si>
  <si>
    <t>#200225</t>
  </si>
  <si>
    <t>#200226</t>
  </si>
  <si>
    <t>#200518</t>
  </si>
  <si>
    <t>0.1 mM EGTA at 32°C</t>
  </si>
  <si>
    <t>10 mM EGTA at 32°C</t>
  </si>
  <si>
    <t>PTP EPSC1 (%)</t>
  </si>
  <si>
    <t>Anti associativity and parameters of release</t>
  </si>
  <si>
    <t>Mann Whithney U</t>
  </si>
  <si>
    <t>Nickel plus Nimo</t>
  </si>
  <si>
    <t>PTP %</t>
  </si>
  <si>
    <t>RRP</t>
  </si>
  <si>
    <t>Pr</t>
  </si>
  <si>
    <t>CellID</t>
  </si>
  <si>
    <t>Coreelation between PTP and Pr/RRP (averaged traces pre and post hfs to work with cumulatives)</t>
  </si>
  <si>
    <t>Suppl. Fig. 1i</t>
  </si>
  <si>
    <t>Suppl. Fig 1j</t>
  </si>
  <si>
    <t>'Pearson Correlation Coefficient: ', 0.6507550372628067, 'and a P-value of:', 0.04158120912188328</t>
  </si>
  <si>
    <t>Pearson Correlation Coefficient: ', 0.9930576409735641, 'and a P-value of:', 1.007821665015345e-08)</t>
  </si>
  <si>
    <t>Suppl. Fig. 1k</t>
  </si>
  <si>
    <t>Suppl. Fig 1l</t>
  </si>
  <si>
    <t>pvalue=0.005062032126267864</t>
  </si>
  <si>
    <t>pvalue=0.02841686417486375</t>
  </si>
  <si>
    <t>pvalue=0.03665792867221451</t>
  </si>
  <si>
    <t>pvalue=0.8588630128278887</t>
  </si>
  <si>
    <t>pvalue=0.18231</t>
  </si>
  <si>
    <t>pvalue=0.03569190011680441</t>
  </si>
  <si>
    <t>pvalue=0.06870</t>
  </si>
  <si>
    <t>pvalue=0.4838398</t>
  </si>
  <si>
    <t>pvalue=0.011718685599768628</t>
  </si>
  <si>
    <t>pvalue=0.087035743228782</t>
  </si>
  <si>
    <t>pvalue=1.0</t>
  </si>
  <si>
    <t>pvalue=0.858863012827888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</si>
</sst>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0000000"/>
  </numFmts>
  <fonts count="2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ourier New"/>
      <family val="3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9999FF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b/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9999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66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1"/>
      <color rgb="FFCC0066"/>
      <name val="Calibri"/>
      <family val="2"/>
      <scheme val="minor"/>
    </font>
    <font>
      <b/>
      <sz val="11"/>
      <color rgb="FF000000"/>
      <name val="Courier New"/>
      <family val="3"/>
    </font>
    <font>
      <b/>
      <sz val="12"/>
      <color theme="1"/>
      <name val="Calibri"/>
      <family val="2"/>
      <scheme val="minor"/>
    </font>
    <font>
      <sz val="11"/>
      <color theme="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0" xfId="0" applyFont="1"/>
    <xf numFmtId="0" fontId="0" fillId="3" borderId="0" xfId="0" applyFill="1"/>
    <xf numFmtId="9" fontId="0" fillId="0" borderId="0" xfId="0" applyNumberFormat="1"/>
    <xf numFmtId="2" fontId="0" fillId="0" borderId="0" xfId="0" applyNumberFormat="1"/>
    <xf numFmtId="0" fontId="3" fillId="4" borderId="0" xfId="0" applyFont="1" applyFill="1"/>
    <xf numFmtId="0" fontId="0" fillId="4" borderId="0" xfId="0" applyFill="1"/>
    <xf numFmtId="0" fontId="2" fillId="4" borderId="0" xfId="0" applyFont="1" applyFill="1"/>
    <xf numFmtId="0" fontId="5" fillId="4" borderId="0" xfId="0" applyFont="1" applyFill="1"/>
    <xf numFmtId="164" fontId="0" fillId="0" borderId="0" xfId="0" applyNumberFormat="1"/>
    <xf numFmtId="0" fontId="0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 applyFont="1"/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2" fillId="2" borderId="0" xfId="0" applyFont="1" applyFill="1"/>
    <xf numFmtId="0" fontId="2" fillId="4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9" fillId="0" borderId="0" xfId="0" applyFont="1" applyAlignment="1">
      <alignment horizontal="left"/>
    </xf>
    <xf numFmtId="164" fontId="10" fillId="0" borderId="0" xfId="0" applyNumberFormat="1" applyFont="1"/>
    <xf numFmtId="0" fontId="5" fillId="0" borderId="0" xfId="0" applyFont="1"/>
    <xf numFmtId="11" fontId="5" fillId="0" borderId="0" xfId="0" applyNumberFormat="1" applyFont="1"/>
    <xf numFmtId="0" fontId="4" fillId="4" borderId="0" xfId="0" applyFont="1" applyFill="1"/>
    <xf numFmtId="0" fontId="0" fillId="2" borderId="0" xfId="0" applyFont="1" applyFill="1" applyAlignment="1">
      <alignment vertical="center"/>
    </xf>
    <xf numFmtId="165" fontId="5" fillId="0" borderId="0" xfId="0" applyNumberFormat="1" applyFont="1"/>
    <xf numFmtId="164" fontId="0" fillId="4" borderId="0" xfId="0" applyNumberFormat="1" applyFill="1"/>
    <xf numFmtId="0" fontId="2" fillId="0" borderId="0" xfId="0" applyFont="1" applyAlignment="1">
      <alignment horizontal="center"/>
    </xf>
    <xf numFmtId="0" fontId="0" fillId="2" borderId="0" xfId="0" applyFont="1" applyFill="1" applyAlignment="1">
      <alignment horizontal="left"/>
    </xf>
    <xf numFmtId="0" fontId="0" fillId="2" borderId="0" xfId="0" applyFont="1" applyFill="1"/>
    <xf numFmtId="0" fontId="11" fillId="2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/>
    <xf numFmtId="0" fontId="2" fillId="0" borderId="0" xfId="0" applyFont="1"/>
    <xf numFmtId="0" fontId="2" fillId="0" borderId="0" xfId="0" applyFont="1" applyFill="1"/>
    <xf numFmtId="0" fontId="2" fillId="2" borderId="0" xfId="0" applyFont="1" applyFill="1" applyAlignment="1"/>
    <xf numFmtId="0" fontId="14" fillId="0" borderId="0" xfId="0" applyFont="1"/>
    <xf numFmtId="0" fontId="15" fillId="0" borderId="0" xfId="0" applyFont="1"/>
    <xf numFmtId="0" fontId="0" fillId="0" borderId="0" xfId="0" applyFill="1" applyAlignment="1">
      <alignment horizontal="left"/>
    </xf>
    <xf numFmtId="0" fontId="0" fillId="5" borderId="0" xfId="0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21" fillId="0" borderId="0" xfId="0" applyFont="1"/>
    <xf numFmtId="0" fontId="22" fillId="0" borderId="0" xfId="0" applyFont="1"/>
    <xf numFmtId="0" fontId="20" fillId="0" borderId="0" xfId="0" applyFont="1" applyFill="1" applyAlignment="1">
      <alignment horizontal="left"/>
    </xf>
    <xf numFmtId="0" fontId="14" fillId="0" borderId="0" xfId="0" applyFont="1" applyFill="1"/>
    <xf numFmtId="0" fontId="23" fillId="0" borderId="0" xfId="0" applyFont="1"/>
    <xf numFmtId="0" fontId="24" fillId="0" borderId="0" xfId="0" applyFont="1"/>
    <xf numFmtId="0" fontId="0" fillId="6" borderId="0" xfId="0" applyFill="1"/>
    <xf numFmtId="0" fontId="5" fillId="4" borderId="0" xfId="0" quotePrefix="1" applyFont="1" applyFill="1"/>
    <xf numFmtId="166" fontId="0" fillId="0" borderId="0" xfId="0" applyNumberFormat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5" fillId="0" borderId="0" xfId="0" applyFont="1" applyAlignment="1"/>
    <xf numFmtId="0" fontId="14" fillId="0" borderId="0" xfId="0" applyFont="1" applyAlignment="1"/>
    <xf numFmtId="0" fontId="2" fillId="2" borderId="0" xfId="0" applyFont="1" applyFill="1" applyAlignme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25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9999FF"/>
      <color rgb="FFCC00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tabSelected="1" zoomScaleNormal="100" workbookViewId="0">
      <selection activeCell="P25" sqref="P25"/>
    </sheetView>
  </sheetViews>
  <sheetFormatPr defaultRowHeight="15"/>
  <cols>
    <col min="1" max="1" width="14.28515625" customWidth="1"/>
    <col min="3" max="20" width="8.7109375" customWidth="1"/>
    <col min="21" max="21" width="10.5703125" customWidth="1"/>
    <col min="22" max="22" width="8.7109375" customWidth="1"/>
    <col min="25" max="25" width="5.5703125" customWidth="1"/>
    <col min="27" max="27" width="12.5703125" customWidth="1"/>
    <col min="28" max="28" width="8.7109375" customWidth="1"/>
    <col min="29" max="29" width="10.5703125" customWidth="1"/>
    <col min="30" max="30" width="8.7109375" customWidth="1"/>
    <col min="33" max="33" width="5.5703125" customWidth="1"/>
    <col min="35" max="35" width="12.5703125" customWidth="1"/>
  </cols>
  <sheetData>
    <row r="1" spans="1:35" s="8" customFormat="1" ht="18.75">
      <c r="A1" s="7" t="s">
        <v>302</v>
      </c>
    </row>
    <row r="3" spans="1:35">
      <c r="A3" s="18" t="s">
        <v>303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U3" s="18" t="s">
        <v>306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>
      <c r="C4" s="57" t="s">
        <v>335</v>
      </c>
      <c r="D4" s="57"/>
      <c r="E4" s="57"/>
      <c r="F4" s="57"/>
      <c r="G4" s="57"/>
      <c r="H4" s="57"/>
      <c r="I4" s="57"/>
      <c r="J4" s="33"/>
      <c r="L4" s="58" t="s">
        <v>336</v>
      </c>
      <c r="M4" s="58"/>
      <c r="N4" s="58"/>
      <c r="O4" s="58"/>
      <c r="P4" s="58"/>
      <c r="Q4" s="58"/>
      <c r="R4" s="58"/>
      <c r="U4" s="56" t="s">
        <v>326</v>
      </c>
      <c r="V4" s="56"/>
      <c r="W4" s="56"/>
      <c r="X4" s="56"/>
      <c r="Y4" s="56"/>
      <c r="Z4" s="56"/>
      <c r="AA4" s="56"/>
      <c r="AC4" s="55" t="s">
        <v>327</v>
      </c>
      <c r="AD4" s="55"/>
      <c r="AE4" s="55"/>
      <c r="AF4" s="55"/>
      <c r="AG4" s="55"/>
      <c r="AH4" s="55"/>
      <c r="AI4" s="55"/>
    </row>
    <row r="5" spans="1:35">
      <c r="B5" s="3" t="s">
        <v>0</v>
      </c>
      <c r="C5" s="59" t="s">
        <v>1</v>
      </c>
      <c r="D5" s="59"/>
      <c r="E5" s="59"/>
      <c r="G5" s="59" t="s">
        <v>2</v>
      </c>
      <c r="H5" s="59"/>
      <c r="I5" s="59"/>
      <c r="J5" s="29"/>
      <c r="K5" s="3" t="s">
        <v>305</v>
      </c>
      <c r="L5" s="59" t="s">
        <v>1</v>
      </c>
      <c r="M5" s="59"/>
      <c r="N5" s="59"/>
      <c r="P5" s="59" t="s">
        <v>2</v>
      </c>
      <c r="Q5" s="59"/>
      <c r="R5" s="59"/>
      <c r="U5" t="s">
        <v>307</v>
      </c>
      <c r="V5" t="s">
        <v>308</v>
      </c>
      <c r="W5" t="s">
        <v>11</v>
      </c>
      <c r="X5" t="s">
        <v>12</v>
      </c>
      <c r="Y5" t="s">
        <v>13</v>
      </c>
      <c r="Z5" t="s">
        <v>19</v>
      </c>
      <c r="AA5" t="s">
        <v>21</v>
      </c>
      <c r="AC5" t="s">
        <v>22</v>
      </c>
      <c r="AD5" t="s">
        <v>308</v>
      </c>
      <c r="AE5" t="s">
        <v>11</v>
      </c>
      <c r="AF5" t="s">
        <v>12</v>
      </c>
      <c r="AG5" t="s">
        <v>13</v>
      </c>
      <c r="AH5" t="s">
        <v>19</v>
      </c>
      <c r="AI5" t="s">
        <v>21</v>
      </c>
    </row>
    <row r="6" spans="1:35">
      <c r="A6" s="20" t="s">
        <v>83</v>
      </c>
      <c r="B6" t="s">
        <v>13</v>
      </c>
      <c r="C6" t="s">
        <v>309</v>
      </c>
      <c r="D6" t="s">
        <v>328</v>
      </c>
      <c r="E6" t="s">
        <v>78</v>
      </c>
      <c r="G6" t="s">
        <v>309</v>
      </c>
      <c r="H6" t="s">
        <v>304</v>
      </c>
      <c r="I6" t="s">
        <v>78</v>
      </c>
      <c r="K6" t="s">
        <v>13</v>
      </c>
      <c r="L6" t="s">
        <v>309</v>
      </c>
      <c r="M6" t="s">
        <v>328</v>
      </c>
      <c r="N6" t="s">
        <v>78</v>
      </c>
      <c r="P6" t="s">
        <v>309</v>
      </c>
      <c r="Q6" t="s">
        <v>328</v>
      </c>
      <c r="R6" t="s">
        <v>78</v>
      </c>
      <c r="U6">
        <v>0</v>
      </c>
      <c r="V6">
        <v>0</v>
      </c>
      <c r="W6">
        <v>100.03579262055636</v>
      </c>
      <c r="X6">
        <v>9.4863550174388897E-2</v>
      </c>
      <c r="Y6">
        <v>8</v>
      </c>
      <c r="Z6">
        <v>3.5855051749447281E-2</v>
      </c>
      <c r="AA6">
        <v>112.10339112659113</v>
      </c>
      <c r="AC6">
        <v>0</v>
      </c>
      <c r="AD6">
        <v>0</v>
      </c>
      <c r="AE6">
        <v>99.99223564833072</v>
      </c>
      <c r="AF6">
        <v>3.3918128523275172E-2</v>
      </c>
      <c r="AG6">
        <v>9</v>
      </c>
      <c r="AH6">
        <v>1.1991869341982367E-2</v>
      </c>
      <c r="AI6">
        <v>94.805735990970803</v>
      </c>
    </row>
    <row r="7" spans="1:35">
      <c r="A7" s="1" t="s">
        <v>3</v>
      </c>
      <c r="B7">
        <v>1</v>
      </c>
      <c r="C7">
        <v>48.3</v>
      </c>
      <c r="D7">
        <v>166.28800000000001</v>
      </c>
      <c r="E7">
        <v>344.06034096975208</v>
      </c>
      <c r="G7">
        <v>64.326800000000006</v>
      </c>
      <c r="H7">
        <v>28.5745</v>
      </c>
      <c r="I7">
        <v>44.420832374686746</v>
      </c>
      <c r="K7">
        <v>1</v>
      </c>
      <c r="L7">
        <v>79.137433333333334</v>
      </c>
      <c r="M7">
        <v>34.53</v>
      </c>
      <c r="N7">
        <v>43.632954147700012</v>
      </c>
      <c r="P7">
        <v>28.5745</v>
      </c>
      <c r="Q7">
        <v>340.18900000000002</v>
      </c>
      <c r="R7">
        <v>1190.5335176468529</v>
      </c>
      <c r="U7">
        <v>20</v>
      </c>
      <c r="V7">
        <v>0.33333333333333331</v>
      </c>
      <c r="W7">
        <v>124.17098963262589</v>
      </c>
      <c r="X7">
        <v>25.395479454323436</v>
      </c>
      <c r="Y7">
        <v>4</v>
      </c>
      <c r="Z7">
        <v>14.662086899153246</v>
      </c>
      <c r="AA7">
        <v>128.43011259975972</v>
      </c>
      <c r="AC7">
        <v>20</v>
      </c>
      <c r="AD7">
        <v>0.33333333333333331</v>
      </c>
      <c r="AE7">
        <v>89.619236333610885</v>
      </c>
      <c r="AF7">
        <v>61.272471871983377</v>
      </c>
      <c r="AG7">
        <v>6</v>
      </c>
      <c r="AH7">
        <v>27.401882451039725</v>
      </c>
      <c r="AI7">
        <v>92.969175572516733</v>
      </c>
    </row>
    <row r="8" spans="1:35">
      <c r="A8" s="1" t="s">
        <v>4</v>
      </c>
      <c r="B8">
        <v>2</v>
      </c>
      <c r="C8">
        <v>26.2</v>
      </c>
      <c r="D8">
        <v>694.54300000000001</v>
      </c>
      <c r="E8">
        <v>2654.5377873978732</v>
      </c>
      <c r="G8">
        <v>89.016409999999993</v>
      </c>
      <c r="H8">
        <v>158.23599999999999</v>
      </c>
      <c r="I8">
        <v>177.76048258967083</v>
      </c>
      <c r="K8">
        <v>2</v>
      </c>
      <c r="L8">
        <v>102.0305</v>
      </c>
      <c r="M8">
        <v>123.456</v>
      </c>
      <c r="N8">
        <v>120.99911301032535</v>
      </c>
      <c r="P8">
        <v>116.89538</v>
      </c>
      <c r="Q8">
        <v>361.13499999999999</v>
      </c>
      <c r="R8">
        <v>308.93864239972527</v>
      </c>
      <c r="U8">
        <v>40</v>
      </c>
      <c r="V8">
        <v>0.66666666666666663</v>
      </c>
      <c r="W8">
        <v>132.68923556689356</v>
      </c>
      <c r="X8">
        <v>58.651617240343278</v>
      </c>
      <c r="Y8">
        <v>5</v>
      </c>
      <c r="Z8">
        <v>29.325808620171639</v>
      </c>
      <c r="AA8">
        <v>129.23575837824069</v>
      </c>
      <c r="AC8">
        <v>40</v>
      </c>
      <c r="AD8">
        <v>0.66666666666666663</v>
      </c>
      <c r="AE8">
        <v>96.31911481142258</v>
      </c>
      <c r="AF8">
        <v>42.312005746518423</v>
      </c>
      <c r="AG8">
        <v>6</v>
      </c>
      <c r="AH8">
        <v>18.922504222715386</v>
      </c>
      <c r="AI8">
        <v>89.978416808340455</v>
      </c>
    </row>
    <row r="9" spans="1:35">
      <c r="A9" s="1" t="s">
        <v>5</v>
      </c>
      <c r="B9">
        <v>3</v>
      </c>
      <c r="C9">
        <v>83.8</v>
      </c>
      <c r="D9">
        <v>263.90800000000002</v>
      </c>
      <c r="E9">
        <v>314.92552577185745</v>
      </c>
      <c r="G9">
        <v>54.816740000000003</v>
      </c>
      <c r="H9">
        <v>114.208</v>
      </c>
      <c r="I9">
        <v>208.34511501413616</v>
      </c>
      <c r="K9">
        <v>3</v>
      </c>
      <c r="L9">
        <v>95.371239999999986</v>
      </c>
      <c r="M9">
        <v>106.925</v>
      </c>
      <c r="N9">
        <v>112.11451167039458</v>
      </c>
      <c r="P9">
        <v>160.37820000000002</v>
      </c>
      <c r="Q9">
        <v>437.98099999999999</v>
      </c>
      <c r="R9">
        <v>273.09260236116876</v>
      </c>
      <c r="U9">
        <v>60</v>
      </c>
      <c r="V9">
        <v>1</v>
      </c>
      <c r="W9">
        <v>125.78228118958781</v>
      </c>
      <c r="X9">
        <v>81.041903860568254</v>
      </c>
      <c r="Y9">
        <v>7</v>
      </c>
      <c r="Z9">
        <v>33.08521870701373</v>
      </c>
      <c r="AA9">
        <v>112.23745755766134</v>
      </c>
      <c r="AC9">
        <v>60</v>
      </c>
      <c r="AD9">
        <v>1</v>
      </c>
      <c r="AE9">
        <v>83.637718805258331</v>
      </c>
      <c r="AF9">
        <v>19.626239256882528</v>
      </c>
      <c r="AG9">
        <v>8</v>
      </c>
      <c r="AH9">
        <v>7.418021177880612</v>
      </c>
      <c r="AI9">
        <v>88.797337784271406</v>
      </c>
    </row>
    <row r="10" spans="1:35">
      <c r="A10" s="1" t="s">
        <v>6</v>
      </c>
      <c r="B10">
        <v>4</v>
      </c>
      <c r="C10">
        <v>56.2</v>
      </c>
      <c r="D10">
        <v>574.97</v>
      </c>
      <c r="E10">
        <v>1023.2239464692483</v>
      </c>
      <c r="G10">
        <v>40.392900000000004</v>
      </c>
      <c r="H10">
        <v>157.17599999999999</v>
      </c>
      <c r="I10">
        <v>389.11788953009062</v>
      </c>
      <c r="K10">
        <v>4</v>
      </c>
      <c r="L10">
        <v>165.04250000000002</v>
      </c>
      <c r="M10">
        <v>44.2562</v>
      </c>
      <c r="N10">
        <v>26.815032491630941</v>
      </c>
      <c r="P10">
        <v>159.25439999999998</v>
      </c>
      <c r="Q10">
        <v>780.61199999999997</v>
      </c>
      <c r="R10">
        <v>490.16667671348489</v>
      </c>
      <c r="U10">
        <v>80</v>
      </c>
      <c r="V10">
        <v>1.3333333333333333</v>
      </c>
      <c r="W10">
        <v>98.692633925734896</v>
      </c>
      <c r="X10">
        <v>48.923129838981716</v>
      </c>
      <c r="Y10">
        <v>5</v>
      </c>
      <c r="Z10">
        <v>24.461564919490858</v>
      </c>
      <c r="AA10">
        <v>79.652530359396593</v>
      </c>
      <c r="AC10">
        <v>80</v>
      </c>
      <c r="AD10">
        <v>1.3333333333333333</v>
      </c>
      <c r="AE10">
        <v>93.956956763284467</v>
      </c>
      <c r="AF10">
        <v>27.277668238974304</v>
      </c>
      <c r="AG10">
        <v>7</v>
      </c>
      <c r="AH10">
        <v>11.136061426401673</v>
      </c>
      <c r="AI10">
        <v>88.017829636940917</v>
      </c>
    </row>
    <row r="11" spans="1:35">
      <c r="A11" s="1" t="s">
        <v>7</v>
      </c>
      <c r="B11">
        <v>5</v>
      </c>
      <c r="C11">
        <v>50.2</v>
      </c>
      <c r="D11">
        <v>268.86099999999999</v>
      </c>
      <c r="E11">
        <v>535.09646003608964</v>
      </c>
      <c r="G11">
        <v>152.04273999999998</v>
      </c>
      <c r="H11">
        <v>208.995</v>
      </c>
      <c r="I11">
        <v>137.45805949037754</v>
      </c>
      <c r="K11">
        <v>5</v>
      </c>
      <c r="L11">
        <v>40.578200000000002</v>
      </c>
      <c r="M11">
        <v>0</v>
      </c>
      <c r="P11">
        <v>180.52219999999997</v>
      </c>
      <c r="Q11">
        <v>383.31</v>
      </c>
      <c r="R11">
        <v>212.33399548642774</v>
      </c>
      <c r="U11">
        <v>100</v>
      </c>
      <c r="V11">
        <v>1.6666666666666667</v>
      </c>
      <c r="W11">
        <v>60.612426793058304</v>
      </c>
      <c r="X11">
        <v>12.836249226411528</v>
      </c>
      <c r="Y11">
        <v>5</v>
      </c>
      <c r="Z11">
        <v>6.4181246132057641</v>
      </c>
      <c r="AA11">
        <v>90.519820323777083</v>
      </c>
      <c r="AC11">
        <v>100</v>
      </c>
      <c r="AD11">
        <v>1.6666666666666667</v>
      </c>
      <c r="AE11">
        <v>82.078702510597367</v>
      </c>
      <c r="AF11">
        <v>16.835518844573365</v>
      </c>
      <c r="AG11">
        <v>8</v>
      </c>
      <c r="AH11">
        <v>6.3632280079260859</v>
      </c>
      <c r="AI11">
        <v>103.42576179388527</v>
      </c>
    </row>
    <row r="12" spans="1:35">
      <c r="A12" s="1" t="s">
        <v>8</v>
      </c>
      <c r="B12">
        <v>6</v>
      </c>
      <c r="C12">
        <v>0</v>
      </c>
      <c r="D12">
        <v>0</v>
      </c>
      <c r="E12">
        <v>0</v>
      </c>
      <c r="G12">
        <v>362.14673999999997</v>
      </c>
      <c r="H12">
        <v>591.48099999999999</v>
      </c>
      <c r="I12">
        <v>163.32633561743509</v>
      </c>
      <c r="K12">
        <v>6</v>
      </c>
      <c r="L12">
        <v>0</v>
      </c>
      <c r="M12">
        <v>0</v>
      </c>
      <c r="P12">
        <v>567.98119999999994</v>
      </c>
      <c r="Q12">
        <v>1457.01</v>
      </c>
      <c r="R12">
        <v>256.52433566463117</v>
      </c>
      <c r="U12">
        <v>120</v>
      </c>
      <c r="V12">
        <v>2</v>
      </c>
      <c r="W12">
        <v>120.42721385449586</v>
      </c>
      <c r="X12">
        <v>41.032323334239244</v>
      </c>
      <c r="Y12">
        <v>5</v>
      </c>
      <c r="Z12">
        <v>20.516161667119622</v>
      </c>
      <c r="AA12">
        <v>86.260299698262713</v>
      </c>
      <c r="AC12">
        <v>120</v>
      </c>
      <c r="AD12">
        <v>2</v>
      </c>
      <c r="AE12">
        <v>124.77282107717318</v>
      </c>
      <c r="AF12">
        <v>46.875946554252245</v>
      </c>
      <c r="AG12">
        <v>8</v>
      </c>
      <c r="AH12">
        <v>17.717442436186651</v>
      </c>
      <c r="AI12">
        <v>128.36866793695424</v>
      </c>
    </row>
    <row r="13" spans="1:35">
      <c r="A13" s="1" t="s">
        <v>9</v>
      </c>
      <c r="B13">
        <v>7</v>
      </c>
      <c r="C13">
        <v>0</v>
      </c>
      <c r="D13">
        <v>0</v>
      </c>
      <c r="E13">
        <v>0</v>
      </c>
      <c r="G13">
        <v>65.948599999999999</v>
      </c>
      <c r="H13">
        <v>84.0762</v>
      </c>
      <c r="I13">
        <v>127.48746751257799</v>
      </c>
      <c r="K13">
        <v>7</v>
      </c>
      <c r="L13">
        <v>46.310749999999999</v>
      </c>
      <c r="M13">
        <v>61.5837</v>
      </c>
      <c r="N13">
        <v>132.97927587007337</v>
      </c>
      <c r="P13">
        <v>50.546640000000004</v>
      </c>
      <c r="Q13">
        <v>286.62400000000002</v>
      </c>
      <c r="R13">
        <v>567.04857137882948</v>
      </c>
      <c r="U13">
        <v>140</v>
      </c>
      <c r="V13">
        <v>2.3333333333333335</v>
      </c>
      <c r="W13">
        <v>52.09338554202958</v>
      </c>
      <c r="X13">
        <v>40.830607299928666</v>
      </c>
      <c r="Y13">
        <v>3</v>
      </c>
      <c r="Z13">
        <v>28.871599301744507</v>
      </c>
      <c r="AA13">
        <v>56.942476994706162</v>
      </c>
      <c r="AC13">
        <v>140</v>
      </c>
      <c r="AD13">
        <v>2.3333333333333335</v>
      </c>
      <c r="AE13">
        <v>131.96451479673527</v>
      </c>
      <c r="AF13">
        <v>69.079365541188835</v>
      </c>
      <c r="AG13">
        <v>9</v>
      </c>
      <c r="AH13">
        <v>24.42324390711947</v>
      </c>
      <c r="AI13">
        <v>106.59176966561473</v>
      </c>
    </row>
    <row r="14" spans="1:35">
      <c r="A14" s="1" t="s">
        <v>10</v>
      </c>
      <c r="B14">
        <v>8</v>
      </c>
      <c r="C14">
        <v>218.6</v>
      </c>
      <c r="D14">
        <v>1317.45</v>
      </c>
      <c r="E14">
        <v>602.70525427959842</v>
      </c>
      <c r="G14">
        <v>521.46370000000002</v>
      </c>
      <c r="H14">
        <v>934.00199999999995</v>
      </c>
      <c r="I14">
        <v>179.11160450861678</v>
      </c>
      <c r="K14">
        <v>8</v>
      </c>
      <c r="L14">
        <v>341.31880000000001</v>
      </c>
      <c r="M14">
        <v>632.62599999999998</v>
      </c>
      <c r="N14">
        <v>185.34754018823457</v>
      </c>
      <c r="P14">
        <v>808.07740000000001</v>
      </c>
      <c r="Q14">
        <v>1144.25</v>
      </c>
      <c r="R14">
        <v>141.60153470447261</v>
      </c>
      <c r="U14">
        <v>160</v>
      </c>
      <c r="V14">
        <v>2.6666666666666665</v>
      </c>
      <c r="W14">
        <v>61.791568447382744</v>
      </c>
      <c r="X14">
        <v>35.033165403138575</v>
      </c>
      <c r="Y14">
        <v>4</v>
      </c>
      <c r="Z14">
        <v>20.226407476066743</v>
      </c>
      <c r="AA14">
        <v>80.759338171278714</v>
      </c>
      <c r="AC14">
        <v>160</v>
      </c>
      <c r="AD14">
        <v>2.6666666666666665</v>
      </c>
      <c r="AE14">
        <v>81.219024534494196</v>
      </c>
      <c r="AF14">
        <v>28.537884588148465</v>
      </c>
      <c r="AG14">
        <v>8</v>
      </c>
      <c r="AH14">
        <v>10.786306509157681</v>
      </c>
      <c r="AI14">
        <v>92.774366169666266</v>
      </c>
    </row>
    <row r="15" spans="1:35">
      <c r="A15" s="20">
        <v>11062020</v>
      </c>
      <c r="B15">
        <v>9</v>
      </c>
      <c r="C15">
        <v>110</v>
      </c>
      <c r="D15">
        <v>814.95100000000002</v>
      </c>
      <c r="E15">
        <v>588.05940459718147</v>
      </c>
      <c r="G15">
        <v>201.99979999999999</v>
      </c>
      <c r="H15">
        <v>109.63</v>
      </c>
      <c r="I15">
        <v>54.272330962703926</v>
      </c>
      <c r="K15">
        <v>9</v>
      </c>
      <c r="L15">
        <v>197.968112014453</v>
      </c>
      <c r="M15">
        <v>276.58897922312599</v>
      </c>
      <c r="N15">
        <v>139.71390463274872</v>
      </c>
      <c r="P15">
        <v>176.14280000000002</v>
      </c>
      <c r="Q15">
        <v>464.51</v>
      </c>
      <c r="R15">
        <v>263.71216989851411</v>
      </c>
      <c r="U15">
        <v>180</v>
      </c>
      <c r="V15">
        <v>3</v>
      </c>
      <c r="W15">
        <v>99.727107895174683</v>
      </c>
      <c r="X15">
        <v>44.144294759276988</v>
      </c>
      <c r="Y15">
        <v>5</v>
      </c>
      <c r="Z15">
        <v>22.072147379638494</v>
      </c>
      <c r="AA15">
        <v>95.003661927224243</v>
      </c>
      <c r="AC15">
        <v>180</v>
      </c>
      <c r="AD15">
        <v>3</v>
      </c>
      <c r="AE15">
        <v>104.32970780483834</v>
      </c>
      <c r="AF15">
        <v>30.533952446165472</v>
      </c>
      <c r="AG15">
        <v>7</v>
      </c>
      <c r="AH15">
        <v>12.465433887251944</v>
      </c>
      <c r="AI15">
        <v>117.25256281812997</v>
      </c>
    </row>
    <row r="16" spans="1:35">
      <c r="U16">
        <v>200</v>
      </c>
      <c r="V16">
        <v>3.3333333333333335</v>
      </c>
      <c r="W16">
        <v>90.280215959273818</v>
      </c>
      <c r="X16">
        <v>28.148228589426399</v>
      </c>
      <c r="Y16">
        <v>4</v>
      </c>
      <c r="Z16">
        <v>16.251387353316453</v>
      </c>
      <c r="AA16">
        <v>90.280215959273818</v>
      </c>
      <c r="AC16">
        <v>200</v>
      </c>
      <c r="AD16">
        <v>3.3333333333333335</v>
      </c>
      <c r="AE16">
        <v>130.17541783142161</v>
      </c>
      <c r="AF16">
        <v>29.407963962735732</v>
      </c>
      <c r="AG16">
        <v>7</v>
      </c>
      <c r="AH16">
        <v>12.005751013809753</v>
      </c>
      <c r="AI16">
        <v>130.17541783142161</v>
      </c>
    </row>
    <row r="17" spans="1:35">
      <c r="B17" s="19" t="s">
        <v>182</v>
      </c>
      <c r="C17">
        <v>65.922222222222203</v>
      </c>
      <c r="D17">
        <v>455.66344444444451</v>
      </c>
      <c r="E17">
        <v>673.62319105795552</v>
      </c>
      <c r="G17">
        <v>172.46160333333333</v>
      </c>
      <c r="H17">
        <v>265.15318888888891</v>
      </c>
      <c r="I17">
        <v>164.58890195558843</v>
      </c>
      <c r="L17">
        <v>118.63972614975404</v>
      </c>
      <c r="M17">
        <v>142.21843102479178</v>
      </c>
      <c r="N17">
        <v>108.80033314444393</v>
      </c>
      <c r="P17">
        <v>249.81919111111108</v>
      </c>
      <c r="Q17">
        <v>628.40233333333333</v>
      </c>
      <c r="R17">
        <v>411.55022736156741</v>
      </c>
      <c r="U17" s="4">
        <v>220</v>
      </c>
      <c r="V17" s="4">
        <v>3.6666666666666665</v>
      </c>
      <c r="W17" s="4"/>
      <c r="X17" s="4"/>
      <c r="Y17" s="4"/>
      <c r="Z17" s="4"/>
      <c r="AA17" s="4"/>
      <c r="AC17" s="4">
        <v>220</v>
      </c>
      <c r="AD17" s="4">
        <v>3.6666666666666665</v>
      </c>
      <c r="AE17" s="4"/>
      <c r="AF17" s="4"/>
      <c r="AG17" s="4"/>
      <c r="AH17" s="4"/>
      <c r="AI17" s="4"/>
    </row>
    <row r="18" spans="1:35">
      <c r="B18" s="19" t="s">
        <v>12</v>
      </c>
      <c r="C18">
        <v>67.541242544422033</v>
      </c>
      <c r="D18">
        <v>434.98892399005717</v>
      </c>
      <c r="E18">
        <v>807.97552492300611</v>
      </c>
      <c r="G18">
        <v>165.96538107480984</v>
      </c>
      <c r="H18">
        <v>299.12851282541772</v>
      </c>
      <c r="I18">
        <v>100.89386488724661</v>
      </c>
      <c r="L18">
        <v>103.56783248856591</v>
      </c>
      <c r="M18">
        <v>202.57720873794008</v>
      </c>
      <c r="N18">
        <v>55.569649836417412</v>
      </c>
      <c r="P18">
        <v>261.16057083901359</v>
      </c>
      <c r="Q18">
        <v>413.87795274966015</v>
      </c>
      <c r="R18">
        <v>321.19375402051298</v>
      </c>
      <c r="U18">
        <v>240</v>
      </c>
      <c r="V18">
        <v>4</v>
      </c>
      <c r="W18">
        <v>771.61134852652015</v>
      </c>
      <c r="X18">
        <v>902.33846371035202</v>
      </c>
      <c r="Y18">
        <v>7</v>
      </c>
      <c r="Z18">
        <v>368.37813522953974</v>
      </c>
      <c r="AA18">
        <v>761.59230614333796</v>
      </c>
      <c r="AC18">
        <v>240</v>
      </c>
      <c r="AD18">
        <v>4</v>
      </c>
      <c r="AE18">
        <v>159.34821241190051</v>
      </c>
      <c r="AF18">
        <v>93.224523726124602</v>
      </c>
      <c r="AG18">
        <v>9</v>
      </c>
      <c r="AH18">
        <v>32.959846449814449</v>
      </c>
      <c r="AI18">
        <v>138.22216539577414</v>
      </c>
    </row>
    <row r="19" spans="1:35">
      <c r="B19" s="19" t="s">
        <v>13</v>
      </c>
      <c r="C19">
        <v>9</v>
      </c>
      <c r="D19">
        <v>9</v>
      </c>
      <c r="E19">
        <v>9</v>
      </c>
      <c r="G19">
        <v>9</v>
      </c>
      <c r="H19">
        <v>9</v>
      </c>
      <c r="I19">
        <v>9</v>
      </c>
      <c r="L19">
        <v>9</v>
      </c>
      <c r="M19">
        <v>9</v>
      </c>
      <c r="N19">
        <v>9</v>
      </c>
      <c r="P19">
        <v>9</v>
      </c>
      <c r="Q19">
        <v>9</v>
      </c>
      <c r="R19">
        <v>9</v>
      </c>
      <c r="U19">
        <v>260</v>
      </c>
      <c r="V19">
        <v>4.333333333333333</v>
      </c>
      <c r="W19">
        <v>751.57326376015567</v>
      </c>
      <c r="X19">
        <v>790.64761037369487</v>
      </c>
      <c r="Y19">
        <v>7</v>
      </c>
      <c r="Z19">
        <v>322.78053529439939</v>
      </c>
      <c r="AA19">
        <v>570.15801891024864</v>
      </c>
      <c r="AC19">
        <v>260</v>
      </c>
      <c r="AD19">
        <v>4.333333333333333</v>
      </c>
      <c r="AE19">
        <v>117.09611837964781</v>
      </c>
      <c r="AF19">
        <v>43.962915101462997</v>
      </c>
      <c r="AG19">
        <v>8</v>
      </c>
      <c r="AH19">
        <v>16.616420038273858</v>
      </c>
      <c r="AI19">
        <v>125.30434069420293</v>
      </c>
    </row>
    <row r="20" spans="1:35">
      <c r="B20" s="19" t="s">
        <v>19</v>
      </c>
      <c r="C20">
        <v>23.87943530646308</v>
      </c>
      <c r="D20">
        <v>153.79180894720454</v>
      </c>
      <c r="E20">
        <v>285.66248635290896</v>
      </c>
      <c r="G20">
        <v>58.677623200103767</v>
      </c>
      <c r="H20">
        <v>105.75789993255</v>
      </c>
      <c r="I20">
        <v>35.671368020945685</v>
      </c>
      <c r="L20">
        <v>36.616758332728701</v>
      </c>
      <c r="M20">
        <v>71.621859006220078</v>
      </c>
      <c r="N20">
        <v>19.646838113746334</v>
      </c>
      <c r="P20">
        <v>92.334205309408105</v>
      </c>
      <c r="Q20">
        <v>146.3279534864451</v>
      </c>
      <c r="R20">
        <v>113.55914077133431</v>
      </c>
      <c r="U20">
        <v>280</v>
      </c>
      <c r="V20">
        <v>4.666666666666667</v>
      </c>
      <c r="W20">
        <v>388.74277406034156</v>
      </c>
      <c r="X20">
        <v>224.07952049451453</v>
      </c>
      <c r="Y20">
        <v>6</v>
      </c>
      <c r="Z20">
        <v>100.21140803825836</v>
      </c>
      <c r="AA20">
        <v>369.36193830713114</v>
      </c>
      <c r="AC20">
        <v>280</v>
      </c>
      <c r="AD20">
        <v>4.666666666666667</v>
      </c>
      <c r="AE20">
        <v>133.51256300875806</v>
      </c>
      <c r="AF20">
        <v>58.365749632244871</v>
      </c>
      <c r="AG20">
        <v>8</v>
      </c>
      <c r="AH20">
        <v>22.060179801539931</v>
      </c>
      <c r="AI20">
        <v>133.33834932612345</v>
      </c>
    </row>
    <row r="21" spans="1:35">
      <c r="U21">
        <v>300</v>
      </c>
      <c r="V21">
        <v>5</v>
      </c>
      <c r="W21">
        <v>349.98110255392072</v>
      </c>
      <c r="X21">
        <v>354.97663162508502</v>
      </c>
      <c r="Y21">
        <v>7</v>
      </c>
      <c r="Z21">
        <v>144.91860301556142</v>
      </c>
      <c r="AA21">
        <v>347.32489597687248</v>
      </c>
      <c r="AC21">
        <v>300</v>
      </c>
      <c r="AD21">
        <v>5</v>
      </c>
      <c r="AE21">
        <v>133.16413564348883</v>
      </c>
      <c r="AF21">
        <v>62.185574474021557</v>
      </c>
      <c r="AG21">
        <v>8</v>
      </c>
      <c r="AH21">
        <v>23.503937884849609</v>
      </c>
      <c r="AI21">
        <v>126.28054659425308</v>
      </c>
    </row>
    <row r="22" spans="1:35">
      <c r="A22" s="8"/>
      <c r="B22" s="8"/>
      <c r="C22" s="8" t="s">
        <v>14</v>
      </c>
      <c r="D22" s="8"/>
      <c r="E22" s="8"/>
      <c r="F22" s="8"/>
      <c r="G22" s="8" t="s">
        <v>15</v>
      </c>
      <c r="H22" s="8"/>
      <c r="I22" s="8"/>
      <c r="J22" s="8"/>
      <c r="K22" s="8"/>
      <c r="L22" s="8" t="s">
        <v>16</v>
      </c>
      <c r="M22" s="8"/>
      <c r="N22" s="8"/>
      <c r="O22" s="8"/>
      <c r="P22" s="8" t="s">
        <v>273</v>
      </c>
      <c r="Q22" s="8"/>
      <c r="R22" s="8"/>
      <c r="U22">
        <v>320</v>
      </c>
      <c r="V22">
        <v>5.333333333333333</v>
      </c>
      <c r="W22">
        <v>344.66868939982425</v>
      </c>
      <c r="X22">
        <v>312.43524829927105</v>
      </c>
      <c r="Y22">
        <v>7</v>
      </c>
      <c r="Z22">
        <v>127.55115599882998</v>
      </c>
      <c r="AA22">
        <v>398.78927566592347</v>
      </c>
      <c r="AC22">
        <v>320</v>
      </c>
      <c r="AD22">
        <v>5.333333333333333</v>
      </c>
      <c r="AE22">
        <v>119.39695754501734</v>
      </c>
      <c r="AF22">
        <v>52.516599004737387</v>
      </c>
      <c r="AG22">
        <v>8</v>
      </c>
      <c r="AH22">
        <v>19.849408667062473</v>
      </c>
      <c r="AI22">
        <v>113.48745260422189</v>
      </c>
    </row>
    <row r="23" spans="1:35">
      <c r="U23">
        <v>340</v>
      </c>
      <c r="V23">
        <v>5.666666666666667</v>
      </c>
      <c r="W23">
        <v>452.90986193202269</v>
      </c>
      <c r="X23">
        <v>311.7640877771442</v>
      </c>
      <c r="Y23">
        <v>6</v>
      </c>
      <c r="Z23">
        <v>139.42513864258115</v>
      </c>
      <c r="AA23">
        <v>379.55121444224415</v>
      </c>
      <c r="AC23">
        <v>340</v>
      </c>
      <c r="AD23">
        <v>5.666666666666667</v>
      </c>
      <c r="AE23">
        <v>107.57794766342641</v>
      </c>
      <c r="AF23">
        <v>48.240643501709179</v>
      </c>
      <c r="AG23">
        <v>8</v>
      </c>
      <c r="AH23">
        <v>18.233249398749511</v>
      </c>
      <c r="AI23">
        <v>147.94666373690697</v>
      </c>
    </row>
    <row r="24" spans="1:35">
      <c r="U24">
        <v>360</v>
      </c>
      <c r="V24">
        <v>6</v>
      </c>
      <c r="W24">
        <v>306.1925669524656</v>
      </c>
      <c r="X24">
        <v>151.48304328521084</v>
      </c>
      <c r="Y24">
        <v>6</v>
      </c>
      <c r="Z24">
        <v>67.745276444854895</v>
      </c>
      <c r="AA24">
        <v>313.63947531033961</v>
      </c>
      <c r="AC24">
        <v>360</v>
      </c>
      <c r="AD24">
        <v>6</v>
      </c>
      <c r="AE24">
        <v>188.31537981038753</v>
      </c>
      <c r="AF24">
        <v>169.27859807114979</v>
      </c>
      <c r="AG24">
        <v>8</v>
      </c>
      <c r="AH24">
        <v>63.981296111702918</v>
      </c>
      <c r="AI24">
        <v>182.07328362134939</v>
      </c>
    </row>
    <row r="25" spans="1:35">
      <c r="U25">
        <v>380</v>
      </c>
      <c r="V25">
        <v>6.333333333333333</v>
      </c>
      <c r="W25">
        <v>321.08638366821361</v>
      </c>
      <c r="X25">
        <v>293.49172621800255</v>
      </c>
      <c r="Y25">
        <v>6</v>
      </c>
      <c r="Z25">
        <v>131.25349013144219</v>
      </c>
      <c r="AA25">
        <v>263.56825890742743</v>
      </c>
      <c r="AC25">
        <v>380</v>
      </c>
      <c r="AD25">
        <v>6.333333333333333</v>
      </c>
      <c r="AE25">
        <v>175.83118743231122</v>
      </c>
      <c r="AF25">
        <v>95.927620168693224</v>
      </c>
      <c r="AG25">
        <v>7</v>
      </c>
      <c r="AH25">
        <v>39.1622869421358</v>
      </c>
      <c r="AI25">
        <v>156.71302885588983</v>
      </c>
    </row>
    <row r="26" spans="1:35">
      <c r="U26">
        <v>400</v>
      </c>
      <c r="V26">
        <v>6.666666666666667</v>
      </c>
      <c r="W26">
        <v>206.05013414664123</v>
      </c>
      <c r="X26">
        <v>191.60653015461011</v>
      </c>
      <c r="Y26">
        <v>6</v>
      </c>
      <c r="Z26">
        <v>85.689045271714292</v>
      </c>
      <c r="AA26">
        <v>268.83385674524942</v>
      </c>
      <c r="AC26">
        <v>400</v>
      </c>
      <c r="AD26">
        <v>6.666666666666667</v>
      </c>
      <c r="AE26">
        <v>137.59487027946847</v>
      </c>
      <c r="AF26">
        <v>58.05436046521482</v>
      </c>
      <c r="AG26">
        <v>7</v>
      </c>
      <c r="AH26">
        <v>23.700593413896829</v>
      </c>
      <c r="AI26">
        <v>164.04039524516585</v>
      </c>
    </row>
    <row r="27" spans="1:35">
      <c r="U27">
        <v>420</v>
      </c>
      <c r="V27">
        <v>7</v>
      </c>
      <c r="W27">
        <v>331.61757934385759</v>
      </c>
      <c r="X27">
        <v>148.53906406511089</v>
      </c>
      <c r="Y27">
        <v>6</v>
      </c>
      <c r="Z27">
        <v>66.42868891275684</v>
      </c>
      <c r="AA27">
        <v>238.33462899564267</v>
      </c>
      <c r="AC27">
        <v>420</v>
      </c>
      <c r="AD27">
        <v>7</v>
      </c>
      <c r="AE27">
        <v>190.48592021086324</v>
      </c>
      <c r="AF27">
        <v>88.564707468278954</v>
      </c>
      <c r="AG27">
        <v>8</v>
      </c>
      <c r="AH27">
        <v>33.474312985464422</v>
      </c>
      <c r="AI27">
        <v>176.67148044389577</v>
      </c>
    </row>
    <row r="28" spans="1:35">
      <c r="U28">
        <v>440</v>
      </c>
      <c r="V28">
        <v>7.333333333333333</v>
      </c>
      <c r="W28">
        <v>145.05167864742776</v>
      </c>
      <c r="X28">
        <v>81.979578075420619</v>
      </c>
      <c r="Y28">
        <v>5</v>
      </c>
      <c r="Z28">
        <v>40.98978903771031</v>
      </c>
      <c r="AA28">
        <v>185.42575137247422</v>
      </c>
      <c r="AC28">
        <v>440</v>
      </c>
      <c r="AD28">
        <v>7.333333333333333</v>
      </c>
      <c r="AE28">
        <v>162.85704067692831</v>
      </c>
      <c r="AF28">
        <v>91.1407219853904</v>
      </c>
      <c r="AG28">
        <v>9</v>
      </c>
      <c r="AH28">
        <v>32.223111279053704</v>
      </c>
      <c r="AI28">
        <v>165.51610087351219</v>
      </c>
    </row>
    <row r="29" spans="1:35">
      <c r="U29">
        <v>460</v>
      </c>
      <c r="V29">
        <v>7.666666666666667</v>
      </c>
      <c r="W29">
        <v>225.79982409752068</v>
      </c>
      <c r="X29">
        <v>81.188084510541202</v>
      </c>
      <c r="Y29">
        <v>4</v>
      </c>
      <c r="Z29">
        <v>46.873962447151051</v>
      </c>
      <c r="AA29">
        <v>208.72202260980839</v>
      </c>
      <c r="AC29">
        <v>460</v>
      </c>
      <c r="AD29">
        <v>7.666666666666667</v>
      </c>
      <c r="AE29">
        <v>168.17516107009607</v>
      </c>
      <c r="AF29">
        <v>87.243735758623174</v>
      </c>
      <c r="AG29">
        <v>8</v>
      </c>
      <c r="AH29">
        <v>32.975032609364277</v>
      </c>
      <c r="AI29">
        <v>167.08424479670475</v>
      </c>
    </row>
    <row r="30" spans="1:35">
      <c r="E30" t="s">
        <v>17</v>
      </c>
      <c r="U30">
        <v>480</v>
      </c>
      <c r="V30">
        <v>8</v>
      </c>
      <c r="W30">
        <v>191.64422112209613</v>
      </c>
      <c r="X30">
        <v>65.539547614403745</v>
      </c>
      <c r="Y30">
        <v>4</v>
      </c>
      <c r="Z30">
        <v>37.839275457742296</v>
      </c>
      <c r="AA30">
        <v>199.40311305861013</v>
      </c>
      <c r="AC30">
        <v>480</v>
      </c>
      <c r="AD30">
        <v>8</v>
      </c>
      <c r="AE30">
        <v>165.99332852331344</v>
      </c>
      <c r="AF30">
        <v>88.528393273501635</v>
      </c>
      <c r="AG30">
        <v>8</v>
      </c>
      <c r="AH30">
        <v>33.460587509972662</v>
      </c>
      <c r="AI30">
        <v>177.84641786279906</v>
      </c>
    </row>
    <row r="31" spans="1:35">
      <c r="E31">
        <v>2.6161375863812575</v>
      </c>
      <c r="U31">
        <v>500</v>
      </c>
      <c r="V31">
        <v>8.3333333333333339</v>
      </c>
      <c r="W31">
        <v>207.16200499512411</v>
      </c>
      <c r="X31">
        <v>175.58513671216244</v>
      </c>
      <c r="Y31">
        <v>7</v>
      </c>
      <c r="Z31">
        <v>71.682331893604001</v>
      </c>
      <c r="AA31">
        <v>171.46637815451456</v>
      </c>
      <c r="AC31">
        <v>500</v>
      </c>
      <c r="AD31">
        <v>8.3333333333333339</v>
      </c>
      <c r="AE31">
        <v>189.69950720228471</v>
      </c>
      <c r="AF31">
        <v>194.41663906783302</v>
      </c>
      <c r="AG31">
        <v>8</v>
      </c>
      <c r="AH31">
        <v>73.482582529498643</v>
      </c>
      <c r="AI31">
        <v>192.29244889578013</v>
      </c>
    </row>
    <row r="32" spans="1:35">
      <c r="U32">
        <v>520</v>
      </c>
      <c r="V32">
        <v>8.6666666666666661</v>
      </c>
      <c r="W32">
        <v>135.77075131390501</v>
      </c>
      <c r="X32">
        <v>44.339601788429718</v>
      </c>
      <c r="Y32">
        <v>5</v>
      </c>
      <c r="Z32">
        <v>22.169800894214859</v>
      </c>
      <c r="AA32">
        <v>135.77075131390501</v>
      </c>
      <c r="AC32">
        <v>520</v>
      </c>
      <c r="AD32">
        <v>8.6666666666666661</v>
      </c>
      <c r="AE32">
        <v>194.88539058927557</v>
      </c>
      <c r="AF32">
        <v>104.60488632621471</v>
      </c>
      <c r="AG32">
        <v>8</v>
      </c>
      <c r="AH32">
        <v>39.536930734477863</v>
      </c>
      <c r="AI32">
        <v>194.88539058927557</v>
      </c>
    </row>
    <row r="33" spans="21:35">
      <c r="U33" s="41">
        <v>540</v>
      </c>
      <c r="V33" s="41">
        <v>9</v>
      </c>
      <c r="W33" s="41"/>
      <c r="X33" s="41"/>
      <c r="Y33" s="41"/>
      <c r="Z33" s="41"/>
      <c r="AA33" s="41"/>
      <c r="AC33" s="41">
        <v>540</v>
      </c>
      <c r="AD33" s="41">
        <v>9</v>
      </c>
      <c r="AE33" s="41"/>
      <c r="AF33" s="41"/>
      <c r="AG33" s="41"/>
      <c r="AH33" s="41"/>
      <c r="AI33" s="41"/>
    </row>
    <row r="34" spans="21:35">
      <c r="U34">
        <v>560</v>
      </c>
      <c r="V34">
        <v>9.3333333333333339</v>
      </c>
      <c r="W34">
        <v>234.36505946761477</v>
      </c>
      <c r="X34">
        <v>152.22483182078764</v>
      </c>
      <c r="Y34">
        <v>5</v>
      </c>
      <c r="Z34">
        <v>76.112415910393821</v>
      </c>
      <c r="AA34">
        <v>186.10479932917997</v>
      </c>
      <c r="AC34">
        <v>560</v>
      </c>
      <c r="AD34">
        <v>9.3333333333333339</v>
      </c>
      <c r="AE34">
        <v>682.24910122434119</v>
      </c>
      <c r="AF34">
        <v>613.35787157345817</v>
      </c>
      <c r="AG34">
        <v>9</v>
      </c>
      <c r="AH34">
        <v>216.85475514186987</v>
      </c>
      <c r="AI34">
        <v>569.43407914183649</v>
      </c>
    </row>
    <row r="35" spans="21:35">
      <c r="U35">
        <v>580</v>
      </c>
      <c r="V35">
        <v>9.6666666666666661</v>
      </c>
      <c r="W35">
        <v>137.84453919074517</v>
      </c>
      <c r="X35">
        <v>75.308736828183285</v>
      </c>
      <c r="Y35">
        <v>6</v>
      </c>
      <c r="Z35">
        <v>33.679090969491945</v>
      </c>
      <c r="AA35">
        <v>145.7016424427232</v>
      </c>
      <c r="AC35">
        <v>580</v>
      </c>
      <c r="AD35">
        <v>9.6666666666666661</v>
      </c>
      <c r="AE35">
        <v>456.61905705933179</v>
      </c>
      <c r="AF35">
        <v>426.39035716285582</v>
      </c>
      <c r="AG35">
        <v>9</v>
      </c>
      <c r="AH35">
        <v>150.75175649120465</v>
      </c>
      <c r="AI35">
        <v>423.902394364901</v>
      </c>
    </row>
    <row r="36" spans="21:35">
      <c r="U36">
        <v>600</v>
      </c>
      <c r="V36">
        <v>10</v>
      </c>
      <c r="W36">
        <v>153.5587456947012</v>
      </c>
      <c r="X36">
        <v>101.66857920832753</v>
      </c>
      <c r="Y36">
        <v>6</v>
      </c>
      <c r="Z36">
        <v>45.467570857128422</v>
      </c>
      <c r="AA36">
        <v>188.96803993205941</v>
      </c>
      <c r="AC36">
        <v>600</v>
      </c>
      <c r="AD36">
        <v>10</v>
      </c>
      <c r="AE36">
        <v>391.1857316704702</v>
      </c>
      <c r="AF36">
        <v>354.55342121997529</v>
      </c>
      <c r="AG36">
        <v>9</v>
      </c>
      <c r="AH36">
        <v>125.35356421876743</v>
      </c>
      <c r="AI36">
        <v>393.17433692607074</v>
      </c>
    </row>
    <row r="37" spans="21:35">
      <c r="U37">
        <v>620</v>
      </c>
      <c r="V37">
        <v>10.333333333333334</v>
      </c>
      <c r="W37">
        <v>224.37733416941759</v>
      </c>
      <c r="X37">
        <v>156.11539016744862</v>
      </c>
      <c r="Y37">
        <v>6</v>
      </c>
      <c r="Z37">
        <v>69.816924949663473</v>
      </c>
      <c r="AA37">
        <v>169.95031250657451</v>
      </c>
      <c r="AC37">
        <v>620</v>
      </c>
      <c r="AD37">
        <v>10.333333333333334</v>
      </c>
      <c r="AE37">
        <v>395.16294218167121</v>
      </c>
      <c r="AF37">
        <v>339.85677904951916</v>
      </c>
      <c r="AG37">
        <v>9</v>
      </c>
      <c r="AH37">
        <v>120.15751654906659</v>
      </c>
      <c r="AI37">
        <v>339.4343910791643</v>
      </c>
    </row>
    <row r="38" spans="21:35">
      <c r="U38">
        <v>640</v>
      </c>
      <c r="V38">
        <v>10.666666666666666</v>
      </c>
      <c r="W38">
        <v>115.52329084373143</v>
      </c>
      <c r="X38">
        <v>115.92270502590576</v>
      </c>
      <c r="Y38">
        <v>5</v>
      </c>
      <c r="Z38">
        <v>57.961352512952878</v>
      </c>
      <c r="AA38">
        <v>119.31788167110417</v>
      </c>
      <c r="AC38">
        <v>640</v>
      </c>
      <c r="AD38">
        <v>10.666666666666666</v>
      </c>
      <c r="AE38">
        <v>283.70583997665739</v>
      </c>
      <c r="AF38">
        <v>205.10754571427606</v>
      </c>
      <c r="AG38">
        <v>9</v>
      </c>
      <c r="AH38">
        <v>72.516468223547193</v>
      </c>
      <c r="AI38">
        <v>330.95961947653535</v>
      </c>
    </row>
    <row r="39" spans="21:35">
      <c r="U39">
        <v>660</v>
      </c>
      <c r="V39">
        <v>11</v>
      </c>
      <c r="W39">
        <v>123.1124724984769</v>
      </c>
      <c r="X39">
        <v>76.486687095023854</v>
      </c>
      <c r="Y39">
        <v>6</v>
      </c>
      <c r="Z39">
        <v>34.205886343645851</v>
      </c>
      <c r="AA39">
        <v>116.67168836070977</v>
      </c>
      <c r="AC39">
        <v>660</v>
      </c>
      <c r="AD39">
        <v>11</v>
      </c>
      <c r="AE39">
        <v>378.21339897641332</v>
      </c>
      <c r="AF39">
        <v>334.04164520568276</v>
      </c>
      <c r="AG39">
        <v>9</v>
      </c>
      <c r="AH39">
        <v>118.10155626182453</v>
      </c>
      <c r="AI39">
        <v>371.50932379463751</v>
      </c>
    </row>
    <row r="40" spans="21:35">
      <c r="U40">
        <v>680</v>
      </c>
      <c r="V40">
        <v>11.333333333333334</v>
      </c>
      <c r="W40">
        <v>110.23090422294263</v>
      </c>
      <c r="X40">
        <v>115.94085244883219</v>
      </c>
      <c r="Y40">
        <v>6</v>
      </c>
      <c r="Z40">
        <v>51.850325488972345</v>
      </c>
      <c r="AA40">
        <v>103.24737744572948</v>
      </c>
      <c r="AC40">
        <v>680</v>
      </c>
      <c r="AD40">
        <v>11.333333333333334</v>
      </c>
      <c r="AE40">
        <v>364.8052486128617</v>
      </c>
      <c r="AF40">
        <v>425.11217732349513</v>
      </c>
      <c r="AG40">
        <v>9</v>
      </c>
      <c r="AH40">
        <v>150.29985167521073</v>
      </c>
      <c r="AI40">
        <v>348.69965503252553</v>
      </c>
    </row>
    <row r="41" spans="21:35">
      <c r="U41">
        <v>700</v>
      </c>
      <c r="V41">
        <v>11.666666666666666</v>
      </c>
      <c r="W41">
        <v>96.263850668516341</v>
      </c>
      <c r="X41">
        <v>82.189847268107386</v>
      </c>
      <c r="Y41">
        <v>5</v>
      </c>
      <c r="Z41">
        <v>41.094923634053693</v>
      </c>
      <c r="AA41">
        <v>132.94446652034526</v>
      </c>
      <c r="AC41">
        <v>700</v>
      </c>
      <c r="AD41">
        <v>11.666666666666666</v>
      </c>
      <c r="AE41">
        <v>332.59406145218935</v>
      </c>
      <c r="AF41">
        <v>332.73950650836821</v>
      </c>
      <c r="AG41">
        <v>9</v>
      </c>
      <c r="AH41">
        <v>117.64118071036626</v>
      </c>
      <c r="AI41">
        <v>349.59166566676782</v>
      </c>
    </row>
    <row r="42" spans="21:35">
      <c r="U42">
        <v>720</v>
      </c>
      <c r="V42">
        <v>12</v>
      </c>
      <c r="W42">
        <v>169.62508237217415</v>
      </c>
      <c r="X42">
        <v>164.9219009136128</v>
      </c>
      <c r="Y42">
        <v>7</v>
      </c>
      <c r="Z42">
        <v>67.329084108033044</v>
      </c>
      <c r="AA42">
        <v>187.15104246210257</v>
      </c>
      <c r="AC42">
        <v>720</v>
      </c>
      <c r="AD42">
        <v>12</v>
      </c>
      <c r="AE42">
        <v>366.5892698813463</v>
      </c>
      <c r="AF42">
        <v>396.98176342492434</v>
      </c>
      <c r="AG42">
        <v>9</v>
      </c>
      <c r="AH42">
        <v>140.35424846257885</v>
      </c>
      <c r="AI42">
        <v>364.70382822279481</v>
      </c>
    </row>
    <row r="43" spans="21:35">
      <c r="U43">
        <v>740</v>
      </c>
      <c r="V43">
        <v>12.333333333333334</v>
      </c>
      <c r="W43">
        <v>204.67700255203098</v>
      </c>
      <c r="X43">
        <v>105.48229494106795</v>
      </c>
      <c r="Y43">
        <v>6</v>
      </c>
      <c r="Z43">
        <v>47.173116382182016</v>
      </c>
      <c r="AA43">
        <v>255.46698069631145</v>
      </c>
      <c r="AC43">
        <v>740</v>
      </c>
      <c r="AD43">
        <v>12.333333333333334</v>
      </c>
      <c r="AE43">
        <v>362.81838656424333</v>
      </c>
      <c r="AF43">
        <v>369.99506366351096</v>
      </c>
      <c r="AG43">
        <v>9</v>
      </c>
      <c r="AH43">
        <v>130.81300926100846</v>
      </c>
      <c r="AI43">
        <v>290.62211477044667</v>
      </c>
    </row>
    <row r="44" spans="21:35">
      <c r="U44">
        <v>760</v>
      </c>
      <c r="V44">
        <v>12.666666666666666</v>
      </c>
      <c r="W44">
        <v>177.10620198403819</v>
      </c>
      <c r="X44">
        <v>225.22425529182931</v>
      </c>
      <c r="Y44">
        <v>5</v>
      </c>
      <c r="Z44">
        <v>112.61212764591465</v>
      </c>
      <c r="AA44">
        <v>218.9018935318432</v>
      </c>
      <c r="AC44">
        <v>760</v>
      </c>
      <c r="AD44">
        <v>12.666666666666666</v>
      </c>
      <c r="AE44">
        <v>218.42584297664999</v>
      </c>
      <c r="AF44">
        <v>145.09393538686882</v>
      </c>
      <c r="AG44">
        <v>7</v>
      </c>
      <c r="AH44">
        <v>59.234351078363403</v>
      </c>
      <c r="AI44">
        <v>216.37495858968748</v>
      </c>
    </row>
    <row r="45" spans="21:35">
      <c r="U45">
        <v>780</v>
      </c>
      <c r="V45">
        <v>13</v>
      </c>
      <c r="W45">
        <v>131.54682822309451</v>
      </c>
      <c r="X45">
        <v>76.644165139900011</v>
      </c>
      <c r="Y45">
        <v>4</v>
      </c>
      <c r="Z45">
        <v>44.250529375335404</v>
      </c>
      <c r="AA45">
        <v>146.11578129672546</v>
      </c>
      <c r="AC45">
        <v>780</v>
      </c>
      <c r="AD45">
        <v>13</v>
      </c>
      <c r="AE45">
        <v>214.32407420272494</v>
      </c>
      <c r="AF45">
        <v>223.73766120698991</v>
      </c>
      <c r="AG45">
        <v>7</v>
      </c>
      <c r="AH45">
        <v>91.340517700136601</v>
      </c>
      <c r="AI45">
        <v>216.61442938922633</v>
      </c>
    </row>
    <row r="46" spans="21:35">
      <c r="U46">
        <v>800</v>
      </c>
      <c r="V46">
        <v>13.333333333333334</v>
      </c>
      <c r="W46">
        <v>160.68473437035638</v>
      </c>
      <c r="X46">
        <v>110.59846647165868</v>
      </c>
      <c r="Y46">
        <v>4</v>
      </c>
      <c r="Z46">
        <v>63.854054389371946</v>
      </c>
      <c r="AA46">
        <v>145.89745150236723</v>
      </c>
      <c r="AC46">
        <v>800</v>
      </c>
      <c r="AD46">
        <v>13.333333333333334</v>
      </c>
      <c r="AE46">
        <v>218.90478457572772</v>
      </c>
      <c r="AF46">
        <v>166.93941046290624</v>
      </c>
      <c r="AG46">
        <v>7</v>
      </c>
      <c r="AH46">
        <v>68.1527289325266</v>
      </c>
      <c r="AI46">
        <v>193.69221826234366</v>
      </c>
    </row>
    <row r="47" spans="21:35">
      <c r="U47">
        <v>820</v>
      </c>
      <c r="V47">
        <v>13.666666666666666</v>
      </c>
      <c r="W47">
        <v>131.11016863437808</v>
      </c>
      <c r="X47">
        <v>35.130046524683898</v>
      </c>
      <c r="Y47">
        <v>4</v>
      </c>
      <c r="Z47">
        <v>20.282341817670329</v>
      </c>
      <c r="AA47">
        <v>122.23944529211842</v>
      </c>
      <c r="AC47">
        <v>820</v>
      </c>
      <c r="AD47">
        <v>13.666666666666666</v>
      </c>
      <c r="AE47">
        <v>168.47965194895957</v>
      </c>
      <c r="AF47">
        <v>120.13687870014839</v>
      </c>
      <c r="AG47">
        <v>7</v>
      </c>
      <c r="AH47">
        <v>49.045675351000064</v>
      </c>
      <c r="AI47">
        <v>210.62978386261341</v>
      </c>
    </row>
    <row r="48" spans="21:35">
      <c r="U48">
        <v>840</v>
      </c>
      <c r="V48">
        <v>14</v>
      </c>
      <c r="W48">
        <v>113.36872194985875</v>
      </c>
      <c r="X48">
        <v>75.699234792667866</v>
      </c>
      <c r="Y48">
        <v>4</v>
      </c>
      <c r="Z48">
        <v>43.704973584995479</v>
      </c>
      <c r="AA48">
        <v>150.68422608986259</v>
      </c>
      <c r="AC48">
        <v>840</v>
      </c>
      <c r="AD48">
        <v>14</v>
      </c>
      <c r="AE48">
        <v>252.77991577626727</v>
      </c>
      <c r="AF48">
        <v>295.95933424345031</v>
      </c>
      <c r="AG48">
        <v>7</v>
      </c>
      <c r="AH48">
        <v>120.82489225171163</v>
      </c>
      <c r="AI48">
        <v>256.68499916173283</v>
      </c>
    </row>
    <row r="49" spans="21:35">
      <c r="U49">
        <v>860</v>
      </c>
      <c r="V49">
        <v>14.333333333333334</v>
      </c>
      <c r="W49">
        <v>187.99973022986643</v>
      </c>
      <c r="X49">
        <v>103.08864196874997</v>
      </c>
      <c r="Y49">
        <v>4</v>
      </c>
      <c r="Z49">
        <v>59.518255191050748</v>
      </c>
      <c r="AA49">
        <v>157.74161441223072</v>
      </c>
      <c r="AC49">
        <v>860</v>
      </c>
      <c r="AD49">
        <v>14.333333333333334</v>
      </c>
      <c r="AE49">
        <v>260.59008254719839</v>
      </c>
      <c r="AF49">
        <v>326.84515130459249</v>
      </c>
      <c r="AG49">
        <v>6</v>
      </c>
      <c r="AH49">
        <v>146.16959528665456</v>
      </c>
      <c r="AI49">
        <v>270.43106840221526</v>
      </c>
    </row>
    <row r="50" spans="21:35">
      <c r="U50">
        <v>880</v>
      </c>
      <c r="V50">
        <v>14.666666666666666</v>
      </c>
      <c r="W50">
        <v>127.48349859459499</v>
      </c>
      <c r="X50">
        <v>64.988572173656934</v>
      </c>
      <c r="Y50">
        <v>5</v>
      </c>
      <c r="Z50">
        <v>32.494286086828467</v>
      </c>
      <c r="AA50">
        <v>106.17620737170714</v>
      </c>
      <c r="AC50">
        <v>880</v>
      </c>
      <c r="AD50">
        <v>14.666666666666666</v>
      </c>
      <c r="AE50">
        <v>280.27205425723207</v>
      </c>
      <c r="AF50">
        <v>266.55034443169012</v>
      </c>
      <c r="AG50">
        <v>7</v>
      </c>
      <c r="AH50">
        <v>108.81872243679138</v>
      </c>
      <c r="AI50">
        <v>220.70257746099855</v>
      </c>
    </row>
    <row r="51" spans="21:35">
      <c r="U51">
        <v>900</v>
      </c>
      <c r="V51">
        <v>15</v>
      </c>
      <c r="W51">
        <v>108.8458064519702</v>
      </c>
      <c r="X51">
        <v>81.038313806735644</v>
      </c>
      <c r="Y51">
        <v>4</v>
      </c>
      <c r="Z51">
        <v>46.787492290992191</v>
      </c>
      <c r="AA51">
        <v>96.850544971568326</v>
      </c>
      <c r="AC51">
        <v>900</v>
      </c>
      <c r="AD51">
        <v>15</v>
      </c>
      <c r="AE51">
        <v>161.13310066476501</v>
      </c>
      <c r="AF51">
        <v>105.25023038761034</v>
      </c>
      <c r="AG51">
        <v>7</v>
      </c>
      <c r="AH51">
        <v>42.968226626669654</v>
      </c>
      <c r="AI51">
        <v>197.10468639139813</v>
      </c>
    </row>
    <row r="52" spans="21:35">
      <c r="U52">
        <v>920</v>
      </c>
      <c r="V52">
        <v>15.333333333333334</v>
      </c>
      <c r="W52">
        <v>108.83217379431738</v>
      </c>
      <c r="X52">
        <v>101.91048675648469</v>
      </c>
      <c r="Y52">
        <v>4</v>
      </c>
      <c r="Z52">
        <v>58.838046962102226</v>
      </c>
      <c r="AA52">
        <v>117.13605217504977</v>
      </c>
      <c r="AC52">
        <v>920</v>
      </c>
      <c r="AD52">
        <v>15.333333333333334</v>
      </c>
      <c r="AE52">
        <v>233.07627211803126</v>
      </c>
      <c r="AF52">
        <v>230.40898032980184</v>
      </c>
      <c r="AG52">
        <v>7</v>
      </c>
      <c r="AH52">
        <v>94.064072327163444</v>
      </c>
      <c r="AI52">
        <v>236.48976593746963</v>
      </c>
    </row>
    <row r="53" spans="21:35">
      <c r="U53">
        <v>940</v>
      </c>
      <c r="V53">
        <v>15.666666666666666</v>
      </c>
      <c r="W53">
        <v>125.43993055578217</v>
      </c>
      <c r="X53">
        <v>120.53429504199936</v>
      </c>
      <c r="Y53">
        <v>3</v>
      </c>
      <c r="Z53">
        <v>85.230617389737787</v>
      </c>
      <c r="AA53">
        <v>150.34803749601312</v>
      </c>
      <c r="AC53">
        <v>940</v>
      </c>
      <c r="AD53">
        <v>15.666666666666666</v>
      </c>
      <c r="AE53">
        <v>239.903259756908</v>
      </c>
      <c r="AF53">
        <v>226.97191372324988</v>
      </c>
      <c r="AG53">
        <v>7</v>
      </c>
      <c r="AH53">
        <v>92.660895760828183</v>
      </c>
      <c r="AI53">
        <v>249.22653179383212</v>
      </c>
    </row>
    <row r="54" spans="21:35">
      <c r="U54">
        <v>960</v>
      </c>
      <c r="V54">
        <v>16</v>
      </c>
      <c r="W54">
        <v>175.25614443624409</v>
      </c>
      <c r="X54">
        <v>134.95395275986618</v>
      </c>
      <c r="Y54">
        <v>3</v>
      </c>
      <c r="Z54">
        <v>95.426855144430363</v>
      </c>
      <c r="AA54">
        <v>131.18664998509223</v>
      </c>
      <c r="AC54">
        <v>960</v>
      </c>
      <c r="AD54">
        <v>16</v>
      </c>
      <c r="AE54">
        <v>258.54980383075628</v>
      </c>
      <c r="AF54">
        <v>287.10966923233741</v>
      </c>
      <c r="AG54">
        <v>5</v>
      </c>
      <c r="AH54">
        <v>143.5548346161687</v>
      </c>
      <c r="AI54">
        <v>220.29038425784483</v>
      </c>
    </row>
    <row r="55" spans="21:35">
      <c r="U55">
        <v>980</v>
      </c>
      <c r="V55">
        <v>16.333333333333332</v>
      </c>
      <c r="W55">
        <v>87.117155533940391</v>
      </c>
      <c r="X55">
        <v>22.972354154159287</v>
      </c>
      <c r="Y55">
        <v>3</v>
      </c>
      <c r="Z55">
        <v>16.243907402224988</v>
      </c>
      <c r="AA55">
        <v>83.668106630425541</v>
      </c>
      <c r="AC55">
        <v>980</v>
      </c>
      <c r="AD55">
        <v>16.333333333333332</v>
      </c>
      <c r="AE55">
        <v>182.03096468493339</v>
      </c>
      <c r="AF55">
        <v>137.96810019572698</v>
      </c>
      <c r="AG55">
        <v>5</v>
      </c>
      <c r="AH55">
        <v>68.984050097863488</v>
      </c>
      <c r="AI55">
        <v>212.25159123477519</v>
      </c>
    </row>
    <row r="56" spans="21:35">
      <c r="U56">
        <v>1000</v>
      </c>
      <c r="V56">
        <v>16.666666666666668</v>
      </c>
      <c r="W56">
        <v>118.21789073701133</v>
      </c>
      <c r="X56">
        <v>67.468393059944162</v>
      </c>
      <c r="Y56">
        <v>3</v>
      </c>
      <c r="Z56">
        <v>47.707358248445914</v>
      </c>
      <c r="AA56">
        <v>148.01442131184464</v>
      </c>
      <c r="AC56">
        <v>1000</v>
      </c>
      <c r="AD56">
        <v>16.666666666666668</v>
      </c>
      <c r="AE56">
        <v>242.47221778461699</v>
      </c>
      <c r="AF56">
        <v>238.27024018558021</v>
      </c>
      <c r="AG56">
        <v>5</v>
      </c>
      <c r="AH56">
        <v>119.1351200927901</v>
      </c>
      <c r="AI56">
        <v>212.89058880810413</v>
      </c>
    </row>
    <row r="57" spans="21:35">
      <c r="U57">
        <v>1020</v>
      </c>
      <c r="V57">
        <v>17</v>
      </c>
      <c r="W57">
        <v>63.909936766034328</v>
      </c>
      <c r="X57">
        <v>214.81882534891204</v>
      </c>
      <c r="Y57">
        <v>3</v>
      </c>
      <c r="Z57">
        <v>151.89984813074432</v>
      </c>
      <c r="AA57">
        <v>152.11461169373655</v>
      </c>
      <c r="AC57">
        <v>1020</v>
      </c>
      <c r="AD57">
        <v>17</v>
      </c>
      <c r="AE57">
        <v>183.30895983159127</v>
      </c>
      <c r="AF57">
        <v>119.55656543741591</v>
      </c>
      <c r="AG57">
        <v>5</v>
      </c>
      <c r="AH57">
        <v>59.778282718707956</v>
      </c>
      <c r="AI57">
        <v>168.54856277659945</v>
      </c>
    </row>
    <row r="58" spans="21:35">
      <c r="U58">
        <v>1040</v>
      </c>
      <c r="V58">
        <v>17.333333333333332</v>
      </c>
      <c r="W58">
        <v>88.419438490694489</v>
      </c>
      <c r="X58">
        <v>34.254269717673431</v>
      </c>
      <c r="Y58">
        <v>4</v>
      </c>
      <c r="Z58">
        <v>19.776711842392803</v>
      </c>
      <c r="AA58">
        <v>82.269293138841704</v>
      </c>
      <c r="AC58">
        <v>1040</v>
      </c>
      <c r="AD58">
        <v>17.333333333333332</v>
      </c>
      <c r="AE58">
        <v>153.78816572160767</v>
      </c>
      <c r="AF58">
        <v>132.17069470735197</v>
      </c>
      <c r="AG58">
        <v>5</v>
      </c>
      <c r="AH58">
        <v>66.085347353675985</v>
      </c>
      <c r="AI58">
        <v>178.3326919720426</v>
      </c>
    </row>
    <row r="59" spans="21:35">
      <c r="U59">
        <v>1060</v>
      </c>
      <c r="V59">
        <v>17.666666666666668</v>
      </c>
      <c r="W59">
        <v>76.119147786988904</v>
      </c>
      <c r="X59">
        <v>56.70580502893818</v>
      </c>
      <c r="Y59">
        <v>3</v>
      </c>
      <c r="Z59">
        <v>40.097059268604411</v>
      </c>
      <c r="AA59">
        <v>66.999956293235883</v>
      </c>
      <c r="AC59">
        <v>1060</v>
      </c>
      <c r="AD59">
        <v>17.666666666666668</v>
      </c>
      <c r="AE59">
        <v>202.87721822247755</v>
      </c>
      <c r="AF59">
        <v>224.88632272674906</v>
      </c>
      <c r="AG59">
        <v>5</v>
      </c>
      <c r="AH59">
        <v>112.44316136337453</v>
      </c>
      <c r="AI59">
        <v>224.63956821970629</v>
      </c>
    </row>
    <row r="60" spans="21:35">
      <c r="U60">
        <v>1080</v>
      </c>
      <c r="V60">
        <v>18</v>
      </c>
      <c r="W60">
        <v>57.880764799482854</v>
      </c>
      <c r="X60">
        <v>80.61402175127904</v>
      </c>
      <c r="Y60">
        <v>2</v>
      </c>
      <c r="Z60">
        <v>80.61402175127904</v>
      </c>
      <c r="AA60">
        <v>57.296007556439108</v>
      </c>
      <c r="AC60">
        <v>1080</v>
      </c>
      <c r="AD60">
        <v>18</v>
      </c>
      <c r="AE60">
        <v>246.40191821693506</v>
      </c>
      <c r="AF60">
        <v>233.27450922024727</v>
      </c>
      <c r="AG60">
        <v>5</v>
      </c>
      <c r="AH60">
        <v>116.63725461012363</v>
      </c>
      <c r="AI60">
        <v>208.29685939459387</v>
      </c>
    </row>
    <row r="61" spans="21:35">
      <c r="U61">
        <v>1100</v>
      </c>
      <c r="V61">
        <v>18.333333333333332</v>
      </c>
      <c r="W61">
        <v>56.711250313395368</v>
      </c>
      <c r="X61">
        <v>43.907542037591227</v>
      </c>
      <c r="Y61">
        <v>3</v>
      </c>
      <c r="Z61">
        <v>31.047320720014156</v>
      </c>
      <c r="AA61">
        <v>55.785695484257332</v>
      </c>
      <c r="AC61">
        <v>1100</v>
      </c>
      <c r="AD61">
        <v>18.333333333333332</v>
      </c>
      <c r="AE61">
        <v>170.1918005722527</v>
      </c>
      <c r="AF61">
        <v>148.99229864279798</v>
      </c>
      <c r="AG61">
        <v>5</v>
      </c>
      <c r="AH61">
        <v>74.496149321398988</v>
      </c>
      <c r="AI61">
        <v>191.18718932296781</v>
      </c>
    </row>
    <row r="62" spans="21:35">
      <c r="U62">
        <v>1120</v>
      </c>
      <c r="V62">
        <v>18.666666666666668</v>
      </c>
      <c r="W62">
        <v>54.860140655119302</v>
      </c>
      <c r="X62">
        <v>25.32358359826528</v>
      </c>
      <c r="Y62">
        <v>3</v>
      </c>
      <c r="Z62">
        <v>17.90647768627781</v>
      </c>
      <c r="AA62">
        <v>53.813505661201418</v>
      </c>
      <c r="AC62">
        <v>1120</v>
      </c>
      <c r="AD62">
        <v>18.666666666666668</v>
      </c>
      <c r="AE62">
        <v>212.18257807368292</v>
      </c>
      <c r="AF62">
        <v>221.4745389456161</v>
      </c>
      <c r="AG62">
        <v>5</v>
      </c>
      <c r="AH62">
        <v>110.73726947280805</v>
      </c>
      <c r="AI62">
        <v>194.21254264808687</v>
      </c>
    </row>
    <row r="63" spans="21:35">
      <c r="U63">
        <v>1140</v>
      </c>
      <c r="V63">
        <v>19</v>
      </c>
      <c r="W63">
        <v>52.766870667283534</v>
      </c>
      <c r="X63">
        <v>14.987869086231047</v>
      </c>
      <c r="Y63">
        <v>3</v>
      </c>
      <c r="Z63">
        <v>10.598023866410196</v>
      </c>
      <c r="AA63">
        <v>52.766870667283534</v>
      </c>
      <c r="AC63">
        <v>1140</v>
      </c>
      <c r="AD63">
        <v>19</v>
      </c>
      <c r="AE63">
        <v>176.24250722249084</v>
      </c>
      <c r="AF63">
        <v>173.93095687230755</v>
      </c>
      <c r="AG63">
        <v>4</v>
      </c>
      <c r="AH63">
        <v>100.41908477063596</v>
      </c>
      <c r="AI63">
        <v>176.24250722249084</v>
      </c>
    </row>
    <row r="64" spans="21:35">
      <c r="U64">
        <v>1160</v>
      </c>
      <c r="V64">
        <v>19.333333333333332</v>
      </c>
      <c r="AC64">
        <v>1160</v>
      </c>
      <c r="AD64">
        <v>19.333333333333332</v>
      </c>
    </row>
    <row r="65" spans="21:30">
      <c r="U65">
        <v>1180</v>
      </c>
      <c r="V65">
        <v>19.666666666666668</v>
      </c>
      <c r="AC65">
        <v>1180</v>
      </c>
      <c r="AD65">
        <v>19.666666666666668</v>
      </c>
    </row>
  </sheetData>
  <mergeCells count="8">
    <mergeCell ref="AC4:AI4"/>
    <mergeCell ref="U4:AA4"/>
    <mergeCell ref="C4:I4"/>
    <mergeCell ref="L4:R4"/>
    <mergeCell ref="C5:E5"/>
    <mergeCell ref="G5:I5"/>
    <mergeCell ref="L5:N5"/>
    <mergeCell ref="P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3"/>
  <sheetViews>
    <sheetView zoomScaleNormal="100" workbookViewId="0">
      <selection activeCell="C18" sqref="C18"/>
    </sheetView>
  </sheetViews>
  <sheetFormatPr defaultRowHeight="15"/>
  <cols>
    <col min="1" max="1" width="26.28515625" customWidth="1"/>
    <col min="2" max="15" width="20.5703125" customWidth="1"/>
    <col min="21" max="21" width="13.28515625" customWidth="1"/>
  </cols>
  <sheetData>
    <row r="1" spans="1:22" s="8" customFormat="1" ht="18.75">
      <c r="A1" s="7" t="s">
        <v>228</v>
      </c>
    </row>
    <row r="3" spans="1:22" s="2" customFormat="1">
      <c r="A3" s="63" t="s">
        <v>310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22">
      <c r="A4" s="36" t="s">
        <v>79</v>
      </c>
      <c r="L4" s="3"/>
      <c r="Q4" s="3"/>
      <c r="V4" s="3"/>
    </row>
    <row r="6" spans="1:22">
      <c r="A6" s="61" t="s">
        <v>311</v>
      </c>
      <c r="B6" s="61"/>
      <c r="C6" s="61"/>
      <c r="D6" s="61"/>
      <c r="E6" s="61"/>
      <c r="F6" s="61"/>
      <c r="G6" s="62" t="s">
        <v>312</v>
      </c>
      <c r="H6" s="62"/>
      <c r="I6" s="62"/>
      <c r="J6" s="62"/>
    </row>
    <row r="7" spans="1:22">
      <c r="A7" s="60" t="s">
        <v>314</v>
      </c>
      <c r="B7" s="60"/>
      <c r="C7" s="60" t="s">
        <v>315</v>
      </c>
      <c r="D7" s="60"/>
      <c r="E7" s="60" t="s">
        <v>332</v>
      </c>
      <c r="F7" s="60"/>
      <c r="G7" s="60" t="s">
        <v>333</v>
      </c>
      <c r="H7" s="60"/>
      <c r="I7" s="60" t="s">
        <v>316</v>
      </c>
      <c r="J7" s="60"/>
    </row>
    <row r="8" spans="1:22">
      <c r="A8" s="20" t="s">
        <v>83</v>
      </c>
      <c r="B8" s="12" t="s">
        <v>301</v>
      </c>
      <c r="C8" s="20" t="s">
        <v>83</v>
      </c>
      <c r="D8" s="12" t="s">
        <v>301</v>
      </c>
      <c r="E8" s="20" t="s">
        <v>83</v>
      </c>
      <c r="F8" s="12" t="s">
        <v>301</v>
      </c>
      <c r="G8" s="20" t="s">
        <v>83</v>
      </c>
      <c r="H8" s="12" t="s">
        <v>301</v>
      </c>
      <c r="I8" s="20" t="s">
        <v>83</v>
      </c>
      <c r="J8" s="12" t="s">
        <v>301</v>
      </c>
    </row>
    <row r="9" spans="1:22">
      <c r="A9" s="1" t="s">
        <v>279</v>
      </c>
      <c r="B9">
        <v>175.57069429595711</v>
      </c>
      <c r="C9" s="1" t="s">
        <v>39</v>
      </c>
      <c r="D9">
        <v>117.5831240029714</v>
      </c>
      <c r="E9" s="1" t="s">
        <v>50</v>
      </c>
      <c r="F9">
        <v>265.53921776433799</v>
      </c>
      <c r="G9" s="1" t="s">
        <v>55</v>
      </c>
      <c r="H9">
        <v>374.00316200372805</v>
      </c>
      <c r="I9" s="1" t="s">
        <v>67</v>
      </c>
      <c r="J9">
        <v>1152.8100777489099</v>
      </c>
    </row>
    <row r="10" spans="1:22">
      <c r="A10" s="1" t="s">
        <v>280</v>
      </c>
      <c r="B10">
        <v>83.672651016791676</v>
      </c>
      <c r="C10" s="1" t="s">
        <v>40</v>
      </c>
      <c r="D10">
        <v>267.00491846837923</v>
      </c>
      <c r="E10" s="1" t="s">
        <v>51</v>
      </c>
      <c r="F10">
        <v>120.84025025189788</v>
      </c>
      <c r="G10" s="1" t="s">
        <v>56</v>
      </c>
      <c r="H10">
        <v>272.76442020122983</v>
      </c>
      <c r="I10" s="1" t="s">
        <v>68</v>
      </c>
      <c r="J10">
        <v>2548.9359207801303</v>
      </c>
    </row>
    <row r="11" spans="1:22">
      <c r="A11" s="1" t="s">
        <v>281</v>
      </c>
      <c r="B11">
        <v>88.112756334906862</v>
      </c>
      <c r="C11" s="1" t="s">
        <v>41</v>
      </c>
      <c r="D11">
        <v>141.13579965057826</v>
      </c>
      <c r="E11" s="1" t="s">
        <v>52</v>
      </c>
      <c r="F11">
        <v>820.97174624644015</v>
      </c>
      <c r="G11" s="1" t="s">
        <v>57</v>
      </c>
      <c r="H11">
        <v>297.51858386495104</v>
      </c>
      <c r="I11" s="1" t="s">
        <v>69</v>
      </c>
      <c r="J11">
        <v>202.57131176901521</v>
      </c>
    </row>
    <row r="12" spans="1:22">
      <c r="A12" s="1" t="s">
        <v>282</v>
      </c>
      <c r="B12">
        <v>36.06643981416741</v>
      </c>
      <c r="C12" s="1" t="s">
        <v>42</v>
      </c>
      <c r="D12">
        <v>101.07901365269234</v>
      </c>
      <c r="E12" s="1" t="s">
        <v>53</v>
      </c>
      <c r="F12">
        <v>60.891283267549838</v>
      </c>
      <c r="G12" s="1" t="s">
        <v>58</v>
      </c>
      <c r="H12">
        <v>347.33214061346939</v>
      </c>
      <c r="I12" s="1" t="s">
        <v>70</v>
      </c>
      <c r="J12">
        <v>192.45216083824513</v>
      </c>
    </row>
    <row r="13" spans="1:22">
      <c r="A13" s="1" t="s">
        <v>283</v>
      </c>
      <c r="B13">
        <v>153.29920857927669</v>
      </c>
      <c r="C13" s="1" t="s">
        <v>43</v>
      </c>
      <c r="D13">
        <v>315.71615102896737</v>
      </c>
      <c r="E13" s="1" t="s">
        <v>54</v>
      </c>
      <c r="F13">
        <v>149.96144448508682</v>
      </c>
      <c r="G13" s="1" t="s">
        <v>59</v>
      </c>
      <c r="H13">
        <v>696.63105879161674</v>
      </c>
      <c r="I13" s="1" t="s">
        <v>71</v>
      </c>
      <c r="J13">
        <v>185.0193003521664</v>
      </c>
    </row>
    <row r="14" spans="1:22">
      <c r="A14" s="1" t="s">
        <v>31</v>
      </c>
      <c r="B14">
        <v>88.252460510854149</v>
      </c>
      <c r="C14" s="1" t="s">
        <v>44</v>
      </c>
      <c r="D14">
        <v>207.92564598866707</v>
      </c>
      <c r="E14" s="1" t="s">
        <v>284</v>
      </c>
      <c r="F14">
        <v>416.09744953410285</v>
      </c>
      <c r="G14" s="1" t="s">
        <v>60</v>
      </c>
      <c r="H14">
        <v>358.25311883369761</v>
      </c>
      <c r="I14" s="1" t="s">
        <v>72</v>
      </c>
      <c r="J14">
        <v>289.4926104578476</v>
      </c>
    </row>
    <row r="15" spans="1:22">
      <c r="A15" s="1" t="s">
        <v>32</v>
      </c>
      <c r="B15">
        <v>249.84216602055363</v>
      </c>
      <c r="C15" s="1" t="s">
        <v>45</v>
      </c>
      <c r="D15">
        <v>163.46566272836196</v>
      </c>
      <c r="E15" s="1" t="s">
        <v>285</v>
      </c>
      <c r="F15">
        <v>153.07043870720545</v>
      </c>
      <c r="G15" s="1" t="s">
        <v>61</v>
      </c>
      <c r="H15">
        <v>332.12061117775102</v>
      </c>
      <c r="I15" s="1" t="s">
        <v>73</v>
      </c>
      <c r="J15">
        <v>81.456734125222681</v>
      </c>
    </row>
    <row r="16" spans="1:22">
      <c r="A16" s="1" t="s">
        <v>33</v>
      </c>
      <c r="B16">
        <v>107.66786714136344</v>
      </c>
      <c r="C16" s="1" t="s">
        <v>46</v>
      </c>
      <c r="D16">
        <v>202.17120087242205</v>
      </c>
      <c r="E16" s="1" t="s">
        <v>286</v>
      </c>
      <c r="F16">
        <v>161.8004377023295</v>
      </c>
      <c r="G16" s="1" t="s">
        <v>62</v>
      </c>
      <c r="H16">
        <v>280.96664236215474</v>
      </c>
      <c r="I16" s="1" t="s">
        <v>74</v>
      </c>
      <c r="J16">
        <v>152.21146980409387</v>
      </c>
    </row>
    <row r="17" spans="1:15">
      <c r="A17" s="1" t="s">
        <v>34</v>
      </c>
      <c r="B17">
        <v>183.78012953368852</v>
      </c>
      <c r="C17" s="1" t="s">
        <v>47</v>
      </c>
      <c r="D17">
        <v>50.709774894097258</v>
      </c>
      <c r="E17" s="1" t="s">
        <v>287</v>
      </c>
      <c r="F17">
        <v>307.36058525492507</v>
      </c>
      <c r="G17" s="1" t="s">
        <v>63</v>
      </c>
      <c r="H17">
        <v>429.21738252744291</v>
      </c>
      <c r="I17" s="1" t="s">
        <v>75</v>
      </c>
      <c r="J17">
        <v>370.63815789753181</v>
      </c>
    </row>
    <row r="18" spans="1:15">
      <c r="A18" s="1" t="s">
        <v>35</v>
      </c>
      <c r="B18">
        <v>185.22486801511758</v>
      </c>
      <c r="C18" s="1" t="s">
        <v>48</v>
      </c>
      <c r="D18">
        <v>87.836153042735745</v>
      </c>
      <c r="G18" s="1" t="s">
        <v>64</v>
      </c>
      <c r="H18">
        <v>132.56162335297424</v>
      </c>
      <c r="I18" s="1" t="s">
        <v>76</v>
      </c>
      <c r="J18">
        <v>527.83585900720652</v>
      </c>
    </row>
    <row r="19" spans="1:15">
      <c r="A19" s="1" t="s">
        <v>36</v>
      </c>
      <c r="B19">
        <v>154.43327279316412</v>
      </c>
      <c r="C19" s="1" t="s">
        <v>49</v>
      </c>
      <c r="D19">
        <v>191.21639515699724</v>
      </c>
      <c r="G19" s="1" t="s">
        <v>65</v>
      </c>
      <c r="H19">
        <v>626.80901694511522</v>
      </c>
      <c r="I19" s="1" t="s">
        <v>77</v>
      </c>
      <c r="J19">
        <v>305.66914016993383</v>
      </c>
    </row>
    <row r="20" spans="1:15">
      <c r="A20" s="1" t="s">
        <v>37</v>
      </c>
      <c r="B20">
        <v>42.821029362825485</v>
      </c>
      <c r="C20" s="1" t="s">
        <v>48</v>
      </c>
      <c r="D20">
        <v>244.00402286626743</v>
      </c>
      <c r="G20" s="1" t="s">
        <v>66</v>
      </c>
      <c r="H20">
        <v>1041.2361491536103</v>
      </c>
    </row>
    <row r="21" spans="1:15">
      <c r="A21" s="1" t="s">
        <v>38</v>
      </c>
      <c r="B21">
        <v>137.04623312056651</v>
      </c>
    </row>
    <row r="23" spans="1:15">
      <c r="A23" s="19" t="s">
        <v>182</v>
      </c>
      <c r="B23">
        <v>129.67613665686412</v>
      </c>
      <c r="D23">
        <v>174.15398852942812</v>
      </c>
      <c r="F23">
        <v>272.94809480154174</v>
      </c>
      <c r="H23">
        <v>432.45115915231173</v>
      </c>
      <c r="J23">
        <v>546.28115845002742</v>
      </c>
    </row>
    <row r="24" spans="1:15">
      <c r="A24" s="19" t="s">
        <v>12</v>
      </c>
      <c r="B24">
        <v>62.00475615267883</v>
      </c>
      <c r="D24">
        <v>78.734699217054796</v>
      </c>
      <c r="F24">
        <v>232.38325811533423</v>
      </c>
      <c r="H24">
        <v>245.13753993378654</v>
      </c>
      <c r="J24">
        <v>726.54819763012517</v>
      </c>
    </row>
    <row r="25" spans="1:15">
      <c r="A25" s="19" t="s">
        <v>13</v>
      </c>
      <c r="B25">
        <v>13</v>
      </c>
      <c r="D25">
        <v>12</v>
      </c>
      <c r="F25">
        <v>9</v>
      </c>
      <c r="H25">
        <v>12</v>
      </c>
      <c r="J25">
        <v>11</v>
      </c>
    </row>
    <row r="26" spans="1:15">
      <c r="A26" s="19" t="s">
        <v>19</v>
      </c>
      <c r="B26">
        <v>17.899231327893116</v>
      </c>
      <c r="D26">
        <v>23.739405025859984</v>
      </c>
      <c r="F26">
        <v>82.159888823788307</v>
      </c>
      <c r="H26">
        <v>73.911749271921209</v>
      </c>
      <c r="J26">
        <v>229.75471344013454</v>
      </c>
    </row>
    <row r="29" spans="1:15">
      <c r="A29" s="63" t="s">
        <v>313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  <row r="30" spans="1:15">
      <c r="A30" s="35" t="s">
        <v>329</v>
      </c>
    </row>
    <row r="32" spans="1:15">
      <c r="A32" s="3" t="s">
        <v>113</v>
      </c>
      <c r="E32" s="27"/>
    </row>
    <row r="34" spans="1:15">
      <c r="A34" s="3" t="s">
        <v>93</v>
      </c>
      <c r="B34" t="s">
        <v>94</v>
      </c>
      <c r="C34" t="s">
        <v>95</v>
      </c>
      <c r="D34" t="s">
        <v>96</v>
      </c>
      <c r="E34" t="s">
        <v>97</v>
      </c>
    </row>
    <row r="35" spans="1:15">
      <c r="B35" s="8" t="s">
        <v>98</v>
      </c>
      <c r="C35" s="8" t="s">
        <v>100</v>
      </c>
      <c r="D35" s="8" t="s">
        <v>324</v>
      </c>
      <c r="E35" s="8" t="s">
        <v>99</v>
      </c>
    </row>
    <row r="37" spans="1:15">
      <c r="C37" t="s">
        <v>101</v>
      </c>
      <c r="D37" t="s">
        <v>102</v>
      </c>
      <c r="E37" t="s">
        <v>103</v>
      </c>
    </row>
    <row r="38" spans="1:15">
      <c r="C38" s="8" t="s">
        <v>104</v>
      </c>
      <c r="D38" s="8" t="s">
        <v>105</v>
      </c>
      <c r="E38" s="8" t="s">
        <v>106</v>
      </c>
    </row>
    <row r="40" spans="1:15">
      <c r="D40" t="s">
        <v>107</v>
      </c>
      <c r="E40" t="s">
        <v>108</v>
      </c>
    </row>
    <row r="41" spans="1:15">
      <c r="D41" s="8" t="s">
        <v>112</v>
      </c>
      <c r="E41" s="8" t="s">
        <v>109</v>
      </c>
    </row>
    <row r="43" spans="1:15">
      <c r="E43" t="s">
        <v>110</v>
      </c>
    </row>
    <row r="44" spans="1:15">
      <c r="E44" s="8" t="s">
        <v>111</v>
      </c>
    </row>
    <row r="47" spans="1:15">
      <c r="A47" s="63" t="s">
        <v>318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</row>
    <row r="49" spans="1:22">
      <c r="A49" s="61" t="s">
        <v>311</v>
      </c>
      <c r="B49" s="61"/>
      <c r="C49" s="61"/>
      <c r="D49" s="61"/>
      <c r="E49" s="61"/>
      <c r="F49" s="61"/>
      <c r="G49" s="61"/>
      <c r="H49" s="61"/>
      <c r="I49" s="61"/>
      <c r="J49" s="62" t="s">
        <v>312</v>
      </c>
      <c r="K49" s="62"/>
      <c r="L49" s="62"/>
      <c r="M49" s="62"/>
      <c r="N49" s="62"/>
      <c r="O49" s="62"/>
    </row>
    <row r="50" spans="1:22">
      <c r="A50" s="60" t="s">
        <v>331</v>
      </c>
      <c r="B50" s="60"/>
      <c r="C50" s="60"/>
      <c r="D50" s="60" t="s">
        <v>330</v>
      </c>
      <c r="E50" s="60"/>
      <c r="F50" s="60"/>
      <c r="G50" s="60" t="s">
        <v>334</v>
      </c>
      <c r="H50" s="60"/>
      <c r="I50" s="60"/>
      <c r="J50" s="60" t="s">
        <v>334</v>
      </c>
      <c r="K50" s="60"/>
      <c r="L50" s="60"/>
      <c r="M50" s="60" t="s">
        <v>331</v>
      </c>
      <c r="N50" s="60"/>
      <c r="O50" s="60"/>
    </row>
    <row r="51" spans="1:22">
      <c r="A51" s="20" t="s">
        <v>83</v>
      </c>
      <c r="B51" t="s">
        <v>317</v>
      </c>
      <c r="C51" t="s">
        <v>25</v>
      </c>
      <c r="D51" s="20" t="s">
        <v>83</v>
      </c>
      <c r="E51" t="s">
        <v>317</v>
      </c>
      <c r="F51" t="s">
        <v>25</v>
      </c>
      <c r="G51" s="20" t="s">
        <v>83</v>
      </c>
      <c r="H51" t="s">
        <v>317</v>
      </c>
      <c r="I51" t="s">
        <v>25</v>
      </c>
      <c r="J51" s="20" t="s">
        <v>83</v>
      </c>
      <c r="K51" t="s">
        <v>317</v>
      </c>
      <c r="L51" t="s">
        <v>25</v>
      </c>
      <c r="M51" s="20" t="s">
        <v>83</v>
      </c>
      <c r="N51" t="s">
        <v>317</v>
      </c>
      <c r="O51" t="s">
        <v>25</v>
      </c>
    </row>
    <row r="52" spans="1:22">
      <c r="A52" s="1" t="s">
        <v>26</v>
      </c>
      <c r="B52">
        <v>384.2675782</v>
      </c>
      <c r="C52">
        <v>674.66125499999998</v>
      </c>
      <c r="D52" s="1" t="s">
        <v>39</v>
      </c>
      <c r="E52">
        <v>74.968261600000005</v>
      </c>
      <c r="F52">
        <v>88.150024000000002</v>
      </c>
      <c r="G52" s="1" t="s">
        <v>50</v>
      </c>
      <c r="H52">
        <v>66.370239199999986</v>
      </c>
      <c r="I52">
        <v>176.239014</v>
      </c>
      <c r="J52" s="1" t="s">
        <v>55</v>
      </c>
      <c r="K52">
        <v>125.05981460000001</v>
      </c>
      <c r="L52">
        <v>467.72766100000001</v>
      </c>
      <c r="M52" s="1" t="s">
        <v>67</v>
      </c>
      <c r="N52">
        <v>73.540915400000003</v>
      </c>
      <c r="O52">
        <v>847.78708400000005</v>
      </c>
    </row>
    <row r="53" spans="1:22">
      <c r="A53" s="1" t="s">
        <v>27</v>
      </c>
      <c r="B53">
        <v>712.30957039999998</v>
      </c>
      <c r="C53">
        <v>596.00830099999996</v>
      </c>
      <c r="D53" s="1" t="s">
        <v>40</v>
      </c>
      <c r="E53">
        <v>116.26525900000001</v>
      </c>
      <c r="F53">
        <v>310.43396000000001</v>
      </c>
      <c r="G53" s="1" t="s">
        <v>51</v>
      </c>
      <c r="H53">
        <v>566.57165520000001</v>
      </c>
      <c r="I53">
        <v>684.64660600000002</v>
      </c>
      <c r="J53" s="1" t="s">
        <v>56</v>
      </c>
      <c r="K53">
        <v>60.493774399999992</v>
      </c>
      <c r="L53">
        <v>165.005493</v>
      </c>
      <c r="M53" s="1" t="s">
        <v>68</v>
      </c>
      <c r="N53">
        <v>50.088141</v>
      </c>
      <c r="O53">
        <v>1276.714618</v>
      </c>
    </row>
    <row r="54" spans="1:22">
      <c r="A54" s="1" t="s">
        <v>28</v>
      </c>
      <c r="B54">
        <v>1029.8797605999998</v>
      </c>
      <c r="C54">
        <v>907.45544400000006</v>
      </c>
      <c r="D54" s="1" t="s">
        <v>41</v>
      </c>
      <c r="E54">
        <v>890.98022479999997</v>
      </c>
      <c r="F54">
        <v>1257.4920649999999</v>
      </c>
      <c r="G54" s="1" t="s">
        <v>52</v>
      </c>
      <c r="H54">
        <v>4.7376360000000002</v>
      </c>
      <c r="I54">
        <v>38.894652999999998</v>
      </c>
      <c r="J54" s="1" t="s">
        <v>57</v>
      </c>
      <c r="K54">
        <v>101.97875980000001</v>
      </c>
      <c r="L54">
        <v>303.40576199999998</v>
      </c>
      <c r="M54" s="1" t="s">
        <v>69</v>
      </c>
      <c r="N54">
        <v>391.72576119999997</v>
      </c>
      <c r="O54">
        <v>793.52401299999997</v>
      </c>
    </row>
    <row r="55" spans="1:22">
      <c r="A55" s="1" t="s">
        <v>29</v>
      </c>
      <c r="B55">
        <v>160.89749999999998</v>
      </c>
      <c r="C55">
        <v>58.03</v>
      </c>
      <c r="D55" s="1" t="s">
        <v>42</v>
      </c>
      <c r="E55">
        <v>474.24682599999994</v>
      </c>
      <c r="F55">
        <v>479.364014</v>
      </c>
      <c r="G55" s="1" t="s">
        <v>53</v>
      </c>
      <c r="H55">
        <v>158.84443028571428</v>
      </c>
      <c r="I55">
        <v>96.722412000000006</v>
      </c>
      <c r="J55" s="1" t="s">
        <v>58</v>
      </c>
      <c r="K55">
        <v>98.638305800000012</v>
      </c>
      <c r="L55">
        <v>342.60253899999998</v>
      </c>
      <c r="M55" s="1" t="s">
        <v>70</v>
      </c>
      <c r="N55">
        <v>213.62304699999999</v>
      </c>
      <c r="O55">
        <v>411.12216999999998</v>
      </c>
      <c r="Q55" s="3"/>
      <c r="V55" s="3"/>
    </row>
    <row r="56" spans="1:22">
      <c r="A56" s="1" t="s">
        <v>30</v>
      </c>
      <c r="B56">
        <v>357.95532220000001</v>
      </c>
      <c r="C56">
        <v>548.74267599999996</v>
      </c>
      <c r="D56" s="1" t="s">
        <v>43</v>
      </c>
      <c r="E56">
        <v>234.17297360000003</v>
      </c>
      <c r="F56">
        <v>739.32189900000003</v>
      </c>
      <c r="G56" s="1" t="s">
        <v>54</v>
      </c>
      <c r="H56">
        <v>115.90096614285714</v>
      </c>
      <c r="I56">
        <v>173.80676299999999</v>
      </c>
      <c r="J56" s="1" t="s">
        <v>59</v>
      </c>
      <c r="K56">
        <v>94.788208000000012</v>
      </c>
      <c r="L56">
        <v>660.32409700000005</v>
      </c>
      <c r="M56" s="1" t="s">
        <v>71</v>
      </c>
      <c r="N56">
        <v>643.40432200000009</v>
      </c>
      <c r="O56">
        <v>1190.4221749999999</v>
      </c>
    </row>
    <row r="57" spans="1:22">
      <c r="A57" s="1" t="s">
        <v>31</v>
      </c>
      <c r="B57">
        <v>167.7460188</v>
      </c>
      <c r="C57">
        <v>148.03998899999999</v>
      </c>
      <c r="D57" s="1" t="s">
        <v>44</v>
      </c>
      <c r="E57">
        <v>270.16540520000001</v>
      </c>
      <c r="F57">
        <v>561.74316399999998</v>
      </c>
      <c r="G57" s="1"/>
      <c r="H57">
        <v>124.2239782</v>
      </c>
      <c r="I57">
        <v>516.89280499999995</v>
      </c>
      <c r="J57" s="1" t="s">
        <v>60</v>
      </c>
      <c r="K57">
        <v>335.81054700000004</v>
      </c>
      <c r="L57">
        <v>1203.0517580000001</v>
      </c>
      <c r="M57" s="1" t="s">
        <v>72</v>
      </c>
      <c r="N57">
        <v>363.3105468</v>
      </c>
      <c r="O57">
        <v>1051.757186</v>
      </c>
    </row>
    <row r="58" spans="1:22">
      <c r="A58" s="1" t="s">
        <v>32</v>
      </c>
      <c r="B58">
        <v>165.19193199999998</v>
      </c>
      <c r="C58">
        <v>412.71910100000002</v>
      </c>
      <c r="D58" s="1" t="s">
        <v>45</v>
      </c>
      <c r="E58">
        <v>570.62683100000004</v>
      </c>
      <c r="F58">
        <v>932.77893100000006</v>
      </c>
      <c r="G58" s="1"/>
      <c r="H58">
        <v>213.18231120000002</v>
      </c>
      <c r="I58">
        <v>326.31909899999999</v>
      </c>
      <c r="J58" s="1" t="s">
        <v>61</v>
      </c>
      <c r="K58">
        <v>129.34570320000003</v>
      </c>
      <c r="L58">
        <v>429.58373999999998</v>
      </c>
      <c r="M58" s="1" t="s">
        <v>73</v>
      </c>
      <c r="N58">
        <v>615.26605059999997</v>
      </c>
      <c r="O58">
        <v>501.17563100000001</v>
      </c>
    </row>
    <row r="59" spans="1:22">
      <c r="A59" s="1" t="s">
        <v>33</v>
      </c>
      <c r="B59">
        <v>963.76852959999997</v>
      </c>
      <c r="C59">
        <v>1037.66902</v>
      </c>
      <c r="D59" s="1" t="s">
        <v>46</v>
      </c>
      <c r="E59">
        <v>331.20666500000004</v>
      </c>
      <c r="F59">
        <v>669.60449200000005</v>
      </c>
      <c r="G59" s="1"/>
      <c r="H59">
        <v>176.53897360000002</v>
      </c>
      <c r="I59">
        <v>285.64083199999999</v>
      </c>
      <c r="J59" s="1" t="s">
        <v>62</v>
      </c>
      <c r="K59">
        <v>324.24377440000001</v>
      </c>
      <c r="L59">
        <v>911.01684599999999</v>
      </c>
      <c r="M59" s="1" t="s">
        <v>74</v>
      </c>
      <c r="N59">
        <v>120.80879400000001</v>
      </c>
      <c r="O59">
        <v>183.88484099999999</v>
      </c>
    </row>
    <row r="60" spans="1:22">
      <c r="A60" s="1" t="s">
        <v>34</v>
      </c>
      <c r="B60">
        <v>872.63158540000006</v>
      </c>
      <c r="C60">
        <v>1603.7234579999999</v>
      </c>
      <c r="D60" s="1" t="s">
        <v>47</v>
      </c>
      <c r="E60">
        <v>68.148803799999996</v>
      </c>
      <c r="F60">
        <v>34.558104999999998</v>
      </c>
      <c r="G60" s="1"/>
      <c r="H60">
        <v>101.10405819999998</v>
      </c>
      <c r="I60">
        <v>310.75402500000001</v>
      </c>
      <c r="J60" s="1" t="s">
        <v>63</v>
      </c>
      <c r="K60">
        <v>176.5582278</v>
      </c>
      <c r="L60">
        <v>757.81860400000005</v>
      </c>
      <c r="M60" s="1" t="s">
        <v>75</v>
      </c>
      <c r="N60">
        <v>385.08813720000001</v>
      </c>
      <c r="O60">
        <v>1427.283578</v>
      </c>
    </row>
    <row r="61" spans="1:22">
      <c r="A61" s="1" t="s">
        <v>35</v>
      </c>
      <c r="B61">
        <v>408.05025539999997</v>
      </c>
      <c r="C61">
        <v>755.81054700000004</v>
      </c>
      <c r="D61" s="1" t="s">
        <v>48</v>
      </c>
      <c r="E61">
        <v>100.38513180000001</v>
      </c>
      <c r="F61">
        <v>88.174437999999995</v>
      </c>
      <c r="J61" s="1" t="s">
        <v>64</v>
      </c>
      <c r="K61">
        <v>447.36389159999999</v>
      </c>
      <c r="L61">
        <v>593.03283699999997</v>
      </c>
      <c r="M61" s="1" t="s">
        <v>76</v>
      </c>
      <c r="N61">
        <v>378.16702180000004</v>
      </c>
      <c r="O61">
        <v>1996.101148</v>
      </c>
    </row>
    <row r="62" spans="1:22">
      <c r="A62" s="1" t="s">
        <v>36</v>
      </c>
      <c r="B62">
        <v>818.64213399999994</v>
      </c>
      <c r="C62">
        <v>1264.25584</v>
      </c>
      <c r="D62" s="1" t="s">
        <v>49</v>
      </c>
      <c r="E62">
        <v>36.870117200000003</v>
      </c>
      <c r="F62">
        <v>70.501709000000005</v>
      </c>
      <c r="J62" s="1" t="s">
        <v>65</v>
      </c>
      <c r="K62">
        <v>112.55264249999999</v>
      </c>
      <c r="L62">
        <v>705.49011199999995</v>
      </c>
      <c r="M62" s="1" t="s">
        <v>77</v>
      </c>
      <c r="N62">
        <v>820.50529719999997</v>
      </c>
      <c r="O62">
        <v>2508.0314870000002</v>
      </c>
    </row>
    <row r="63" spans="1:22">
      <c r="A63" s="1" t="s">
        <v>37</v>
      </c>
      <c r="B63">
        <v>1233.7427003999999</v>
      </c>
      <c r="C63">
        <v>528.30132400000002</v>
      </c>
      <c r="D63" s="1" t="s">
        <v>48</v>
      </c>
      <c r="E63">
        <v>345.33447239999998</v>
      </c>
      <c r="F63">
        <v>842.63000499999998</v>
      </c>
      <c r="J63" s="1" t="s">
        <v>66</v>
      </c>
      <c r="K63">
        <v>78.3880616</v>
      </c>
      <c r="L63">
        <v>816.20483400000001</v>
      </c>
    </row>
    <row r="64" spans="1:22">
      <c r="A64" s="1" t="s">
        <v>38</v>
      </c>
      <c r="B64">
        <v>89.347133599999992</v>
      </c>
      <c r="C64">
        <v>122.446881</v>
      </c>
    </row>
    <row r="66" spans="1:15">
      <c r="A66" s="19" t="s">
        <v>182</v>
      </c>
      <c r="B66">
        <v>566.49461696923083</v>
      </c>
      <c r="C66">
        <v>665.98952584615392</v>
      </c>
      <c r="E66">
        <v>292.78091428333335</v>
      </c>
      <c r="F66">
        <v>506.22940050000005</v>
      </c>
      <c r="H66">
        <v>169.71936089206349</v>
      </c>
      <c r="I66">
        <v>289.99068988888888</v>
      </c>
      <c r="K66">
        <v>173.76847589166667</v>
      </c>
      <c r="L66">
        <v>612.93869025000004</v>
      </c>
      <c r="N66">
        <v>368.68436674545455</v>
      </c>
      <c r="O66">
        <v>1107.9821755454545</v>
      </c>
    </row>
    <row r="67" spans="1:15">
      <c r="A67" s="19" t="s">
        <v>12</v>
      </c>
      <c r="B67">
        <v>388.4108167461352</v>
      </c>
      <c r="C67">
        <v>454.32506902250879</v>
      </c>
      <c r="E67">
        <v>253.65000920657559</v>
      </c>
      <c r="F67">
        <v>398.24171776394695</v>
      </c>
      <c r="H67">
        <v>160.90364449966873</v>
      </c>
      <c r="I67">
        <v>204.89254752028768</v>
      </c>
      <c r="K67">
        <v>124.61604562454824</v>
      </c>
      <c r="L67">
        <v>291.52271360776348</v>
      </c>
      <c r="N67">
        <v>248.07943212448765</v>
      </c>
      <c r="O67">
        <v>690.19159402628657</v>
      </c>
    </row>
    <row r="68" spans="1:15">
      <c r="A68" s="19" t="s">
        <v>13</v>
      </c>
      <c r="B68">
        <v>13</v>
      </c>
      <c r="C68">
        <v>13</v>
      </c>
      <c r="E68">
        <v>12</v>
      </c>
      <c r="F68">
        <v>12</v>
      </c>
      <c r="H68">
        <v>9</v>
      </c>
      <c r="I68">
        <v>9</v>
      </c>
      <c r="K68">
        <v>12</v>
      </c>
      <c r="L68">
        <v>12</v>
      </c>
      <c r="N68">
        <v>11</v>
      </c>
      <c r="O68">
        <v>11</v>
      </c>
    </row>
    <row r="69" spans="1:15">
      <c r="A69" s="19" t="s">
        <v>19</v>
      </c>
      <c r="B69">
        <v>112.12454480227179</v>
      </c>
      <c r="C69">
        <v>131.1523504498704</v>
      </c>
      <c r="E69">
        <v>76.478355328036727</v>
      </c>
      <c r="F69">
        <v>120.07439578996591</v>
      </c>
      <c r="H69">
        <v>56.888029071672641</v>
      </c>
      <c r="I69">
        <v>72.440454883091164</v>
      </c>
      <c r="K69">
        <v>37.573151472221475</v>
      </c>
      <c r="L69">
        <v>87.897405354835072</v>
      </c>
      <c r="N69">
        <v>78.4496046154525</v>
      </c>
      <c r="O69">
        <v>218.25774590253295</v>
      </c>
    </row>
    <row r="73" spans="1:15" s="7" customFormat="1" ht="18.75">
      <c r="A73" s="7" t="s">
        <v>80</v>
      </c>
    </row>
    <row r="74" spans="1:15">
      <c r="A74" s="18" t="s">
        <v>323</v>
      </c>
      <c r="B74" s="1"/>
      <c r="C74" s="1"/>
      <c r="D74" s="1"/>
    </row>
    <row r="75" spans="1:15">
      <c r="A75" s="39" t="s">
        <v>322</v>
      </c>
    </row>
    <row r="76" spans="1:15">
      <c r="A76" s="3" t="s">
        <v>83</v>
      </c>
      <c r="B76" s="3" t="s">
        <v>81</v>
      </c>
      <c r="C76" s="3" t="s">
        <v>114</v>
      </c>
      <c r="D76" s="3" t="s">
        <v>84</v>
      </c>
    </row>
    <row r="77" spans="1:15">
      <c r="A77" s="1" t="s">
        <v>39</v>
      </c>
      <c r="B77">
        <v>5</v>
      </c>
      <c r="C77">
        <v>133.260641609283</v>
      </c>
      <c r="D77">
        <v>0.81516677821597106</v>
      </c>
    </row>
    <row r="78" spans="1:15">
      <c r="A78" s="1" t="s">
        <v>40</v>
      </c>
      <c r="B78">
        <v>14</v>
      </c>
      <c r="C78">
        <v>196.3579312188422</v>
      </c>
      <c r="D78">
        <v>0.51677197534574926</v>
      </c>
    </row>
    <row r="79" spans="1:15">
      <c r="A79" s="1" t="s">
        <v>41</v>
      </c>
      <c r="B79">
        <v>14</v>
      </c>
      <c r="C79">
        <v>144.7989056007705</v>
      </c>
      <c r="D79">
        <v>0.74018438128653896</v>
      </c>
    </row>
    <row r="80" spans="1:15">
      <c r="A80" s="1" t="s">
        <v>42</v>
      </c>
      <c r="B80">
        <v>9</v>
      </c>
      <c r="C80">
        <v>102.35911327627404</v>
      </c>
      <c r="D80">
        <v>1.3007029303325344</v>
      </c>
    </row>
    <row r="81" spans="1:12">
      <c r="A81" s="1" t="s">
        <v>43</v>
      </c>
      <c r="B81">
        <v>4</v>
      </c>
      <c r="C81">
        <v>183.48918510847895</v>
      </c>
      <c r="D81">
        <v>0.64566513087652866</v>
      </c>
    </row>
    <row r="82" spans="1:12">
      <c r="A82" s="1" t="s">
        <v>44</v>
      </c>
      <c r="B82">
        <v>6</v>
      </c>
      <c r="C82">
        <v>133.25806880536621</v>
      </c>
      <c r="D82">
        <v>1.5026739213369642</v>
      </c>
    </row>
    <row r="83" spans="1:12">
      <c r="A83" s="1" t="s">
        <v>45</v>
      </c>
      <c r="B83">
        <v>6</v>
      </c>
      <c r="C83">
        <v>127.70580211572866</v>
      </c>
      <c r="D83">
        <v>1.053467308605359</v>
      </c>
    </row>
    <row r="84" spans="1:12">
      <c r="A84" s="1" t="s">
        <v>46</v>
      </c>
      <c r="B84">
        <v>6</v>
      </c>
      <c r="C84">
        <v>161.64642576646324</v>
      </c>
      <c r="D84">
        <v>0.46982078637867014</v>
      </c>
    </row>
    <row r="85" spans="1:12">
      <c r="A85" s="1" t="s">
        <v>47</v>
      </c>
      <c r="B85">
        <v>8</v>
      </c>
      <c r="C85">
        <v>76.799632247998034</v>
      </c>
      <c r="D85">
        <v>0.8994132845759506</v>
      </c>
    </row>
    <row r="86" spans="1:12">
      <c r="A86" s="1" t="s">
        <v>48</v>
      </c>
      <c r="B86">
        <v>13</v>
      </c>
      <c r="C86">
        <v>132.69163001696498</v>
      </c>
      <c r="D86">
        <v>0.57253909641666467</v>
      </c>
    </row>
    <row r="87" spans="1:12">
      <c r="A87" s="1" t="s">
        <v>49</v>
      </c>
      <c r="B87">
        <v>6</v>
      </c>
      <c r="C87">
        <v>184.85602415478908</v>
      </c>
      <c r="D87">
        <v>0.25861314437972244</v>
      </c>
    </row>
    <row r="88" spans="1:12">
      <c r="A88" s="1" t="s">
        <v>82</v>
      </c>
      <c r="B88">
        <v>13</v>
      </c>
      <c r="C88">
        <v>156</v>
      </c>
      <c r="D88">
        <v>0.53</v>
      </c>
    </row>
    <row r="89" spans="1:12">
      <c r="A89" s="1" t="s">
        <v>26</v>
      </c>
      <c r="B89">
        <v>100</v>
      </c>
      <c r="C89">
        <v>158.78695257599151</v>
      </c>
    </row>
    <row r="90" spans="1:12">
      <c r="A90" s="1" t="s">
        <v>27</v>
      </c>
      <c r="B90">
        <v>100</v>
      </c>
      <c r="C90">
        <v>81.878507946036009</v>
      </c>
      <c r="D90" s="10" t="s">
        <v>276</v>
      </c>
      <c r="E90" s="8"/>
      <c r="F90" s="8"/>
      <c r="G90" s="8"/>
      <c r="H90" s="8"/>
      <c r="I90" s="8"/>
      <c r="J90" s="8"/>
      <c r="K90" s="8"/>
      <c r="L90" s="8"/>
    </row>
    <row r="91" spans="1:12">
      <c r="A91" s="1" t="s">
        <v>28</v>
      </c>
      <c r="B91">
        <v>100</v>
      </c>
      <c r="C91">
        <v>93.584239842996453</v>
      </c>
    </row>
    <row r="92" spans="1:12">
      <c r="A92" s="1" t="s">
        <v>29</v>
      </c>
      <c r="B92">
        <v>100</v>
      </c>
      <c r="C92">
        <v>30.028703063233142</v>
      </c>
    </row>
    <row r="93" spans="1:12">
      <c r="A93" s="1" t="s">
        <v>30</v>
      </c>
      <c r="B93">
        <v>100</v>
      </c>
      <c r="C93">
        <v>97.254602447347509</v>
      </c>
    </row>
    <row r="94" spans="1:12">
      <c r="A94" s="1" t="s">
        <v>31</v>
      </c>
      <c r="B94">
        <v>100</v>
      </c>
      <c r="C94">
        <v>95.541026981367054</v>
      </c>
    </row>
    <row r="95" spans="1:12">
      <c r="A95" s="1" t="s">
        <v>32</v>
      </c>
      <c r="B95">
        <v>100</v>
      </c>
      <c r="C95">
        <v>154.53650082390425</v>
      </c>
    </row>
    <row r="96" spans="1:12">
      <c r="A96" s="1" t="s">
        <v>33</v>
      </c>
      <c r="B96">
        <v>100</v>
      </c>
      <c r="C96">
        <v>122.95981776933725</v>
      </c>
    </row>
    <row r="97" spans="1:15">
      <c r="A97" s="1" t="s">
        <v>34</v>
      </c>
      <c r="B97">
        <v>100</v>
      </c>
      <c r="C97">
        <v>144.00660312638615</v>
      </c>
    </row>
    <row r="98" spans="1:15">
      <c r="A98" s="1" t="s">
        <v>35</v>
      </c>
      <c r="B98">
        <v>100</v>
      </c>
      <c r="C98">
        <v>145.06894196283849</v>
      </c>
    </row>
    <row r="99" spans="1:15">
      <c r="A99" s="1" t="s">
        <v>36</v>
      </c>
      <c r="B99">
        <v>100</v>
      </c>
      <c r="C99">
        <v>126.14814144059075</v>
      </c>
    </row>
    <row r="100" spans="1:15">
      <c r="A100" s="1" t="s">
        <v>37</v>
      </c>
      <c r="B100">
        <v>100</v>
      </c>
      <c r="C100">
        <v>84.435660396043332</v>
      </c>
    </row>
    <row r="101" spans="1:15">
      <c r="A101" s="1" t="s">
        <v>38</v>
      </c>
      <c r="B101">
        <v>100</v>
      </c>
      <c r="C101">
        <v>83.204332441644141</v>
      </c>
    </row>
    <row r="103" spans="1:15">
      <c r="B103" s="10" t="s">
        <v>275</v>
      </c>
      <c r="C103" s="8"/>
      <c r="D103" s="8"/>
      <c r="E103" s="8"/>
      <c r="F103" s="8"/>
      <c r="G103" s="8"/>
      <c r="H103" s="8"/>
      <c r="I103" s="8"/>
      <c r="J103" s="8"/>
    </row>
    <row r="106" spans="1:15" s="7" customFormat="1" ht="18.75">
      <c r="A106" s="7" t="s">
        <v>20</v>
      </c>
    </row>
    <row r="108" spans="1:15">
      <c r="A108" s="37" t="s">
        <v>167</v>
      </c>
      <c r="B108" s="37"/>
      <c r="C108" s="37"/>
      <c r="D108" s="37"/>
      <c r="F108" s="37" t="s">
        <v>168</v>
      </c>
      <c r="G108" s="37"/>
      <c r="H108" s="37"/>
      <c r="I108" s="37"/>
      <c r="J108" s="2"/>
      <c r="K108" s="2"/>
      <c r="L108" s="2"/>
      <c r="M108" s="2"/>
      <c r="N108" s="2"/>
      <c r="O108" s="2"/>
    </row>
    <row r="109" spans="1:15">
      <c r="A109" s="64" t="s">
        <v>311</v>
      </c>
      <c r="B109" s="64"/>
      <c r="C109" s="64"/>
      <c r="D109" s="64"/>
      <c r="F109" s="65" t="s">
        <v>312</v>
      </c>
      <c r="G109" s="65"/>
      <c r="H109" s="65"/>
      <c r="I109" s="65"/>
      <c r="J109" s="2"/>
      <c r="K109" s="2"/>
      <c r="L109" s="2"/>
      <c r="M109" s="2"/>
      <c r="N109" s="2"/>
      <c r="O109" s="2"/>
    </row>
    <row r="110" spans="1:15">
      <c r="A110" t="s">
        <v>156</v>
      </c>
      <c r="B110" t="s">
        <v>157</v>
      </c>
      <c r="C110" t="s">
        <v>158</v>
      </c>
      <c r="D110" t="s">
        <v>159</v>
      </c>
      <c r="F110" t="s">
        <v>156</v>
      </c>
      <c r="G110" t="s">
        <v>157</v>
      </c>
      <c r="H110" t="s">
        <v>158</v>
      </c>
      <c r="I110" t="s">
        <v>159</v>
      </c>
      <c r="J110" s="2"/>
      <c r="K110" s="2"/>
      <c r="L110" s="2"/>
      <c r="M110" s="2"/>
      <c r="N110" s="2"/>
      <c r="O110" s="2"/>
    </row>
    <row r="111" spans="1:15">
      <c r="A111">
        <v>0</v>
      </c>
      <c r="B111">
        <v>93.4127196018608</v>
      </c>
      <c r="C111">
        <v>17.610187047699561</v>
      </c>
      <c r="F111">
        <v>0</v>
      </c>
      <c r="G111">
        <v>127.47936931147441</v>
      </c>
      <c r="H111">
        <v>34.10457512865262</v>
      </c>
      <c r="J111" s="2"/>
      <c r="K111" s="2"/>
      <c r="L111" s="2"/>
      <c r="M111" s="2"/>
      <c r="N111" s="2"/>
      <c r="O111" s="2"/>
    </row>
    <row r="112" spans="1:15">
      <c r="A112">
        <v>20</v>
      </c>
      <c r="B112">
        <v>104.93287806987566</v>
      </c>
      <c r="C112">
        <v>27.713071271570911</v>
      </c>
      <c r="D112">
        <v>99.172798835868235</v>
      </c>
      <c r="F112">
        <v>20</v>
      </c>
      <c r="G112">
        <v>77.519496053814947</v>
      </c>
      <c r="H112">
        <v>16.255771367736539</v>
      </c>
      <c r="I112">
        <v>102.49943268264468</v>
      </c>
      <c r="J112" s="2"/>
      <c r="K112" s="2"/>
      <c r="L112" s="2"/>
      <c r="M112" s="2"/>
      <c r="N112" s="2"/>
      <c r="O112" s="2"/>
    </row>
    <row r="113" spans="1:9">
      <c r="A113">
        <v>40</v>
      </c>
      <c r="B113">
        <v>110.40841107426988</v>
      </c>
      <c r="C113">
        <v>25.747176305704887</v>
      </c>
      <c r="D113">
        <v>107.67064457207277</v>
      </c>
      <c r="F113">
        <v>40</v>
      </c>
      <c r="G113">
        <v>90.129847356227359</v>
      </c>
      <c r="H113">
        <v>19.123805311622711</v>
      </c>
      <c r="I113">
        <v>83.82467170502116</v>
      </c>
    </row>
    <row r="114" spans="1:9">
      <c r="A114">
        <v>60</v>
      </c>
      <c r="B114">
        <v>118.75962041053278</v>
      </c>
      <c r="C114">
        <v>21.244195681937811</v>
      </c>
      <c r="D114">
        <v>114.58401574240133</v>
      </c>
      <c r="F114">
        <v>60</v>
      </c>
      <c r="G114">
        <v>97.888193986905662</v>
      </c>
      <c r="H114">
        <v>23.451635878145655</v>
      </c>
      <c r="I114">
        <v>94.009020671566503</v>
      </c>
    </row>
    <row r="115" spans="1:9">
      <c r="A115">
        <v>80</v>
      </c>
      <c r="B115">
        <v>98.042617238577122</v>
      </c>
      <c r="C115">
        <v>22.814802816536083</v>
      </c>
      <c r="D115">
        <v>108.40111882455494</v>
      </c>
      <c r="F115">
        <v>80</v>
      </c>
      <c r="G115">
        <v>115.12320577166219</v>
      </c>
      <c r="H115">
        <v>27.57938921055403</v>
      </c>
      <c r="I115">
        <v>106.50569987928392</v>
      </c>
    </row>
    <row r="116" spans="1:9">
      <c r="A116">
        <v>100</v>
      </c>
      <c r="B116">
        <v>108.97792911630278</v>
      </c>
      <c r="C116">
        <v>12.619475060802513</v>
      </c>
      <c r="D116">
        <v>103.51027317743996</v>
      </c>
      <c r="F116">
        <v>100</v>
      </c>
      <c r="G116">
        <v>114.7602725391465</v>
      </c>
      <c r="H116">
        <v>26.430929219612835</v>
      </c>
      <c r="I116">
        <v>114.94173915540435</v>
      </c>
    </row>
    <row r="117" spans="1:9">
      <c r="A117">
        <v>120</v>
      </c>
      <c r="B117">
        <v>104.91751274108826</v>
      </c>
      <c r="C117">
        <v>9.2716621073438681</v>
      </c>
      <c r="D117">
        <v>106.94772092869552</v>
      </c>
      <c r="F117">
        <v>120</v>
      </c>
      <c r="G117">
        <v>106.7826013199679</v>
      </c>
      <c r="H117">
        <v>21.667905417369386</v>
      </c>
      <c r="I117">
        <v>110.7714369295572</v>
      </c>
    </row>
    <row r="118" spans="1:9">
      <c r="A118">
        <v>140</v>
      </c>
      <c r="B118">
        <v>88.72864070594936</v>
      </c>
      <c r="C118">
        <v>6.5731903580748678</v>
      </c>
      <c r="D118">
        <v>96.82307672351881</v>
      </c>
      <c r="F118">
        <v>140</v>
      </c>
      <c r="G118">
        <v>112.08915814178398</v>
      </c>
      <c r="H118">
        <v>27.635243021153062</v>
      </c>
      <c r="I118">
        <v>109.43587973087594</v>
      </c>
    </row>
    <row r="119" spans="1:9">
      <c r="A119">
        <v>160</v>
      </c>
      <c r="B119">
        <v>97.814420039958634</v>
      </c>
      <c r="C119">
        <v>9.5738273813085666</v>
      </c>
      <c r="D119">
        <v>93.271530372954004</v>
      </c>
      <c r="F119">
        <v>160</v>
      </c>
      <c r="G119">
        <v>136.74232594912607</v>
      </c>
      <c r="H119">
        <v>33.703334815060259</v>
      </c>
      <c r="I119">
        <v>124.41574204545503</v>
      </c>
    </row>
    <row r="120" spans="1:9">
      <c r="A120">
        <v>180</v>
      </c>
      <c r="B120">
        <v>99.524955513092735</v>
      </c>
      <c r="C120">
        <v>11.189214044581163</v>
      </c>
      <c r="D120">
        <v>98.669687776525677</v>
      </c>
      <c r="F120">
        <v>180</v>
      </c>
      <c r="G120">
        <v>116.43502863041532</v>
      </c>
      <c r="H120">
        <v>22.601268840623675</v>
      </c>
      <c r="I120">
        <v>126.58867728977069</v>
      </c>
    </row>
    <row r="121" spans="1:9">
      <c r="A121">
        <v>200</v>
      </c>
      <c r="F121">
        <v>200</v>
      </c>
      <c r="G121">
        <v>91.973516587557711</v>
      </c>
      <c r="H121">
        <v>15.995206261462862</v>
      </c>
      <c r="I121">
        <v>104.20427260898651</v>
      </c>
    </row>
    <row r="122" spans="1:9">
      <c r="A122">
        <v>220</v>
      </c>
      <c r="B122">
        <v>92.635774231829117</v>
      </c>
      <c r="C122">
        <v>20.239157610170857</v>
      </c>
      <c r="D122">
        <v>92.635774231829117</v>
      </c>
      <c r="F122">
        <v>220</v>
      </c>
      <c r="G122">
        <v>122.68161662934534</v>
      </c>
      <c r="H122">
        <v>22.922353472054706</v>
      </c>
      <c r="I122">
        <v>107.32756660845152</v>
      </c>
    </row>
    <row r="123" spans="1:9">
      <c r="A123">
        <v>240</v>
      </c>
      <c r="B123">
        <v>91.891698954318684</v>
      </c>
      <c r="C123">
        <v>13.383439113866666</v>
      </c>
      <c r="D123">
        <v>92.263736593073901</v>
      </c>
      <c r="F123">
        <v>240</v>
      </c>
      <c r="G123">
        <v>95.774950256093604</v>
      </c>
      <c r="H123">
        <v>14.631069704303014</v>
      </c>
      <c r="I123">
        <v>109.22828344271947</v>
      </c>
    </row>
    <row r="124" spans="1:9">
      <c r="A124">
        <v>260</v>
      </c>
      <c r="B124">
        <v>103.75677432900005</v>
      </c>
      <c r="C124">
        <v>17.769063758136067</v>
      </c>
      <c r="D124">
        <v>97.824236641659368</v>
      </c>
      <c r="F124">
        <v>260</v>
      </c>
      <c r="G124">
        <v>95.796000296634929</v>
      </c>
      <c r="H124">
        <v>14.780938868706109</v>
      </c>
      <c r="I124">
        <v>95.785475276364267</v>
      </c>
    </row>
    <row r="125" spans="1:9">
      <c r="A125">
        <v>280</v>
      </c>
      <c r="B125">
        <v>64.24580461612824</v>
      </c>
      <c r="C125">
        <v>15.594441507409361</v>
      </c>
      <c r="D125">
        <v>84.001289472564139</v>
      </c>
      <c r="F125">
        <v>280</v>
      </c>
      <c r="G125">
        <v>93.773916230368386</v>
      </c>
      <c r="H125">
        <v>10.691088321013083</v>
      </c>
      <c r="I125">
        <v>94.784958263501665</v>
      </c>
    </row>
    <row r="126" spans="1:9">
      <c r="A126">
        <v>300</v>
      </c>
      <c r="B126">
        <v>68.093400111276551</v>
      </c>
      <c r="C126">
        <v>16.475666195655919</v>
      </c>
      <c r="D126">
        <v>66.169602363702396</v>
      </c>
      <c r="F126">
        <v>300</v>
      </c>
    </row>
    <row r="127" spans="1:9">
      <c r="A127">
        <v>320</v>
      </c>
      <c r="B127">
        <v>69.629672159117248</v>
      </c>
      <c r="C127">
        <v>11.614842526011047</v>
      </c>
      <c r="D127">
        <v>68.8615361351969</v>
      </c>
      <c r="F127">
        <v>320</v>
      </c>
      <c r="G127">
        <v>514.38482128335011</v>
      </c>
      <c r="H127">
        <v>232.9948714037981</v>
      </c>
      <c r="I127">
        <v>514.38482128335011</v>
      </c>
    </row>
    <row r="128" spans="1:9">
      <c r="A128">
        <v>340</v>
      </c>
      <c r="B128">
        <v>66.600707609653867</v>
      </c>
      <c r="C128">
        <v>19.46191104250369</v>
      </c>
      <c r="D128">
        <v>68.115189884385558</v>
      </c>
      <c r="F128">
        <v>340</v>
      </c>
      <c r="G128">
        <v>460.02815192652957</v>
      </c>
      <c r="H128">
        <v>190.90769616563787</v>
      </c>
      <c r="I128">
        <v>487.20648660493987</v>
      </c>
    </row>
    <row r="129" spans="1:9">
      <c r="A129">
        <v>360</v>
      </c>
      <c r="B129">
        <v>51.02632700945378</v>
      </c>
      <c r="C129">
        <v>9.0909460802697435</v>
      </c>
      <c r="D129">
        <v>58.813517309553824</v>
      </c>
      <c r="F129">
        <v>360</v>
      </c>
      <c r="G129">
        <v>396.21556676036255</v>
      </c>
      <c r="H129">
        <v>165.10260678190966</v>
      </c>
      <c r="I129">
        <v>428.12185934344609</v>
      </c>
    </row>
    <row r="130" spans="1:9">
      <c r="A130">
        <v>380</v>
      </c>
      <c r="B130">
        <v>52.866907582099728</v>
      </c>
      <c r="C130">
        <v>14.630564625960018</v>
      </c>
      <c r="D130">
        <v>51.946617295776754</v>
      </c>
      <c r="F130">
        <v>380</v>
      </c>
      <c r="G130">
        <v>253.90511785137605</v>
      </c>
      <c r="H130">
        <v>56.744207306609937</v>
      </c>
      <c r="I130">
        <v>325.06034230586931</v>
      </c>
    </row>
    <row r="131" spans="1:9">
      <c r="A131">
        <v>400</v>
      </c>
      <c r="B131">
        <v>60.72189039011068</v>
      </c>
      <c r="C131">
        <v>10.311821139347359</v>
      </c>
      <c r="D131">
        <v>56.794398986105207</v>
      </c>
      <c r="F131">
        <v>400</v>
      </c>
      <c r="G131">
        <v>234.2545398567089</v>
      </c>
      <c r="H131">
        <v>57.329141472674685</v>
      </c>
      <c r="I131">
        <v>244.07982885404249</v>
      </c>
    </row>
    <row r="132" spans="1:9">
      <c r="A132">
        <v>420</v>
      </c>
      <c r="B132">
        <v>48.647918942406356</v>
      </c>
      <c r="C132">
        <v>14.465111643026784</v>
      </c>
      <c r="D132">
        <v>54.684904666258518</v>
      </c>
      <c r="F132">
        <v>420</v>
      </c>
      <c r="G132">
        <v>297.84887293374936</v>
      </c>
      <c r="H132">
        <v>148.12161695866766</v>
      </c>
      <c r="I132">
        <v>266.05170639522913</v>
      </c>
    </row>
    <row r="133" spans="1:9">
      <c r="A133">
        <v>440</v>
      </c>
      <c r="B133">
        <v>41.962793119651515</v>
      </c>
      <c r="C133">
        <v>12.021846282369433</v>
      </c>
      <c r="D133">
        <v>45.305356031028936</v>
      </c>
      <c r="F133">
        <v>440</v>
      </c>
      <c r="G133">
        <v>200.82299164218966</v>
      </c>
      <c r="H133">
        <v>40.956513854833041</v>
      </c>
      <c r="I133">
        <v>249.33593228796951</v>
      </c>
    </row>
    <row r="134" spans="1:9">
      <c r="A134">
        <v>460</v>
      </c>
      <c r="B134">
        <v>63.648074812474007</v>
      </c>
      <c r="C134">
        <v>17.342203543540805</v>
      </c>
      <c r="D134">
        <v>52.805433966062765</v>
      </c>
      <c r="F134">
        <v>460</v>
      </c>
      <c r="G134">
        <v>213.19067549705488</v>
      </c>
      <c r="H134">
        <v>66.779852959313573</v>
      </c>
      <c r="I134">
        <v>207.00683356962227</v>
      </c>
    </row>
    <row r="135" spans="1:9">
      <c r="A135">
        <v>480</v>
      </c>
      <c r="B135">
        <v>38.910433974060801</v>
      </c>
      <c r="C135">
        <v>11.484043226335002</v>
      </c>
      <c r="D135">
        <v>51.279254393267408</v>
      </c>
      <c r="F135">
        <v>480</v>
      </c>
      <c r="G135">
        <v>173.85075594758698</v>
      </c>
      <c r="H135">
        <v>51.747032022774079</v>
      </c>
      <c r="I135">
        <v>193.52071572232092</v>
      </c>
    </row>
    <row r="136" spans="1:9">
      <c r="A136">
        <v>500</v>
      </c>
      <c r="B136">
        <v>41.256128462795445</v>
      </c>
      <c r="C136">
        <v>12.108613483432869</v>
      </c>
      <c r="D136">
        <v>40.083281218428127</v>
      </c>
      <c r="F136">
        <v>500</v>
      </c>
      <c r="G136">
        <v>177.02035687283328</v>
      </c>
      <c r="H136">
        <v>37.977702207214527</v>
      </c>
      <c r="I136">
        <v>175.43555641021013</v>
      </c>
    </row>
    <row r="137" spans="1:9">
      <c r="F137">
        <v>520</v>
      </c>
      <c r="G137">
        <v>179.65374973898318</v>
      </c>
      <c r="H137">
        <v>50.018854706118042</v>
      </c>
      <c r="I137">
        <v>178.33705330590823</v>
      </c>
    </row>
    <row r="138" spans="1:9">
      <c r="F138">
        <v>540</v>
      </c>
      <c r="G138">
        <v>184.72652126898492</v>
      </c>
      <c r="H138">
        <v>45.351317021058208</v>
      </c>
      <c r="I138">
        <v>182.19013550398404</v>
      </c>
    </row>
    <row r="139" spans="1:9">
      <c r="F139">
        <v>560</v>
      </c>
      <c r="G139">
        <v>195.5046034441585</v>
      </c>
      <c r="H139">
        <v>72.738985442037801</v>
      </c>
      <c r="I139">
        <v>190.11556235657173</v>
      </c>
    </row>
    <row r="140" spans="1:9">
      <c r="F140">
        <v>580</v>
      </c>
      <c r="G140">
        <v>182.00613183867907</v>
      </c>
      <c r="H140">
        <v>71.632268637123573</v>
      </c>
      <c r="I140">
        <v>188.75536764141879</v>
      </c>
    </row>
    <row r="141" spans="1:9">
      <c r="F141">
        <v>600</v>
      </c>
      <c r="G141">
        <v>154.38450031045318</v>
      </c>
      <c r="H141">
        <v>43.015538035724809</v>
      </c>
      <c r="I141">
        <v>168.19531607456611</v>
      </c>
    </row>
    <row r="142" spans="1:9">
      <c r="F142">
        <v>620</v>
      </c>
      <c r="G142">
        <v>147.64422263523593</v>
      </c>
      <c r="H142">
        <v>48.951493966495619</v>
      </c>
      <c r="I142">
        <v>151.01436147284454</v>
      </c>
    </row>
    <row r="143" spans="1:9">
      <c r="F143">
        <v>640</v>
      </c>
      <c r="G143">
        <v>156.06557142659338</v>
      </c>
      <c r="H143">
        <v>45.320494011349901</v>
      </c>
      <c r="I143">
        <v>151.85489703091466</v>
      </c>
    </row>
    <row r="144" spans="1:9">
      <c r="F144">
        <v>660</v>
      </c>
      <c r="G144">
        <v>126.317599614016</v>
      </c>
      <c r="H144">
        <v>30.792649025862485</v>
      </c>
      <c r="I144">
        <v>141.1915855203047</v>
      </c>
    </row>
    <row r="145" spans="1:9">
      <c r="F145">
        <v>680</v>
      </c>
      <c r="G145">
        <v>165.08134592800741</v>
      </c>
      <c r="H145">
        <v>60.420226244993749</v>
      </c>
      <c r="I145">
        <v>145.6994727710117</v>
      </c>
    </row>
    <row r="146" spans="1:9">
      <c r="F146">
        <v>700</v>
      </c>
      <c r="G146">
        <v>162.88576888315657</v>
      </c>
      <c r="H146">
        <v>43.831505237245864</v>
      </c>
      <c r="I146">
        <v>163.98355740558199</v>
      </c>
    </row>
    <row r="147" spans="1:9">
      <c r="F147">
        <v>720</v>
      </c>
      <c r="G147">
        <v>174.62695403837347</v>
      </c>
      <c r="H147">
        <v>57.184119338026576</v>
      </c>
      <c r="I147">
        <v>168.75636146076502</v>
      </c>
    </row>
    <row r="148" spans="1:9">
      <c r="F148">
        <v>740</v>
      </c>
      <c r="G148">
        <v>175.44195773309664</v>
      </c>
      <c r="H148">
        <v>60.345992978749777</v>
      </c>
      <c r="I148">
        <v>175.03445588573504</v>
      </c>
    </row>
    <row r="149" spans="1:9">
      <c r="F149">
        <v>760</v>
      </c>
      <c r="G149">
        <v>126.23956413478882</v>
      </c>
      <c r="H149">
        <v>42.234348694105201</v>
      </c>
      <c r="I149">
        <v>150.84076093394273</v>
      </c>
    </row>
    <row r="150" spans="1:9">
      <c r="F150">
        <v>780</v>
      </c>
      <c r="G150">
        <v>173.98424072731115</v>
      </c>
      <c r="H150">
        <v>50.688183384509976</v>
      </c>
      <c r="I150">
        <v>150.11190243105</v>
      </c>
    </row>
    <row r="151" spans="1:9">
      <c r="F151">
        <v>800</v>
      </c>
      <c r="G151">
        <v>142.99463671756635</v>
      </c>
      <c r="H151">
        <v>32.510480455104506</v>
      </c>
      <c r="I151">
        <v>158.48943872243876</v>
      </c>
    </row>
    <row r="152" spans="1:9">
      <c r="F152">
        <v>820</v>
      </c>
      <c r="G152">
        <v>180.89899553986672</v>
      </c>
      <c r="H152">
        <v>61.234389332108485</v>
      </c>
      <c r="I152">
        <v>161.94681612871653</v>
      </c>
    </row>
    <row r="153" spans="1:9">
      <c r="F153">
        <v>840</v>
      </c>
      <c r="G153">
        <v>74.895618192011952</v>
      </c>
      <c r="H153">
        <v>16.152612768044548</v>
      </c>
      <c r="I153">
        <v>127.89730686593933</v>
      </c>
    </row>
    <row r="154" spans="1:9">
      <c r="F154">
        <v>860</v>
      </c>
      <c r="G154">
        <v>116.62522193449507</v>
      </c>
      <c r="H154">
        <v>32.521693734383923</v>
      </c>
      <c r="I154">
        <v>95.76042006325352</v>
      </c>
    </row>
    <row r="155" spans="1:9">
      <c r="F155">
        <v>880</v>
      </c>
      <c r="G155">
        <v>140.54345999009954</v>
      </c>
      <c r="H155">
        <v>55.155307178864831</v>
      </c>
      <c r="I155">
        <v>128.58434096229729</v>
      </c>
    </row>
    <row r="156" spans="1:9">
      <c r="F156">
        <v>900</v>
      </c>
      <c r="G156">
        <v>177.45418100712834</v>
      </c>
      <c r="H156">
        <v>53.768235935747725</v>
      </c>
      <c r="I156">
        <v>158.99882049861395</v>
      </c>
    </row>
    <row r="159" spans="1:9" s="7" customFormat="1" ht="18.75">
      <c r="A159" s="7" t="s">
        <v>278</v>
      </c>
    </row>
    <row r="161" spans="1:11">
      <c r="A161" s="66" t="s">
        <v>319</v>
      </c>
      <c r="B161" s="66"/>
      <c r="C161" s="66"/>
      <c r="E161" s="67" t="s">
        <v>320</v>
      </c>
      <c r="F161" s="67"/>
      <c r="G161" s="67"/>
    </row>
    <row r="163" spans="1:11">
      <c r="A163" s="40" t="s">
        <v>83</v>
      </c>
      <c r="B163" t="s">
        <v>176</v>
      </c>
      <c r="C163" t="s">
        <v>325</v>
      </c>
      <c r="E163" s="40" t="s">
        <v>83</v>
      </c>
      <c r="F163" t="s">
        <v>176</v>
      </c>
      <c r="G163" t="s">
        <v>325</v>
      </c>
    </row>
    <row r="164" spans="1:11">
      <c r="A164" s="1" t="s">
        <v>26</v>
      </c>
      <c r="B164">
        <v>384.2675782</v>
      </c>
      <c r="C164">
        <v>674.66125499999998</v>
      </c>
      <c r="E164" s="1" t="s">
        <v>67</v>
      </c>
      <c r="F164">
        <v>73.540915400000003</v>
      </c>
      <c r="G164">
        <v>847.78708400000005</v>
      </c>
    </row>
    <row r="165" spans="1:11">
      <c r="A165" s="1" t="s">
        <v>27</v>
      </c>
      <c r="B165">
        <v>712.30957039999998</v>
      </c>
      <c r="C165">
        <v>596.00830099999996</v>
      </c>
      <c r="E165" s="1" t="s">
        <v>68</v>
      </c>
      <c r="F165">
        <v>50.088141</v>
      </c>
      <c r="G165">
        <v>1276.714618</v>
      </c>
      <c r="K165" s="2"/>
    </row>
    <row r="166" spans="1:11">
      <c r="A166" s="1" t="s">
        <v>28</v>
      </c>
      <c r="B166">
        <v>1029.8797605999998</v>
      </c>
      <c r="C166">
        <v>907.45544400000006</v>
      </c>
      <c r="E166" s="1" t="s">
        <v>69</v>
      </c>
      <c r="F166">
        <v>391.72576119999997</v>
      </c>
      <c r="G166">
        <v>793.52401299999997</v>
      </c>
      <c r="K166" s="2"/>
    </row>
    <row r="167" spans="1:11">
      <c r="A167" s="1" t="s">
        <v>29</v>
      </c>
      <c r="B167">
        <v>160.89749999999998</v>
      </c>
      <c r="C167">
        <v>58.03</v>
      </c>
      <c r="E167" s="1" t="s">
        <v>70</v>
      </c>
      <c r="F167">
        <v>213.62304699999999</v>
      </c>
      <c r="G167">
        <v>411.12216999999998</v>
      </c>
      <c r="K167" s="2"/>
    </row>
    <row r="168" spans="1:11">
      <c r="A168" s="1" t="s">
        <v>30</v>
      </c>
      <c r="B168">
        <v>357.95532220000001</v>
      </c>
      <c r="C168">
        <v>548.74267599999996</v>
      </c>
      <c r="E168" s="1" t="s">
        <v>71</v>
      </c>
      <c r="F168">
        <v>643.40432200000009</v>
      </c>
      <c r="G168">
        <v>1190.4221749999999</v>
      </c>
      <c r="K168" s="2"/>
    </row>
    <row r="169" spans="1:11">
      <c r="A169" s="1" t="s">
        <v>31</v>
      </c>
      <c r="B169">
        <v>167.7460188</v>
      </c>
      <c r="C169">
        <v>148.03998899999999</v>
      </c>
      <c r="E169" s="1" t="s">
        <v>72</v>
      </c>
      <c r="F169">
        <v>363.3105468</v>
      </c>
      <c r="G169">
        <v>1051.757186</v>
      </c>
      <c r="K169" s="2"/>
    </row>
    <row r="170" spans="1:11">
      <c r="A170" s="1" t="s">
        <v>32</v>
      </c>
      <c r="B170">
        <v>165.19193199999998</v>
      </c>
      <c r="C170">
        <v>412.71910100000002</v>
      </c>
      <c r="E170" s="1" t="s">
        <v>73</v>
      </c>
      <c r="F170">
        <v>615.26605059999997</v>
      </c>
      <c r="G170">
        <v>501.17563100000001</v>
      </c>
      <c r="K170" s="2"/>
    </row>
    <row r="171" spans="1:11">
      <c r="A171" s="1" t="s">
        <v>33</v>
      </c>
      <c r="B171">
        <v>963.76852959999997</v>
      </c>
      <c r="C171">
        <v>1037.66902</v>
      </c>
      <c r="E171" s="1" t="s">
        <v>74</v>
      </c>
      <c r="F171">
        <v>120.80879400000001</v>
      </c>
      <c r="G171">
        <v>183.88484099999999</v>
      </c>
      <c r="K171" s="2"/>
    </row>
    <row r="172" spans="1:11">
      <c r="A172" s="1" t="s">
        <v>34</v>
      </c>
      <c r="B172">
        <v>872.63158540000006</v>
      </c>
      <c r="C172">
        <v>1603.7234579999999</v>
      </c>
      <c r="E172" s="1" t="s">
        <v>75</v>
      </c>
      <c r="F172">
        <v>385.08813720000001</v>
      </c>
      <c r="G172">
        <v>1427.283578</v>
      </c>
      <c r="K172" s="2"/>
    </row>
    <row r="173" spans="1:11">
      <c r="A173" s="1" t="s">
        <v>35</v>
      </c>
      <c r="B173">
        <v>408.05025539999997</v>
      </c>
      <c r="C173">
        <v>755.81054700000004</v>
      </c>
      <c r="E173" s="1" t="s">
        <v>76</v>
      </c>
      <c r="F173">
        <v>378.16702180000004</v>
      </c>
      <c r="G173">
        <v>1996.101148</v>
      </c>
      <c r="K173" s="2"/>
    </row>
    <row r="174" spans="1:11">
      <c r="A174" s="1" t="s">
        <v>36</v>
      </c>
      <c r="B174">
        <v>818.64213399999994</v>
      </c>
      <c r="C174">
        <v>1264.25584</v>
      </c>
      <c r="E174" s="1" t="s">
        <v>77</v>
      </c>
      <c r="F174">
        <v>820.50529719999997</v>
      </c>
      <c r="G174">
        <v>2508.0314870000002</v>
      </c>
      <c r="K174" s="2"/>
    </row>
    <row r="175" spans="1:11">
      <c r="A175" s="1" t="s">
        <v>37</v>
      </c>
      <c r="B175">
        <v>1233.7427003999999</v>
      </c>
      <c r="C175">
        <v>528.30132400000002</v>
      </c>
      <c r="K175" s="2"/>
    </row>
    <row r="176" spans="1:11">
      <c r="A176" s="1" t="s">
        <v>38</v>
      </c>
      <c r="B176">
        <v>89.347133599999992</v>
      </c>
      <c r="C176">
        <v>122.446881</v>
      </c>
      <c r="K176" s="2"/>
    </row>
    <row r="177" spans="1:11">
      <c r="K177" s="2"/>
    </row>
    <row r="178" spans="1:11">
      <c r="A178" s="19" t="s">
        <v>182</v>
      </c>
      <c r="B178">
        <f>AVERAGE(B164:B176)</f>
        <v>566.49461696923083</v>
      </c>
      <c r="C178">
        <f t="shared" ref="C178:G178" si="0">AVERAGE(C164:C176)</f>
        <v>665.98952584615392</v>
      </c>
      <c r="F178">
        <f t="shared" si="0"/>
        <v>368.68436674545455</v>
      </c>
      <c r="G178">
        <f t="shared" si="0"/>
        <v>1107.9821755454545</v>
      </c>
    </row>
    <row r="179" spans="1:11">
      <c r="A179" s="19" t="s">
        <v>12</v>
      </c>
      <c r="B179">
        <f>STDEV(B164:B176)</f>
        <v>388.4108167461352</v>
      </c>
      <c r="C179">
        <f t="shared" ref="C179:G179" si="1">STDEV(C164:C176)</f>
        <v>454.32506902250879</v>
      </c>
      <c r="F179">
        <f t="shared" si="1"/>
        <v>248.07943212448765</v>
      </c>
      <c r="G179">
        <f t="shared" si="1"/>
        <v>690.19159402628657</v>
      </c>
    </row>
    <row r="180" spans="1:11">
      <c r="A180" s="19" t="s">
        <v>13</v>
      </c>
      <c r="B180">
        <v>13</v>
      </c>
      <c r="C180">
        <v>13</v>
      </c>
      <c r="F180">
        <v>11</v>
      </c>
      <c r="G180">
        <v>11</v>
      </c>
    </row>
    <row r="181" spans="1:11">
      <c r="A181" s="19" t="s">
        <v>19</v>
      </c>
      <c r="B181">
        <f>B179/SQRT(B180-1)</f>
        <v>112.12454480227179</v>
      </c>
      <c r="C181">
        <f t="shared" ref="C181:G181" si="2">C179/SQRT(C180-1)</f>
        <v>131.1523504498704</v>
      </c>
      <c r="F181">
        <f t="shared" si="2"/>
        <v>78.4496046154525</v>
      </c>
      <c r="G181">
        <f t="shared" si="2"/>
        <v>218.25774590253295</v>
      </c>
    </row>
    <row r="183" spans="1:11">
      <c r="B183" s="8" t="s">
        <v>277</v>
      </c>
      <c r="F183" s="8" t="s">
        <v>321</v>
      </c>
    </row>
  </sheetData>
  <mergeCells count="21">
    <mergeCell ref="I7:J7"/>
    <mergeCell ref="A109:D109"/>
    <mergeCell ref="F109:I109"/>
    <mergeCell ref="A161:C161"/>
    <mergeCell ref="E161:G161"/>
    <mergeCell ref="M50:O50"/>
    <mergeCell ref="A49:I49"/>
    <mergeCell ref="J49:O49"/>
    <mergeCell ref="A47:O47"/>
    <mergeCell ref="A3:O3"/>
    <mergeCell ref="A29:O29"/>
    <mergeCell ref="A50:C50"/>
    <mergeCell ref="D50:F50"/>
    <mergeCell ref="G50:I50"/>
    <mergeCell ref="J50:L50"/>
    <mergeCell ref="A6:F6"/>
    <mergeCell ref="G6:J6"/>
    <mergeCell ref="A7:B7"/>
    <mergeCell ref="C7:D7"/>
    <mergeCell ref="E7:F7"/>
    <mergeCell ref="G7:H7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2"/>
  <sheetViews>
    <sheetView zoomScaleNormal="100" workbookViewId="0">
      <selection activeCell="F14" sqref="F14"/>
    </sheetView>
  </sheetViews>
  <sheetFormatPr defaultRowHeight="15"/>
  <cols>
    <col min="3" max="3" width="16.7109375" customWidth="1"/>
    <col min="4" max="4" width="23" customWidth="1"/>
    <col min="5" max="7" width="19.7109375" customWidth="1"/>
    <col min="11" max="11" width="9.140625" customWidth="1"/>
    <col min="15" max="16" width="16.5703125" customWidth="1"/>
    <col min="17" max="19" width="19.5703125" customWidth="1"/>
    <col min="23" max="23" width="9.28515625" customWidth="1"/>
    <col min="27" max="27" width="16.7109375" customWidth="1"/>
    <col min="28" max="28" width="16.5703125" customWidth="1"/>
    <col min="29" max="31" width="19.5703125" customWidth="1"/>
    <col min="35" max="35" width="9.140625" customWidth="1"/>
    <col min="40" max="40" width="16.7109375" customWidth="1"/>
    <col min="41" max="41" width="16.5703125" customWidth="1"/>
    <col min="42" max="44" width="19.5703125" customWidth="1"/>
    <col min="48" max="48" width="9.140625" customWidth="1"/>
  </cols>
  <sheetData>
    <row r="1" spans="1:49" s="8" customFormat="1" ht="18.75">
      <c r="A1" s="7" t="s">
        <v>138</v>
      </c>
    </row>
    <row r="2" spans="1:49">
      <c r="C2" s="18" t="s">
        <v>338</v>
      </c>
      <c r="D2" s="42" t="s">
        <v>337</v>
      </c>
      <c r="O2" s="18" t="s">
        <v>339</v>
      </c>
      <c r="P2" s="43" t="s">
        <v>85</v>
      </c>
      <c r="AA2" s="18" t="s">
        <v>340</v>
      </c>
      <c r="AB2" s="44" t="s">
        <v>86</v>
      </c>
      <c r="AN2" s="18" t="s">
        <v>341</v>
      </c>
      <c r="AO2" s="45" t="s">
        <v>88</v>
      </c>
    </row>
    <row r="3" spans="1:49">
      <c r="C3" s="2" t="s">
        <v>83</v>
      </c>
      <c r="D3" t="s">
        <v>297</v>
      </c>
      <c r="E3" t="s">
        <v>348</v>
      </c>
      <c r="F3" t="s">
        <v>347</v>
      </c>
      <c r="G3" t="s">
        <v>346</v>
      </c>
      <c r="H3" s="5" t="s">
        <v>342</v>
      </c>
      <c r="I3" s="5" t="s">
        <v>343</v>
      </c>
      <c r="J3" s="5" t="s">
        <v>344</v>
      </c>
      <c r="K3" t="s">
        <v>345</v>
      </c>
      <c r="L3" t="s">
        <v>137</v>
      </c>
      <c r="O3" s="2" t="s">
        <v>83</v>
      </c>
      <c r="P3" t="s">
        <v>297</v>
      </c>
      <c r="Q3" t="s">
        <v>348</v>
      </c>
      <c r="R3" t="s">
        <v>347</v>
      </c>
      <c r="S3" t="s">
        <v>346</v>
      </c>
      <c r="T3" s="5" t="s">
        <v>342</v>
      </c>
      <c r="U3" s="5" t="s">
        <v>343</v>
      </c>
      <c r="V3" s="5" t="s">
        <v>344</v>
      </c>
      <c r="W3" t="s">
        <v>345</v>
      </c>
      <c r="X3" t="s">
        <v>137</v>
      </c>
      <c r="AA3" s="2" t="s">
        <v>83</v>
      </c>
      <c r="AB3" t="s">
        <v>297</v>
      </c>
      <c r="AC3" t="s">
        <v>348</v>
      </c>
      <c r="AD3" t="s">
        <v>347</v>
      </c>
      <c r="AE3" t="s">
        <v>346</v>
      </c>
      <c r="AF3" s="5" t="s">
        <v>342</v>
      </c>
      <c r="AG3" s="5" t="s">
        <v>343</v>
      </c>
      <c r="AH3" s="5" t="s">
        <v>344</v>
      </c>
      <c r="AI3" t="s">
        <v>345</v>
      </c>
      <c r="AJ3" t="s">
        <v>137</v>
      </c>
      <c r="AN3" s="2" t="s">
        <v>83</v>
      </c>
      <c r="AO3" t="s">
        <v>297</v>
      </c>
      <c r="AP3" t="s">
        <v>348</v>
      </c>
      <c r="AQ3" t="s">
        <v>347</v>
      </c>
      <c r="AR3" t="s">
        <v>346</v>
      </c>
      <c r="AS3" s="5" t="s">
        <v>342</v>
      </c>
      <c r="AT3" s="5" t="s">
        <v>343</v>
      </c>
      <c r="AU3" s="5" t="s">
        <v>344</v>
      </c>
      <c r="AV3" t="s">
        <v>345</v>
      </c>
      <c r="AW3" t="s">
        <v>137</v>
      </c>
    </row>
    <row r="4" spans="1:49">
      <c r="C4" s="1" t="s">
        <v>115</v>
      </c>
      <c r="D4">
        <v>520.63110359999996</v>
      </c>
      <c r="E4">
        <v>180.06286600000001</v>
      </c>
      <c r="F4">
        <v>148.46191400000001</v>
      </c>
      <c r="G4">
        <v>196.53015099999999</v>
      </c>
      <c r="H4">
        <f>E4*100/D4</f>
        <v>34.585499167245693</v>
      </c>
      <c r="I4">
        <f>F4*100/D4</f>
        <v>28.515759618169696</v>
      </c>
      <c r="J4">
        <f>G4*100/D4</f>
        <v>37.748445999683071</v>
      </c>
      <c r="K4">
        <f>E4*100/D4</f>
        <v>34.585499167245693</v>
      </c>
      <c r="L4">
        <f>MAX(E4:G4)*100/D4</f>
        <v>37.748445999683071</v>
      </c>
      <c r="O4" s="20" t="s">
        <v>288</v>
      </c>
      <c r="P4">
        <v>106.67042260000001</v>
      </c>
      <c r="Q4">
        <v>203.406701</v>
      </c>
      <c r="R4">
        <v>119.533128</v>
      </c>
      <c r="S4">
        <v>264.57081299999999</v>
      </c>
      <c r="T4">
        <f t="shared" ref="T4:T9" si="0">Q4*100/P4</f>
        <v>190.68706773830667</v>
      </c>
      <c r="U4">
        <f t="shared" ref="U4:U9" si="1">R4*100/P4</f>
        <v>112.05836171497458</v>
      </c>
      <c r="V4">
        <f t="shared" ref="V4:V9" si="2">S4*100/P4</f>
        <v>248.02640371277573</v>
      </c>
      <c r="W4">
        <f t="shared" ref="W4:W9" si="3">Q4*100/P4</f>
        <v>190.68706773830667</v>
      </c>
      <c r="X4">
        <f t="shared" ref="X4:X9" si="4">MAX(Q4:S4)*100/P4</f>
        <v>248.02640371277573</v>
      </c>
      <c r="AA4" s="1" t="s">
        <v>129</v>
      </c>
      <c r="AB4">
        <v>73.639526399999994</v>
      </c>
      <c r="AC4">
        <v>0</v>
      </c>
      <c r="AD4">
        <v>0</v>
      </c>
      <c r="AE4">
        <v>0</v>
      </c>
      <c r="AF4">
        <f t="shared" ref="AF4:AF10" si="5">AC4*100/AB4</f>
        <v>0</v>
      </c>
      <c r="AG4">
        <f t="shared" ref="AG4:AG10" si="6">AD4*100/AB4</f>
        <v>0</v>
      </c>
      <c r="AH4">
        <f t="shared" ref="AH4:AH10" si="7">AE4*100/AB4</f>
        <v>0</v>
      </c>
      <c r="AI4">
        <f t="shared" ref="AI4:AI10" si="8">AC4*100/AB4</f>
        <v>0</v>
      </c>
      <c r="AJ4">
        <f t="shared" ref="AJ4:AJ10" si="9">MAX(AC4:AE4)*100/AB4</f>
        <v>0</v>
      </c>
      <c r="AK4">
        <f t="shared" ref="AK4:AK10" si="10">MAX(AC4:AE4)</f>
        <v>0</v>
      </c>
      <c r="AN4" s="1" t="s">
        <v>120</v>
      </c>
      <c r="AO4">
        <v>155.71649140000002</v>
      </c>
      <c r="AP4">
        <v>1062.0827409999999</v>
      </c>
      <c r="AQ4">
        <v>1347.9847299999999</v>
      </c>
      <c r="AR4">
        <v>407.54098599999998</v>
      </c>
      <c r="AS4">
        <f>AP4*100/AO4</f>
        <v>682.0618236714264</v>
      </c>
      <c r="AT4">
        <f>AQ4*100/AO4</f>
        <v>865.66600485322761</v>
      </c>
      <c r="AU4">
        <f>AR4*100/AO4</f>
        <v>261.71986174098959</v>
      </c>
      <c r="AV4">
        <f>AP4*100/AO4</f>
        <v>682.0618236714264</v>
      </c>
      <c r="AW4">
        <f>MAX(AP4:AR4)*100/AO4</f>
        <v>865.66600485322761</v>
      </c>
    </row>
    <row r="5" spans="1:49">
      <c r="C5" s="1" t="s">
        <v>116</v>
      </c>
      <c r="D5">
        <v>112.57507339999999</v>
      </c>
      <c r="E5">
        <v>158.078003</v>
      </c>
      <c r="F5">
        <v>264.17541499999999</v>
      </c>
      <c r="G5">
        <v>102.70996100000001</v>
      </c>
      <c r="H5">
        <f>E5*100/D5</f>
        <v>140.42007544451664</v>
      </c>
      <c r="I5">
        <f>F5*100/D5</f>
        <v>234.66599400858129</v>
      </c>
      <c r="J5">
        <f>G5*100/D5</f>
        <v>91.236859011455024</v>
      </c>
      <c r="K5">
        <f>E5*100/D5</f>
        <v>140.42007544451664</v>
      </c>
      <c r="L5">
        <f>MAX(E5:G5)*100/D5</f>
        <v>234.66599400858129</v>
      </c>
      <c r="O5" s="20" t="s">
        <v>289</v>
      </c>
      <c r="P5">
        <v>389.44974439999999</v>
      </c>
      <c r="Q5">
        <v>334.92275100000001</v>
      </c>
      <c r="R5">
        <v>272.16922099999999</v>
      </c>
      <c r="S5">
        <v>51.805388999999998</v>
      </c>
      <c r="T5">
        <f t="shared" si="0"/>
        <v>85.998965416190941</v>
      </c>
      <c r="U5">
        <f t="shared" si="1"/>
        <v>69.885582135716504</v>
      </c>
      <c r="V5">
        <f t="shared" si="2"/>
        <v>13.302201309648618</v>
      </c>
      <c r="W5">
        <f t="shared" si="3"/>
        <v>85.998965416190941</v>
      </c>
      <c r="X5">
        <f t="shared" si="4"/>
        <v>85.998965416190941</v>
      </c>
      <c r="AA5" s="1" t="s">
        <v>130</v>
      </c>
      <c r="AB5">
        <v>610.4821776</v>
      </c>
      <c r="AC5">
        <v>1046.2158199999999</v>
      </c>
      <c r="AD5">
        <v>0</v>
      </c>
      <c r="AE5">
        <v>0</v>
      </c>
      <c r="AF5">
        <f t="shared" si="5"/>
        <v>171.37532566683728</v>
      </c>
      <c r="AG5">
        <f t="shared" si="6"/>
        <v>0</v>
      </c>
      <c r="AH5">
        <f t="shared" si="7"/>
        <v>0</v>
      </c>
      <c r="AI5">
        <f t="shared" si="8"/>
        <v>171.37532566683728</v>
      </c>
      <c r="AJ5">
        <f t="shared" si="9"/>
        <v>171.37532566683728</v>
      </c>
      <c r="AK5">
        <f t="shared" si="10"/>
        <v>1046.2158199999999</v>
      </c>
      <c r="AN5" s="1" t="s">
        <v>121</v>
      </c>
      <c r="AO5">
        <v>80.570302600000005</v>
      </c>
      <c r="AP5">
        <v>958.65120899999999</v>
      </c>
      <c r="AQ5">
        <v>1008.43025</v>
      </c>
      <c r="AR5">
        <v>363.39173</v>
      </c>
      <c r="AS5">
        <f t="shared" ref="AS5:AS12" si="11">AP5*100/AO5</f>
        <v>1189.8319580097989</v>
      </c>
      <c r="AT5">
        <f t="shared" ref="AT5:AT12" si="12">AQ5*100/AO5</f>
        <v>1251.6153191163512</v>
      </c>
      <c r="AU5">
        <f t="shared" ref="AU5:AU12" si="13">AR5*100/AO5</f>
        <v>451.02440759605639</v>
      </c>
      <c r="AV5">
        <f t="shared" ref="AV5:AV12" si="14">AP5*100/AO5</f>
        <v>1189.8319580097989</v>
      </c>
      <c r="AW5">
        <f t="shared" ref="AW5:AW12" si="15">MAX(AP5:AR5)*100/AO5</f>
        <v>1251.6153191163512</v>
      </c>
    </row>
    <row r="6" spans="1:49">
      <c r="C6" s="1" t="s">
        <v>117</v>
      </c>
      <c r="D6">
        <v>69.563598799999994</v>
      </c>
      <c r="E6">
        <v>29.638672</v>
      </c>
      <c r="F6">
        <v>52.255248999999999</v>
      </c>
      <c r="G6">
        <v>0</v>
      </c>
      <c r="H6">
        <f>E6*100/D6</f>
        <v>42.606582338002909</v>
      </c>
      <c r="I6">
        <f>F6*100/D6</f>
        <v>75.118668242333669</v>
      </c>
      <c r="J6">
        <f>G6*100/D6</f>
        <v>0</v>
      </c>
      <c r="K6">
        <f>E6*100/D6</f>
        <v>42.606582338002909</v>
      </c>
      <c r="L6">
        <f>MAX(E6:G6)*100/D6</f>
        <v>75.118668242333669</v>
      </c>
      <c r="O6" s="20" t="s">
        <v>290</v>
      </c>
      <c r="P6">
        <v>423.70943480000005</v>
      </c>
      <c r="Q6">
        <v>350.12958200000003</v>
      </c>
      <c r="R6">
        <v>613.99551799999995</v>
      </c>
      <c r="S6">
        <v>180.04807700000001</v>
      </c>
      <c r="T6">
        <f t="shared" si="0"/>
        <v>82.634360541267782</v>
      </c>
      <c r="U6">
        <f t="shared" si="1"/>
        <v>144.90956952370414</v>
      </c>
      <c r="V6">
        <f t="shared" si="2"/>
        <v>42.493289554665353</v>
      </c>
      <c r="W6">
        <f t="shared" si="3"/>
        <v>82.634360541267782</v>
      </c>
      <c r="X6">
        <f t="shared" si="4"/>
        <v>144.90956952370414</v>
      </c>
      <c r="AA6" s="1" t="s">
        <v>131</v>
      </c>
      <c r="AB6">
        <v>203.36791980000001</v>
      </c>
      <c r="AC6">
        <v>506.49108899999999</v>
      </c>
      <c r="AD6">
        <v>286.489868</v>
      </c>
      <c r="AE6">
        <v>217.99316400000001</v>
      </c>
      <c r="AF6">
        <f t="shared" si="5"/>
        <v>249.05161517023097</v>
      </c>
      <c r="AG6">
        <f t="shared" si="6"/>
        <v>140.87269431764133</v>
      </c>
      <c r="AH6">
        <f t="shared" si="7"/>
        <v>107.19151979052695</v>
      </c>
      <c r="AI6">
        <f t="shared" si="8"/>
        <v>249.05161517023097</v>
      </c>
      <c r="AJ6">
        <f t="shared" si="9"/>
        <v>249.05161517023097</v>
      </c>
      <c r="AK6">
        <f t="shared" si="10"/>
        <v>506.49108899999999</v>
      </c>
      <c r="AN6" s="1" t="s">
        <v>122</v>
      </c>
      <c r="AO6">
        <v>406.87938960000002</v>
      </c>
      <c r="AP6">
        <v>826.85078299999998</v>
      </c>
      <c r="AQ6">
        <v>542.45580800000005</v>
      </c>
      <c r="AR6">
        <v>235.31259900000001</v>
      </c>
      <c r="AS6">
        <f t="shared" si="11"/>
        <v>203.21766207250519</v>
      </c>
      <c r="AT6">
        <f t="shared" si="12"/>
        <v>133.32103366879412</v>
      </c>
      <c r="AU6">
        <f t="shared" si="13"/>
        <v>57.833501773420863</v>
      </c>
      <c r="AV6">
        <f t="shared" si="14"/>
        <v>203.21766207250519</v>
      </c>
      <c r="AW6">
        <f t="shared" si="15"/>
        <v>203.21766207250519</v>
      </c>
    </row>
    <row r="7" spans="1:49">
      <c r="C7" s="1" t="s">
        <v>118</v>
      </c>
      <c r="D7">
        <v>182.03491220000001</v>
      </c>
      <c r="E7">
        <v>57.785034000000003</v>
      </c>
      <c r="F7">
        <v>128.878784</v>
      </c>
      <c r="G7">
        <v>22.824096999999998</v>
      </c>
      <c r="H7">
        <f>E7*100/D7</f>
        <v>31.743929393341944</v>
      </c>
      <c r="I7">
        <f>F7*100/D7</f>
        <v>70.798937655652622</v>
      </c>
      <c r="J7">
        <f>G7*100/D7</f>
        <v>12.53830747308702</v>
      </c>
      <c r="K7">
        <f>E7*100/D7</f>
        <v>31.743929393341944</v>
      </c>
      <c r="L7">
        <f>MAX(E7:G7)*100/D7</f>
        <v>70.798937655652622</v>
      </c>
      <c r="O7" s="32" t="s">
        <v>291</v>
      </c>
      <c r="P7">
        <v>655.76872239999989</v>
      </c>
      <c r="Q7">
        <v>1169.7768699999999</v>
      </c>
      <c r="R7">
        <v>1194.768239</v>
      </c>
      <c r="S7">
        <v>713.71034599999996</v>
      </c>
      <c r="T7">
        <f t="shared" si="0"/>
        <v>178.38253488498495</v>
      </c>
      <c r="U7">
        <f t="shared" si="1"/>
        <v>182.19353839069288</v>
      </c>
      <c r="V7">
        <f t="shared" si="2"/>
        <v>108.83567965668503</v>
      </c>
      <c r="W7">
        <f t="shared" si="3"/>
        <v>178.38253488498495</v>
      </c>
      <c r="X7">
        <f t="shared" si="4"/>
        <v>182.19353839069288</v>
      </c>
      <c r="AA7" s="1" t="s">
        <v>132</v>
      </c>
      <c r="AB7">
        <v>31.102295000000002</v>
      </c>
      <c r="AC7">
        <v>58.963012999999997</v>
      </c>
      <c r="AD7">
        <v>34.588622999999998</v>
      </c>
      <c r="AE7">
        <v>65.774535999999998</v>
      </c>
      <c r="AF7">
        <f t="shared" si="5"/>
        <v>189.57769193559511</v>
      </c>
      <c r="AG7">
        <f t="shared" si="6"/>
        <v>111.20923070146431</v>
      </c>
      <c r="AH7">
        <f t="shared" si="7"/>
        <v>211.4780790292163</v>
      </c>
      <c r="AI7">
        <f t="shared" si="8"/>
        <v>189.57769193559511</v>
      </c>
      <c r="AJ7">
        <f t="shared" si="9"/>
        <v>211.4780790292163</v>
      </c>
      <c r="AK7">
        <f t="shared" si="10"/>
        <v>65.774535999999998</v>
      </c>
      <c r="AN7" s="1" t="s">
        <v>123</v>
      </c>
      <c r="AO7">
        <v>767.53028340000014</v>
      </c>
      <c r="AP7">
        <v>1230.2751639999999</v>
      </c>
      <c r="AQ7">
        <v>1133.605094</v>
      </c>
      <c r="AR7">
        <v>642.26863400000002</v>
      </c>
      <c r="AS7">
        <f t="shared" si="11"/>
        <v>160.29011370732317</v>
      </c>
      <c r="AT7">
        <f t="shared" si="12"/>
        <v>147.69516180890795</v>
      </c>
      <c r="AU7">
        <f t="shared" si="13"/>
        <v>83.679907866942145</v>
      </c>
      <c r="AV7">
        <f t="shared" si="14"/>
        <v>160.29011370732317</v>
      </c>
      <c r="AW7">
        <f t="shared" si="15"/>
        <v>160.29011370732317</v>
      </c>
    </row>
    <row r="8" spans="1:49">
      <c r="C8" s="1" t="s">
        <v>119</v>
      </c>
      <c r="D8">
        <v>143.85314919999999</v>
      </c>
      <c r="E8">
        <v>72.406006000000005</v>
      </c>
      <c r="F8">
        <v>0</v>
      </c>
      <c r="G8">
        <v>20.059204000000001</v>
      </c>
      <c r="H8">
        <f>E8*100/D8</f>
        <v>50.333278348556313</v>
      </c>
      <c r="I8">
        <f>F8*100/D8</f>
        <v>0</v>
      </c>
      <c r="J8">
        <f>G8*100/D8</f>
        <v>13.944223057718087</v>
      </c>
      <c r="K8">
        <f>E8*100/D8</f>
        <v>50.333278348556313</v>
      </c>
      <c r="L8">
        <f>MAX(E8:G8)*100/D8</f>
        <v>50.333278348556313</v>
      </c>
      <c r="O8" s="32" t="s">
        <v>292</v>
      </c>
      <c r="P8">
        <v>176.53004660000002</v>
      </c>
      <c r="Q8">
        <v>594.64888099999996</v>
      </c>
      <c r="R8">
        <v>534.52616999999998</v>
      </c>
      <c r="S8">
        <v>409.24775099999999</v>
      </c>
      <c r="T8">
        <f t="shared" si="0"/>
        <v>336.85420269979124</v>
      </c>
      <c r="U8">
        <f t="shared" si="1"/>
        <v>302.79614167393527</v>
      </c>
      <c r="V8">
        <f t="shared" si="2"/>
        <v>231.82894860233949</v>
      </c>
      <c r="W8">
        <f t="shared" si="3"/>
        <v>336.85420269979124</v>
      </c>
      <c r="X8">
        <f t="shared" si="4"/>
        <v>336.85420269979124</v>
      </c>
      <c r="AA8" s="1" t="s">
        <v>133</v>
      </c>
      <c r="AB8">
        <v>66.372070399999998</v>
      </c>
      <c r="AC8">
        <v>111.535645</v>
      </c>
      <c r="AD8">
        <v>0</v>
      </c>
      <c r="AE8">
        <v>47.592162999999999</v>
      </c>
      <c r="AF8">
        <f t="shared" si="5"/>
        <v>168.04605360028066</v>
      </c>
      <c r="AG8">
        <f t="shared" si="6"/>
        <v>0</v>
      </c>
      <c r="AH8">
        <f t="shared" si="7"/>
        <v>71.705105345033815</v>
      </c>
      <c r="AI8">
        <f t="shared" si="8"/>
        <v>168.04605360028066</v>
      </c>
      <c r="AJ8">
        <f t="shared" si="9"/>
        <v>168.04605360028066</v>
      </c>
      <c r="AK8">
        <f t="shared" si="10"/>
        <v>111.535645</v>
      </c>
      <c r="AN8" s="1" t="s">
        <v>124</v>
      </c>
      <c r="AO8">
        <v>135.20749480000001</v>
      </c>
      <c r="AP8">
        <v>862.86719700000003</v>
      </c>
      <c r="AQ8">
        <v>310.246015</v>
      </c>
      <c r="AR8">
        <v>255.00019700000001</v>
      </c>
      <c r="AS8">
        <f t="shared" si="11"/>
        <v>638.18000494451883</v>
      </c>
      <c r="AT8">
        <f t="shared" si="12"/>
        <v>229.45918453627024</v>
      </c>
      <c r="AU8">
        <f t="shared" si="13"/>
        <v>188.59915818808588</v>
      </c>
      <c r="AV8">
        <f t="shared" si="14"/>
        <v>638.18000494451883</v>
      </c>
      <c r="AW8">
        <f t="shared" si="15"/>
        <v>638.18000494451883</v>
      </c>
    </row>
    <row r="9" spans="1:49">
      <c r="O9" s="32" t="s">
        <v>293</v>
      </c>
      <c r="P9">
        <v>310.59387800000002</v>
      </c>
      <c r="Q9">
        <v>244.41041300000001</v>
      </c>
      <c r="R9">
        <v>183.27538100000001</v>
      </c>
      <c r="S9">
        <v>336.26721300000003</v>
      </c>
      <c r="T9">
        <f t="shared" si="0"/>
        <v>78.691316961501727</v>
      </c>
      <c r="U9">
        <f t="shared" si="1"/>
        <v>59.008046836003636</v>
      </c>
      <c r="V9">
        <f t="shared" si="2"/>
        <v>108.26588571716795</v>
      </c>
      <c r="W9">
        <f t="shared" si="3"/>
        <v>78.691316961501727</v>
      </c>
      <c r="X9">
        <f t="shared" si="4"/>
        <v>108.26588571716795</v>
      </c>
      <c r="AA9" s="1" t="s">
        <v>134</v>
      </c>
      <c r="AB9">
        <v>56.8682862</v>
      </c>
      <c r="AC9">
        <v>620.06530799999996</v>
      </c>
      <c r="AD9">
        <v>305.61523399999999</v>
      </c>
      <c r="AE9">
        <v>299.01123000000001</v>
      </c>
      <c r="AF9">
        <f t="shared" si="5"/>
        <v>1090.3534279533114</v>
      </c>
      <c r="AG9">
        <f t="shared" si="6"/>
        <v>537.4089047192</v>
      </c>
      <c r="AH9">
        <f t="shared" si="7"/>
        <v>525.79609828298294</v>
      </c>
      <c r="AI9">
        <f t="shared" si="8"/>
        <v>1090.3534279533114</v>
      </c>
      <c r="AJ9">
        <f t="shared" si="9"/>
        <v>1090.3534279533114</v>
      </c>
      <c r="AK9">
        <f t="shared" si="10"/>
        <v>620.06530799999996</v>
      </c>
      <c r="AN9" s="1" t="s">
        <v>125</v>
      </c>
      <c r="AO9">
        <v>98.890565800000019</v>
      </c>
      <c r="AP9">
        <v>150.68827899999999</v>
      </c>
      <c r="AQ9">
        <v>183.44011399999999</v>
      </c>
      <c r="AR9">
        <v>37.340445000000003</v>
      </c>
      <c r="AS9">
        <f t="shared" si="11"/>
        <v>152.3788217621867</v>
      </c>
      <c r="AT9">
        <f t="shared" si="12"/>
        <v>185.4980932872769</v>
      </c>
      <c r="AU9">
        <f t="shared" si="13"/>
        <v>37.759360256385548</v>
      </c>
      <c r="AV9">
        <f t="shared" si="14"/>
        <v>152.3788217621867</v>
      </c>
      <c r="AW9">
        <f t="shared" si="15"/>
        <v>185.4980932872769</v>
      </c>
    </row>
    <row r="10" spans="1:49">
      <c r="O10" s="2"/>
      <c r="AA10" s="1" t="s">
        <v>135</v>
      </c>
      <c r="AB10">
        <v>126.3153076</v>
      </c>
      <c r="AC10">
        <v>340.21911599999999</v>
      </c>
      <c r="AD10">
        <v>191.29028299999999</v>
      </c>
      <c r="AE10">
        <v>167.453003</v>
      </c>
      <c r="AF10">
        <f t="shared" si="5"/>
        <v>269.34116099163901</v>
      </c>
      <c r="AG10">
        <f t="shared" si="6"/>
        <v>151.43871842180431</v>
      </c>
      <c r="AH10">
        <f t="shared" si="7"/>
        <v>132.56746643112319</v>
      </c>
      <c r="AI10">
        <f t="shared" si="8"/>
        <v>269.34116099163901</v>
      </c>
      <c r="AJ10">
        <f t="shared" si="9"/>
        <v>269.34116099163901</v>
      </c>
      <c r="AK10">
        <f t="shared" si="10"/>
        <v>340.21911599999999</v>
      </c>
      <c r="AN10" s="1" t="s">
        <v>126</v>
      </c>
      <c r="AO10">
        <v>356.8299202</v>
      </c>
      <c r="AP10">
        <v>413.84277300000002</v>
      </c>
      <c r="AQ10">
        <v>777.37432899999999</v>
      </c>
      <c r="AR10">
        <v>924.16992200000004</v>
      </c>
      <c r="AS10">
        <f t="shared" si="11"/>
        <v>115.9775987305226</v>
      </c>
      <c r="AT10">
        <f t="shared" si="12"/>
        <v>217.85570239297439</v>
      </c>
      <c r="AU10">
        <f t="shared" si="13"/>
        <v>258.99451522507167</v>
      </c>
      <c r="AV10">
        <f t="shared" si="14"/>
        <v>115.9775987305226</v>
      </c>
      <c r="AW10">
        <f t="shared" si="15"/>
        <v>258.99451522507167</v>
      </c>
    </row>
    <row r="11" spans="1:49">
      <c r="AN11" s="1" t="s">
        <v>127</v>
      </c>
      <c r="AO11" s="2">
        <v>48.250917199999996</v>
      </c>
      <c r="AP11" s="2">
        <v>525.71343300000001</v>
      </c>
      <c r="AQ11" s="2">
        <v>443.72706599999998</v>
      </c>
      <c r="AR11" s="2">
        <v>319.32632000000001</v>
      </c>
      <c r="AS11" s="2">
        <f t="shared" si="11"/>
        <v>1089.5408077341172</v>
      </c>
      <c r="AT11" s="2">
        <f t="shared" si="12"/>
        <v>919.62410612994529</v>
      </c>
      <c r="AU11" s="2">
        <f t="shared" si="13"/>
        <v>661.80362681271481</v>
      </c>
      <c r="AV11" s="2">
        <f t="shared" si="14"/>
        <v>1089.5408077341172</v>
      </c>
      <c r="AW11" s="2">
        <f t="shared" si="15"/>
        <v>1089.5408077341172</v>
      </c>
    </row>
    <row r="12" spans="1:49">
      <c r="AN12" s="1" t="s">
        <v>128</v>
      </c>
      <c r="AO12" s="2">
        <v>131.49596560000001</v>
      </c>
      <c r="AP12" s="2">
        <v>248.89322899999999</v>
      </c>
      <c r="AQ12" s="2">
        <v>53.14029</v>
      </c>
      <c r="AR12" s="2">
        <v>111.999388</v>
      </c>
      <c r="AS12" s="2">
        <f t="shared" si="11"/>
        <v>189.27822451763492</v>
      </c>
      <c r="AT12" s="2">
        <f t="shared" si="12"/>
        <v>40.41210675744108</v>
      </c>
      <c r="AU12" s="2">
        <f t="shared" si="13"/>
        <v>85.173250364724495</v>
      </c>
      <c r="AV12" s="2">
        <f t="shared" si="14"/>
        <v>189.27822451763492</v>
      </c>
      <c r="AW12" s="2">
        <f t="shared" si="15"/>
        <v>189.27822451763492</v>
      </c>
    </row>
    <row r="16" spans="1:49">
      <c r="K16" s="3" t="s">
        <v>136</v>
      </c>
      <c r="W16" s="3" t="s">
        <v>136</v>
      </c>
      <c r="AI16" s="3" t="s">
        <v>136</v>
      </c>
      <c r="AV16" s="3" t="s">
        <v>136</v>
      </c>
    </row>
    <row r="17" spans="1:49">
      <c r="C17" s="9" t="s">
        <v>18</v>
      </c>
      <c r="D17" s="6">
        <f>AVERAGE(D4:D9)</f>
        <v>205.73156743999999</v>
      </c>
      <c r="E17" s="6">
        <f>AVERAGE(E4:E9)</f>
        <v>99.594116200000002</v>
      </c>
      <c r="F17" s="6"/>
      <c r="G17" s="6"/>
      <c r="H17" s="6"/>
      <c r="I17" s="6"/>
      <c r="J17" s="6"/>
      <c r="K17" s="6">
        <f>AVERAGE(K4:K9)</f>
        <v>59.937872938332703</v>
      </c>
      <c r="O17" s="8" t="s">
        <v>18</v>
      </c>
      <c r="P17" s="6">
        <f>AVERAGE(P4:P9)</f>
        <v>343.78704146666672</v>
      </c>
      <c r="Q17" s="6">
        <f>AVERAGE(Q4:Q9)</f>
        <v>482.88253300000002</v>
      </c>
      <c r="R17" s="6"/>
      <c r="S17" s="6"/>
      <c r="T17" s="6"/>
      <c r="U17" s="6"/>
      <c r="V17" s="6"/>
      <c r="W17" s="6">
        <f>AVERAGE(W4:W9)</f>
        <v>158.87474137367388</v>
      </c>
      <c r="X17" s="6"/>
      <c r="Y17" s="6"/>
      <c r="Z17" s="6"/>
      <c r="AA17" s="8" t="s">
        <v>18</v>
      </c>
      <c r="AB17" s="6">
        <f>AVERAGE(AB4:AB10)</f>
        <v>166.87822614285716</v>
      </c>
      <c r="AC17" s="6">
        <f>AVERAGE(AC4:AC10)</f>
        <v>383.35571300000004</v>
      </c>
      <c r="AD17" s="6"/>
      <c r="AE17" s="6"/>
      <c r="AF17" s="6"/>
      <c r="AG17" s="6"/>
      <c r="AH17" s="6"/>
      <c r="AI17" s="6">
        <f>AVERAGE(AI4:AI10)</f>
        <v>305.39218218827062</v>
      </c>
      <c r="AJ17" s="6"/>
      <c r="AK17" s="6"/>
      <c r="AN17" s="9" t="s">
        <v>18</v>
      </c>
      <c r="AO17" s="6">
        <f>AVERAGE(AO4:AO12)</f>
        <v>242.37459228888895</v>
      </c>
      <c r="AP17" s="6">
        <f>AVERAGE(AP4:AP12)</f>
        <v>697.76275644444445</v>
      </c>
      <c r="AQ17" s="6"/>
      <c r="AR17" s="6"/>
      <c r="AS17" s="6"/>
      <c r="AT17" s="6"/>
      <c r="AU17" s="6"/>
      <c r="AV17" s="6">
        <f>AVERAGE(AV4:AV12)</f>
        <v>491.19522390555932</v>
      </c>
      <c r="AW17" s="6"/>
    </row>
    <row r="18" spans="1:49">
      <c r="C18" s="9" t="s">
        <v>12</v>
      </c>
      <c r="D18">
        <f t="shared" ref="D18:E18" si="16">STDEV(D4:D15)</f>
        <v>180.81208204417609</v>
      </c>
      <c r="E18">
        <f t="shared" si="16"/>
        <v>65.720129286017169</v>
      </c>
      <c r="K18">
        <f t="shared" ref="K18" si="17">STDEV(K4:K15)</f>
        <v>45.573150263615936</v>
      </c>
      <c r="O18" s="8" t="s">
        <v>12</v>
      </c>
      <c r="P18">
        <f>STDEV(P4:P15)</f>
        <v>195.50254218746463</v>
      </c>
      <c r="Q18">
        <f>STDEV(Q4:Q15)</f>
        <v>362.98944406855924</v>
      </c>
      <c r="W18">
        <f>STDEV(W4:W15)</f>
        <v>100.6201994747405</v>
      </c>
      <c r="AA18" s="8" t="s">
        <v>12</v>
      </c>
      <c r="AB18">
        <f>STDEV(AB4:AB15)</f>
        <v>203.75375116718084</v>
      </c>
      <c r="AC18">
        <f>STDEV(AC4:AC15)</f>
        <v>373.83517234896232</v>
      </c>
      <c r="AI18">
        <f>STDEV(AI4:AI15)</f>
        <v>356.87064671914271</v>
      </c>
      <c r="AN18" s="9" t="s">
        <v>12</v>
      </c>
      <c r="AO18">
        <f>STDEV(AO4:AO15)</f>
        <v>232.2959127577046</v>
      </c>
      <c r="AP18">
        <f>STDEV(AP4:AP15)</f>
        <v>377.37089814784207</v>
      </c>
      <c r="AV18">
        <f>STDEV(AV4:AV15)</f>
        <v>424.75187932009624</v>
      </c>
    </row>
    <row r="19" spans="1:49">
      <c r="C19" s="9" t="s">
        <v>13</v>
      </c>
      <c r="D19">
        <f t="shared" ref="D19:E19" si="18">COUNT(D4:D15)</f>
        <v>5</v>
      </c>
      <c r="E19">
        <f t="shared" si="18"/>
        <v>5</v>
      </c>
      <c r="K19">
        <f t="shared" ref="K19" si="19">COUNT(K4:K15)</f>
        <v>5</v>
      </c>
      <c r="O19" s="8" t="s">
        <v>13</v>
      </c>
      <c r="P19">
        <f>COUNT(P4:P15)</f>
        <v>6</v>
      </c>
      <c r="Q19">
        <f>COUNT(Q4:Q15)</f>
        <v>6</v>
      </c>
      <c r="W19">
        <f>COUNT(W4:W15)</f>
        <v>6</v>
      </c>
      <c r="AA19" s="8" t="s">
        <v>13</v>
      </c>
      <c r="AB19">
        <f>COUNT(AB4:AB15)</f>
        <v>7</v>
      </c>
      <c r="AC19">
        <f>COUNT(AC4:AC15)</f>
        <v>7</v>
      </c>
      <c r="AI19">
        <f>COUNT(AI4:AI15)</f>
        <v>7</v>
      </c>
      <c r="AN19" s="9" t="s">
        <v>13</v>
      </c>
      <c r="AO19">
        <f>COUNT(AO4:AO15)</f>
        <v>9</v>
      </c>
      <c r="AP19">
        <f>COUNT(AP4:AP15)</f>
        <v>9</v>
      </c>
      <c r="AV19">
        <f t="shared" ref="AV19" si="20">COUNT(AV4:AV15)</f>
        <v>9</v>
      </c>
    </row>
    <row r="20" spans="1:49">
      <c r="C20" s="9" t="s">
        <v>19</v>
      </c>
      <c r="D20">
        <f t="shared" ref="D20:E20" si="21">D18/SQRT(D19-1)</f>
        <v>90.406041022088047</v>
      </c>
      <c r="E20">
        <f t="shared" si="21"/>
        <v>32.860064643008585</v>
      </c>
      <c r="K20">
        <f t="shared" ref="K20" si="22">K18/SQRT(K19-1)</f>
        <v>22.786575131807968</v>
      </c>
      <c r="O20" s="8" t="s">
        <v>19</v>
      </c>
      <c r="P20">
        <f>P18/SQRT(P19-1)</f>
        <v>87.431394821038268</v>
      </c>
      <c r="Q20">
        <f>Q18/SQRT(Q19-1)</f>
        <v>162.33381441043124</v>
      </c>
      <c r="W20">
        <f>W18/SQRT(W19-1)</f>
        <v>44.99872118702168</v>
      </c>
      <c r="AA20" s="8" t="s">
        <v>19</v>
      </c>
      <c r="AB20">
        <f>AB18/SQRT(AB19-1)</f>
        <v>83.182120589600913</v>
      </c>
      <c r="AC20">
        <f>AC18/SQRT(AC19-1)</f>
        <v>152.61757002672746</v>
      </c>
      <c r="AI20">
        <f>AI18/SQRT(AI19-1)</f>
        <v>145.69183143982323</v>
      </c>
      <c r="AN20" s="9" t="s">
        <v>19</v>
      </c>
      <c r="AO20">
        <f>AO18/SQRT(AO19-1)</f>
        <v>82.129007576445773</v>
      </c>
      <c r="AP20">
        <f>AP18/SQRT(AP19-1)</f>
        <v>133.42076055139853</v>
      </c>
      <c r="AV20">
        <f t="shared" ref="AV20" si="23">AV18/SQRT(AV19-1)</f>
        <v>150.17246709448506</v>
      </c>
    </row>
    <row r="23" spans="1:49">
      <c r="C23" s="2"/>
      <c r="D23" s="10" t="s">
        <v>91</v>
      </c>
      <c r="E23" s="2"/>
      <c r="F23" s="2"/>
      <c r="G23" s="2"/>
      <c r="H23" s="2"/>
      <c r="I23" s="2"/>
      <c r="J23" s="2"/>
      <c r="K23" s="2"/>
      <c r="L23" s="2"/>
      <c r="O23" s="2"/>
      <c r="P23" s="10" t="s">
        <v>89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10" t="s">
        <v>90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 t="s">
        <v>92</v>
      </c>
      <c r="AP23" s="2"/>
      <c r="AQ23" s="2"/>
      <c r="AR23" s="2"/>
      <c r="AS23" s="2"/>
      <c r="AT23" s="2"/>
      <c r="AU23" s="2"/>
      <c r="AV23" s="2"/>
      <c r="AW23" s="2"/>
    </row>
    <row r="24" spans="1:49">
      <c r="AA24" t="s">
        <v>272</v>
      </c>
      <c r="AB24" s="23" t="s">
        <v>271</v>
      </c>
    </row>
    <row r="26" spans="1:49" s="7" customFormat="1" ht="18.75">
      <c r="A26" s="7" t="s">
        <v>20</v>
      </c>
    </row>
    <row r="28" spans="1:49" s="2" customFormat="1">
      <c r="C28" s="18" t="s">
        <v>160</v>
      </c>
      <c r="D28" s="1"/>
      <c r="E28" s="1"/>
      <c r="F28" s="1"/>
      <c r="O28" s="18" t="s">
        <v>161</v>
      </c>
      <c r="P28" s="1"/>
      <c r="Q28" s="1"/>
      <c r="R28" s="1"/>
      <c r="AA28" s="18" t="s">
        <v>162</v>
      </c>
      <c r="AB28" s="1"/>
      <c r="AC28" s="1"/>
      <c r="AD28" s="1"/>
      <c r="AN28" s="18" t="s">
        <v>163</v>
      </c>
      <c r="AO28" s="1"/>
      <c r="AP28" s="1"/>
      <c r="AQ28" s="1"/>
    </row>
    <row r="29" spans="1:49">
      <c r="C29" s="68" t="s">
        <v>337</v>
      </c>
      <c r="D29" s="68"/>
      <c r="E29" s="68"/>
      <c r="F29" s="68"/>
      <c r="O29" s="69" t="s">
        <v>85</v>
      </c>
      <c r="P29" s="69"/>
      <c r="Q29" s="69"/>
      <c r="R29" s="69"/>
      <c r="AA29" s="70" t="s">
        <v>86</v>
      </c>
      <c r="AB29" s="70"/>
      <c r="AC29" s="70"/>
      <c r="AD29" s="70"/>
      <c r="AN29" s="71" t="s">
        <v>88</v>
      </c>
      <c r="AO29" s="71"/>
      <c r="AP29" s="71"/>
      <c r="AQ29" s="71"/>
    </row>
    <row r="31" spans="1:49">
      <c r="C31" t="s">
        <v>156</v>
      </c>
      <c r="D31" t="s">
        <v>157</v>
      </c>
      <c r="E31" t="s">
        <v>158</v>
      </c>
      <c r="F31" t="s">
        <v>159</v>
      </c>
      <c r="O31" t="s">
        <v>156</v>
      </c>
      <c r="P31" t="s">
        <v>157</v>
      </c>
      <c r="Q31" t="s">
        <v>158</v>
      </c>
      <c r="R31" t="s">
        <v>159</v>
      </c>
      <c r="AA31" t="s">
        <v>156</v>
      </c>
      <c r="AB31" t="s">
        <v>157</v>
      </c>
      <c r="AC31" t="s">
        <v>158</v>
      </c>
      <c r="AD31" t="s">
        <v>159</v>
      </c>
      <c r="AN31" t="s">
        <v>156</v>
      </c>
      <c r="AO31" t="s">
        <v>157</v>
      </c>
      <c r="AP31" t="s">
        <v>158</v>
      </c>
      <c r="AQ31" t="s">
        <v>159</v>
      </c>
    </row>
    <row r="32" spans="1:49">
      <c r="C32">
        <v>0</v>
      </c>
      <c r="D32">
        <v>100.83300589010989</v>
      </c>
      <c r="E32">
        <v>32.029752652521218</v>
      </c>
      <c r="F32">
        <v>109.67838115697917</v>
      </c>
      <c r="O32">
        <v>0</v>
      </c>
      <c r="P32">
        <v>121.10378771487463</v>
      </c>
      <c r="Q32">
        <v>18.481398004420068</v>
      </c>
      <c r="AA32">
        <v>0</v>
      </c>
      <c r="AB32">
        <v>100.00548680432678</v>
      </c>
      <c r="AC32">
        <v>5.4868043267768066E-3</v>
      </c>
      <c r="AN32">
        <v>0</v>
      </c>
      <c r="AO32">
        <v>141.80676661700485</v>
      </c>
      <c r="AP32">
        <v>20.298731608702511</v>
      </c>
    </row>
    <row r="33" spans="3:43">
      <c r="C33">
        <v>20</v>
      </c>
      <c r="D33">
        <v>118.52375642384845</v>
      </c>
      <c r="E33">
        <v>25.534729131102551</v>
      </c>
      <c r="F33">
        <v>113.16899508829786</v>
      </c>
      <c r="O33">
        <v>20</v>
      </c>
      <c r="P33">
        <v>107.95554390839595</v>
      </c>
      <c r="Q33">
        <v>16.222783758146871</v>
      </c>
      <c r="R33">
        <v>114.52966581163528</v>
      </c>
      <c r="AA33">
        <v>20</v>
      </c>
      <c r="AB33">
        <v>129.737787218508</v>
      </c>
      <c r="AC33">
        <v>22.187645073169254</v>
      </c>
      <c r="AD33">
        <v>128.05022373845188</v>
      </c>
      <c r="AN33">
        <v>20</v>
      </c>
      <c r="AO33">
        <v>163.76539030211663</v>
      </c>
      <c r="AP33">
        <v>29.973002559873233</v>
      </c>
      <c r="AQ33">
        <v>152.78607845956074</v>
      </c>
    </row>
    <row r="34" spans="3:43">
      <c r="C34">
        <v>40</v>
      </c>
      <c r="D34">
        <v>107.81423375274726</v>
      </c>
      <c r="E34">
        <v>42.529289563979127</v>
      </c>
      <c r="F34">
        <v>110.98362696002721</v>
      </c>
      <c r="O34">
        <v>40</v>
      </c>
      <c r="P34">
        <v>123.04691116854964</v>
      </c>
      <c r="Q34">
        <v>18.226081663494337</v>
      </c>
      <c r="R34">
        <v>115.50122753847279</v>
      </c>
      <c r="AA34">
        <v>40</v>
      </c>
      <c r="AB34">
        <v>126.36266025839576</v>
      </c>
      <c r="AC34">
        <v>50.020051201820671</v>
      </c>
      <c r="AD34">
        <v>114.56515893400957</v>
      </c>
      <c r="AN34">
        <v>40</v>
      </c>
      <c r="AO34">
        <v>181.66629743203012</v>
      </c>
      <c r="AP34">
        <v>31.367773056666252</v>
      </c>
      <c r="AQ34">
        <v>172.71584386707337</v>
      </c>
    </row>
    <row r="35" spans="3:43">
      <c r="C35">
        <v>60</v>
      </c>
      <c r="D35">
        <v>114.15302016730718</v>
      </c>
      <c r="E35">
        <v>44.501251283970696</v>
      </c>
      <c r="F35">
        <v>111.14798417171367</v>
      </c>
      <c r="O35">
        <v>60</v>
      </c>
      <c r="P35">
        <v>112.42678433405813</v>
      </c>
      <c r="Q35">
        <v>17.322356026635731</v>
      </c>
      <c r="R35">
        <v>117.73684775130388</v>
      </c>
      <c r="AA35">
        <v>60</v>
      </c>
      <c r="AB35">
        <v>102.76765760962338</v>
      </c>
      <c r="AC35">
        <v>38.183604663593577</v>
      </c>
      <c r="AD35">
        <v>110.70204353176923</v>
      </c>
      <c r="AN35">
        <v>60</v>
      </c>
      <c r="AO35">
        <v>149.30075885641065</v>
      </c>
      <c r="AP35">
        <v>20.302272126048624</v>
      </c>
      <c r="AQ35">
        <v>165.48352814422037</v>
      </c>
    </row>
    <row r="36" spans="3:43">
      <c r="C36">
        <v>80</v>
      </c>
      <c r="D36">
        <v>108.14294817612017</v>
      </c>
      <c r="E36">
        <v>56.005377497854361</v>
      </c>
      <c r="F36">
        <v>101.91206699842955</v>
      </c>
      <c r="O36">
        <v>80</v>
      </c>
      <c r="P36">
        <v>77.285767308336773</v>
      </c>
      <c r="Q36">
        <v>18.195477579334408</v>
      </c>
      <c r="R36">
        <v>94.856275821197443</v>
      </c>
      <c r="AA36">
        <v>80</v>
      </c>
      <c r="AB36">
        <v>118.63642945391508</v>
      </c>
      <c r="AC36">
        <v>27.78592944686304</v>
      </c>
      <c r="AD36">
        <v>123.4454385393141</v>
      </c>
      <c r="AN36">
        <v>80</v>
      </c>
      <c r="AO36">
        <v>203.09110423423715</v>
      </c>
      <c r="AP36">
        <v>29.499058373455355</v>
      </c>
      <c r="AQ36">
        <v>176.1959315453239</v>
      </c>
    </row>
    <row r="37" spans="3:43">
      <c r="C37">
        <v>100</v>
      </c>
      <c r="D37">
        <v>95.681185820738932</v>
      </c>
      <c r="E37">
        <v>30.718080941963063</v>
      </c>
      <c r="F37">
        <v>105.02398771377148</v>
      </c>
      <c r="O37">
        <v>100</v>
      </c>
      <c r="P37">
        <v>155.2759072783407</v>
      </c>
      <c r="Q37">
        <v>34.365053636022083</v>
      </c>
      <c r="R37">
        <v>116.28083729333873</v>
      </c>
      <c r="AA37">
        <v>100</v>
      </c>
      <c r="AB37">
        <v>128.25444762471309</v>
      </c>
      <c r="AC37">
        <v>34.538707997334633</v>
      </c>
      <c r="AD37">
        <v>168.98689109213399</v>
      </c>
      <c r="AN37">
        <v>100</v>
      </c>
      <c r="AO37">
        <v>161.79524373918068</v>
      </c>
      <c r="AP37">
        <v>15.350341050466398</v>
      </c>
      <c r="AQ37">
        <v>182.44317398670893</v>
      </c>
    </row>
    <row r="38" spans="3:43">
      <c r="C38">
        <v>120</v>
      </c>
      <c r="D38">
        <v>114.36678960680402</v>
      </c>
      <c r="E38">
        <v>46.794052474934887</v>
      </c>
      <c r="F38">
        <v>120.92615732866301</v>
      </c>
      <c r="O38">
        <v>120</v>
      </c>
      <c r="P38">
        <v>119.18680247666964</v>
      </c>
      <c r="Q38">
        <v>23.17927910955817</v>
      </c>
      <c r="R38">
        <v>137.23135487750517</v>
      </c>
      <c r="AA38">
        <v>120</v>
      </c>
      <c r="AB38">
        <v>209.71933455955491</v>
      </c>
      <c r="AC38">
        <v>91.325291953075094</v>
      </c>
      <c r="AD38">
        <v>171.99799193401191</v>
      </c>
      <c r="AN38">
        <v>120</v>
      </c>
      <c r="AO38">
        <v>145.68146327842064</v>
      </c>
      <c r="AP38">
        <v>14.841799816816589</v>
      </c>
      <c r="AQ38">
        <v>153.73835350880066</v>
      </c>
    </row>
    <row r="39" spans="3:43">
      <c r="C39">
        <v>140</v>
      </c>
      <c r="D39">
        <v>127.48552505052199</v>
      </c>
      <c r="E39">
        <v>47.264089379683909</v>
      </c>
      <c r="F39">
        <v>110.15008888445936</v>
      </c>
      <c r="O39">
        <v>140</v>
      </c>
      <c r="P39">
        <v>137.79321044196877</v>
      </c>
      <c r="Q39">
        <v>41.922781457802465</v>
      </c>
      <c r="R39">
        <v>128.4900064593192</v>
      </c>
      <c r="AA39">
        <v>140</v>
      </c>
      <c r="AB39">
        <v>134.27664930846893</v>
      </c>
      <c r="AC39">
        <v>33.633434888031239</v>
      </c>
      <c r="AD39">
        <v>134.6394000662068</v>
      </c>
      <c r="AN39">
        <v>140</v>
      </c>
      <c r="AO39">
        <v>121.37745113159738</v>
      </c>
      <c r="AP39">
        <v>17.128054043693073</v>
      </c>
      <c r="AQ39">
        <v>133.52945720500901</v>
      </c>
    </row>
    <row r="40" spans="3:43">
      <c r="C40">
        <v>160</v>
      </c>
      <c r="D40">
        <v>92.814652718396729</v>
      </c>
      <c r="E40">
        <v>15.793551630764213</v>
      </c>
      <c r="F40">
        <v>101.93546341361164</v>
      </c>
      <c r="O40">
        <v>160</v>
      </c>
      <c r="P40">
        <v>101.85638325154456</v>
      </c>
      <c r="Q40">
        <v>10.123199266426521</v>
      </c>
      <c r="R40">
        <v>119.82479684675667</v>
      </c>
      <c r="AA40">
        <v>160</v>
      </c>
      <c r="AB40">
        <v>135.00215082394465</v>
      </c>
      <c r="AC40">
        <v>33.395207973507837</v>
      </c>
      <c r="AD40">
        <v>116.61603692228195</v>
      </c>
      <c r="AN40">
        <v>160</v>
      </c>
      <c r="AO40">
        <v>115.47953230766022</v>
      </c>
      <c r="AP40">
        <v>18.872481392470373</v>
      </c>
      <c r="AQ40">
        <v>118.42849171962879</v>
      </c>
    </row>
    <row r="41" spans="3:43">
      <c r="C41">
        <v>180</v>
      </c>
      <c r="D41">
        <v>111.05627410882657</v>
      </c>
      <c r="E41">
        <v>36.684070028894332</v>
      </c>
      <c r="F41">
        <v>123.9043274485694</v>
      </c>
      <c r="O41">
        <v>180</v>
      </c>
      <c r="P41">
        <v>115.28411679055982</v>
      </c>
      <c r="Q41">
        <v>34.525176950639747</v>
      </c>
      <c r="R41">
        <v>108.57025002105219</v>
      </c>
      <c r="AA41">
        <v>180</v>
      </c>
      <c r="AB41">
        <v>98.229923020619253</v>
      </c>
      <c r="AC41">
        <v>4.7324971737649895</v>
      </c>
      <c r="AD41">
        <v>95.256895335104645</v>
      </c>
      <c r="AN41">
        <v>180</v>
      </c>
      <c r="AO41">
        <v>143.08486128536822</v>
      </c>
      <c r="AP41">
        <v>21.856746268709205</v>
      </c>
      <c r="AQ41">
        <v>129.28219679651423</v>
      </c>
    </row>
    <row r="42" spans="3:43">
      <c r="C42">
        <v>200</v>
      </c>
      <c r="D42">
        <v>136.75238078831225</v>
      </c>
      <c r="E42">
        <v>30.69406820937925</v>
      </c>
      <c r="F42">
        <v>119.69654007768958</v>
      </c>
      <c r="O42">
        <v>200</v>
      </c>
      <c r="P42">
        <v>99.762245041525674</v>
      </c>
      <c r="Q42">
        <v>16.464225575047646</v>
      </c>
      <c r="R42">
        <v>107.52318091604275</v>
      </c>
      <c r="AA42">
        <v>200</v>
      </c>
      <c r="AB42">
        <v>92.28386764959005</v>
      </c>
      <c r="AC42">
        <v>8.6898578525794221</v>
      </c>
      <c r="AD42">
        <v>97.369859078557226</v>
      </c>
      <c r="AN42">
        <v>200</v>
      </c>
      <c r="AO42">
        <v>104.09375613765296</v>
      </c>
      <c r="AP42">
        <v>15.727634885178219</v>
      </c>
      <c r="AQ42">
        <v>123.5893087115106</v>
      </c>
    </row>
    <row r="43" spans="3:43">
      <c r="C43">
        <v>220</v>
      </c>
      <c r="D43">
        <v>102.64069936706692</v>
      </c>
      <c r="E43">
        <v>30.677143167072042</v>
      </c>
      <c r="F43">
        <v>112.83197592292883</v>
      </c>
      <c r="O43">
        <v>220</v>
      </c>
      <c r="P43">
        <v>127.38980651359229</v>
      </c>
      <c r="Q43">
        <v>22.758606976289684</v>
      </c>
      <c r="R43">
        <v>113.57602577755898</v>
      </c>
      <c r="AA43">
        <v>220</v>
      </c>
      <c r="AB43">
        <v>102.4558505075244</v>
      </c>
      <c r="AC43">
        <v>13.21128193592028</v>
      </c>
      <c r="AD43">
        <v>117.78307744787128</v>
      </c>
      <c r="AN43">
        <v>220</v>
      </c>
      <c r="AO43">
        <v>86.158728587755789</v>
      </c>
      <c r="AP43">
        <v>11.479275753615235</v>
      </c>
      <c r="AQ43">
        <v>95.126242362704375</v>
      </c>
    </row>
    <row r="44" spans="3:43">
      <c r="C44">
        <v>240</v>
      </c>
      <c r="D44">
        <v>123.02325247879075</v>
      </c>
      <c r="E44">
        <v>56.263286102596062</v>
      </c>
      <c r="F44">
        <v>98.622433400654586</v>
      </c>
      <c r="O44">
        <v>240</v>
      </c>
      <c r="P44">
        <v>109.62419506321704</v>
      </c>
      <c r="Q44">
        <v>23.43237502538101</v>
      </c>
      <c r="R44">
        <v>118.50700078840467</v>
      </c>
      <c r="AA44">
        <v>240</v>
      </c>
      <c r="AB44">
        <v>133.11030438821814</v>
      </c>
      <c r="AC44">
        <v>24.530307397075546</v>
      </c>
      <c r="AD44">
        <v>125.20016459048107</v>
      </c>
      <c r="AN44">
        <v>240</v>
      </c>
      <c r="AO44">
        <v>100.06420902096539</v>
      </c>
      <c r="AP44">
        <v>13.750418115932336</v>
      </c>
      <c r="AQ44">
        <v>93.111468804360584</v>
      </c>
    </row>
    <row r="45" spans="3:43">
      <c r="C45">
        <v>260</v>
      </c>
      <c r="D45">
        <v>74.22161432251842</v>
      </c>
      <c r="E45">
        <v>15.220865471277184</v>
      </c>
      <c r="F45">
        <v>89.527293967572064</v>
      </c>
      <c r="O45">
        <v>260</v>
      </c>
      <c r="P45">
        <v>91.550350217640883</v>
      </c>
      <c r="Q45">
        <v>12.138636140189345</v>
      </c>
      <c r="R45">
        <v>100.58727264042896</v>
      </c>
      <c r="AA45">
        <v>260</v>
      </c>
      <c r="AB45">
        <v>117.29002479274399</v>
      </c>
      <c r="AC45">
        <v>31.247285103321953</v>
      </c>
      <c r="AD45">
        <v>129.34133570456754</v>
      </c>
      <c r="AN45">
        <v>260</v>
      </c>
      <c r="AO45">
        <v>122.91026783268828</v>
      </c>
      <c r="AP45">
        <v>18.295557674379037</v>
      </c>
      <c r="AQ45">
        <v>111.48723842682683</v>
      </c>
    </row>
    <row r="46" spans="3:43">
      <c r="C46">
        <v>280</v>
      </c>
      <c r="D46">
        <v>104.83297361262569</v>
      </c>
      <c r="E46">
        <v>19.423972115276701</v>
      </c>
      <c r="F46">
        <v>104.83297361262569</v>
      </c>
      <c r="O46">
        <v>280</v>
      </c>
      <c r="P46">
        <v>71.673403164024066</v>
      </c>
      <c r="Q46">
        <v>9.4213258593186104</v>
      </c>
      <c r="R46">
        <v>81.611876690832474</v>
      </c>
      <c r="AA46">
        <v>280</v>
      </c>
      <c r="AB46">
        <v>141.39264661639109</v>
      </c>
      <c r="AC46">
        <v>28.501451621670476</v>
      </c>
      <c r="AD46">
        <v>141.39264661639109</v>
      </c>
      <c r="AN46">
        <v>280</v>
      </c>
      <c r="AO46">
        <v>86.773038420937567</v>
      </c>
      <c r="AP46">
        <v>14.630608231156527</v>
      </c>
      <c r="AQ46">
        <v>104.84165312681293</v>
      </c>
    </row>
    <row r="47" spans="3:43">
      <c r="C47">
        <v>300</v>
      </c>
      <c r="O47">
        <v>300</v>
      </c>
      <c r="AA47">
        <v>300</v>
      </c>
      <c r="AN47">
        <v>300</v>
      </c>
    </row>
    <row r="48" spans="3:43">
      <c r="C48">
        <v>320</v>
      </c>
      <c r="D48">
        <v>60.161298934679415</v>
      </c>
      <c r="E48">
        <v>23.978582282224274</v>
      </c>
      <c r="F48">
        <v>81.17725326091751</v>
      </c>
      <c r="O48">
        <v>320</v>
      </c>
      <c r="P48">
        <v>158.87474137367391</v>
      </c>
      <c r="Q48">
        <v>41.07802442169568</v>
      </c>
      <c r="R48">
        <v>158.87474137367391</v>
      </c>
      <c r="AA48">
        <v>320</v>
      </c>
      <c r="AB48">
        <v>322.47852775534619</v>
      </c>
      <c r="AC48">
        <v>132.49818134953779</v>
      </c>
      <c r="AD48">
        <v>250.54379182233447</v>
      </c>
      <c r="AN48">
        <v>320</v>
      </c>
      <c r="AO48">
        <v>491.19522390555932</v>
      </c>
      <c r="AP48">
        <v>141.58395977336542</v>
      </c>
      <c r="AQ48">
        <v>491.19522390555932</v>
      </c>
    </row>
    <row r="49" spans="3:43">
      <c r="C49">
        <v>340</v>
      </c>
      <c r="D49">
        <v>102.1932075871556</v>
      </c>
      <c r="E49">
        <v>44.06404669192176</v>
      </c>
      <c r="F49">
        <v>76.695057022250779</v>
      </c>
      <c r="O49">
        <v>340</v>
      </c>
      <c r="P49">
        <v>145.14187337917116</v>
      </c>
      <c r="Q49">
        <v>36.699142745432056</v>
      </c>
      <c r="R49">
        <v>152.00830737642252</v>
      </c>
      <c r="AA49">
        <v>340</v>
      </c>
      <c r="AB49">
        <v>178.60905588932272</v>
      </c>
      <c r="AC49">
        <v>61.709840240665827</v>
      </c>
      <c r="AD49">
        <v>185.8477687166183</v>
      </c>
      <c r="AN49">
        <v>340</v>
      </c>
      <c r="AO49">
        <v>443.46074583902094</v>
      </c>
      <c r="AP49">
        <v>147.54725240951157</v>
      </c>
      <c r="AQ49">
        <v>467.32798487229013</v>
      </c>
    </row>
    <row r="50" spans="3:43">
      <c r="C50">
        <v>360</v>
      </c>
      <c r="D50">
        <v>51.196906457345975</v>
      </c>
      <c r="E50">
        <v>20.791803810424813</v>
      </c>
      <c r="F50">
        <v>66.331731842631413</v>
      </c>
      <c r="O50">
        <v>360</v>
      </c>
      <c r="P50">
        <v>125.45873475888038</v>
      </c>
      <c r="Q50">
        <v>39.315700416957633</v>
      </c>
      <c r="R50">
        <v>135.30030406902577</v>
      </c>
      <c r="AA50">
        <v>360</v>
      </c>
      <c r="AB50">
        <v>193.08648154391392</v>
      </c>
      <c r="AC50">
        <v>65.643862819733698</v>
      </c>
      <c r="AD50">
        <v>164.51498125453134</v>
      </c>
      <c r="AN50">
        <v>360</v>
      </c>
      <c r="AO50">
        <v>231.84306553604347</v>
      </c>
      <c r="AP50">
        <v>69.504053994852271</v>
      </c>
      <c r="AQ50">
        <v>337.65190568753223</v>
      </c>
    </row>
    <row r="51" spans="3:43">
      <c r="C51">
        <v>380</v>
      </c>
      <c r="D51">
        <v>81.466557227916852</v>
      </c>
      <c r="E51">
        <v>22.623302310851312</v>
      </c>
      <c r="F51">
        <v>69.29858915341535</v>
      </c>
      <c r="O51">
        <v>380</v>
      </c>
      <c r="P51">
        <v>97.756603591196779</v>
      </c>
      <c r="Q51">
        <v>17.535968324736956</v>
      </c>
      <c r="R51">
        <v>111.60766917503858</v>
      </c>
      <c r="AA51">
        <v>380</v>
      </c>
      <c r="AB51">
        <v>135.94348096514872</v>
      </c>
      <c r="AC51">
        <v>49.446006476481919</v>
      </c>
      <c r="AD51">
        <v>134.82240961485485</v>
      </c>
      <c r="AN51">
        <v>380</v>
      </c>
      <c r="AO51">
        <v>216.07488260799161</v>
      </c>
      <c r="AP51">
        <v>55.631311962649441</v>
      </c>
      <c r="AQ51">
        <v>223.95897407201755</v>
      </c>
    </row>
    <row r="52" spans="3:43">
      <c r="C52">
        <v>400</v>
      </c>
      <c r="D52">
        <v>57.130621078913848</v>
      </c>
      <c r="E52">
        <v>15.656842123656782</v>
      </c>
      <c r="F52">
        <v>65.716076282588787</v>
      </c>
      <c r="O52">
        <v>400</v>
      </c>
      <c r="P52">
        <v>83.776990469445337</v>
      </c>
      <c r="Q52">
        <v>18.274241325188452</v>
      </c>
      <c r="R52">
        <v>90.766797030321058</v>
      </c>
      <c r="AA52">
        <v>400</v>
      </c>
      <c r="AB52">
        <v>133.70133826456097</v>
      </c>
      <c r="AC52">
        <v>32.670908657945446</v>
      </c>
      <c r="AD52">
        <v>122.76738475717013</v>
      </c>
      <c r="AN52">
        <v>400</v>
      </c>
      <c r="AO52">
        <v>180.51066633202282</v>
      </c>
      <c r="AP52">
        <v>48.800137217790059</v>
      </c>
      <c r="AQ52">
        <v>198.2927744700072</v>
      </c>
    </row>
    <row r="53" spans="3:43">
      <c r="C53">
        <v>420</v>
      </c>
      <c r="D53">
        <v>74.301531486263727</v>
      </c>
      <c r="E53">
        <v>28.179436630411338</v>
      </c>
      <c r="F53">
        <v>69.385275058292279</v>
      </c>
      <c r="O53">
        <v>420</v>
      </c>
      <c r="P53">
        <v>79.456516413210025</v>
      </c>
      <c r="Q53">
        <v>21.271996103618079</v>
      </c>
      <c r="R53">
        <v>81.616753441327688</v>
      </c>
      <c r="AA53">
        <v>420</v>
      </c>
      <c r="AB53">
        <v>111.83343124977928</v>
      </c>
      <c r="AC53">
        <v>10.483286962743875</v>
      </c>
      <c r="AD53">
        <v>116.52204986112815</v>
      </c>
      <c r="AN53">
        <v>420</v>
      </c>
      <c r="AO53">
        <v>194.0698523383922</v>
      </c>
      <c r="AP53">
        <v>55.963594275448735</v>
      </c>
      <c r="AQ53">
        <v>187.29025933520751</v>
      </c>
    </row>
    <row r="54" spans="3:43">
      <c r="C54">
        <v>440</v>
      </c>
      <c r="D54">
        <v>64.469018630320846</v>
      </c>
      <c r="E54">
        <v>20.522318154681571</v>
      </c>
      <c r="F54">
        <v>74.174913263471069</v>
      </c>
      <c r="O54">
        <v>440</v>
      </c>
      <c r="P54">
        <v>78.294434451631972</v>
      </c>
      <c r="Q54">
        <v>10.799537519748622</v>
      </c>
      <c r="R54">
        <v>78.875475432420998</v>
      </c>
      <c r="AA54">
        <v>440</v>
      </c>
      <c r="AB54">
        <v>121.21066847247702</v>
      </c>
      <c r="AC54">
        <v>25.285994570870177</v>
      </c>
      <c r="AD54">
        <v>128.66415107516448</v>
      </c>
      <c r="AN54">
        <v>440</v>
      </c>
      <c r="AO54">
        <v>180.61034088952729</v>
      </c>
      <c r="AP54">
        <v>51.597239955849794</v>
      </c>
      <c r="AQ54">
        <v>187.34009661395976</v>
      </c>
    </row>
    <row r="55" spans="3:43">
      <c r="C55">
        <v>460</v>
      </c>
      <c r="D55">
        <v>83.880807896621306</v>
      </c>
      <c r="E55">
        <v>28.773515281654863</v>
      </c>
      <c r="F55">
        <v>68.878732640220193</v>
      </c>
      <c r="O55">
        <v>460</v>
      </c>
      <c r="P55">
        <v>68.306701627193803</v>
      </c>
      <c r="Q55">
        <v>12.615097252200469</v>
      </c>
      <c r="R55">
        <v>73.300568039412894</v>
      </c>
      <c r="AA55">
        <v>460</v>
      </c>
      <c r="AB55">
        <v>136.11763367785193</v>
      </c>
      <c r="AC55">
        <v>35.233864422443631</v>
      </c>
      <c r="AD55">
        <v>113.65412779227495</v>
      </c>
      <c r="AN55">
        <v>460</v>
      </c>
      <c r="AO55">
        <v>183.48744599129188</v>
      </c>
      <c r="AP55">
        <v>56.38700313649494</v>
      </c>
      <c r="AQ55">
        <v>182.04889344040959</v>
      </c>
    </row>
    <row r="56" spans="3:43">
      <c r="C56">
        <v>480</v>
      </c>
      <c r="D56">
        <v>53.876657383819087</v>
      </c>
      <c r="E56">
        <v>27.680386325969003</v>
      </c>
      <c r="F56">
        <v>50.962216799512532</v>
      </c>
      <c r="O56">
        <v>480</v>
      </c>
      <c r="P56">
        <v>53.862809652352425</v>
      </c>
      <c r="Q56">
        <v>14.271920986724872</v>
      </c>
      <c r="R56">
        <v>61.084755639773114</v>
      </c>
      <c r="AA56">
        <v>480</v>
      </c>
      <c r="AB56">
        <v>91.19062190669797</v>
      </c>
      <c r="AC56">
        <v>15.688400965709343</v>
      </c>
      <c r="AD56">
        <v>82.928275478326</v>
      </c>
      <c r="AN56">
        <v>480</v>
      </c>
      <c r="AO56">
        <v>95.097764366481655</v>
      </c>
      <c r="AP56">
        <v>31.788328994562672</v>
      </c>
      <c r="AQ56">
        <v>139.29260517888676</v>
      </c>
    </row>
    <row r="57" spans="3:43">
      <c r="C57">
        <v>500</v>
      </c>
      <c r="D57">
        <v>48.047776215205978</v>
      </c>
      <c r="E57">
        <v>29.609880658636342</v>
      </c>
      <c r="F57">
        <v>49.771150905311856</v>
      </c>
      <c r="O57">
        <v>500</v>
      </c>
      <c r="P57">
        <v>50.915497673723188</v>
      </c>
      <c r="Q57">
        <v>20.098791097128466</v>
      </c>
      <c r="R57">
        <v>52.389153663037803</v>
      </c>
      <c r="AA57">
        <v>500</v>
      </c>
      <c r="AB57">
        <v>74.66592904995403</v>
      </c>
      <c r="AC57">
        <v>18.413284871450827</v>
      </c>
      <c r="AD57">
        <v>91.836617360506096</v>
      </c>
      <c r="AN57">
        <v>500</v>
      </c>
      <c r="AO57">
        <v>169.96336922804704</v>
      </c>
      <c r="AP57">
        <v>66.165453720620093</v>
      </c>
      <c r="AQ57">
        <v>132.53056679726436</v>
      </c>
    </row>
    <row r="58" spans="3:43">
      <c r="C58">
        <v>520</v>
      </c>
      <c r="D58">
        <v>51.494525595417741</v>
      </c>
      <c r="E58">
        <v>28.270933649774879</v>
      </c>
      <c r="F58">
        <v>49.604032976280294</v>
      </c>
      <c r="O58">
        <v>520</v>
      </c>
      <c r="P58">
        <v>48.142838314451012</v>
      </c>
      <c r="Q58">
        <v>18.650954295300263</v>
      </c>
      <c r="R58">
        <v>49.529167994087103</v>
      </c>
      <c r="AA58">
        <v>520</v>
      </c>
      <c r="AB58">
        <v>109.00730567105818</v>
      </c>
      <c r="AC58">
        <v>15.275498012563089</v>
      </c>
      <c r="AD58">
        <v>115.30544466697721</v>
      </c>
      <c r="AN58">
        <v>520</v>
      </c>
      <c r="AO58">
        <v>134.09988347669994</v>
      </c>
      <c r="AP58">
        <v>54.427594532507051</v>
      </c>
      <c r="AQ58">
        <v>152.03162635237351</v>
      </c>
    </row>
    <row r="59" spans="3:43">
      <c r="C59">
        <v>540</v>
      </c>
      <c r="D59">
        <v>47.713540357142854</v>
      </c>
      <c r="E59">
        <v>22.739841768119732</v>
      </c>
      <c r="F59">
        <v>54.890541809752747</v>
      </c>
      <c r="O59">
        <v>540</v>
      </c>
      <c r="P59">
        <v>45.599876820392041</v>
      </c>
      <c r="Q59">
        <v>20.348151223113714</v>
      </c>
      <c r="R59">
        <v>46.871357567421526</v>
      </c>
      <c r="AA59">
        <v>540</v>
      </c>
      <c r="AB59">
        <v>121.60358366289624</v>
      </c>
      <c r="AC59">
        <v>25.337885331305944</v>
      </c>
      <c r="AD59">
        <v>105.1834984120275</v>
      </c>
      <c r="AN59">
        <v>540</v>
      </c>
      <c r="AO59">
        <v>146.26724321529255</v>
      </c>
      <c r="AP59">
        <v>49.237912916550755</v>
      </c>
      <c r="AQ59">
        <v>140.18356334599625</v>
      </c>
    </row>
    <row r="60" spans="3:43">
      <c r="C60">
        <v>560</v>
      </c>
      <c r="D60">
        <v>62.067543262362634</v>
      </c>
      <c r="E60">
        <v>50.035260444429255</v>
      </c>
      <c r="F60">
        <v>63.498581587936293</v>
      </c>
      <c r="O60">
        <v>560</v>
      </c>
      <c r="P60">
        <v>39.031878661054485</v>
      </c>
      <c r="Q60">
        <v>12.563122180426642</v>
      </c>
      <c r="R60">
        <v>42.315877740723266</v>
      </c>
      <c r="AA60">
        <v>560</v>
      </c>
      <c r="AB60">
        <v>88.763413161158766</v>
      </c>
      <c r="AC60">
        <v>27.32190574061886</v>
      </c>
      <c r="AD60">
        <v>84.488512891270915</v>
      </c>
      <c r="AN60">
        <v>560</v>
      </c>
      <c r="AO60">
        <v>197.66972607107346</v>
      </c>
      <c r="AP60">
        <v>63.673333280532376</v>
      </c>
      <c r="AQ60">
        <v>171.96848464318299</v>
      </c>
    </row>
    <row r="61" spans="3:43">
      <c r="C61">
        <v>580</v>
      </c>
      <c r="D61">
        <v>64.929619913509953</v>
      </c>
      <c r="E61">
        <v>38.567324298176061</v>
      </c>
      <c r="F61">
        <v>75.792074448513219</v>
      </c>
      <c r="O61">
        <v>580</v>
      </c>
      <c r="P61">
        <v>23.537241723716974</v>
      </c>
      <c r="Q61">
        <v>12.452337424722906</v>
      </c>
      <c r="R61">
        <v>31.284560192385729</v>
      </c>
      <c r="AA61">
        <v>580</v>
      </c>
      <c r="AB61">
        <v>80.213612621383078</v>
      </c>
      <c r="AC61">
        <v>9.7701603473015908</v>
      </c>
      <c r="AD61">
        <v>85.918020678507631</v>
      </c>
      <c r="AN61">
        <v>580</v>
      </c>
      <c r="AO61">
        <v>188.10111726844056</v>
      </c>
      <c r="AP61">
        <v>62.263147604141189</v>
      </c>
      <c r="AQ61">
        <v>192.88542166975702</v>
      </c>
    </row>
    <row r="62" spans="3:43">
      <c r="C62">
        <v>600</v>
      </c>
      <c r="D62">
        <v>86.654528983516485</v>
      </c>
      <c r="E62">
        <v>30.911046753100351</v>
      </c>
      <c r="F62">
        <v>86.654528983516485</v>
      </c>
      <c r="O62">
        <v>600</v>
      </c>
      <c r="P62">
        <v>46.376290690759021</v>
      </c>
      <c r="Q62">
        <v>9.7817144236524864</v>
      </c>
      <c r="R62">
        <v>34.956766207237997</v>
      </c>
      <c r="AA62">
        <v>600</v>
      </c>
      <c r="AB62">
        <v>91.622428735632184</v>
      </c>
      <c r="AC62">
        <v>5.4844077798360642</v>
      </c>
      <c r="AD62">
        <v>79.024693955129038</v>
      </c>
      <c r="AN62">
        <v>600</v>
      </c>
      <c r="AO62">
        <v>111.45321034785651</v>
      </c>
      <c r="AP62">
        <v>33.632875162086457</v>
      </c>
      <c r="AQ62">
        <v>149.77716380814854</v>
      </c>
    </row>
  </sheetData>
  <mergeCells count="4">
    <mergeCell ref="C29:F29"/>
    <mergeCell ref="O29:R29"/>
    <mergeCell ref="AA29:AD29"/>
    <mergeCell ref="AN29:AQ29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zoomScaleNormal="100" workbookViewId="0">
      <selection activeCell="AC22" sqref="AC22"/>
    </sheetView>
  </sheetViews>
  <sheetFormatPr defaultRowHeight="15"/>
  <cols>
    <col min="1" max="1" width="16.7109375" customWidth="1"/>
    <col min="2" max="5" width="19.7109375" customWidth="1"/>
    <col min="9" max="9" width="13" customWidth="1"/>
    <col min="10" max="13" width="17.140625" customWidth="1"/>
    <col min="14" max="14" width="16.7109375" customWidth="1"/>
    <col min="15" max="15" width="21.140625" customWidth="1"/>
    <col min="16" max="18" width="19.7109375" customWidth="1"/>
    <col min="27" max="27" width="16.7109375" customWidth="1"/>
    <col min="28" max="28" width="19.85546875" customWidth="1"/>
    <col min="29" max="31" width="19.7109375" customWidth="1"/>
  </cols>
  <sheetData>
    <row r="1" spans="1:36" s="7" customFormat="1" ht="18.75">
      <c r="A1" s="7" t="s">
        <v>145</v>
      </c>
    </row>
    <row r="2" spans="1:36">
      <c r="B2" s="18" t="s">
        <v>294</v>
      </c>
      <c r="O2" s="18" t="s">
        <v>295</v>
      </c>
      <c r="AB2" s="18" t="s">
        <v>296</v>
      </c>
    </row>
    <row r="3" spans="1:36">
      <c r="B3" s="34" t="s">
        <v>139</v>
      </c>
      <c r="O3" s="46" t="s">
        <v>140</v>
      </c>
      <c r="AB3" s="47" t="s">
        <v>141</v>
      </c>
    </row>
    <row r="4" spans="1:36">
      <c r="A4" s="2" t="s">
        <v>83</v>
      </c>
      <c r="B4" t="s">
        <v>297</v>
      </c>
      <c r="C4" t="s">
        <v>348</v>
      </c>
      <c r="D4" t="s">
        <v>347</v>
      </c>
      <c r="E4" t="s">
        <v>346</v>
      </c>
      <c r="F4" s="5" t="s">
        <v>342</v>
      </c>
      <c r="G4" s="5" t="s">
        <v>343</v>
      </c>
      <c r="H4" s="5" t="s">
        <v>344</v>
      </c>
      <c r="I4" t="s">
        <v>345</v>
      </c>
      <c r="J4" t="s">
        <v>137</v>
      </c>
      <c r="N4" s="2" t="s">
        <v>83</v>
      </c>
      <c r="O4" t="s">
        <v>297</v>
      </c>
      <c r="P4" t="s">
        <v>348</v>
      </c>
      <c r="Q4" t="s">
        <v>347</v>
      </c>
      <c r="R4" t="s">
        <v>346</v>
      </c>
      <c r="S4" s="5" t="s">
        <v>342</v>
      </c>
      <c r="T4" s="5" t="s">
        <v>343</v>
      </c>
      <c r="U4" s="5" t="s">
        <v>344</v>
      </c>
      <c r="V4" t="s">
        <v>345</v>
      </c>
      <c r="W4" t="s">
        <v>137</v>
      </c>
      <c r="AA4" s="2" t="s">
        <v>83</v>
      </c>
      <c r="AB4" t="s">
        <v>297</v>
      </c>
      <c r="AC4" t="s">
        <v>348</v>
      </c>
      <c r="AD4" t="s">
        <v>347</v>
      </c>
      <c r="AE4" t="s">
        <v>346</v>
      </c>
      <c r="AF4" s="5" t="s">
        <v>342</v>
      </c>
      <c r="AG4" s="5" t="s">
        <v>343</v>
      </c>
      <c r="AH4" s="5" t="s">
        <v>344</v>
      </c>
      <c r="AI4" t="s">
        <v>345</v>
      </c>
      <c r="AJ4" t="s">
        <v>137</v>
      </c>
    </row>
    <row r="5" spans="1:36">
      <c r="A5" s="20" t="s">
        <v>349</v>
      </c>
      <c r="B5" s="6">
        <v>855.20088580000015</v>
      </c>
      <c r="C5">
        <v>1304.2233859999999</v>
      </c>
      <c r="D5">
        <v>1515.10392</v>
      </c>
      <c r="E5">
        <v>1685.3436710000001</v>
      </c>
      <c r="F5">
        <f t="shared" ref="F5:F10" si="0">C5*100/B5</f>
        <v>152.50491523754215</v>
      </c>
      <c r="G5">
        <f t="shared" ref="G5:G10" si="1">D5*100/B5</f>
        <v>177.16351153947784</v>
      </c>
      <c r="H5">
        <f t="shared" ref="H5:H10" si="2">E5*100/B5</f>
        <v>197.06991643529935</v>
      </c>
      <c r="I5">
        <f>C5*100/B5</f>
        <v>152.50491523754215</v>
      </c>
      <c r="J5">
        <f>MAX(C5:E5)*100/B5</f>
        <v>197.06991643529935</v>
      </c>
      <c r="N5" s="30" t="s">
        <v>146</v>
      </c>
      <c r="O5">
        <v>744.17411419999996</v>
      </c>
      <c r="P5">
        <v>2363.3027050000001</v>
      </c>
      <c r="S5">
        <f t="shared" ref="S5:S14" si="3">P5*100/O5</f>
        <v>317.5738929780689</v>
      </c>
      <c r="T5">
        <f t="shared" ref="T5:T14" si="4">Q5*100/O5</f>
        <v>0</v>
      </c>
      <c r="U5">
        <f t="shared" ref="U5:U14" si="5">R5*100/O5</f>
        <v>0</v>
      </c>
      <c r="V5">
        <f>P5*100/O5</f>
        <v>317.5738929780689</v>
      </c>
      <c r="W5">
        <f t="shared" ref="W5:W14" si="6">MAX(P5:R5)*100/O5</f>
        <v>317.5738929780689</v>
      </c>
      <c r="AA5" s="1" t="s">
        <v>259</v>
      </c>
      <c r="AB5">
        <v>168.9</v>
      </c>
      <c r="AC5">
        <v>508.95385700000003</v>
      </c>
      <c r="AD5">
        <v>950.46081500000003</v>
      </c>
      <c r="AE5">
        <v>452.41699199999999</v>
      </c>
      <c r="AF5">
        <f t="shared" ref="AF5:AF16" si="7">AC5*100/AB5</f>
        <v>301.33443280047368</v>
      </c>
      <c r="AG5">
        <f t="shared" ref="AG5:AG16" si="8">AD5*100/AB5</f>
        <v>562.73582889283603</v>
      </c>
      <c r="AH5">
        <f t="shared" ref="AH5:AH16" si="9">AE5*100/AB5</f>
        <v>267.86085968028419</v>
      </c>
      <c r="AI5">
        <f t="shared" ref="AI5:AI16" si="10">AC5*100/AB5</f>
        <v>301.33443280047368</v>
      </c>
      <c r="AJ5">
        <f t="shared" ref="AJ5:AJ16" si="11">MAX(AC5:AE5)*100/AB5</f>
        <v>562.73582889283603</v>
      </c>
    </row>
    <row r="6" spans="1:36">
      <c r="A6" s="20" t="s">
        <v>350</v>
      </c>
      <c r="B6" s="6">
        <v>61.790578266666664</v>
      </c>
      <c r="C6">
        <v>261.624053</v>
      </c>
      <c r="D6">
        <v>120.644679</v>
      </c>
      <c r="E6">
        <v>125.84364100000001</v>
      </c>
      <c r="F6">
        <f t="shared" si="0"/>
        <v>423.40444180813699</v>
      </c>
      <c r="G6">
        <f t="shared" si="1"/>
        <v>195.24769371689561</v>
      </c>
      <c r="H6">
        <f t="shared" si="2"/>
        <v>203.66153632177156</v>
      </c>
      <c r="I6">
        <f t="shared" ref="I6:I10" si="12">C6*100/B6</f>
        <v>423.40444180813699</v>
      </c>
      <c r="J6">
        <f t="shared" ref="J6:J10" si="13">MAX(C6:E6)*100/B6</f>
        <v>423.40444180813699</v>
      </c>
      <c r="N6" s="30" t="s">
        <v>147</v>
      </c>
      <c r="O6">
        <v>168.1482302</v>
      </c>
      <c r="P6">
        <v>336.75845399999997</v>
      </c>
      <c r="Q6">
        <v>172.62715</v>
      </c>
      <c r="R6">
        <v>204.95605499999999</v>
      </c>
      <c r="S6">
        <f t="shared" si="3"/>
        <v>200.27475376901111</v>
      </c>
      <c r="T6">
        <f t="shared" si="4"/>
        <v>102.66367347112286</v>
      </c>
      <c r="U6">
        <f t="shared" si="5"/>
        <v>121.89010538869174</v>
      </c>
      <c r="V6">
        <f t="shared" ref="V6:V14" si="14">P6*100/O6</f>
        <v>200.27475376901111</v>
      </c>
      <c r="W6">
        <f t="shared" si="6"/>
        <v>200.27475376901111</v>
      </c>
      <c r="AA6" s="1" t="s">
        <v>260</v>
      </c>
      <c r="AB6">
        <v>474.7</v>
      </c>
      <c r="AC6">
        <v>1248.751831</v>
      </c>
      <c r="AD6">
        <v>964.53247099999999</v>
      </c>
      <c r="AE6">
        <v>452.572632</v>
      </c>
      <c r="AF6">
        <f t="shared" si="7"/>
        <v>263.06126627343588</v>
      </c>
      <c r="AG6">
        <f t="shared" si="8"/>
        <v>203.18779671371391</v>
      </c>
      <c r="AH6">
        <f t="shared" si="9"/>
        <v>95.33866273435855</v>
      </c>
      <c r="AI6">
        <f t="shared" si="10"/>
        <v>263.06126627343588</v>
      </c>
      <c r="AJ6">
        <f t="shared" si="11"/>
        <v>263.06126627343588</v>
      </c>
    </row>
    <row r="7" spans="1:36">
      <c r="A7" s="20" t="s">
        <v>351</v>
      </c>
      <c r="B7" s="6">
        <v>85.398319000000001</v>
      </c>
      <c r="C7">
        <v>24.363755000000001</v>
      </c>
      <c r="D7">
        <v>56.532117999999997</v>
      </c>
      <c r="E7">
        <v>56.042110999999998</v>
      </c>
      <c r="F7">
        <f t="shared" si="0"/>
        <v>28.529548690531016</v>
      </c>
      <c r="G7">
        <f t="shared" si="1"/>
        <v>66.19816251886644</v>
      </c>
      <c r="H7">
        <f t="shared" si="2"/>
        <v>65.624372535951196</v>
      </c>
      <c r="I7">
        <f t="shared" si="12"/>
        <v>28.529548690531016</v>
      </c>
      <c r="J7">
        <f t="shared" si="13"/>
        <v>66.19816251886644</v>
      </c>
      <c r="N7" s="30" t="s">
        <v>148</v>
      </c>
      <c r="O7">
        <v>111.1537738</v>
      </c>
      <c r="P7">
        <v>141.88195400000001</v>
      </c>
      <c r="Q7">
        <v>48.243174000000003</v>
      </c>
      <c r="R7">
        <v>0</v>
      </c>
      <c r="S7">
        <f t="shared" si="3"/>
        <v>127.64474758660872</v>
      </c>
      <c r="T7">
        <f t="shared" si="4"/>
        <v>43.402191712180986</v>
      </c>
      <c r="U7">
        <f t="shared" si="5"/>
        <v>0</v>
      </c>
      <c r="V7">
        <f t="shared" si="14"/>
        <v>127.64474758660872</v>
      </c>
      <c r="W7">
        <f t="shared" si="6"/>
        <v>127.64474758660872</v>
      </c>
      <c r="AA7" s="1" t="s">
        <v>261</v>
      </c>
      <c r="AB7" s="11">
        <v>700.55</v>
      </c>
      <c r="AC7">
        <v>790.490723</v>
      </c>
      <c r="AD7">
        <v>696.93908699999997</v>
      </c>
      <c r="AE7">
        <v>606.04247999999995</v>
      </c>
      <c r="AF7">
        <f t="shared" si="7"/>
        <v>112.83858725287276</v>
      </c>
      <c r="AG7">
        <f t="shared" si="8"/>
        <v>99.484560274070375</v>
      </c>
      <c r="AH7">
        <f t="shared" si="9"/>
        <v>86.509525372921274</v>
      </c>
      <c r="AI7">
        <f t="shared" si="10"/>
        <v>112.83858725287276</v>
      </c>
      <c r="AJ7">
        <f t="shared" si="11"/>
        <v>112.83858725287276</v>
      </c>
    </row>
    <row r="8" spans="1:36">
      <c r="A8" s="20" t="s">
        <v>352</v>
      </c>
      <c r="B8" s="6">
        <v>209.1262232</v>
      </c>
      <c r="C8">
        <v>329.486762</v>
      </c>
      <c r="D8">
        <v>231.88550499999999</v>
      </c>
      <c r="E8">
        <v>168.73791600000001</v>
      </c>
      <c r="F8">
        <f t="shared" si="0"/>
        <v>157.55401544496502</v>
      </c>
      <c r="G8">
        <f t="shared" si="1"/>
        <v>110.88303582962618</v>
      </c>
      <c r="H8">
        <f t="shared" si="2"/>
        <v>80.687114900279994</v>
      </c>
      <c r="I8">
        <f t="shared" si="12"/>
        <v>157.55401544496502</v>
      </c>
      <c r="J8">
        <f t="shared" si="13"/>
        <v>157.55401544496502</v>
      </c>
      <c r="N8" s="30" t="s">
        <v>149</v>
      </c>
      <c r="O8">
        <v>39.213127199999995</v>
      </c>
      <c r="P8">
        <v>60.916538000000003</v>
      </c>
      <c r="Q8">
        <v>0</v>
      </c>
      <c r="R8">
        <v>280.08626299999997</v>
      </c>
      <c r="S8">
        <f t="shared" si="3"/>
        <v>155.34730930615504</v>
      </c>
      <c r="T8">
        <f t="shared" si="4"/>
        <v>0</v>
      </c>
      <c r="U8">
        <f t="shared" si="5"/>
        <v>714.26658111572397</v>
      </c>
      <c r="V8">
        <f t="shared" si="14"/>
        <v>155.34730930615504</v>
      </c>
      <c r="W8">
        <f t="shared" si="6"/>
        <v>714.26658111572397</v>
      </c>
      <c r="AA8" s="1" t="s">
        <v>262</v>
      </c>
      <c r="AB8">
        <v>41</v>
      </c>
      <c r="AC8">
        <v>197.54638700000001</v>
      </c>
      <c r="AD8">
        <v>220.78857400000001</v>
      </c>
      <c r="AE8">
        <v>197.86682099999999</v>
      </c>
      <c r="AF8">
        <f t="shared" si="7"/>
        <v>481.82045609756096</v>
      </c>
      <c r="AG8">
        <f t="shared" si="8"/>
        <v>538.50871707317071</v>
      </c>
      <c r="AH8">
        <f t="shared" si="9"/>
        <v>482.60200243902432</v>
      </c>
      <c r="AI8">
        <f t="shared" si="10"/>
        <v>481.82045609756096</v>
      </c>
      <c r="AJ8">
        <f t="shared" si="11"/>
        <v>538.50871707317071</v>
      </c>
    </row>
    <row r="9" spans="1:36">
      <c r="A9" s="20" t="s">
        <v>353</v>
      </c>
      <c r="B9" s="6">
        <v>369.9998028</v>
      </c>
      <c r="C9">
        <v>617.23756100000003</v>
      </c>
      <c r="D9">
        <v>508.10127599999998</v>
      </c>
      <c r="E9">
        <v>723.40889400000003</v>
      </c>
      <c r="F9">
        <f t="shared" si="0"/>
        <v>166.82105134354413</v>
      </c>
      <c r="G9">
        <f t="shared" si="1"/>
        <v>137.32474237956541</v>
      </c>
      <c r="H9">
        <f t="shared" si="2"/>
        <v>195.51602150205255</v>
      </c>
      <c r="I9">
        <f t="shared" si="12"/>
        <v>166.82105134354413</v>
      </c>
      <c r="J9">
        <f t="shared" si="13"/>
        <v>195.51602150205255</v>
      </c>
      <c r="N9" s="30" t="s">
        <v>150</v>
      </c>
      <c r="O9">
        <v>250.34835659999999</v>
      </c>
      <c r="P9">
        <v>591.009953</v>
      </c>
      <c r="Q9">
        <v>619.38747799999999</v>
      </c>
      <c r="R9">
        <v>596.32901300000003</v>
      </c>
      <c r="S9">
        <f t="shared" si="3"/>
        <v>236.07502802357124</v>
      </c>
      <c r="T9">
        <f t="shared" si="4"/>
        <v>247.41024323544531</v>
      </c>
      <c r="U9">
        <f t="shared" si="5"/>
        <v>238.19969146144581</v>
      </c>
      <c r="V9">
        <f t="shared" si="14"/>
        <v>236.07502802357124</v>
      </c>
      <c r="W9">
        <f t="shared" si="6"/>
        <v>247.41024323544531</v>
      </c>
      <c r="AA9" s="1" t="s">
        <v>263</v>
      </c>
      <c r="AB9">
        <v>311</v>
      </c>
      <c r="AC9">
        <v>447.50366200000002</v>
      </c>
      <c r="AD9">
        <v>660.89782700000001</v>
      </c>
      <c r="AE9">
        <v>531.49719200000004</v>
      </c>
      <c r="AF9">
        <f t="shared" si="7"/>
        <v>143.89185273311898</v>
      </c>
      <c r="AG9">
        <f t="shared" si="8"/>
        <v>212.50733987138261</v>
      </c>
      <c r="AH9">
        <f t="shared" si="9"/>
        <v>170.89941864951771</v>
      </c>
      <c r="AI9">
        <f t="shared" si="10"/>
        <v>143.89185273311898</v>
      </c>
      <c r="AJ9">
        <f t="shared" si="11"/>
        <v>212.50733987138261</v>
      </c>
    </row>
    <row r="10" spans="1:36">
      <c r="A10" s="20" t="s">
        <v>354</v>
      </c>
      <c r="B10" s="6">
        <v>238.82975259999998</v>
      </c>
      <c r="C10">
        <v>0</v>
      </c>
      <c r="D10">
        <v>102.74029400000001</v>
      </c>
      <c r="E10">
        <v>0</v>
      </c>
      <c r="F10">
        <f t="shared" si="0"/>
        <v>0</v>
      </c>
      <c r="G10">
        <f t="shared" si="1"/>
        <v>43.018213971051118</v>
      </c>
      <c r="H10">
        <f t="shared" si="2"/>
        <v>0</v>
      </c>
      <c r="I10">
        <f t="shared" si="12"/>
        <v>0</v>
      </c>
      <c r="J10">
        <f t="shared" si="13"/>
        <v>43.018213971051118</v>
      </c>
      <c r="N10" s="30" t="s">
        <v>151</v>
      </c>
      <c r="O10">
        <v>491.52358560000005</v>
      </c>
      <c r="P10">
        <v>1193.4062300000001</v>
      </c>
      <c r="Q10">
        <v>867.67208200000005</v>
      </c>
      <c r="R10">
        <v>772.84465799999998</v>
      </c>
      <c r="S10">
        <f t="shared" si="3"/>
        <v>242.79734787156059</v>
      </c>
      <c r="T10">
        <f t="shared" si="4"/>
        <v>176.52704924440965</v>
      </c>
      <c r="U10">
        <f t="shared" si="5"/>
        <v>157.23450117995722</v>
      </c>
      <c r="V10">
        <f t="shared" si="14"/>
        <v>242.79734787156059</v>
      </c>
      <c r="W10">
        <f t="shared" si="6"/>
        <v>242.79734787156059</v>
      </c>
      <c r="AA10" s="1" t="s">
        <v>264</v>
      </c>
      <c r="AB10">
        <v>130</v>
      </c>
      <c r="AC10">
        <v>246.50268600000001</v>
      </c>
      <c r="AD10">
        <v>265.22827100000001</v>
      </c>
      <c r="AE10">
        <v>120.15685999999999</v>
      </c>
      <c r="AF10">
        <f t="shared" si="7"/>
        <v>189.61745076923077</v>
      </c>
      <c r="AG10">
        <f t="shared" si="8"/>
        <v>204.02174692307693</v>
      </c>
      <c r="AH10">
        <f t="shared" si="9"/>
        <v>92.42835384615384</v>
      </c>
      <c r="AI10">
        <f t="shared" si="10"/>
        <v>189.61745076923077</v>
      </c>
      <c r="AJ10">
        <f t="shared" si="11"/>
        <v>204.02174692307693</v>
      </c>
    </row>
    <row r="11" spans="1:36">
      <c r="N11" s="30" t="s">
        <v>152</v>
      </c>
      <c r="O11">
        <v>460.94568739999994</v>
      </c>
      <c r="P11">
        <v>1333.480558</v>
      </c>
      <c r="Q11">
        <v>973.65451399999995</v>
      </c>
      <c r="R11">
        <v>919.06565699999999</v>
      </c>
      <c r="S11">
        <f t="shared" si="3"/>
        <v>289.29233843614003</v>
      </c>
      <c r="T11">
        <f t="shared" si="4"/>
        <v>211.22976971364545</v>
      </c>
      <c r="U11">
        <f t="shared" si="5"/>
        <v>199.38697380684076</v>
      </c>
      <c r="V11">
        <f t="shared" si="14"/>
        <v>289.29233843614003</v>
      </c>
      <c r="W11">
        <f t="shared" si="6"/>
        <v>289.29233843614003</v>
      </c>
      <c r="AA11" s="1" t="s">
        <v>265</v>
      </c>
      <c r="AB11">
        <v>34.46</v>
      </c>
      <c r="AC11">
        <v>26.074218999999999</v>
      </c>
      <c r="AD11">
        <v>89.932250999999994</v>
      </c>
      <c r="AE11">
        <v>181.81762699999999</v>
      </c>
      <c r="AF11">
        <f>AC11*100/AB11</f>
        <v>75.665174114915843</v>
      </c>
      <c r="AG11">
        <f>AD11*100/AB11</f>
        <v>260.97577190946021</v>
      </c>
      <c r="AH11">
        <f>AE11*100/AB11</f>
        <v>527.6193470690655</v>
      </c>
      <c r="AI11">
        <f>AC11*100/AB11</f>
        <v>75.665174114915843</v>
      </c>
      <c r="AJ11">
        <f>MAX(AC11:AE11)*100/AB11</f>
        <v>527.6193470690655</v>
      </c>
    </row>
    <row r="12" spans="1:36">
      <c r="N12" s="30" t="s">
        <v>153</v>
      </c>
      <c r="O12">
        <v>28.996212200000002</v>
      </c>
      <c r="P12">
        <v>331.26257700000002</v>
      </c>
      <c r="Q12">
        <v>84.931344999999993</v>
      </c>
      <c r="R12">
        <v>139.38629499999999</v>
      </c>
      <c r="S12">
        <f t="shared" si="3"/>
        <v>1142.4339659095197</v>
      </c>
      <c r="T12">
        <f t="shared" si="4"/>
        <v>292.90496432496104</v>
      </c>
      <c r="U12">
        <f t="shared" si="5"/>
        <v>480.70518327907666</v>
      </c>
      <c r="V12">
        <f t="shared" si="14"/>
        <v>1142.4339659095197</v>
      </c>
      <c r="W12">
        <f t="shared" si="6"/>
        <v>1142.4339659095197</v>
      </c>
      <c r="AA12" s="26" t="s">
        <v>266</v>
      </c>
      <c r="AB12">
        <v>487.1</v>
      </c>
      <c r="AC12">
        <v>893.71128299999998</v>
      </c>
      <c r="AD12">
        <v>867.056059</v>
      </c>
      <c r="AE12">
        <v>244.37095600000001</v>
      </c>
      <c r="AF12">
        <f>AC12*100/AB12</f>
        <v>183.47593574214739</v>
      </c>
      <c r="AG12">
        <f>AD12*100/AB12</f>
        <v>178.00370745226851</v>
      </c>
      <c r="AH12">
        <f>AE12*100/AB12</f>
        <v>50.168539519605829</v>
      </c>
      <c r="AI12">
        <f>AC12*100/AB12</f>
        <v>183.47593574214739</v>
      </c>
      <c r="AJ12">
        <f>MAX(AC12:AE12)*100/AB12</f>
        <v>183.47593574214739</v>
      </c>
    </row>
    <row r="13" spans="1:36">
      <c r="N13" s="30" t="s">
        <v>154</v>
      </c>
      <c r="O13">
        <v>266.85675140000001</v>
      </c>
      <c r="P13">
        <v>1231.487482</v>
      </c>
      <c r="Q13">
        <v>1034.2114999999999</v>
      </c>
      <c r="R13">
        <v>769.28094399999998</v>
      </c>
      <c r="S13">
        <f t="shared" si="3"/>
        <v>461.47885543059937</v>
      </c>
      <c r="T13">
        <f t="shared" si="4"/>
        <v>387.55305780133239</v>
      </c>
      <c r="U13">
        <f t="shared" si="5"/>
        <v>288.27486655823839</v>
      </c>
      <c r="V13">
        <f t="shared" si="14"/>
        <v>461.47885543059937</v>
      </c>
      <c r="W13">
        <f t="shared" si="6"/>
        <v>461.47885543059937</v>
      </c>
      <c r="AA13" s="1" t="s">
        <v>267</v>
      </c>
      <c r="AB13">
        <v>178.12</v>
      </c>
      <c r="AC13">
        <v>458.746646</v>
      </c>
      <c r="AD13">
        <v>225.09124399999999</v>
      </c>
      <c r="AE13">
        <v>415.36852900000002</v>
      </c>
      <c r="AF13">
        <f t="shared" si="7"/>
        <v>257.54920615315513</v>
      </c>
      <c r="AG13">
        <f t="shared" si="8"/>
        <v>126.37056141926791</v>
      </c>
      <c r="AH13">
        <f t="shared" si="9"/>
        <v>233.19589546373234</v>
      </c>
      <c r="AI13">
        <f t="shared" si="10"/>
        <v>257.54920615315513</v>
      </c>
      <c r="AJ13">
        <f t="shared" si="11"/>
        <v>257.54920615315513</v>
      </c>
    </row>
    <row r="14" spans="1:36">
      <c r="N14" s="30" t="s">
        <v>155</v>
      </c>
      <c r="O14">
        <v>177.62601600000002</v>
      </c>
      <c r="P14">
        <v>467.757161</v>
      </c>
      <c r="Q14">
        <v>170.58376699999999</v>
      </c>
      <c r="R14">
        <v>169.15591499999999</v>
      </c>
      <c r="S14">
        <f t="shared" si="3"/>
        <v>263.33820435402879</v>
      </c>
      <c r="T14">
        <f t="shared" si="4"/>
        <v>96.035350474786298</v>
      </c>
      <c r="U14">
        <f t="shared" si="5"/>
        <v>95.231497507662368</v>
      </c>
      <c r="V14">
        <f t="shared" si="14"/>
        <v>263.33820435402879</v>
      </c>
      <c r="W14">
        <f t="shared" si="6"/>
        <v>263.33820435402879</v>
      </c>
      <c r="AA14" s="1" t="s">
        <v>268</v>
      </c>
      <c r="AB14">
        <v>93.96</v>
      </c>
      <c r="AC14">
        <v>366.738676</v>
      </c>
      <c r="AD14">
        <v>205.14791500000001</v>
      </c>
      <c r="AE14">
        <v>188.33574999999999</v>
      </c>
      <c r="AF14">
        <f t="shared" si="7"/>
        <v>390.31361856108981</v>
      </c>
      <c r="AG14">
        <f t="shared" si="8"/>
        <v>218.33537143465304</v>
      </c>
      <c r="AH14">
        <f t="shared" si="9"/>
        <v>200.44247552149852</v>
      </c>
      <c r="AI14">
        <f t="shared" si="10"/>
        <v>390.31361856108981</v>
      </c>
      <c r="AJ14">
        <f t="shared" si="11"/>
        <v>390.31361856108981</v>
      </c>
    </row>
    <row r="15" spans="1:36">
      <c r="AA15" s="1" t="s">
        <v>269</v>
      </c>
      <c r="AB15">
        <v>228.6</v>
      </c>
      <c r="AC15">
        <v>1085.3355329999999</v>
      </c>
      <c r="AD15">
        <v>919.13593900000001</v>
      </c>
      <c r="AE15">
        <v>1048.1400920000001</v>
      </c>
      <c r="AF15">
        <f t="shared" si="7"/>
        <v>474.77494881889766</v>
      </c>
      <c r="AG15">
        <f t="shared" si="8"/>
        <v>402.07171434820651</v>
      </c>
      <c r="AH15">
        <f t="shared" si="9"/>
        <v>458.50397725284347</v>
      </c>
      <c r="AI15">
        <f t="shared" si="10"/>
        <v>474.77494881889766</v>
      </c>
      <c r="AJ15">
        <f t="shared" si="11"/>
        <v>474.77494881889766</v>
      </c>
    </row>
    <row r="16" spans="1:36">
      <c r="AA16" s="1" t="s">
        <v>270</v>
      </c>
      <c r="AB16">
        <v>113</v>
      </c>
      <c r="AC16">
        <v>379.698351</v>
      </c>
      <c r="AD16">
        <v>281.23175099999997</v>
      </c>
      <c r="AE16">
        <v>189.07433700000001</v>
      </c>
      <c r="AF16">
        <f t="shared" si="7"/>
        <v>336.01623982300885</v>
      </c>
      <c r="AG16">
        <f t="shared" si="8"/>
        <v>248.87765575221235</v>
      </c>
      <c r="AH16">
        <f t="shared" si="9"/>
        <v>167.32242212389383</v>
      </c>
      <c r="AI16">
        <f t="shared" si="10"/>
        <v>336.01623982300885</v>
      </c>
      <c r="AJ16">
        <f t="shared" si="11"/>
        <v>336.01623982300885</v>
      </c>
    </row>
    <row r="18" spans="1:35">
      <c r="A18" s="8" t="s">
        <v>11</v>
      </c>
      <c r="B18" s="6">
        <f>AVERAGE(B5:B10)</f>
        <v>303.39092694444446</v>
      </c>
      <c r="C18" s="6">
        <f>AVERAGE(C5:C10)</f>
        <v>422.82258616666667</v>
      </c>
      <c r="D18" s="6"/>
      <c r="E18" s="6"/>
      <c r="F18" s="6"/>
      <c r="G18" s="6"/>
      <c r="H18" s="6"/>
      <c r="I18" s="6">
        <f>AVERAGE(I5:I10)</f>
        <v>154.80232875411988</v>
      </c>
      <c r="J18" s="6"/>
      <c r="K18" s="6"/>
      <c r="L18" s="6"/>
      <c r="M18" s="6"/>
      <c r="N18" s="8" t="s">
        <v>11</v>
      </c>
      <c r="O18" s="6">
        <f>AVERAGE(O5:O14)</f>
        <v>273.89858545999999</v>
      </c>
      <c r="P18" s="6">
        <f>AVERAGE(P5:P14)</f>
        <v>805.12636120000002</v>
      </c>
      <c r="Q18" s="6"/>
      <c r="R18" s="6"/>
      <c r="S18" s="6"/>
      <c r="T18" s="6"/>
      <c r="U18" s="6"/>
      <c r="V18" s="6">
        <f>AVERAGE(V5:V14)</f>
        <v>343.62564436652633</v>
      </c>
      <c r="W18" s="6"/>
      <c r="X18" s="6"/>
      <c r="Y18" s="6"/>
      <c r="Z18" s="6"/>
      <c r="AA18" s="8" t="s">
        <v>11</v>
      </c>
      <c r="AB18" s="6">
        <f>AVERAGE(AB5:AB16)</f>
        <v>246.7825</v>
      </c>
      <c r="AC18" s="6">
        <f>AVERAGE(AC5:AC16)</f>
        <v>554.17115449999994</v>
      </c>
      <c r="AD18" s="6"/>
      <c r="AE18" s="6"/>
      <c r="AF18" s="6"/>
      <c r="AG18" s="6"/>
      <c r="AH18" s="6"/>
      <c r="AI18" s="6">
        <f>AVERAGE(AI5:AI16)</f>
        <v>267.52993076165893</v>
      </c>
    </row>
    <row r="19" spans="1:35">
      <c r="A19" s="8" t="s">
        <v>12</v>
      </c>
      <c r="B19">
        <f>STDEV(B5:B16)</f>
        <v>292.53254801451288</v>
      </c>
      <c r="C19">
        <f>STDEV(C5:C16)</f>
        <v>487.21852901169831</v>
      </c>
      <c r="I19">
        <f>STDEV(I5:I16)</f>
        <v>149.80852491828452</v>
      </c>
      <c r="N19" s="8" t="s">
        <v>12</v>
      </c>
      <c r="O19">
        <f>STDEV(O5:O16)</f>
        <v>227.5723055806034</v>
      </c>
      <c r="P19">
        <f>STDEV(P5:P16)</f>
        <v>717.78496765350201</v>
      </c>
      <c r="V19">
        <f>STDEV(V5:V16)</f>
        <v>295.60492146403567</v>
      </c>
      <c r="AA19" s="8" t="s">
        <v>12</v>
      </c>
      <c r="AB19">
        <f>STDEV(AB5:AB16)</f>
        <v>207.3987052701325</v>
      </c>
      <c r="AC19">
        <f>STDEV(AC5:AC16)</f>
        <v>372.28287424167604</v>
      </c>
      <c r="AI19">
        <f>STDEV(AI5:AI16)</f>
        <v>134.52365895884694</v>
      </c>
    </row>
    <row r="20" spans="1:35">
      <c r="A20" s="8" t="s">
        <v>13</v>
      </c>
      <c r="B20">
        <f>COUNT(B5:B16)</f>
        <v>6</v>
      </c>
      <c r="C20">
        <f>COUNT(C5:C16)</f>
        <v>6</v>
      </c>
      <c r="I20">
        <f>COUNT(I5:I16)</f>
        <v>6</v>
      </c>
      <c r="N20" s="8" t="s">
        <v>13</v>
      </c>
      <c r="O20">
        <f>COUNT(O5:O16)</f>
        <v>10</v>
      </c>
      <c r="P20">
        <f>COUNT(P5:P16)</f>
        <v>10</v>
      </c>
      <c r="V20">
        <f>COUNT(V5:V16)</f>
        <v>10</v>
      </c>
      <c r="AA20" s="8" t="s">
        <v>13</v>
      </c>
      <c r="AB20">
        <f>COUNT(AB5:AB16)</f>
        <v>12</v>
      </c>
      <c r="AC20">
        <f>COUNT(AC5:AC16)</f>
        <v>12</v>
      </c>
      <c r="AI20">
        <f>COUNT(AI5:AI16)</f>
        <v>12</v>
      </c>
    </row>
    <row r="21" spans="1:35">
      <c r="A21" s="8" t="s">
        <v>19</v>
      </c>
      <c r="B21">
        <f>B19/SQRT(B20-1)</f>
        <v>130.82453259833437</v>
      </c>
      <c r="C21">
        <f>C19/SQRT(C20-1)</f>
        <v>217.89075015352216</v>
      </c>
      <c r="I21">
        <f>I19/SQRT(I20-1)</f>
        <v>66.996409065251058</v>
      </c>
      <c r="N21" s="8" t="s">
        <v>19</v>
      </c>
      <c r="O21">
        <f>O19/SQRT(O20-1)</f>
        <v>75.857435193534471</v>
      </c>
      <c r="P21">
        <f>P19/SQRT(P20-1)</f>
        <v>239.26165588450067</v>
      </c>
      <c r="V21">
        <f>V19/SQRT(V20-1)</f>
        <v>98.534973821345218</v>
      </c>
      <c r="AA21" s="8" t="s">
        <v>19</v>
      </c>
      <c r="AB21">
        <f>AB19/SQRT(AB20-1)</f>
        <v>62.533062489684959</v>
      </c>
      <c r="AC21">
        <f>AC19/SQRT(AC20-1)</f>
        <v>112.24750997588222</v>
      </c>
      <c r="AI21">
        <f>AI19/SQRT(AI20-1)</f>
        <v>40.560409290202458</v>
      </c>
    </row>
    <row r="24" spans="1:35" s="2" customFormat="1">
      <c r="B24" s="10" t="s">
        <v>142</v>
      </c>
      <c r="O24" s="10" t="s">
        <v>143</v>
      </c>
      <c r="AB24" s="10" t="s">
        <v>144</v>
      </c>
    </row>
    <row r="28" spans="1:35" s="7" customFormat="1" ht="18.75">
      <c r="A28" s="7" t="s">
        <v>20</v>
      </c>
    </row>
    <row r="30" spans="1:35" s="2" customFormat="1">
      <c r="A30" s="18" t="s">
        <v>164</v>
      </c>
      <c r="B30" s="1"/>
      <c r="C30" s="1"/>
      <c r="D30" s="1"/>
      <c r="N30" s="18" t="s">
        <v>165</v>
      </c>
      <c r="O30" s="1"/>
      <c r="P30" s="1"/>
      <c r="Q30" s="1"/>
      <c r="AA30" s="18" t="s">
        <v>166</v>
      </c>
    </row>
    <row r="31" spans="1:35">
      <c r="A31" s="34" t="s">
        <v>139</v>
      </c>
      <c r="N31" s="46" t="s">
        <v>140</v>
      </c>
      <c r="AA31" s="47" t="s">
        <v>141</v>
      </c>
    </row>
    <row r="33" spans="1:30">
      <c r="A33" t="s">
        <v>156</v>
      </c>
      <c r="B33" t="s">
        <v>157</v>
      </c>
      <c r="C33" t="s">
        <v>158</v>
      </c>
      <c r="D33" t="s">
        <v>159</v>
      </c>
      <c r="N33" t="s">
        <v>156</v>
      </c>
      <c r="O33" t="s">
        <v>157</v>
      </c>
      <c r="P33" t="s">
        <v>158</v>
      </c>
      <c r="Q33" t="s">
        <v>159</v>
      </c>
      <c r="AA33" t="s">
        <v>156</v>
      </c>
      <c r="AB33" t="s">
        <v>157</v>
      </c>
      <c r="AC33" t="s">
        <v>158</v>
      </c>
      <c r="AD33" t="s">
        <v>159</v>
      </c>
    </row>
    <row r="34" spans="1:30">
      <c r="A34">
        <v>0</v>
      </c>
      <c r="B34">
        <v>159.71107101181312</v>
      </c>
      <c r="C34">
        <v>32.446803570535515</v>
      </c>
      <c r="N34">
        <v>0</v>
      </c>
      <c r="O34">
        <v>117.09394081204742</v>
      </c>
      <c r="P34">
        <v>27.222251052168868</v>
      </c>
      <c r="AA34">
        <v>0</v>
      </c>
      <c r="AB34">
        <v>80.841898727899476</v>
      </c>
      <c r="AC34">
        <v>25.382275014394256</v>
      </c>
    </row>
    <row r="35" spans="1:30">
      <c r="A35">
        <v>20</v>
      </c>
      <c r="B35">
        <v>166.97930645015899</v>
      </c>
      <c r="C35">
        <v>41.398594731873906</v>
      </c>
      <c r="D35">
        <v>163.34518873098605</v>
      </c>
      <c r="N35">
        <v>20</v>
      </c>
      <c r="O35">
        <v>140.68164360674257</v>
      </c>
      <c r="P35">
        <v>35.319542990950573</v>
      </c>
      <c r="Q35">
        <v>128.887792209395</v>
      </c>
      <c r="AA35">
        <v>20</v>
      </c>
      <c r="AB35">
        <v>83.516251097836275</v>
      </c>
      <c r="AC35">
        <v>14.127319905507814</v>
      </c>
      <c r="AD35">
        <v>82.179074912867875</v>
      </c>
    </row>
    <row r="36" spans="1:30">
      <c r="A36">
        <v>40</v>
      </c>
      <c r="B36">
        <v>95.428625646883233</v>
      </c>
      <c r="C36">
        <v>21.308278577558333</v>
      </c>
      <c r="D36">
        <v>131.20396604852112</v>
      </c>
      <c r="N36">
        <v>40</v>
      </c>
      <c r="O36">
        <v>140.21534420146634</v>
      </c>
      <c r="P36">
        <v>26.308058570095636</v>
      </c>
      <c r="Q36">
        <v>140.44849390410445</v>
      </c>
      <c r="AA36">
        <v>40</v>
      </c>
      <c r="AB36">
        <v>116.73070495298006</v>
      </c>
      <c r="AC36">
        <v>16.814503876365333</v>
      </c>
      <c r="AD36">
        <v>100.12347802540816</v>
      </c>
    </row>
    <row r="37" spans="1:30">
      <c r="A37">
        <v>60</v>
      </c>
      <c r="B37">
        <v>94.708878830905306</v>
      </c>
      <c r="C37">
        <v>16.00059509087006</v>
      </c>
      <c r="D37">
        <v>95.068752238894263</v>
      </c>
      <c r="N37">
        <v>60</v>
      </c>
      <c r="O37">
        <v>117.76227822423601</v>
      </c>
      <c r="P37">
        <v>43.781939750021223</v>
      </c>
      <c r="Q37">
        <v>128.98881121285118</v>
      </c>
      <c r="AA37">
        <v>60</v>
      </c>
      <c r="AB37">
        <v>85.432365263520055</v>
      </c>
      <c r="AC37">
        <v>20.67974922440898</v>
      </c>
      <c r="AD37">
        <v>101.08153510825005</v>
      </c>
    </row>
    <row r="38" spans="1:30">
      <c r="A38">
        <v>80</v>
      </c>
      <c r="B38">
        <v>146.28119878627552</v>
      </c>
      <c r="C38">
        <v>18.587866783089954</v>
      </c>
      <c r="D38">
        <v>120.49503880859041</v>
      </c>
      <c r="N38">
        <v>80</v>
      </c>
      <c r="O38">
        <v>141.20296127517466</v>
      </c>
      <c r="P38">
        <v>26.729591096141863</v>
      </c>
      <c r="Q38">
        <v>129.48261974970535</v>
      </c>
      <c r="AA38">
        <v>80</v>
      </c>
      <c r="AB38">
        <v>110.3267731020169</v>
      </c>
      <c r="AC38">
        <v>16.937532537222193</v>
      </c>
      <c r="AD38">
        <v>97.879569182768478</v>
      </c>
    </row>
    <row r="39" spans="1:30">
      <c r="A39">
        <v>100</v>
      </c>
      <c r="B39">
        <v>111.2807761650427</v>
      </c>
      <c r="C39">
        <v>21.43876311490833</v>
      </c>
      <c r="D39">
        <v>128.78098747565912</v>
      </c>
      <c r="N39">
        <v>100</v>
      </c>
      <c r="O39">
        <v>146.90288043107336</v>
      </c>
      <c r="P39">
        <v>25.288758372302965</v>
      </c>
      <c r="Q39">
        <v>144.05292085312402</v>
      </c>
      <c r="AA39">
        <v>100</v>
      </c>
      <c r="AB39">
        <v>108.19379118605971</v>
      </c>
      <c r="AC39">
        <v>16.128405831356172</v>
      </c>
      <c r="AD39">
        <v>109.26028214403831</v>
      </c>
    </row>
    <row r="40" spans="1:30">
      <c r="A40">
        <v>120</v>
      </c>
      <c r="B40">
        <v>74.123994556441332</v>
      </c>
      <c r="C40">
        <v>24.503436330354429</v>
      </c>
      <c r="D40">
        <v>92.702385360742014</v>
      </c>
      <c r="N40">
        <v>120</v>
      </c>
      <c r="O40">
        <v>154.15125250609543</v>
      </c>
      <c r="P40">
        <v>37.735746429388485</v>
      </c>
      <c r="Q40">
        <v>150.52706646858439</v>
      </c>
      <c r="AA40">
        <v>120</v>
      </c>
      <c r="AB40">
        <v>69.704967503418487</v>
      </c>
      <c r="AC40">
        <v>12.591548167158839</v>
      </c>
      <c r="AD40">
        <v>88.9493793447391</v>
      </c>
    </row>
    <row r="41" spans="1:30">
      <c r="A41">
        <v>140</v>
      </c>
      <c r="B41">
        <v>91.536643291683802</v>
      </c>
      <c r="C41">
        <v>25.798837825824315</v>
      </c>
      <c r="D41">
        <v>82.830318924062567</v>
      </c>
      <c r="N41">
        <v>140</v>
      </c>
      <c r="O41">
        <v>168.87010169105557</v>
      </c>
      <c r="P41">
        <v>30.025157767334182</v>
      </c>
      <c r="Q41">
        <v>161.51067709857551</v>
      </c>
      <c r="AA41">
        <v>140</v>
      </c>
      <c r="AB41">
        <v>103.44447856511357</v>
      </c>
      <c r="AC41">
        <v>23.075038610619909</v>
      </c>
      <c r="AD41">
        <v>86.574723034266029</v>
      </c>
    </row>
    <row r="42" spans="1:30">
      <c r="A42">
        <v>160</v>
      </c>
      <c r="B42">
        <v>120.77258085797024</v>
      </c>
      <c r="C42">
        <v>27.025012854047386</v>
      </c>
      <c r="D42">
        <v>106.15461207482701</v>
      </c>
      <c r="N42">
        <v>160</v>
      </c>
      <c r="O42">
        <v>143.20883351352978</v>
      </c>
      <c r="P42">
        <v>51.202789175415312</v>
      </c>
      <c r="Q42">
        <v>156.03946760229269</v>
      </c>
      <c r="AA42">
        <v>160</v>
      </c>
      <c r="AB42">
        <v>112.83583226467303</v>
      </c>
      <c r="AC42">
        <v>18.056113275354054</v>
      </c>
      <c r="AD42">
        <v>108.1401554148933</v>
      </c>
    </row>
    <row r="43" spans="1:30">
      <c r="A43">
        <v>180</v>
      </c>
      <c r="B43">
        <v>107.5986364734684</v>
      </c>
      <c r="C43">
        <v>20.456739238416066</v>
      </c>
      <c r="D43">
        <v>114.18560866571931</v>
      </c>
      <c r="N43">
        <v>180</v>
      </c>
      <c r="O43">
        <v>135.29470013497004</v>
      </c>
      <c r="P43">
        <v>42.556948052930345</v>
      </c>
      <c r="Q43">
        <v>139.2517668242499</v>
      </c>
      <c r="AA43">
        <v>180</v>
      </c>
      <c r="AB43">
        <v>84.900169984763195</v>
      </c>
      <c r="AC43">
        <v>14.838689459927302</v>
      </c>
      <c r="AD43">
        <v>98.86800112471812</v>
      </c>
    </row>
    <row r="44" spans="1:30">
      <c r="A44">
        <v>200</v>
      </c>
      <c r="B44">
        <v>71.43511048261017</v>
      </c>
      <c r="C44">
        <v>20.096570627087235</v>
      </c>
      <c r="D44">
        <v>89.516873478039287</v>
      </c>
      <c r="N44">
        <v>200</v>
      </c>
      <c r="O44">
        <v>79.330117708917982</v>
      </c>
      <c r="P44">
        <v>16.965045499138565</v>
      </c>
      <c r="Q44">
        <v>107.31240892194401</v>
      </c>
      <c r="AA44">
        <v>200</v>
      </c>
      <c r="AB44">
        <v>135.77737771938467</v>
      </c>
      <c r="AC44">
        <v>47.505590289382859</v>
      </c>
      <c r="AD44">
        <v>110.33877385207393</v>
      </c>
    </row>
    <row r="45" spans="1:30">
      <c r="A45">
        <v>220</v>
      </c>
      <c r="B45">
        <v>114.3931253693479</v>
      </c>
      <c r="C45">
        <v>39.684368420336853</v>
      </c>
      <c r="D45">
        <v>92.914117925979042</v>
      </c>
      <c r="N45">
        <v>220</v>
      </c>
      <c r="O45">
        <v>116.89388314456436</v>
      </c>
      <c r="P45">
        <v>16.061122161258748</v>
      </c>
      <c r="Q45">
        <v>98.112000426741162</v>
      </c>
      <c r="AA45">
        <v>220</v>
      </c>
      <c r="AB45">
        <v>78.012651788983035</v>
      </c>
      <c r="AC45">
        <v>15.712275702376704</v>
      </c>
      <c r="AD45">
        <v>106.89501475418385</v>
      </c>
    </row>
    <row r="46" spans="1:30">
      <c r="A46">
        <v>240</v>
      </c>
      <c r="B46">
        <v>77.554378897448586</v>
      </c>
      <c r="C46">
        <v>8.1588177736546985</v>
      </c>
      <c r="D46">
        <v>95.97375213339825</v>
      </c>
      <c r="N46">
        <v>240</v>
      </c>
      <c r="O46">
        <v>89.487748918762435</v>
      </c>
      <c r="P46">
        <v>22.882492707764577</v>
      </c>
      <c r="Q46">
        <v>103.19081603166339</v>
      </c>
      <c r="AA46">
        <v>240</v>
      </c>
      <c r="AB46">
        <v>109.83430803702723</v>
      </c>
      <c r="AC46">
        <v>23.988632217271984</v>
      </c>
      <c r="AD46">
        <v>93.923479913005139</v>
      </c>
    </row>
    <row r="47" spans="1:30">
      <c r="A47">
        <v>260</v>
      </c>
      <c r="B47">
        <v>113.26915746535907</v>
      </c>
      <c r="C47">
        <v>31.80626276766365</v>
      </c>
      <c r="D47">
        <v>95.411768181403829</v>
      </c>
      <c r="N47">
        <v>260</v>
      </c>
      <c r="O47">
        <v>116.52803987136244</v>
      </c>
      <c r="P47">
        <v>18.912934022312648</v>
      </c>
      <c r="Q47">
        <v>103.00789439506244</v>
      </c>
      <c r="AA47">
        <v>260</v>
      </c>
      <c r="AB47">
        <v>111.93095088416914</v>
      </c>
      <c r="AC47">
        <v>23.212709733633634</v>
      </c>
      <c r="AD47">
        <v>110.88262946059818</v>
      </c>
    </row>
    <row r="48" spans="1:30">
      <c r="A48">
        <v>280</v>
      </c>
      <c r="B48">
        <v>61.282776549749222</v>
      </c>
      <c r="C48">
        <v>28.011056238339098</v>
      </c>
      <c r="D48">
        <v>87.275967007554144</v>
      </c>
      <c r="N48">
        <v>280</v>
      </c>
      <c r="O48">
        <v>97.760210356392747</v>
      </c>
      <c r="P48">
        <v>22.321093259761064</v>
      </c>
      <c r="Q48">
        <v>107.14412511387759</v>
      </c>
      <c r="AA48">
        <v>280</v>
      </c>
      <c r="AB48">
        <v>127.37573369945798</v>
      </c>
      <c r="AC48">
        <v>42.93836839848916</v>
      </c>
      <c r="AD48">
        <v>119.65334229181356</v>
      </c>
    </row>
    <row r="49" spans="1:30">
      <c r="A49">
        <v>300</v>
      </c>
      <c r="N49">
        <v>300</v>
      </c>
      <c r="AA49">
        <v>300</v>
      </c>
    </row>
    <row r="50" spans="1:30">
      <c r="A50">
        <v>320</v>
      </c>
      <c r="B50">
        <v>154.80232875411988</v>
      </c>
      <c r="C50">
        <v>61.159074194802699</v>
      </c>
      <c r="D50">
        <v>154.80232875411988</v>
      </c>
      <c r="N50">
        <v>320</v>
      </c>
      <c r="O50">
        <v>376.53324765296531</v>
      </c>
      <c r="P50">
        <v>78.170623872504279</v>
      </c>
      <c r="Q50">
        <v>376.53324765296531</v>
      </c>
      <c r="AA50">
        <v>320</v>
      </c>
      <c r="AB50">
        <v>253.44910040395479</v>
      </c>
      <c r="AC50">
        <v>37.408286394439465</v>
      </c>
      <c r="AD50">
        <v>253.44910040395479</v>
      </c>
    </row>
    <row r="51" spans="1:30">
      <c r="A51">
        <v>340</v>
      </c>
      <c r="B51">
        <v>121.63922665924707</v>
      </c>
      <c r="C51">
        <v>24.574959415191184</v>
      </c>
      <c r="D51">
        <v>138.22077770668346</v>
      </c>
      <c r="N51">
        <v>340</v>
      </c>
      <c r="O51">
        <v>196.26265020295128</v>
      </c>
      <c r="P51">
        <v>46.351032140883618</v>
      </c>
      <c r="Q51">
        <v>286.39794892795828</v>
      </c>
      <c r="AA51">
        <v>340</v>
      </c>
      <c r="AB51">
        <v>275.59915459532778</v>
      </c>
      <c r="AC51">
        <v>51.580119125720465</v>
      </c>
      <c r="AD51">
        <v>264.52412749964128</v>
      </c>
    </row>
    <row r="52" spans="1:30">
      <c r="A52">
        <v>360</v>
      </c>
      <c r="B52">
        <v>123.75982694922578</v>
      </c>
      <c r="C52">
        <v>35.336047782873528</v>
      </c>
      <c r="D52">
        <v>122.69952680423643</v>
      </c>
      <c r="N52">
        <v>360</v>
      </c>
      <c r="O52">
        <v>248.45725598827971</v>
      </c>
      <c r="P52">
        <v>62.096407507324898</v>
      </c>
      <c r="Q52">
        <v>222.35995309561548</v>
      </c>
      <c r="AA52">
        <v>360</v>
      </c>
      <c r="AB52">
        <v>255.22734465904597</v>
      </c>
      <c r="AC52">
        <v>83.054357382307288</v>
      </c>
      <c r="AD52">
        <v>265.41324962718687</v>
      </c>
    </row>
    <row r="53" spans="1:30">
      <c r="A53">
        <v>380</v>
      </c>
      <c r="B53">
        <v>132.89683761761174</v>
      </c>
      <c r="C53">
        <v>43.441502272838775</v>
      </c>
      <c r="D53">
        <v>128.32833228341877</v>
      </c>
      <c r="N53">
        <v>380</v>
      </c>
      <c r="O53">
        <v>150.20403090391935</v>
      </c>
      <c r="P53">
        <v>37.406834230461968</v>
      </c>
      <c r="Q53">
        <v>199.33064344609954</v>
      </c>
      <c r="AA53">
        <v>380</v>
      </c>
      <c r="AB53">
        <v>150.56340404353548</v>
      </c>
      <c r="AC53">
        <v>43.052245556783163</v>
      </c>
      <c r="AD53">
        <v>202.89537435129074</v>
      </c>
    </row>
    <row r="54" spans="1:30">
      <c r="A54">
        <v>400</v>
      </c>
      <c r="B54">
        <v>122.13120952354318</v>
      </c>
      <c r="C54">
        <v>41.549222997939708</v>
      </c>
      <c r="D54">
        <v>127.51402357057745</v>
      </c>
      <c r="N54">
        <v>400</v>
      </c>
      <c r="O54">
        <v>160.0210188101789</v>
      </c>
      <c r="P54">
        <v>26.279961372724109</v>
      </c>
      <c r="Q54">
        <v>155.11252485704912</v>
      </c>
      <c r="AA54">
        <v>400</v>
      </c>
      <c r="AB54">
        <v>179.9673693462918</v>
      </c>
      <c r="AC54">
        <v>35.458324366754006</v>
      </c>
      <c r="AD54">
        <v>165.26538669491364</v>
      </c>
    </row>
    <row r="55" spans="1:30">
      <c r="A55">
        <v>420</v>
      </c>
      <c r="B55">
        <v>90.093388672474433</v>
      </c>
      <c r="C55">
        <v>30.414579565196135</v>
      </c>
      <c r="D55">
        <v>106.1122990980088</v>
      </c>
      <c r="N55">
        <v>420</v>
      </c>
      <c r="O55">
        <v>139.13636589864242</v>
      </c>
      <c r="P55">
        <v>39.294678232657191</v>
      </c>
      <c r="Q55">
        <v>149.57869235441066</v>
      </c>
      <c r="AA55">
        <v>420</v>
      </c>
      <c r="AB55">
        <v>126.38395958835248</v>
      </c>
      <c r="AC55">
        <v>51.677892576714896</v>
      </c>
      <c r="AD55">
        <v>153.17566446732215</v>
      </c>
    </row>
    <row r="56" spans="1:30">
      <c r="A56">
        <v>440</v>
      </c>
      <c r="B56">
        <v>84.183246208720377</v>
      </c>
      <c r="C56">
        <v>28.363282015636621</v>
      </c>
      <c r="D56">
        <v>87.138317440597405</v>
      </c>
      <c r="N56">
        <v>440</v>
      </c>
      <c r="O56">
        <v>172.72428045134839</v>
      </c>
      <c r="P56">
        <v>59.599469575338858</v>
      </c>
      <c r="Q56">
        <v>155.93032317499541</v>
      </c>
      <c r="AA56">
        <v>440</v>
      </c>
      <c r="AB56">
        <v>158.35461411534644</v>
      </c>
      <c r="AC56">
        <v>51.168659574322952</v>
      </c>
      <c r="AD56">
        <v>142.36928685184947</v>
      </c>
    </row>
    <row r="57" spans="1:30">
      <c r="A57">
        <v>460</v>
      </c>
      <c r="B57">
        <v>122.02206975342172</v>
      </c>
      <c r="C57">
        <v>39.487199964655026</v>
      </c>
      <c r="D57">
        <v>103.10265798107105</v>
      </c>
      <c r="N57">
        <v>460</v>
      </c>
      <c r="O57">
        <v>214.61354386381106</v>
      </c>
      <c r="P57">
        <v>97.637665998033739</v>
      </c>
      <c r="Q57">
        <v>193.66891215757971</v>
      </c>
      <c r="AA57">
        <v>460</v>
      </c>
      <c r="AB57">
        <v>150.66878169524725</v>
      </c>
      <c r="AC57">
        <v>42.689814950400354</v>
      </c>
      <c r="AD57">
        <v>154.51169790529684</v>
      </c>
    </row>
    <row r="58" spans="1:30">
      <c r="A58">
        <v>480</v>
      </c>
      <c r="B58">
        <v>68.030591658924592</v>
      </c>
      <c r="C58">
        <v>20.434125652265006</v>
      </c>
      <c r="D58">
        <v>95.026330706173155</v>
      </c>
      <c r="N58">
        <v>480</v>
      </c>
      <c r="O58">
        <v>132.25013463885517</v>
      </c>
      <c r="P58">
        <v>30.720868792768741</v>
      </c>
      <c r="Q58">
        <v>173.43183925133312</v>
      </c>
      <c r="AA58">
        <v>480</v>
      </c>
      <c r="AB58">
        <v>133.91729821166561</v>
      </c>
      <c r="AC58">
        <v>37.104814712732448</v>
      </c>
      <c r="AD58">
        <v>142.29303995345643</v>
      </c>
    </row>
    <row r="59" spans="1:30">
      <c r="A59">
        <v>500</v>
      </c>
      <c r="B59">
        <v>86.310661249482294</v>
      </c>
      <c r="C59">
        <v>29.547633542096605</v>
      </c>
      <c r="D59">
        <v>77.170626454203443</v>
      </c>
      <c r="N59">
        <v>500</v>
      </c>
      <c r="O59">
        <v>132.73008553545714</v>
      </c>
      <c r="P59">
        <v>27.931306298190439</v>
      </c>
      <c r="Q59">
        <v>132.49011008715615</v>
      </c>
      <c r="AA59">
        <v>500</v>
      </c>
      <c r="AB59">
        <v>105.72624358634033</v>
      </c>
      <c r="AC59">
        <v>31.781055567053897</v>
      </c>
      <c r="AD59">
        <v>119.82177089900297</v>
      </c>
    </row>
    <row r="60" spans="1:30">
      <c r="A60">
        <v>520</v>
      </c>
      <c r="B60">
        <v>62.048444616947187</v>
      </c>
      <c r="C60">
        <v>22.320725711710892</v>
      </c>
      <c r="D60">
        <v>74.179552933214737</v>
      </c>
      <c r="N60">
        <v>520</v>
      </c>
      <c r="O60">
        <v>154.33219639043855</v>
      </c>
      <c r="P60">
        <v>48.077458058997628</v>
      </c>
      <c r="Q60">
        <v>143.53114096294786</v>
      </c>
      <c r="AA60">
        <v>520</v>
      </c>
      <c r="AB60">
        <v>137.75993532632424</v>
      </c>
      <c r="AC60">
        <v>25.876759619540426</v>
      </c>
      <c r="AD60">
        <v>121.74308945633229</v>
      </c>
    </row>
    <row r="61" spans="1:30">
      <c r="A61">
        <v>540</v>
      </c>
      <c r="B61">
        <v>101.25674529712096</v>
      </c>
      <c r="C61">
        <v>28.740852076479701</v>
      </c>
      <c r="D61">
        <v>81.652594957034069</v>
      </c>
      <c r="N61">
        <v>540</v>
      </c>
      <c r="O61">
        <v>116.30108342468345</v>
      </c>
      <c r="P61">
        <v>28.195436576560827</v>
      </c>
      <c r="Q61">
        <v>135.31663990756101</v>
      </c>
      <c r="AA61">
        <v>540</v>
      </c>
      <c r="AB61">
        <v>102.67939377970222</v>
      </c>
      <c r="AC61">
        <v>29.146044483710195</v>
      </c>
      <c r="AD61">
        <v>120.21966455301323</v>
      </c>
    </row>
    <row r="62" spans="1:30">
      <c r="A62">
        <v>560</v>
      </c>
      <c r="B62">
        <v>39.261543535090297</v>
      </c>
      <c r="C62">
        <v>11.821552640085015</v>
      </c>
      <c r="D62">
        <v>70.259144416105627</v>
      </c>
      <c r="N62">
        <v>560</v>
      </c>
      <c r="O62">
        <v>172.26052603975327</v>
      </c>
      <c r="P62">
        <v>19.472742785056553</v>
      </c>
      <c r="Q62">
        <v>144.28080473221837</v>
      </c>
      <c r="AA62">
        <v>560</v>
      </c>
      <c r="AB62">
        <v>114.98319617190843</v>
      </c>
      <c r="AC62">
        <v>29.508496126961784</v>
      </c>
      <c r="AD62">
        <v>108.83129497580532</v>
      </c>
    </row>
    <row r="63" spans="1:30">
      <c r="A63">
        <v>580</v>
      </c>
      <c r="B63">
        <v>44.842715542862209</v>
      </c>
      <c r="C63">
        <v>13.146640435029989</v>
      </c>
      <c r="D63">
        <v>42.052129538976253</v>
      </c>
      <c r="N63">
        <v>580</v>
      </c>
      <c r="O63">
        <v>127.94632884264746</v>
      </c>
      <c r="P63">
        <v>41.973117422384966</v>
      </c>
      <c r="Q63">
        <v>150.10342744120038</v>
      </c>
      <c r="AA63">
        <v>580</v>
      </c>
      <c r="AB63">
        <v>105.58601176367202</v>
      </c>
      <c r="AC63">
        <v>29.594552130003247</v>
      </c>
      <c r="AD63">
        <v>110.28460396779022</v>
      </c>
    </row>
    <row r="64" spans="1:30">
      <c r="A64">
        <v>600</v>
      </c>
      <c r="B64">
        <v>88.714037461277044</v>
      </c>
      <c r="C64">
        <v>33.088682308429412</v>
      </c>
      <c r="D64">
        <v>66.778376502069619</v>
      </c>
      <c r="N64">
        <v>600</v>
      </c>
      <c r="O64">
        <v>96.91019248743055</v>
      </c>
      <c r="P64">
        <v>43.393055767524054</v>
      </c>
      <c r="Q64">
        <v>112.42826066503901</v>
      </c>
      <c r="AA64">
        <v>600</v>
      </c>
      <c r="AB64">
        <v>128.35538099254939</v>
      </c>
      <c r="AC64">
        <v>40.993500375351068</v>
      </c>
      <c r="AD64">
        <v>116.9706963781107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L57" sqref="L57"/>
    </sheetView>
  </sheetViews>
  <sheetFormatPr defaultRowHeight="15"/>
  <cols>
    <col min="1" max="1" width="17.85546875" customWidth="1"/>
    <col min="3" max="3" width="16.140625" customWidth="1"/>
    <col min="4" max="4" width="17.28515625" customWidth="1"/>
    <col min="8" max="8" width="15" customWidth="1"/>
    <col min="9" max="9" width="38.28515625" customWidth="1"/>
    <col min="10" max="10" width="21.140625" customWidth="1"/>
    <col min="12" max="12" width="21.42578125" customWidth="1"/>
    <col min="13" max="13" width="18.7109375" customWidth="1"/>
    <col min="18" max="18" width="11.7109375" customWidth="1"/>
  </cols>
  <sheetData>
    <row r="1" spans="1:18" s="8" customFormat="1" ht="18.75">
      <c r="A1" s="7" t="s">
        <v>227</v>
      </c>
    </row>
    <row r="2" spans="1:18">
      <c r="A2" s="18" t="s">
        <v>169</v>
      </c>
      <c r="B2" s="31"/>
      <c r="C2" s="31"/>
      <c r="D2" s="31"/>
      <c r="E2" s="31"/>
      <c r="F2" s="12"/>
      <c r="G2" s="18" t="s">
        <v>170</v>
      </c>
      <c r="H2" s="31"/>
      <c r="I2" s="31"/>
      <c r="J2" s="12"/>
      <c r="K2" s="18" t="s">
        <v>171</v>
      </c>
      <c r="L2" s="31"/>
      <c r="M2" s="31"/>
      <c r="N2" s="12"/>
      <c r="O2" s="12"/>
      <c r="P2" s="18" t="s">
        <v>172</v>
      </c>
      <c r="Q2" s="31"/>
      <c r="R2" s="1"/>
    </row>
    <row r="3" spans="1:18">
      <c r="A3" s="39" t="s">
        <v>322</v>
      </c>
    </row>
    <row r="4" spans="1:18" ht="18.75">
      <c r="B4" s="59" t="s">
        <v>173</v>
      </c>
      <c r="C4" s="59"/>
      <c r="D4" s="59"/>
      <c r="E4" s="59"/>
      <c r="H4" s="59" t="s">
        <v>174</v>
      </c>
      <c r="I4" s="59"/>
      <c r="L4" s="59" t="s">
        <v>188</v>
      </c>
      <c r="M4" s="59"/>
      <c r="Q4" s="59" t="s">
        <v>189</v>
      </c>
      <c r="R4" s="59"/>
    </row>
    <row r="5" spans="1:18">
      <c r="A5" t="s">
        <v>175</v>
      </c>
      <c r="B5" s="12" t="s">
        <v>176</v>
      </c>
      <c r="C5" s="13" t="s">
        <v>158</v>
      </c>
      <c r="D5" s="14" t="s">
        <v>177</v>
      </c>
      <c r="E5" s="14" t="s">
        <v>158</v>
      </c>
      <c r="F5" s="13"/>
      <c r="G5" s="20" t="s">
        <v>83</v>
      </c>
      <c r="H5" s="13" t="s">
        <v>176</v>
      </c>
      <c r="I5" s="14" t="s">
        <v>177</v>
      </c>
      <c r="K5" s="20" t="s">
        <v>178</v>
      </c>
      <c r="L5" s="13" t="s">
        <v>176</v>
      </c>
      <c r="M5" s="14" t="s">
        <v>177</v>
      </c>
      <c r="P5" s="20" t="s">
        <v>178</v>
      </c>
      <c r="Q5" s="13" t="s">
        <v>176</v>
      </c>
      <c r="R5" s="14" t="s">
        <v>177</v>
      </c>
    </row>
    <row r="6" spans="1:18">
      <c r="A6">
        <v>0</v>
      </c>
      <c r="B6" s="11">
        <v>0.64674412609090903</v>
      </c>
      <c r="C6" s="11">
        <v>0.11607484601533972</v>
      </c>
      <c r="D6" s="11">
        <v>0.59358086672727273</v>
      </c>
      <c r="E6" s="11">
        <v>0.11971556133535863</v>
      </c>
      <c r="G6" s="20">
        <v>190617</v>
      </c>
      <c r="H6" s="15">
        <v>1.3754999999999999</v>
      </c>
      <c r="I6" s="15">
        <v>2.1637</v>
      </c>
      <c r="K6" s="20">
        <v>190617</v>
      </c>
      <c r="L6" s="15">
        <v>1.3754999999999999</v>
      </c>
      <c r="M6" s="15">
        <v>2.1637</v>
      </c>
      <c r="P6" s="20">
        <v>190617</v>
      </c>
      <c r="Q6" s="15">
        <v>21.204999999999998</v>
      </c>
      <c r="R6" s="15">
        <v>17.641999999999999</v>
      </c>
    </row>
    <row r="7" spans="1:18">
      <c r="A7">
        <v>20</v>
      </c>
      <c r="B7" s="11">
        <v>1.4325533085272728</v>
      </c>
      <c r="C7" s="11">
        <v>0.18232103216074946</v>
      </c>
      <c r="D7" s="11">
        <v>1.2880488877878791</v>
      </c>
      <c r="E7" s="11">
        <v>0.20579841420872003</v>
      </c>
      <c r="G7" s="20">
        <v>190619</v>
      </c>
      <c r="H7" s="15">
        <v>1.5092999999999999</v>
      </c>
      <c r="I7" s="15">
        <v>1.5535000000000001</v>
      </c>
      <c r="K7" s="20">
        <v>190619</v>
      </c>
      <c r="L7" s="15">
        <v>1.5092999999999999</v>
      </c>
      <c r="M7" s="15">
        <v>1.5535000000000001</v>
      </c>
      <c r="P7" s="20">
        <v>190619</v>
      </c>
      <c r="Q7" s="15">
        <v>32.591000000000001</v>
      </c>
      <c r="R7" s="15">
        <v>20.838999999999999</v>
      </c>
    </row>
    <row r="8" spans="1:18">
      <c r="A8">
        <v>40</v>
      </c>
      <c r="B8" s="11">
        <v>2.3669560511090908</v>
      </c>
      <c r="C8" s="11">
        <v>0.25222167675823226</v>
      </c>
      <c r="D8" s="11">
        <v>2.0825069045151512</v>
      </c>
      <c r="E8" s="11">
        <v>0.25285192222154224</v>
      </c>
      <c r="G8" s="20" t="s">
        <v>179</v>
      </c>
      <c r="H8" s="15">
        <v>3.3249</v>
      </c>
      <c r="I8" s="15">
        <v>4.069</v>
      </c>
      <c r="K8" s="20" t="s">
        <v>179</v>
      </c>
      <c r="L8" s="15">
        <v>3.3249</v>
      </c>
      <c r="M8" s="15">
        <v>4.069</v>
      </c>
      <c r="P8" s="20" t="s">
        <v>179</v>
      </c>
      <c r="Q8" s="15">
        <v>21.35</v>
      </c>
      <c r="R8" s="15">
        <v>16.991</v>
      </c>
    </row>
    <row r="9" spans="1:18">
      <c r="A9">
        <v>60</v>
      </c>
      <c r="B9" s="11">
        <v>3.1940463065636364</v>
      </c>
      <c r="C9" s="11">
        <v>0.32003908848267604</v>
      </c>
      <c r="D9" s="11">
        <v>2.9410552047272729</v>
      </c>
      <c r="E9" s="11">
        <v>0.36006952327281833</v>
      </c>
      <c r="G9" s="20">
        <v>190705</v>
      </c>
      <c r="H9" s="15">
        <v>2.6286</v>
      </c>
      <c r="I9" s="15">
        <v>2.1917</v>
      </c>
      <c r="K9" s="20">
        <v>190705</v>
      </c>
      <c r="L9" s="15">
        <v>2.6286</v>
      </c>
      <c r="M9" s="15">
        <v>2.1917</v>
      </c>
      <c r="P9" s="20">
        <v>190705</v>
      </c>
      <c r="Q9" s="15">
        <v>34.036000000000001</v>
      </c>
      <c r="R9" s="15">
        <v>25.401</v>
      </c>
    </row>
    <row r="10" spans="1:18">
      <c r="A10">
        <v>80</v>
      </c>
      <c r="B10" s="11">
        <v>3.9003336167272722</v>
      </c>
      <c r="C10" s="11">
        <v>0.39816493071673981</v>
      </c>
      <c r="D10" s="11">
        <v>3.5505534566666666</v>
      </c>
      <c r="E10" s="11">
        <v>0.38595261822066551</v>
      </c>
      <c r="G10" s="20">
        <v>191029</v>
      </c>
      <c r="H10" s="15">
        <v>1.5349000000000002</v>
      </c>
      <c r="I10" s="15">
        <v>1.0203</v>
      </c>
      <c r="K10" s="20">
        <v>191029</v>
      </c>
      <c r="L10" s="15">
        <v>1.5349000000000002</v>
      </c>
      <c r="M10" s="15">
        <v>1.0203</v>
      </c>
      <c r="P10" s="20">
        <v>191029</v>
      </c>
      <c r="Q10" s="15">
        <v>22.829000000000001</v>
      </c>
      <c r="R10" s="15">
        <v>18.277000000000001</v>
      </c>
    </row>
    <row r="11" spans="1:18">
      <c r="A11">
        <v>100</v>
      </c>
      <c r="B11" s="11">
        <v>4.5209846684545445</v>
      </c>
      <c r="C11" s="11">
        <v>0.4762094310166492</v>
      </c>
      <c r="D11" s="11">
        <v>4.0986967432121206</v>
      </c>
      <c r="E11" s="11">
        <v>0.43719978036503265</v>
      </c>
      <c r="G11" s="20" t="s">
        <v>180</v>
      </c>
      <c r="H11" s="15">
        <v>1.6459999999999999</v>
      </c>
      <c r="I11" s="15">
        <v>1.5247999999999999</v>
      </c>
      <c r="K11" s="20" t="s">
        <v>180</v>
      </c>
      <c r="L11" s="15">
        <v>1.6459999999999999</v>
      </c>
      <c r="M11" s="15">
        <v>1.5247999999999999</v>
      </c>
      <c r="P11" s="20" t="s">
        <v>180</v>
      </c>
      <c r="Q11" s="15">
        <v>11.227</v>
      </c>
      <c r="R11" s="15">
        <v>12.079000000000001</v>
      </c>
    </row>
    <row r="12" spans="1:18">
      <c r="A12">
        <v>120</v>
      </c>
      <c r="B12" s="11">
        <v>5.0206984112727264</v>
      </c>
      <c r="C12" s="11">
        <v>0.53596696673470967</v>
      </c>
      <c r="D12" s="11">
        <v>4.6116007844242421</v>
      </c>
      <c r="E12" s="11">
        <v>0.47030107387900077</v>
      </c>
      <c r="G12" s="20" t="s">
        <v>181</v>
      </c>
      <c r="H12" s="15">
        <v>1.8247</v>
      </c>
      <c r="I12" s="15">
        <v>1.4604000000000001</v>
      </c>
      <c r="K12" s="20" t="s">
        <v>181</v>
      </c>
      <c r="L12" s="15">
        <v>1.8247</v>
      </c>
      <c r="M12" s="15">
        <v>1.4604000000000001</v>
      </c>
      <c r="P12" s="20" t="s">
        <v>181</v>
      </c>
      <c r="Q12" s="15">
        <v>3.4380000000000002</v>
      </c>
      <c r="R12" s="15">
        <v>2.8159999999999998</v>
      </c>
    </row>
    <row r="13" spans="1:18">
      <c r="A13">
        <v>140</v>
      </c>
      <c r="B13" s="11">
        <v>5.5037190116181822</v>
      </c>
      <c r="C13" s="11">
        <v>0.59238444486501873</v>
      </c>
      <c r="D13" s="11">
        <v>5.0800363777272732</v>
      </c>
      <c r="E13" s="11">
        <v>0.52559977158239779</v>
      </c>
      <c r="G13" s="20">
        <v>191031</v>
      </c>
      <c r="H13" s="15">
        <v>2.2330000000000001</v>
      </c>
      <c r="I13" s="15">
        <v>2.4399000000000002</v>
      </c>
      <c r="K13" s="20">
        <v>191031</v>
      </c>
      <c r="L13" s="15">
        <v>2.2330000000000001</v>
      </c>
      <c r="M13" s="15">
        <v>2.4399000000000002</v>
      </c>
      <c r="P13" s="20">
        <v>191031</v>
      </c>
      <c r="Q13" s="15">
        <v>16.800999999999998</v>
      </c>
      <c r="R13" s="15">
        <v>23.513999999999999</v>
      </c>
    </row>
    <row r="14" spans="1:18">
      <c r="A14">
        <v>160</v>
      </c>
      <c r="B14" s="11">
        <v>5.9598793613272729</v>
      </c>
      <c r="C14" s="11">
        <v>0.65313697819442307</v>
      </c>
      <c r="D14" s="11">
        <v>5.467891904636363</v>
      </c>
      <c r="E14" s="11">
        <v>0.56525839421826085</v>
      </c>
      <c r="G14" s="20">
        <v>191105</v>
      </c>
      <c r="H14" s="15">
        <v>2.7311000000000001</v>
      </c>
      <c r="I14" s="15">
        <v>3.4880999999999998</v>
      </c>
      <c r="K14" s="20">
        <v>191105</v>
      </c>
      <c r="L14" s="15">
        <v>2.7311000000000001</v>
      </c>
      <c r="M14" s="15">
        <v>3.4880999999999998</v>
      </c>
      <c r="P14" s="20">
        <v>191105</v>
      </c>
      <c r="Q14" s="15">
        <v>25.175999999999998</v>
      </c>
      <c r="R14" s="15">
        <v>17.992000000000001</v>
      </c>
    </row>
    <row r="15" spans="1:18">
      <c r="A15">
        <v>180</v>
      </c>
      <c r="B15" s="11">
        <v>6.3600534045454546</v>
      </c>
      <c r="C15" s="11">
        <v>0.70625580790219189</v>
      </c>
      <c r="D15" s="11">
        <v>5.8117425765151518</v>
      </c>
      <c r="E15" s="11">
        <v>0.6127501381190068</v>
      </c>
      <c r="G15" s="20">
        <v>201127</v>
      </c>
      <c r="H15" s="11">
        <v>3.4540999999999999</v>
      </c>
      <c r="I15" s="15">
        <v>3.2440000000000002</v>
      </c>
      <c r="K15" s="20">
        <v>201127</v>
      </c>
      <c r="L15" s="11">
        <v>3.4540999999999999</v>
      </c>
      <c r="M15" s="15">
        <v>3.2440000000000002</v>
      </c>
      <c r="P15" s="20">
        <v>201127</v>
      </c>
      <c r="Q15" s="11">
        <v>20.548999999999999</v>
      </c>
      <c r="R15" s="15">
        <v>24.843</v>
      </c>
    </row>
    <row r="16" spans="1:18">
      <c r="G16" s="20">
        <v>201130</v>
      </c>
      <c r="H16" s="11">
        <v>3.6655000000000002</v>
      </c>
      <c r="I16" s="15">
        <v>1.6124000000000001</v>
      </c>
      <c r="K16" s="20">
        <v>201130</v>
      </c>
      <c r="L16" s="11">
        <v>3.6655000000000002</v>
      </c>
      <c r="M16" s="15">
        <v>1.6124000000000001</v>
      </c>
      <c r="P16" s="20">
        <v>201130</v>
      </c>
      <c r="Q16" s="11">
        <v>36.878999999999998</v>
      </c>
      <c r="R16" s="15">
        <v>38.962000000000003</v>
      </c>
    </row>
    <row r="17" spans="1:18">
      <c r="G17" s="16" t="s">
        <v>182</v>
      </c>
      <c r="H17" s="11">
        <v>2.3570545454545457</v>
      </c>
      <c r="I17" s="11">
        <v>2.251618181818182</v>
      </c>
      <c r="K17" s="16" t="s">
        <v>182</v>
      </c>
      <c r="L17" s="11">
        <v>0.27716819269960152</v>
      </c>
      <c r="M17" s="11">
        <v>0.26461332894925654</v>
      </c>
      <c r="P17" s="16" t="s">
        <v>183</v>
      </c>
      <c r="Q17" s="11">
        <v>22.370999999999995</v>
      </c>
      <c r="R17" s="11">
        <v>19.941454545454544</v>
      </c>
    </row>
    <row r="18" spans="1:18">
      <c r="G18" s="16" t="s">
        <v>158</v>
      </c>
      <c r="H18" s="11">
        <v>0.26885636773698901</v>
      </c>
      <c r="I18" s="11">
        <v>0.30707913794922009</v>
      </c>
      <c r="K18" s="16" t="s">
        <v>158</v>
      </c>
      <c r="L18" s="11">
        <v>4.6444617268063919E-2</v>
      </c>
      <c r="M18" s="11">
        <v>4.7071478799550634E-2</v>
      </c>
      <c r="P18" s="16" t="s">
        <v>158</v>
      </c>
      <c r="Q18" s="11">
        <v>3.1280573588091403</v>
      </c>
      <c r="R18" s="11">
        <v>2.8369780449049538</v>
      </c>
    </row>
    <row r="19" spans="1:18">
      <c r="G19" s="16"/>
      <c r="H19" s="11"/>
      <c r="I19" s="11"/>
      <c r="K19" s="16"/>
      <c r="L19" s="11"/>
      <c r="M19" s="11"/>
      <c r="P19" s="16"/>
      <c r="Q19" s="11"/>
      <c r="R19" s="11"/>
    </row>
    <row r="20" spans="1:18" s="2" customFormat="1">
      <c r="G20" s="40"/>
      <c r="H20" s="10" t="s">
        <v>375</v>
      </c>
      <c r="I20" s="28"/>
      <c r="K20" s="40"/>
      <c r="L20" s="10" t="s">
        <v>383</v>
      </c>
      <c r="M20" s="8"/>
      <c r="P20" s="40"/>
      <c r="Q20" s="74" t="s">
        <v>376</v>
      </c>
      <c r="R20" s="8"/>
    </row>
    <row r="22" spans="1:18">
      <c r="A22" s="18" t="s">
        <v>184</v>
      </c>
      <c r="B22" s="31"/>
      <c r="C22" s="31"/>
      <c r="D22" s="31"/>
      <c r="E22" s="31"/>
      <c r="F22" s="12"/>
      <c r="G22" s="18" t="s">
        <v>185</v>
      </c>
      <c r="H22" s="31"/>
      <c r="I22" s="31"/>
      <c r="J22" s="12"/>
      <c r="K22" s="18" t="s">
        <v>186</v>
      </c>
      <c r="L22" s="31"/>
      <c r="M22" s="31"/>
      <c r="N22" s="12"/>
      <c r="O22" s="12"/>
      <c r="P22" s="18" t="s">
        <v>187</v>
      </c>
      <c r="Q22" s="31"/>
      <c r="R22" s="1"/>
    </row>
    <row r="23" spans="1:18">
      <c r="A23" s="49" t="s">
        <v>312</v>
      </c>
      <c r="B23" s="2"/>
      <c r="C23" s="2"/>
      <c r="D23" s="2"/>
      <c r="E23" s="2"/>
    </row>
    <row r="24" spans="1:18" ht="18.75">
      <c r="A24" s="3"/>
      <c r="B24" s="59" t="s">
        <v>173</v>
      </c>
      <c r="C24" s="59"/>
      <c r="D24" s="59"/>
      <c r="E24" s="59"/>
      <c r="H24" s="59" t="s">
        <v>174</v>
      </c>
      <c r="I24" s="59"/>
      <c r="L24" s="59" t="s">
        <v>188</v>
      </c>
      <c r="M24" s="59"/>
      <c r="Q24" s="59" t="s">
        <v>189</v>
      </c>
      <c r="R24" s="59"/>
    </row>
    <row r="25" spans="1:18">
      <c r="A25" t="s">
        <v>175</v>
      </c>
      <c r="B25" s="12" t="s">
        <v>176</v>
      </c>
      <c r="C25" s="13" t="s">
        <v>158</v>
      </c>
      <c r="D25" s="17" t="s">
        <v>177</v>
      </c>
      <c r="E25" s="17" t="s">
        <v>158</v>
      </c>
      <c r="G25" s="20" t="s">
        <v>83</v>
      </c>
      <c r="H25" s="13" t="s">
        <v>176</v>
      </c>
      <c r="I25" s="17" t="s">
        <v>177</v>
      </c>
      <c r="K25" s="20" t="s">
        <v>83</v>
      </c>
      <c r="L25" s="13" t="s">
        <v>176</v>
      </c>
      <c r="M25" s="17" t="s">
        <v>177</v>
      </c>
      <c r="P25" s="20" t="s">
        <v>83</v>
      </c>
      <c r="Q25" s="13" t="s">
        <v>176</v>
      </c>
      <c r="R25" s="17" t="s">
        <v>177</v>
      </c>
    </row>
    <row r="26" spans="1:18">
      <c r="A26">
        <v>0</v>
      </c>
      <c r="B26" s="11">
        <v>0.39347192402000003</v>
      </c>
      <c r="C26" s="11">
        <v>8.2240802473612776E-2</v>
      </c>
      <c r="D26" s="11">
        <v>1.0484260516999999</v>
      </c>
      <c r="E26" s="11">
        <v>0.20998606878815443</v>
      </c>
      <c r="G26" s="20">
        <v>191118</v>
      </c>
      <c r="H26" s="15">
        <v>0.59245999999999999</v>
      </c>
      <c r="I26" s="15">
        <v>2.1031</v>
      </c>
      <c r="K26" s="20">
        <v>191118</v>
      </c>
      <c r="L26" s="11">
        <v>0.12412806839280301</v>
      </c>
      <c r="M26" s="15">
        <v>0.29072666159478866</v>
      </c>
      <c r="P26" s="20">
        <v>191118</v>
      </c>
      <c r="Q26" s="11">
        <v>4.5247999999999999</v>
      </c>
      <c r="R26" s="15">
        <v>2.3334000000000001</v>
      </c>
    </row>
    <row r="27" spans="1:18">
      <c r="A27">
        <v>20</v>
      </c>
      <c r="B27" s="11">
        <v>1.1310058522200002</v>
      </c>
      <c r="C27" s="11">
        <v>0.20795542929998728</v>
      </c>
      <c r="D27" s="11">
        <v>2.2173122633333326</v>
      </c>
      <c r="E27" s="11">
        <v>0.33139110817979611</v>
      </c>
      <c r="G27" s="20">
        <v>191119</v>
      </c>
      <c r="H27" s="15">
        <v>0.41179000000000004</v>
      </c>
      <c r="I27" s="15">
        <v>3.6798999999999999</v>
      </c>
      <c r="K27" s="20">
        <v>191119</v>
      </c>
      <c r="L27" s="11">
        <v>0.12163515626897205</v>
      </c>
      <c r="M27" s="15">
        <v>0.29959181146226799</v>
      </c>
      <c r="P27" s="20">
        <v>191119</v>
      </c>
      <c r="Q27" s="11">
        <v>15.234</v>
      </c>
      <c r="R27" s="15">
        <v>16.425999999999998</v>
      </c>
    </row>
    <row r="28" spans="1:18">
      <c r="A28">
        <v>40</v>
      </c>
      <c r="B28" s="11">
        <v>1.8411264136400001</v>
      </c>
      <c r="C28" s="11">
        <v>0.28657545157492936</v>
      </c>
      <c r="D28" s="11">
        <v>3.2628285648333337</v>
      </c>
      <c r="E28" s="11">
        <v>0.48686980634014049</v>
      </c>
      <c r="G28" s="20">
        <v>191120</v>
      </c>
      <c r="H28" s="15">
        <v>2.4897</v>
      </c>
      <c r="I28" s="15">
        <v>3.2376</v>
      </c>
      <c r="K28" s="20">
        <v>191120</v>
      </c>
      <c r="L28" s="11">
        <v>0.15733853926175845</v>
      </c>
      <c r="M28" s="15">
        <v>0.16451374701424926</v>
      </c>
      <c r="P28" s="20">
        <v>191120</v>
      </c>
      <c r="Q28" s="11">
        <v>19.584</v>
      </c>
      <c r="R28" s="15">
        <v>17.39</v>
      </c>
    </row>
    <row r="29" spans="1:18">
      <c r="A29">
        <v>60</v>
      </c>
      <c r="B29" s="11">
        <v>2.4028943499200004</v>
      </c>
      <c r="C29" s="11">
        <v>0.3693787656967597</v>
      </c>
      <c r="D29" s="11">
        <v>3.9334743557999996</v>
      </c>
      <c r="E29" s="11">
        <v>0.58261322167157248</v>
      </c>
      <c r="G29" s="20">
        <v>191121</v>
      </c>
      <c r="H29" s="15">
        <v>1.3584000000000001</v>
      </c>
      <c r="I29" s="15">
        <v>1.7670999999999999</v>
      </c>
      <c r="K29" s="20">
        <v>191121</v>
      </c>
      <c r="L29" s="11">
        <v>0.1572607825382803</v>
      </c>
      <c r="M29" s="15">
        <v>0.20438557316130004</v>
      </c>
      <c r="P29" s="20">
        <v>191121</v>
      </c>
      <c r="Q29" s="11">
        <v>6.5251999999999999</v>
      </c>
      <c r="R29" s="15">
        <v>10.595000000000001</v>
      </c>
    </row>
    <row r="30" spans="1:18">
      <c r="A30">
        <v>80</v>
      </c>
      <c r="B30" s="11">
        <v>2.8071775036199997</v>
      </c>
      <c r="C30" s="11">
        <v>0.43279127129616929</v>
      </c>
      <c r="D30" s="11">
        <v>4.4500156443666663</v>
      </c>
      <c r="E30" s="11">
        <v>0.68241300019149476</v>
      </c>
      <c r="G30" s="20">
        <v>191125</v>
      </c>
      <c r="H30" s="15">
        <v>1.6294000000000002</v>
      </c>
      <c r="I30" s="15">
        <v>2.9859</v>
      </c>
      <c r="K30" s="20">
        <v>191125</v>
      </c>
      <c r="L30" s="11">
        <v>0.39487192954461769</v>
      </c>
      <c r="M30" s="15">
        <v>0.37897308326914275</v>
      </c>
      <c r="P30" s="20">
        <v>191125</v>
      </c>
      <c r="Q30" s="11">
        <v>16.195</v>
      </c>
      <c r="R30" s="15">
        <v>19.318999999999999</v>
      </c>
    </row>
    <row r="31" spans="1:18">
      <c r="A31">
        <v>100</v>
      </c>
      <c r="B31" s="11">
        <v>3.1631658866400003</v>
      </c>
      <c r="C31" s="11">
        <v>0.48856603581813435</v>
      </c>
      <c r="D31" s="11">
        <v>4.8137464475666665</v>
      </c>
      <c r="E31" s="11">
        <v>0.74951473376458844</v>
      </c>
      <c r="G31" s="20">
        <v>191126</v>
      </c>
      <c r="H31" s="15">
        <v>3.1629999999999998</v>
      </c>
      <c r="I31" s="15">
        <v>3.819</v>
      </c>
      <c r="K31" s="20">
        <v>191126</v>
      </c>
      <c r="L31" s="11">
        <v>0.11486264521024343</v>
      </c>
      <c r="M31" s="15">
        <v>0.22915975150562973</v>
      </c>
      <c r="P31" s="20">
        <v>191126</v>
      </c>
      <c r="Q31" s="11">
        <v>17.963000000000001</v>
      </c>
      <c r="R31" s="15">
        <v>20.969000000000001</v>
      </c>
    </row>
    <row r="32" spans="1:18">
      <c r="A32">
        <v>120</v>
      </c>
      <c r="B32" s="11">
        <v>3.4461879883000002</v>
      </c>
      <c r="C32" s="11">
        <v>0.54186736617799802</v>
      </c>
      <c r="D32" s="11">
        <v>5.1411256375000001</v>
      </c>
      <c r="E32" s="11">
        <v>0.80770383565538717</v>
      </c>
      <c r="G32" s="20">
        <v>191127</v>
      </c>
      <c r="H32" s="15">
        <v>2.2502</v>
      </c>
      <c r="I32" s="15">
        <v>2.4870999999999999</v>
      </c>
      <c r="K32" s="20">
        <v>191127</v>
      </c>
      <c r="L32" s="11">
        <v>0.27342727339792017</v>
      </c>
      <c r="M32" s="15">
        <v>0.19395285339015991</v>
      </c>
      <c r="P32" s="20">
        <v>191127</v>
      </c>
      <c r="Q32" s="11">
        <v>8.5983999999999998</v>
      </c>
      <c r="R32" s="15">
        <v>10.813000000000001</v>
      </c>
    </row>
    <row r="33" spans="1:19">
      <c r="A33">
        <v>140</v>
      </c>
      <c r="B33" s="11">
        <v>3.7107450655000003</v>
      </c>
      <c r="C33" s="11">
        <v>0.59442090403746239</v>
      </c>
      <c r="D33" s="11">
        <v>5.4525818507666672</v>
      </c>
      <c r="E33" s="11">
        <v>0.89687722696655747</v>
      </c>
      <c r="G33" s="20">
        <v>200418</v>
      </c>
      <c r="H33" s="15">
        <v>1.0161</v>
      </c>
      <c r="I33" s="15">
        <v>2.0341</v>
      </c>
      <c r="K33" s="20">
        <v>200418</v>
      </c>
      <c r="L33" s="11">
        <v>0.37898645527015057</v>
      </c>
      <c r="M33" s="15">
        <v>0.61219118135784878</v>
      </c>
      <c r="P33" s="20">
        <v>200418</v>
      </c>
      <c r="Q33" s="11">
        <v>6.8682999999999996</v>
      </c>
      <c r="R33" s="15">
        <v>8.6351999999999993</v>
      </c>
    </row>
    <row r="34" spans="1:19">
      <c r="A34">
        <v>160</v>
      </c>
      <c r="B34" s="11">
        <v>3.9602961519000006</v>
      </c>
      <c r="C34" s="11">
        <v>0.62907235632332958</v>
      </c>
      <c r="D34" s="11">
        <v>5.8091642366</v>
      </c>
      <c r="E34" s="11">
        <v>0.96744746409558502</v>
      </c>
      <c r="G34" s="20">
        <v>200430</v>
      </c>
      <c r="H34" s="15">
        <v>2.6219999999999999</v>
      </c>
      <c r="I34" s="15">
        <v>5.6660000000000004</v>
      </c>
      <c r="K34" s="20">
        <v>200430</v>
      </c>
      <c r="L34" s="11">
        <v>0.14422845987795577</v>
      </c>
      <c r="M34" s="15">
        <v>0.31694243716907872</v>
      </c>
      <c r="P34" s="20">
        <v>200430</v>
      </c>
      <c r="Q34" s="11">
        <v>29.202999999999999</v>
      </c>
      <c r="R34" s="15">
        <v>44.06</v>
      </c>
    </row>
    <row r="35" spans="1:19">
      <c r="A35">
        <v>180</v>
      </c>
      <c r="B35" s="11">
        <v>4.2291052259999997</v>
      </c>
      <c r="C35" s="11">
        <v>0.68062702160659216</v>
      </c>
      <c r="D35" s="11">
        <v>6.0856645126333335</v>
      </c>
      <c r="E35" s="11">
        <v>1.0285826687494666</v>
      </c>
      <c r="G35" s="20">
        <v>200508</v>
      </c>
      <c r="H35" s="15">
        <v>3.3439999999999999</v>
      </c>
      <c r="I35" s="15">
        <v>4.5151000000000003</v>
      </c>
      <c r="K35" s="20">
        <v>200508</v>
      </c>
      <c r="L35" s="11">
        <v>0.24536641662679426</v>
      </c>
      <c r="M35" s="15">
        <v>0.51967730976796378</v>
      </c>
      <c r="P35" s="20">
        <v>200508</v>
      </c>
      <c r="Q35" s="11">
        <v>5.2192999999999996</v>
      </c>
      <c r="R35" s="15">
        <v>8.1701999999999995</v>
      </c>
    </row>
    <row r="36" spans="1:19">
      <c r="G36" s="16" t="s">
        <v>182</v>
      </c>
      <c r="H36" s="11">
        <v>1.887705</v>
      </c>
      <c r="I36" s="11">
        <v>3.2294899999999997</v>
      </c>
      <c r="K36" s="16" t="s">
        <v>182</v>
      </c>
      <c r="L36" s="11">
        <v>0.21121057263894955</v>
      </c>
      <c r="M36" s="11">
        <v>0.32101144096924294</v>
      </c>
      <c r="P36" s="16" t="s">
        <v>183</v>
      </c>
      <c r="Q36" s="11">
        <v>12.991499999999998</v>
      </c>
      <c r="R36" s="11">
        <v>15.871079999999997</v>
      </c>
    </row>
    <row r="37" spans="1:19">
      <c r="G37" s="16" t="s">
        <v>158</v>
      </c>
      <c r="H37" s="11">
        <v>0.34681491569177975</v>
      </c>
      <c r="I37" s="11">
        <v>0.40955570972746896</v>
      </c>
      <c r="K37" s="16" t="s">
        <v>158</v>
      </c>
      <c r="L37" s="11">
        <v>3.5504685917553055E-2</v>
      </c>
      <c r="M37" s="11">
        <v>4.8645807882575921E-2</v>
      </c>
      <c r="P37" s="16" t="s">
        <v>158</v>
      </c>
      <c r="Q37" s="11">
        <v>2.6689315902773241</v>
      </c>
      <c r="R37" s="11">
        <v>3.8223816035503972</v>
      </c>
    </row>
    <row r="38" spans="1:19">
      <c r="H38" s="11"/>
      <c r="I38" s="11"/>
      <c r="L38" s="11"/>
      <c r="M38" s="11"/>
      <c r="Q38" s="11"/>
      <c r="R38" s="11"/>
    </row>
    <row r="39" spans="1:19" s="2" customFormat="1">
      <c r="H39" s="10" t="s">
        <v>372</v>
      </c>
      <c r="I39" s="8"/>
      <c r="L39" s="10" t="s">
        <v>373</v>
      </c>
      <c r="M39" s="8"/>
      <c r="N39" s="8"/>
      <c r="Q39" s="10" t="s">
        <v>374</v>
      </c>
      <c r="R39" s="8"/>
      <c r="S39" s="8"/>
    </row>
    <row r="47" spans="1:19" s="52" customFormat="1">
      <c r="A47" s="52" t="s">
        <v>365</v>
      </c>
    </row>
    <row r="48" spans="1:19">
      <c r="C48" s="18" t="s">
        <v>366</v>
      </c>
      <c r="D48" s="18" t="s">
        <v>367</v>
      </c>
      <c r="I48" s="18" t="s">
        <v>370</v>
      </c>
      <c r="J48" s="18" t="s">
        <v>371</v>
      </c>
    </row>
    <row r="49" spans="1:22">
      <c r="A49" t="s">
        <v>312</v>
      </c>
    </row>
    <row r="50" spans="1:22">
      <c r="A50" s="39" t="s">
        <v>322</v>
      </c>
      <c r="G50" s="49" t="s">
        <v>312</v>
      </c>
    </row>
    <row r="51" spans="1:22">
      <c r="A51" t="s">
        <v>364</v>
      </c>
      <c r="B51" t="s">
        <v>361</v>
      </c>
      <c r="C51" t="s">
        <v>362</v>
      </c>
      <c r="D51" t="s">
        <v>363</v>
      </c>
      <c r="G51" t="s">
        <v>364</v>
      </c>
      <c r="H51" t="s">
        <v>361</v>
      </c>
      <c r="I51" t="s">
        <v>362</v>
      </c>
      <c r="J51" t="s">
        <v>363</v>
      </c>
    </row>
    <row r="52" spans="1:22">
      <c r="A52" s="20">
        <v>190617</v>
      </c>
      <c r="B52">
        <v>119.99404898011248</v>
      </c>
      <c r="C52">
        <v>157.30279898218828</v>
      </c>
      <c r="D52">
        <v>76.282208426373671</v>
      </c>
      <c r="G52" s="20">
        <v>191118</v>
      </c>
      <c r="H52">
        <v>831.41097533849825</v>
      </c>
      <c r="I52">
        <v>354.97755122708702</v>
      </c>
      <c r="J52">
        <v>234.21508556371396</v>
      </c>
    </row>
    <row r="53" spans="1:22">
      <c r="A53" s="20">
        <v>190619</v>
      </c>
      <c r="B53">
        <v>69.323483990634301</v>
      </c>
      <c r="C53">
        <v>102.92850990525409</v>
      </c>
      <c r="D53">
        <v>67.351100345712496</v>
      </c>
      <c r="G53" s="20">
        <v>191119</v>
      </c>
      <c r="H53">
        <v>2201.055748904716</v>
      </c>
      <c r="I53">
        <v>893.63510527210474</v>
      </c>
      <c r="J53">
        <v>246.30363511004995</v>
      </c>
    </row>
    <row r="54" spans="1:22">
      <c r="A54" s="20" t="s">
        <v>179</v>
      </c>
      <c r="B54">
        <v>74.853345425251078</v>
      </c>
      <c r="C54">
        <v>122.37962043971247</v>
      </c>
      <c r="D54">
        <v>61.164877907205039</v>
      </c>
      <c r="G54" s="20">
        <v>191120</v>
      </c>
      <c r="H54">
        <v>135.97004845984418</v>
      </c>
      <c r="I54">
        <v>130.03976382696712</v>
      </c>
      <c r="J54">
        <v>104.56036250632381</v>
      </c>
    </row>
    <row r="55" spans="1:22">
      <c r="A55" s="20">
        <v>190705</v>
      </c>
      <c r="B55">
        <v>99.804651821992096</v>
      </c>
      <c r="C55">
        <v>83.378985011032483</v>
      </c>
      <c r="D55">
        <v>119.70000811209947</v>
      </c>
      <c r="G55" s="20">
        <v>191121</v>
      </c>
      <c r="H55">
        <v>169.06871772750873</v>
      </c>
      <c r="I55">
        <v>130.08686690223792</v>
      </c>
      <c r="J55">
        <v>129.96601559676753</v>
      </c>
    </row>
    <row r="56" spans="1:22">
      <c r="A56" s="20">
        <v>191029</v>
      </c>
      <c r="B56">
        <v>48.16626006665421</v>
      </c>
      <c r="C56">
        <v>66.473385888331478</v>
      </c>
      <c r="D56">
        <v>72.459465428116786</v>
      </c>
      <c r="G56" s="20">
        <v>191125</v>
      </c>
      <c r="H56">
        <v>175.87319367328297</v>
      </c>
      <c r="I56">
        <v>183.25150362096477</v>
      </c>
      <c r="J56">
        <v>95.973670173564855</v>
      </c>
    </row>
    <row r="57" spans="1:22">
      <c r="A57" s="20" t="s">
        <v>180</v>
      </c>
      <c r="B57">
        <v>188.38995801158944</v>
      </c>
      <c r="C57">
        <v>92.636695018226007</v>
      </c>
      <c r="D57">
        <v>203.36429098050647</v>
      </c>
      <c r="G57" s="20">
        <v>191126</v>
      </c>
      <c r="H57">
        <v>240.88513221218713</v>
      </c>
      <c r="I57">
        <v>120.7398039835599</v>
      </c>
      <c r="J57">
        <v>199.50763895971403</v>
      </c>
    </row>
    <row r="58" spans="1:22">
      <c r="A58" s="20" t="s">
        <v>181</v>
      </c>
      <c r="B58">
        <v>71.829869732377844</v>
      </c>
      <c r="C58">
        <v>80.035074258782274</v>
      </c>
      <c r="D58">
        <v>89.747989113030556</v>
      </c>
      <c r="G58" s="20">
        <v>191127</v>
      </c>
      <c r="H58">
        <v>78.401878536326748</v>
      </c>
      <c r="I58">
        <v>110.52795307083815</v>
      </c>
      <c r="J58">
        <v>70.933982181031112</v>
      </c>
    </row>
    <row r="59" spans="1:22">
      <c r="A59" s="20">
        <v>191031</v>
      </c>
      <c r="B59">
        <v>162.25877346443954</v>
      </c>
      <c r="C59">
        <v>109.26556202418271</v>
      </c>
      <c r="D59">
        <v>148.49946356247938</v>
      </c>
      <c r="G59" s="20">
        <v>200418</v>
      </c>
      <c r="H59">
        <v>323.36962936701963</v>
      </c>
      <c r="I59">
        <v>200.18698946954038</v>
      </c>
      <c r="J59">
        <v>161.53378909583046</v>
      </c>
    </row>
    <row r="60" spans="1:22">
      <c r="A60" s="20">
        <v>191105</v>
      </c>
      <c r="B60">
        <v>137.23077707289028</v>
      </c>
      <c r="C60">
        <v>127.71776939694628</v>
      </c>
      <c r="D60">
        <v>107.44846055553758</v>
      </c>
      <c r="G60" s="20">
        <v>200430</v>
      </c>
      <c r="H60">
        <v>474.86844316893837</v>
      </c>
      <c r="I60">
        <v>216.09458428680398</v>
      </c>
      <c r="J60">
        <v>219.75027497157723</v>
      </c>
    </row>
    <row r="61" spans="1:22">
      <c r="A61" s="20">
        <v>201127</v>
      </c>
      <c r="B61">
        <v>129.4435444975521</v>
      </c>
      <c r="C61">
        <v>93.917373556063808</v>
      </c>
      <c r="D61">
        <v>137.82704902866669</v>
      </c>
      <c r="G61" s="20">
        <v>200508</v>
      </c>
      <c r="H61">
        <v>285.96951529020959</v>
      </c>
      <c r="I61">
        <v>135.02093301435409</v>
      </c>
      <c r="J61">
        <v>211.79642956533868</v>
      </c>
    </row>
    <row r="62" spans="1:22">
      <c r="A62" s="20">
        <v>201130</v>
      </c>
      <c r="B62">
        <v>26.463464888382276</v>
      </c>
      <c r="C62">
        <v>43.98854180875734</v>
      </c>
      <c r="D62">
        <v>60.159904830293485</v>
      </c>
    </row>
    <row r="64" spans="1:22">
      <c r="I64" s="53" t="s">
        <v>369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7" spans="9:22">
      <c r="J67" s="10" t="s">
        <v>368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9" spans="9:22">
      <c r="I69" s="54"/>
    </row>
  </sheetData>
  <mergeCells count="8">
    <mergeCell ref="B4:E4"/>
    <mergeCell ref="H4:I4"/>
    <mergeCell ref="L4:M4"/>
    <mergeCell ref="Q4:R4"/>
    <mergeCell ref="B24:E24"/>
    <mergeCell ref="H24:I24"/>
    <mergeCell ref="L24:M24"/>
    <mergeCell ref="Q24:R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workbookViewId="0">
      <selection activeCell="M12" sqref="M12"/>
    </sheetView>
  </sheetViews>
  <sheetFormatPr defaultRowHeight="15"/>
  <cols>
    <col min="2" max="2" width="14.5703125" customWidth="1"/>
    <col min="3" max="3" width="13.7109375" customWidth="1"/>
    <col min="7" max="7" width="14.5703125" customWidth="1"/>
    <col min="8" max="8" width="13.7109375" customWidth="1"/>
    <col min="13" max="13" width="13.7109375" customWidth="1"/>
    <col min="18" max="18" width="13.7109375" customWidth="1"/>
  </cols>
  <sheetData>
    <row r="1" spans="1:10" s="8" customFormat="1" ht="18.75">
      <c r="A1" s="7" t="s">
        <v>208</v>
      </c>
    </row>
    <row r="2" spans="1:10">
      <c r="B2" s="18" t="s">
        <v>300</v>
      </c>
      <c r="C2" s="39" t="s">
        <v>355</v>
      </c>
      <c r="G2" s="18" t="s">
        <v>299</v>
      </c>
      <c r="H2" s="38" t="s">
        <v>356</v>
      </c>
    </row>
    <row r="3" spans="1:10">
      <c r="B3" s="2" t="s">
        <v>83</v>
      </c>
      <c r="C3" t="s">
        <v>357</v>
      </c>
      <c r="D3" t="s">
        <v>297</v>
      </c>
      <c r="E3" t="s">
        <v>298</v>
      </c>
      <c r="G3" s="2" t="s">
        <v>83</v>
      </c>
      <c r="H3" t="s">
        <v>357</v>
      </c>
      <c r="I3" t="s">
        <v>297</v>
      </c>
      <c r="J3" t="s">
        <v>298</v>
      </c>
    </row>
    <row r="4" spans="1:10">
      <c r="B4" s="30" t="s">
        <v>192</v>
      </c>
      <c r="C4">
        <v>777.04356753175102</v>
      </c>
      <c r="D4">
        <v>101.5663964</v>
      </c>
      <c r="E4">
        <v>789.21514999999999</v>
      </c>
      <c r="G4" s="31" t="s">
        <v>201</v>
      </c>
      <c r="H4">
        <v>426.73670349504448</v>
      </c>
      <c r="I4">
        <v>440.86519500000003</v>
      </c>
      <c r="J4">
        <v>1881.3335999999999</v>
      </c>
    </row>
    <row r="5" spans="1:10">
      <c r="B5" s="30" t="s">
        <v>193</v>
      </c>
      <c r="C5">
        <v>276.43823158194732</v>
      </c>
      <c r="D5">
        <v>1067.2543797999999</v>
      </c>
      <c r="E5">
        <v>2950.2991339999999</v>
      </c>
      <c r="G5" s="31" t="s">
        <v>202</v>
      </c>
      <c r="H5">
        <v>505.10583664785253</v>
      </c>
      <c r="I5">
        <v>310.69769940000003</v>
      </c>
      <c r="J5">
        <v>1569.352214</v>
      </c>
    </row>
    <row r="6" spans="1:10">
      <c r="B6" s="30" t="s">
        <v>194</v>
      </c>
      <c r="C6">
        <v>239.92825453229403</v>
      </c>
      <c r="D6">
        <v>827.41304639999998</v>
      </c>
      <c r="E6">
        <v>1985.19768</v>
      </c>
      <c r="G6" s="31" t="s">
        <v>203</v>
      </c>
      <c r="H6">
        <v>318.15172891618096</v>
      </c>
      <c r="I6">
        <v>145.66233619999997</v>
      </c>
      <c r="J6">
        <v>463.42724099999998</v>
      </c>
    </row>
    <row r="7" spans="1:10">
      <c r="B7" s="30" t="s">
        <v>195</v>
      </c>
      <c r="C7">
        <v>509.04453622974546</v>
      </c>
      <c r="D7">
        <v>257.67563319999999</v>
      </c>
      <c r="E7">
        <v>1311.683732</v>
      </c>
      <c r="G7" s="31" t="s">
        <v>204</v>
      </c>
      <c r="H7">
        <v>244.59042080688485</v>
      </c>
      <c r="I7">
        <v>610.02066560000003</v>
      </c>
      <c r="J7">
        <v>1492.052113</v>
      </c>
    </row>
    <row r="8" spans="1:10">
      <c r="B8" s="30" t="s">
        <v>196</v>
      </c>
      <c r="C8">
        <v>188.69739282785059</v>
      </c>
      <c r="D8">
        <v>1064.3755919999999</v>
      </c>
      <c r="E8">
        <v>2008.4489920000001</v>
      </c>
      <c r="G8" s="31" t="s">
        <v>205</v>
      </c>
      <c r="H8">
        <v>1410.2579468183512</v>
      </c>
      <c r="I8">
        <v>136.370048</v>
      </c>
      <c r="J8">
        <v>1923.169439</v>
      </c>
    </row>
    <row r="9" spans="1:10">
      <c r="B9" s="30" t="s">
        <v>197</v>
      </c>
      <c r="C9">
        <v>119.67901193862822</v>
      </c>
      <c r="D9">
        <v>1027.1173158000001</v>
      </c>
      <c r="E9">
        <v>1229.2438549999999</v>
      </c>
      <c r="G9" s="31" t="s">
        <v>206</v>
      </c>
      <c r="H9">
        <v>654.21094561443351</v>
      </c>
      <c r="I9">
        <v>591.20077719999995</v>
      </c>
      <c r="J9">
        <v>3867.7001949999999</v>
      </c>
    </row>
    <row r="10" spans="1:10">
      <c r="B10" s="30" t="s">
        <v>198</v>
      </c>
      <c r="C10">
        <v>85.895657048512362</v>
      </c>
      <c r="D10">
        <v>635.94899180000004</v>
      </c>
      <c r="E10">
        <v>546.252565</v>
      </c>
      <c r="G10" s="31" t="s">
        <v>207</v>
      </c>
      <c r="H10">
        <v>241.87477504929427</v>
      </c>
      <c r="I10">
        <v>244.48745260000001</v>
      </c>
      <c r="J10">
        <v>591.353476</v>
      </c>
    </row>
    <row r="11" spans="1:10">
      <c r="B11" s="30" t="s">
        <v>199</v>
      </c>
      <c r="C11">
        <v>151.61082028093691</v>
      </c>
      <c r="D11">
        <v>1183.6390269999999</v>
      </c>
      <c r="E11">
        <v>1794.524838</v>
      </c>
    </row>
    <row r="12" spans="1:10">
      <c r="B12" s="30" t="s">
        <v>200</v>
      </c>
      <c r="C12">
        <v>85.651054343755902</v>
      </c>
      <c r="D12">
        <v>850.40428700000007</v>
      </c>
      <c r="E12">
        <v>728.38023799999996</v>
      </c>
    </row>
    <row r="15" spans="1:10">
      <c r="B15" s="19" t="s">
        <v>182</v>
      </c>
      <c r="C15">
        <v>270.44316959060239</v>
      </c>
      <c r="D15">
        <v>779.48829660000001</v>
      </c>
      <c r="E15">
        <v>1482.5829093333332</v>
      </c>
      <c r="H15">
        <v>542.98976533543453</v>
      </c>
      <c r="I15">
        <v>354.18631057142858</v>
      </c>
      <c r="J15">
        <v>1684.0554682857144</v>
      </c>
    </row>
    <row r="16" spans="1:10">
      <c r="B16" s="19" t="s">
        <v>12</v>
      </c>
      <c r="C16">
        <v>230.83568747647072</v>
      </c>
      <c r="D16">
        <v>378.88388451626173</v>
      </c>
      <c r="E16">
        <v>774.62391404748007</v>
      </c>
      <c r="H16">
        <v>410.23139096660356</v>
      </c>
      <c r="I16">
        <v>197.48062119272629</v>
      </c>
      <c r="J16">
        <v>1125.3407989676641</v>
      </c>
    </row>
    <row r="17" spans="2:20">
      <c r="B17" s="19" t="s">
        <v>13</v>
      </c>
      <c r="C17">
        <v>9</v>
      </c>
      <c r="D17">
        <v>9</v>
      </c>
      <c r="E17">
        <v>9</v>
      </c>
      <c r="H17">
        <v>7</v>
      </c>
      <c r="I17">
        <v>7</v>
      </c>
      <c r="J17">
        <v>7</v>
      </c>
    </row>
    <row r="18" spans="2:20">
      <c r="B18" s="19" t="s">
        <v>19</v>
      </c>
      <c r="C18">
        <v>81.61273997723552</v>
      </c>
      <c r="D18">
        <v>133.9556820118747</v>
      </c>
      <c r="E18">
        <v>273.87091124611925</v>
      </c>
      <c r="H18">
        <v>167.47626405672852</v>
      </c>
      <c r="I18">
        <v>80.621126001672238</v>
      </c>
      <c r="J18">
        <v>459.41845736778663</v>
      </c>
    </row>
    <row r="20" spans="2:20">
      <c r="C20" s="10" t="s">
        <v>274</v>
      </c>
      <c r="D20" s="8"/>
      <c r="E20" s="8"/>
      <c r="F20" s="8"/>
    </row>
    <row r="22" spans="2:20" s="1" customFormat="1">
      <c r="B22" s="18" t="s">
        <v>209</v>
      </c>
      <c r="G22" s="18" t="s">
        <v>210</v>
      </c>
      <c r="L22" s="18" t="s">
        <v>214</v>
      </c>
      <c r="Q22" s="18" t="s">
        <v>215</v>
      </c>
    </row>
    <row r="23" spans="2:20">
      <c r="B23" s="72" t="s">
        <v>355</v>
      </c>
      <c r="C23" s="72"/>
      <c r="D23" s="72"/>
      <c r="E23" s="72"/>
      <c r="F23" s="72"/>
      <c r="G23" s="72"/>
      <c r="H23" s="72"/>
      <c r="I23" s="72"/>
      <c r="J23" s="72"/>
      <c r="L23" s="73" t="s">
        <v>356</v>
      </c>
      <c r="M23" s="73"/>
      <c r="N23" s="73"/>
      <c r="O23" s="73"/>
      <c r="P23" s="73"/>
      <c r="Q23" s="73"/>
      <c r="R23" s="73"/>
      <c r="S23" s="73"/>
      <c r="T23" s="73"/>
    </row>
    <row r="25" spans="2:20">
      <c r="B25" t="s">
        <v>156</v>
      </c>
      <c r="C25" s="12" t="s">
        <v>157</v>
      </c>
      <c r="D25" t="s">
        <v>158</v>
      </c>
      <c r="E25" t="s">
        <v>159</v>
      </c>
      <c r="G25" t="s">
        <v>156</v>
      </c>
      <c r="H25" s="12" t="s">
        <v>213</v>
      </c>
      <c r="I25" t="s">
        <v>158</v>
      </c>
      <c r="J25" t="s">
        <v>159</v>
      </c>
      <c r="L25" t="s">
        <v>156</v>
      </c>
      <c r="M25" s="12" t="s">
        <v>157</v>
      </c>
      <c r="N25" t="s">
        <v>158</v>
      </c>
      <c r="O25" t="s">
        <v>159</v>
      </c>
      <c r="Q25" t="s">
        <v>156</v>
      </c>
      <c r="R25" s="12" t="s">
        <v>213</v>
      </c>
      <c r="S25" t="s">
        <v>158</v>
      </c>
      <c r="T25" t="s">
        <v>159</v>
      </c>
    </row>
    <row r="26" spans="2:20">
      <c r="B26">
        <v>0</v>
      </c>
      <c r="C26">
        <v>66.03585728658625</v>
      </c>
      <c r="D26">
        <v>15.363388415538095</v>
      </c>
      <c r="G26">
        <v>0</v>
      </c>
      <c r="H26">
        <v>112.55599918382826</v>
      </c>
      <c r="I26">
        <v>9.5134937497947387</v>
      </c>
      <c r="L26">
        <v>0</v>
      </c>
      <c r="M26">
        <v>68.281964441766831</v>
      </c>
      <c r="N26">
        <v>25.790846045680407</v>
      </c>
      <c r="Q26">
        <v>0</v>
      </c>
      <c r="R26">
        <v>97.325009255924073</v>
      </c>
      <c r="S26">
        <v>29.878037712087487</v>
      </c>
    </row>
    <row r="27" spans="2:20">
      <c r="B27">
        <v>20</v>
      </c>
      <c r="C27">
        <v>62.230089683337823</v>
      </c>
      <c r="D27">
        <v>8.2396730191921783</v>
      </c>
      <c r="E27">
        <v>64.132973484962037</v>
      </c>
      <c r="G27">
        <v>20</v>
      </c>
      <c r="H27">
        <v>95.991337830152972</v>
      </c>
      <c r="I27">
        <v>12.569630839470092</v>
      </c>
      <c r="J27">
        <v>104.27366850699062</v>
      </c>
      <c r="L27">
        <v>20</v>
      </c>
      <c r="M27">
        <v>90.917984796777347</v>
      </c>
      <c r="N27">
        <v>35.900393863975125</v>
      </c>
      <c r="O27">
        <v>79.599974619272089</v>
      </c>
      <c r="Q27">
        <v>20</v>
      </c>
      <c r="R27">
        <v>102.48542781531255</v>
      </c>
      <c r="S27">
        <v>30.325898871824339</v>
      </c>
      <c r="T27">
        <v>99.905218535618303</v>
      </c>
    </row>
    <row r="28" spans="2:20">
      <c r="B28">
        <v>40</v>
      </c>
      <c r="C28">
        <v>74.868826075635155</v>
      </c>
      <c r="D28">
        <v>9.921611810878094</v>
      </c>
      <c r="E28">
        <v>68.549457879486482</v>
      </c>
      <c r="G28">
        <v>40</v>
      </c>
      <c r="H28">
        <v>109.90290812072782</v>
      </c>
      <c r="I28">
        <v>10.699735771802612</v>
      </c>
      <c r="J28">
        <v>102.94712297544039</v>
      </c>
      <c r="L28">
        <v>40</v>
      </c>
      <c r="M28">
        <v>62.670563736944189</v>
      </c>
      <c r="N28">
        <v>21.122810266178593</v>
      </c>
      <c r="O28">
        <v>76.794274266860768</v>
      </c>
      <c r="Q28">
        <v>40</v>
      </c>
      <c r="R28">
        <v>84.578225213519815</v>
      </c>
      <c r="S28">
        <v>17.532164812697378</v>
      </c>
      <c r="T28">
        <v>93.531826514416181</v>
      </c>
    </row>
    <row r="29" spans="2:20">
      <c r="B29">
        <v>60</v>
      </c>
      <c r="C29">
        <v>151.05130354627866</v>
      </c>
      <c r="D29">
        <v>56.624820313321351</v>
      </c>
      <c r="E29">
        <v>112.96006481095691</v>
      </c>
      <c r="G29">
        <v>60</v>
      </c>
      <c r="H29">
        <v>100.89992036639924</v>
      </c>
      <c r="I29">
        <v>7.0137414673929976</v>
      </c>
      <c r="J29">
        <v>105.40141424356352</v>
      </c>
      <c r="L29">
        <v>60</v>
      </c>
      <c r="M29">
        <v>63.674030817424516</v>
      </c>
      <c r="N29">
        <v>15.666195914577996</v>
      </c>
      <c r="O29">
        <v>63.172297277184356</v>
      </c>
      <c r="Q29">
        <v>60</v>
      </c>
      <c r="R29">
        <v>110.8423918557004</v>
      </c>
      <c r="S29">
        <v>14.849954174677968</v>
      </c>
      <c r="T29">
        <v>97.710308534610107</v>
      </c>
    </row>
    <row r="30" spans="2:20">
      <c r="B30">
        <v>80</v>
      </c>
      <c r="C30">
        <v>122.02081195446524</v>
      </c>
      <c r="D30">
        <v>17.994316988908022</v>
      </c>
      <c r="E30">
        <v>136.53605775037195</v>
      </c>
      <c r="G30">
        <v>80</v>
      </c>
      <c r="H30">
        <v>116.29968461595185</v>
      </c>
      <c r="I30">
        <v>15.491519926659828</v>
      </c>
      <c r="J30">
        <v>108.59980249117555</v>
      </c>
      <c r="L30">
        <v>80</v>
      </c>
      <c r="M30">
        <v>101.6351777023179</v>
      </c>
      <c r="N30">
        <v>22.473340443362051</v>
      </c>
      <c r="O30">
        <v>82.654604259871206</v>
      </c>
      <c r="Q30">
        <v>80</v>
      </c>
      <c r="R30">
        <v>98.751725340907882</v>
      </c>
      <c r="S30">
        <v>15.04518698302344</v>
      </c>
      <c r="T30">
        <v>104.79705859830415</v>
      </c>
    </row>
    <row r="31" spans="2:20">
      <c r="B31">
        <v>100</v>
      </c>
      <c r="C31">
        <v>93.590764730351879</v>
      </c>
      <c r="D31">
        <v>13.593207604309448</v>
      </c>
      <c r="E31">
        <v>107.80578834240856</v>
      </c>
      <c r="G31">
        <v>100</v>
      </c>
      <c r="H31">
        <v>92.542254481539629</v>
      </c>
      <c r="I31">
        <v>10.053591218665543</v>
      </c>
      <c r="J31">
        <v>104.42096954874575</v>
      </c>
      <c r="L31">
        <v>100</v>
      </c>
      <c r="M31">
        <v>95.518455017825346</v>
      </c>
      <c r="N31">
        <v>21.800855268531958</v>
      </c>
      <c r="O31">
        <v>98.576816360071632</v>
      </c>
      <c r="Q31">
        <v>100</v>
      </c>
      <c r="R31">
        <v>75.154276926220831</v>
      </c>
      <c r="S31">
        <v>15.380535593466245</v>
      </c>
      <c r="T31">
        <v>86.953001133564356</v>
      </c>
    </row>
    <row r="32" spans="2:20">
      <c r="B32">
        <v>120</v>
      </c>
      <c r="C32">
        <v>108.99986479679112</v>
      </c>
      <c r="D32">
        <v>22.412913753589926</v>
      </c>
      <c r="E32">
        <v>101.2953147635715</v>
      </c>
      <c r="G32">
        <v>120</v>
      </c>
      <c r="H32">
        <v>101.79684250582511</v>
      </c>
      <c r="I32">
        <v>9.1880649754257036</v>
      </c>
      <c r="J32">
        <v>97.16954849368237</v>
      </c>
      <c r="L32">
        <v>120</v>
      </c>
      <c r="M32">
        <v>75.762249240577347</v>
      </c>
      <c r="N32">
        <v>13.370632328788776</v>
      </c>
      <c r="O32">
        <v>85.640352129201347</v>
      </c>
      <c r="Q32">
        <v>120</v>
      </c>
      <c r="R32">
        <v>104.2837086732128</v>
      </c>
      <c r="S32">
        <v>17.636029675730484</v>
      </c>
      <c r="T32">
        <v>89.718992799716816</v>
      </c>
    </row>
    <row r="33" spans="2:20">
      <c r="B33">
        <v>140</v>
      </c>
      <c r="C33">
        <v>94.182561832041131</v>
      </c>
      <c r="D33">
        <v>15.106100591497391</v>
      </c>
      <c r="E33">
        <v>101.59121331441612</v>
      </c>
      <c r="G33">
        <v>140</v>
      </c>
      <c r="H33">
        <v>87.97083916079049</v>
      </c>
      <c r="I33">
        <v>9.0676574057524633</v>
      </c>
      <c r="J33">
        <v>94.883840833307801</v>
      </c>
      <c r="L33">
        <v>140</v>
      </c>
      <c r="M33">
        <v>75.435586609437479</v>
      </c>
      <c r="N33">
        <v>11.940232081348398</v>
      </c>
      <c r="O33">
        <v>75.598917925007413</v>
      </c>
      <c r="Q33">
        <v>140</v>
      </c>
      <c r="R33">
        <v>106.50121300450645</v>
      </c>
      <c r="S33">
        <v>17.349345583771285</v>
      </c>
      <c r="T33">
        <v>105.39246083885962</v>
      </c>
    </row>
    <row r="34" spans="2:20">
      <c r="B34">
        <v>160</v>
      </c>
      <c r="C34">
        <v>105.5328082153748</v>
      </c>
      <c r="D34">
        <v>11.136136195470106</v>
      </c>
      <c r="E34">
        <v>99.857685023707973</v>
      </c>
      <c r="G34">
        <v>160</v>
      </c>
      <c r="H34">
        <v>96.935078515267136</v>
      </c>
      <c r="I34">
        <v>7.6847211732092688</v>
      </c>
      <c r="J34">
        <v>92.45295883802882</v>
      </c>
      <c r="L34">
        <v>160</v>
      </c>
      <c r="M34">
        <v>118.69393131586821</v>
      </c>
      <c r="N34">
        <v>13.359140971653673</v>
      </c>
      <c r="O34">
        <v>97.064758962652846</v>
      </c>
      <c r="Q34">
        <v>160</v>
      </c>
      <c r="R34">
        <v>84.227489578296158</v>
      </c>
      <c r="S34">
        <v>19.712379870253944</v>
      </c>
      <c r="T34">
        <v>95.364351291401306</v>
      </c>
    </row>
    <row r="35" spans="2:20">
      <c r="B35">
        <v>180</v>
      </c>
      <c r="C35">
        <v>97.694000425441061</v>
      </c>
      <c r="D35">
        <v>8.9258771430171908</v>
      </c>
      <c r="E35">
        <v>101.61340432040794</v>
      </c>
      <c r="G35">
        <v>180</v>
      </c>
      <c r="H35">
        <v>93.027324134419715</v>
      </c>
      <c r="I35">
        <v>7.998257033373517</v>
      </c>
      <c r="J35">
        <v>94.981201324843425</v>
      </c>
      <c r="L35">
        <v>180</v>
      </c>
      <c r="M35">
        <v>134.58977781629162</v>
      </c>
      <c r="N35">
        <v>32.085363556927604</v>
      </c>
      <c r="O35">
        <v>126.64185456607991</v>
      </c>
      <c r="Q35">
        <v>180</v>
      </c>
      <c r="R35">
        <v>129.83331181776379</v>
      </c>
      <c r="S35">
        <v>16.16063739679932</v>
      </c>
      <c r="T35">
        <v>107.03040069802998</v>
      </c>
    </row>
    <row r="36" spans="2:20">
      <c r="B36">
        <v>200</v>
      </c>
      <c r="G36">
        <v>200</v>
      </c>
      <c r="L36">
        <v>200</v>
      </c>
      <c r="Q36">
        <v>200</v>
      </c>
    </row>
    <row r="37" spans="2:20">
      <c r="B37">
        <v>220</v>
      </c>
      <c r="C37">
        <v>240.00353504497295</v>
      </c>
      <c r="D37">
        <v>99.973980372215806</v>
      </c>
      <c r="E37">
        <v>240.00353504497295</v>
      </c>
      <c r="G37">
        <v>220</v>
      </c>
      <c r="H37">
        <v>165.30485863808849</v>
      </c>
      <c r="I37">
        <v>49.999349943800453</v>
      </c>
      <c r="J37">
        <v>165.30485863808849</v>
      </c>
      <c r="L37">
        <v>220</v>
      </c>
      <c r="M37">
        <v>517.13545311402561</v>
      </c>
      <c r="N37">
        <v>173.44686538177123</v>
      </c>
      <c r="O37">
        <v>517.13545311402561</v>
      </c>
      <c r="Q37">
        <v>220</v>
      </c>
      <c r="R37">
        <v>343.14401659236722</v>
      </c>
      <c r="S37">
        <v>152.9321109338521</v>
      </c>
      <c r="T37">
        <v>343.14401659236722</v>
      </c>
    </row>
    <row r="38" spans="2:20">
      <c r="B38">
        <v>240</v>
      </c>
      <c r="C38">
        <v>181.05728687983594</v>
      </c>
      <c r="D38">
        <v>63.183232109678215</v>
      </c>
      <c r="E38">
        <v>210.53041096240446</v>
      </c>
      <c r="G38">
        <v>240</v>
      </c>
      <c r="H38">
        <v>159.21245587606802</v>
      </c>
      <c r="I38">
        <v>25.097772514442369</v>
      </c>
      <c r="J38">
        <v>162.25865725707826</v>
      </c>
      <c r="L38">
        <v>240</v>
      </c>
      <c r="M38">
        <v>459.25850334002587</v>
      </c>
      <c r="N38">
        <v>165.93466391343679</v>
      </c>
      <c r="O38">
        <v>488.19697822702574</v>
      </c>
      <c r="Q38">
        <v>240</v>
      </c>
      <c r="R38">
        <v>266.47989011575606</v>
      </c>
      <c r="S38">
        <v>91.158259813115848</v>
      </c>
      <c r="T38">
        <v>304.81195335406164</v>
      </c>
    </row>
    <row r="39" spans="2:20">
      <c r="B39">
        <v>260</v>
      </c>
      <c r="C39">
        <v>199.37751299919162</v>
      </c>
      <c r="D39">
        <v>73.575524546787079</v>
      </c>
      <c r="E39">
        <v>190.21739993951377</v>
      </c>
      <c r="G39">
        <v>260</v>
      </c>
      <c r="H39">
        <v>120.94361246723345</v>
      </c>
      <c r="I39">
        <v>28.988780199094389</v>
      </c>
      <c r="J39">
        <v>140.07803417165073</v>
      </c>
      <c r="L39">
        <v>260</v>
      </c>
      <c r="M39">
        <v>410.35824764028666</v>
      </c>
      <c r="N39">
        <v>78.051289703692262</v>
      </c>
      <c r="O39">
        <v>434.80837549015627</v>
      </c>
      <c r="Q39">
        <v>260</v>
      </c>
      <c r="R39">
        <v>296.83053862947617</v>
      </c>
      <c r="S39">
        <v>85.95154566997978</v>
      </c>
      <c r="T39">
        <v>281.65521437261611</v>
      </c>
    </row>
    <row r="40" spans="2:20">
      <c r="B40">
        <v>280</v>
      </c>
      <c r="C40">
        <v>191.52306400500711</v>
      </c>
      <c r="D40">
        <v>66.522938750225464</v>
      </c>
      <c r="E40">
        <v>195.45028850209937</v>
      </c>
      <c r="G40">
        <v>280</v>
      </c>
      <c r="H40">
        <v>132.65976440035681</v>
      </c>
      <c r="I40">
        <v>27.366203975210713</v>
      </c>
      <c r="J40">
        <v>126.80168843379514</v>
      </c>
      <c r="L40">
        <v>280</v>
      </c>
      <c r="M40">
        <v>245.84666181493319</v>
      </c>
      <c r="N40">
        <v>80.501874971406053</v>
      </c>
      <c r="O40">
        <v>328.10245472760994</v>
      </c>
      <c r="Q40">
        <v>280</v>
      </c>
      <c r="R40">
        <v>284.86448397574401</v>
      </c>
      <c r="S40">
        <v>112.72532232140303</v>
      </c>
      <c r="T40">
        <v>290.84751130261009</v>
      </c>
    </row>
    <row r="41" spans="2:20">
      <c r="B41">
        <v>300</v>
      </c>
      <c r="C41">
        <v>135.70324436628198</v>
      </c>
      <c r="D41">
        <v>45.102985546763101</v>
      </c>
      <c r="E41">
        <v>163.61315418564453</v>
      </c>
      <c r="G41">
        <v>300</v>
      </c>
      <c r="H41">
        <v>73.818760280586076</v>
      </c>
      <c r="I41">
        <v>17.241116547214467</v>
      </c>
      <c r="J41">
        <v>103.23926234047144</v>
      </c>
      <c r="L41">
        <v>300</v>
      </c>
      <c r="M41">
        <v>263.38008056203716</v>
      </c>
      <c r="N41">
        <v>59.678091272629402</v>
      </c>
      <c r="O41">
        <v>254.61337118848519</v>
      </c>
      <c r="Q41">
        <v>300</v>
      </c>
      <c r="R41">
        <v>210.37068327797164</v>
      </c>
      <c r="S41">
        <v>71.086686428551317</v>
      </c>
      <c r="T41">
        <v>247.61758362685782</v>
      </c>
    </row>
    <row r="42" spans="2:20">
      <c r="B42">
        <v>320</v>
      </c>
      <c r="C42">
        <v>176.85711464249306</v>
      </c>
      <c r="D42">
        <v>88.52778336533369</v>
      </c>
      <c r="E42">
        <v>156.28017950438752</v>
      </c>
      <c r="G42">
        <v>320</v>
      </c>
      <c r="H42">
        <v>85.612784902229834</v>
      </c>
      <c r="I42">
        <v>23.825624004821698</v>
      </c>
      <c r="J42">
        <v>79.715772591407955</v>
      </c>
      <c r="L42">
        <v>320</v>
      </c>
      <c r="M42">
        <v>251.11708337382825</v>
      </c>
      <c r="N42">
        <v>103.24430591116727</v>
      </c>
      <c r="O42">
        <v>257.24858196793269</v>
      </c>
      <c r="Q42">
        <v>320</v>
      </c>
      <c r="R42">
        <v>155.79827404524858</v>
      </c>
      <c r="S42">
        <v>30.640683863317815</v>
      </c>
      <c r="T42">
        <v>183.08447866161009</v>
      </c>
    </row>
    <row r="43" spans="2:20">
      <c r="B43">
        <v>340</v>
      </c>
      <c r="C43">
        <v>107.09292990155546</v>
      </c>
      <c r="D43">
        <v>15.348083115897047</v>
      </c>
      <c r="E43">
        <v>141.97502227202426</v>
      </c>
      <c r="G43">
        <v>340</v>
      </c>
      <c r="H43">
        <v>105.28404038040877</v>
      </c>
      <c r="I43">
        <v>28.933374078964178</v>
      </c>
      <c r="J43">
        <v>95.448412641319294</v>
      </c>
      <c r="L43">
        <v>340</v>
      </c>
      <c r="M43">
        <v>317.20351782601603</v>
      </c>
      <c r="N43">
        <v>167.13236085172295</v>
      </c>
      <c r="O43">
        <v>284.16030059992215</v>
      </c>
      <c r="Q43">
        <v>340</v>
      </c>
      <c r="R43">
        <v>128.7154029126263</v>
      </c>
      <c r="S43">
        <v>23.119376834681837</v>
      </c>
      <c r="T43">
        <v>142.25683847893742</v>
      </c>
    </row>
    <row r="44" spans="2:20">
      <c r="B44">
        <v>360</v>
      </c>
      <c r="C44">
        <v>149.55162769446767</v>
      </c>
      <c r="D44">
        <v>53.651829514389263</v>
      </c>
      <c r="E44">
        <v>128.32227879801155</v>
      </c>
      <c r="G44">
        <v>360</v>
      </c>
      <c r="H44">
        <v>69.167733966477059</v>
      </c>
      <c r="I44">
        <v>15.123934528122332</v>
      </c>
      <c r="J44">
        <v>87.225887173442914</v>
      </c>
      <c r="L44">
        <v>360</v>
      </c>
      <c r="M44">
        <v>237.41079867840838</v>
      </c>
      <c r="N44">
        <v>81.598260387349882</v>
      </c>
      <c r="O44">
        <v>277.30715825221222</v>
      </c>
      <c r="Q44">
        <v>360</v>
      </c>
      <c r="R44">
        <v>169.25589068970643</v>
      </c>
      <c r="S44">
        <v>46.728846927181301</v>
      </c>
      <c r="T44">
        <v>148.98564680116635</v>
      </c>
    </row>
    <row r="45" spans="2:20">
      <c r="B45">
        <v>380</v>
      </c>
      <c r="C45">
        <v>116.03299953297858</v>
      </c>
      <c r="D45">
        <v>24.349811527328058</v>
      </c>
      <c r="E45">
        <v>132.79231361372314</v>
      </c>
      <c r="G45">
        <v>380</v>
      </c>
      <c r="H45">
        <v>86.10357299313084</v>
      </c>
      <c r="I45">
        <v>24.355743787464974</v>
      </c>
      <c r="J45">
        <v>77.635653479803949</v>
      </c>
      <c r="L45">
        <v>380</v>
      </c>
      <c r="M45">
        <v>261.03945630175889</v>
      </c>
      <c r="N45">
        <v>82.970917046181654</v>
      </c>
      <c r="O45">
        <v>249.22512749008365</v>
      </c>
      <c r="Q45">
        <v>380</v>
      </c>
      <c r="R45">
        <v>141.96462020693821</v>
      </c>
      <c r="S45">
        <v>34.959890738826047</v>
      </c>
      <c r="T45">
        <v>155.61025544832233</v>
      </c>
    </row>
    <row r="46" spans="2:20">
      <c r="B46">
        <v>400</v>
      </c>
      <c r="C46">
        <v>111.46028925860882</v>
      </c>
      <c r="D46">
        <v>14.811055753857042</v>
      </c>
      <c r="E46">
        <v>113.74664439579371</v>
      </c>
      <c r="G46">
        <v>400</v>
      </c>
      <c r="H46">
        <v>104.94670431539505</v>
      </c>
      <c r="I46">
        <v>34.151402216785485</v>
      </c>
      <c r="J46">
        <v>95.525138654262946</v>
      </c>
      <c r="L46">
        <v>400</v>
      </c>
      <c r="M46">
        <v>278.88421832379953</v>
      </c>
      <c r="N46">
        <v>158.18622083488805</v>
      </c>
      <c r="O46">
        <v>269.96183731277921</v>
      </c>
      <c r="Q46">
        <v>400</v>
      </c>
      <c r="R46">
        <v>146.49252846957148</v>
      </c>
      <c r="S46">
        <v>45.259669676705876</v>
      </c>
      <c r="T46">
        <v>144.22857433825484</v>
      </c>
    </row>
  </sheetData>
  <mergeCells count="2">
    <mergeCell ref="B23:J23"/>
    <mergeCell ref="L23:T23"/>
  </mergeCells>
  <pageMargins left="0.7" right="0.7" top="0.75" bottom="0.75" header="0.3" footer="0.3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U31" sqref="U31"/>
    </sheetView>
  </sheetViews>
  <sheetFormatPr defaultRowHeight="15"/>
  <cols>
    <col min="4" max="4" width="11.7109375" customWidth="1"/>
    <col min="9" max="9" width="28.28515625" customWidth="1"/>
    <col min="13" max="13" width="24.28515625" customWidth="1"/>
    <col min="15" max="15" width="6" customWidth="1"/>
    <col min="16" max="16" width="12.5703125" customWidth="1"/>
    <col min="17" max="17" width="13.85546875" customWidth="1"/>
    <col min="18" max="18" width="17.85546875" customWidth="1"/>
  </cols>
  <sheetData>
    <row r="1" spans="1:18" s="8" customFormat="1" ht="18.75">
      <c r="A1" s="7" t="s">
        <v>358</v>
      </c>
    </row>
    <row r="2" spans="1:18">
      <c r="A2" s="18" t="s">
        <v>216</v>
      </c>
      <c r="B2" s="1"/>
      <c r="C2" s="1"/>
      <c r="D2" s="1"/>
      <c r="E2" s="1"/>
      <c r="G2" s="18" t="s">
        <v>217</v>
      </c>
      <c r="H2" s="1"/>
      <c r="I2" s="1"/>
      <c r="K2" s="18" t="s">
        <v>218</v>
      </c>
      <c r="L2" s="1"/>
      <c r="M2" s="1"/>
      <c r="P2" s="18" t="s">
        <v>219</v>
      </c>
      <c r="Q2" s="1"/>
      <c r="R2" s="1"/>
    </row>
    <row r="3" spans="1:18">
      <c r="A3" s="45" t="s">
        <v>88</v>
      </c>
    </row>
    <row r="4" spans="1:18" ht="18.75">
      <c r="A4" s="3"/>
      <c r="B4" s="59" t="s">
        <v>173</v>
      </c>
      <c r="C4" s="59"/>
      <c r="D4" s="59"/>
      <c r="E4" s="59"/>
      <c r="H4" s="59" t="s">
        <v>174</v>
      </c>
      <c r="I4" s="59"/>
      <c r="L4" s="59" t="s">
        <v>188</v>
      </c>
      <c r="M4" s="59"/>
      <c r="Q4" s="59" t="s">
        <v>189</v>
      </c>
      <c r="R4" s="59"/>
    </row>
    <row r="5" spans="1:18">
      <c r="A5" t="s">
        <v>175</v>
      </c>
      <c r="B5" s="12" t="s">
        <v>176</v>
      </c>
      <c r="C5" s="13" t="s">
        <v>158</v>
      </c>
      <c r="D5" s="21" t="s">
        <v>177</v>
      </c>
      <c r="E5" s="21" t="s">
        <v>158</v>
      </c>
      <c r="G5" s="20" t="s">
        <v>83</v>
      </c>
      <c r="H5" s="13" t="s">
        <v>176</v>
      </c>
      <c r="I5" s="21" t="s">
        <v>177</v>
      </c>
      <c r="K5" s="20" t="s">
        <v>83</v>
      </c>
      <c r="L5" s="13" t="s">
        <v>176</v>
      </c>
      <c r="M5" s="21" t="s">
        <v>177</v>
      </c>
      <c r="P5" s="20" t="s">
        <v>83</v>
      </c>
      <c r="Q5" s="13" t="s">
        <v>176</v>
      </c>
      <c r="R5" s="21" t="s">
        <v>177</v>
      </c>
    </row>
    <row r="6" spans="1:18">
      <c r="A6">
        <v>0</v>
      </c>
      <c r="B6" s="11">
        <v>0.22806767630000005</v>
      </c>
      <c r="C6" s="11">
        <v>9.2245635240288767E-2</v>
      </c>
      <c r="D6" s="11">
        <v>0.55255132087500003</v>
      </c>
      <c r="E6" s="11">
        <v>0.12606969509441665</v>
      </c>
      <c r="G6" s="20">
        <v>200701</v>
      </c>
      <c r="H6" s="15">
        <v>1.3552999999999999</v>
      </c>
      <c r="I6" s="15">
        <v>3.0944000000000003</v>
      </c>
      <c r="K6" s="20">
        <v>200701</v>
      </c>
      <c r="L6" s="11">
        <v>0.11489448195971373</v>
      </c>
      <c r="M6" s="15">
        <v>0.30351693995604961</v>
      </c>
      <c r="P6" s="20">
        <v>200701</v>
      </c>
      <c r="Q6" s="11">
        <v>10.19</v>
      </c>
      <c r="R6" s="15">
        <v>7.4127999999999998</v>
      </c>
    </row>
    <row r="7" spans="1:18">
      <c r="A7">
        <v>20</v>
      </c>
      <c r="B7" s="11">
        <v>0.75131045559999998</v>
      </c>
      <c r="C7" s="11">
        <v>0.24199300046341704</v>
      </c>
      <c r="D7" s="11">
        <v>1.3892525722083333</v>
      </c>
      <c r="E7" s="11">
        <v>0.25275881478623419</v>
      </c>
      <c r="G7" s="20" t="s">
        <v>225</v>
      </c>
      <c r="H7" s="15">
        <v>0.32212000000000002</v>
      </c>
      <c r="I7" s="15">
        <v>2.2039</v>
      </c>
      <c r="K7" s="20" t="s">
        <v>225</v>
      </c>
      <c r="L7" s="11">
        <v>0.25012511672668569</v>
      </c>
      <c r="M7" s="15">
        <v>0.35247715247213274</v>
      </c>
      <c r="P7" s="20" t="s">
        <v>225</v>
      </c>
      <c r="Q7" s="11">
        <v>23.222000000000001</v>
      </c>
      <c r="R7" s="15">
        <v>39.167000000000002</v>
      </c>
    </row>
    <row r="8" spans="1:18">
      <c r="A8">
        <v>40</v>
      </c>
      <c r="B8" s="11">
        <v>1.410775356025</v>
      </c>
      <c r="C8" s="11">
        <v>0.4185120910405512</v>
      </c>
      <c r="D8" s="11">
        <v>2.16600615125</v>
      </c>
      <c r="E8" s="11">
        <v>0.3667011498576464</v>
      </c>
      <c r="G8" s="20" t="s">
        <v>226</v>
      </c>
      <c r="H8" s="15">
        <v>2.8515000000000001</v>
      </c>
      <c r="I8" s="15">
        <v>2.9529999999999998</v>
      </c>
      <c r="K8" s="20" t="s">
        <v>226</v>
      </c>
      <c r="L8" s="11">
        <v>0.14268959831667544</v>
      </c>
      <c r="M8" s="15">
        <v>0.18112870414267976</v>
      </c>
      <c r="P8" s="20" t="s">
        <v>226</v>
      </c>
      <c r="Q8" s="11">
        <v>44.819000000000003</v>
      </c>
      <c r="R8" s="15">
        <v>40.131</v>
      </c>
    </row>
    <row r="9" spans="1:18">
      <c r="A9">
        <v>60</v>
      </c>
      <c r="B9" s="11">
        <v>2.0282441048999997</v>
      </c>
      <c r="C9" s="11">
        <v>0.57045623937937062</v>
      </c>
      <c r="D9" s="11">
        <v>2.8419637865833329</v>
      </c>
      <c r="E9" s="11">
        <v>0.51476893244949207</v>
      </c>
      <c r="G9" s="20">
        <v>200703</v>
      </c>
      <c r="H9" s="15">
        <v>3.4541999999999997</v>
      </c>
      <c r="I9" s="15">
        <v>4.1153000000000004</v>
      </c>
      <c r="K9" s="20">
        <v>200703</v>
      </c>
      <c r="L9" s="11">
        <v>0.22220203908285571</v>
      </c>
      <c r="M9" s="15">
        <v>0.24349370171473933</v>
      </c>
      <c r="P9" s="20">
        <v>200703</v>
      </c>
      <c r="Q9" s="11">
        <v>16.335000000000001</v>
      </c>
      <c r="R9" s="15">
        <v>15.917</v>
      </c>
    </row>
    <row r="10" spans="1:18">
      <c r="A10">
        <v>80</v>
      </c>
      <c r="B10" s="11">
        <v>2.4899761408250001</v>
      </c>
      <c r="C10" s="11">
        <v>0.68637899874698982</v>
      </c>
      <c r="D10" s="11">
        <v>3.4130062834999988</v>
      </c>
      <c r="E10" s="11">
        <v>0.64342033615268068</v>
      </c>
      <c r="G10" s="20">
        <v>200709</v>
      </c>
      <c r="H10" s="15">
        <v>2.0369000000000002</v>
      </c>
      <c r="I10" s="15">
        <v>2.5351999999999997</v>
      </c>
      <c r="K10" s="20">
        <v>200709</v>
      </c>
      <c r="L10" s="11">
        <v>6.6379053856350331E-2</v>
      </c>
      <c r="M10" s="15">
        <v>0.1877713012780057</v>
      </c>
      <c r="P10" s="20">
        <v>200709</v>
      </c>
      <c r="Q10">
        <v>8.5660000000000007</v>
      </c>
      <c r="R10" s="12">
        <v>10.975</v>
      </c>
    </row>
    <row r="11" spans="1:18">
      <c r="A11">
        <v>100</v>
      </c>
      <c r="B11" s="11">
        <v>2.8873571346000002</v>
      </c>
      <c r="C11" s="11">
        <v>0.80778755875113084</v>
      </c>
      <c r="D11" s="11">
        <v>3.8988310533749995</v>
      </c>
      <c r="E11" s="11">
        <v>0.7608251153183746</v>
      </c>
      <c r="G11" s="20">
        <v>210224</v>
      </c>
      <c r="H11" s="11">
        <v>0.14143</v>
      </c>
      <c r="I11" s="15">
        <v>0.99187000000000003</v>
      </c>
      <c r="K11" s="20">
        <v>210224</v>
      </c>
      <c r="L11" s="11">
        <v>0.34116465530651202</v>
      </c>
      <c r="M11" s="15">
        <v>0.43311012498277662</v>
      </c>
      <c r="P11" s="20">
        <v>210224</v>
      </c>
      <c r="Q11" s="11">
        <v>2.5381999999999998</v>
      </c>
      <c r="R11" s="15">
        <v>6.4207000000000001</v>
      </c>
    </row>
    <row r="12" spans="1:18">
      <c r="A12">
        <v>120</v>
      </c>
      <c r="B12" s="11">
        <v>3.2581473857499996</v>
      </c>
      <c r="C12" s="11">
        <v>0.93362958009738828</v>
      </c>
      <c r="D12" s="11">
        <v>4.2965253734166664</v>
      </c>
      <c r="E12" s="11">
        <v>0.89138888414187922</v>
      </c>
      <c r="G12" s="20">
        <v>210225</v>
      </c>
      <c r="H12" s="15">
        <v>0.88296000000000008</v>
      </c>
      <c r="I12" s="15">
        <v>1.3487</v>
      </c>
      <c r="K12" s="20">
        <v>210225</v>
      </c>
      <c r="L12" s="11">
        <v>0.11199891931684336</v>
      </c>
      <c r="M12" s="15">
        <v>9.1809109512864223E-2</v>
      </c>
      <c r="P12" s="20">
        <v>210225</v>
      </c>
      <c r="Q12" s="11">
        <v>7.8983999999999996</v>
      </c>
      <c r="R12" s="15">
        <v>8.2312999999999992</v>
      </c>
    </row>
    <row r="13" spans="1:18">
      <c r="A13">
        <v>140</v>
      </c>
      <c r="B13" s="11">
        <v>3.5547258225999996</v>
      </c>
      <c r="C13" s="11">
        <v>1.042348592541839</v>
      </c>
      <c r="D13" s="11">
        <v>4.6234905204583328</v>
      </c>
      <c r="E13" s="11">
        <v>0.99299550987445284</v>
      </c>
      <c r="G13" s="20">
        <v>210310</v>
      </c>
      <c r="H13" s="22">
        <v>0.70423999999999998</v>
      </c>
      <c r="I13" s="15">
        <v>1.3640000000000001</v>
      </c>
      <c r="K13" s="20">
        <v>210310</v>
      </c>
      <c r="L13" s="11">
        <v>0.18672038736794275</v>
      </c>
      <c r="M13" s="15">
        <v>0.10118106231671556</v>
      </c>
      <c r="P13" s="20">
        <v>210310</v>
      </c>
      <c r="Q13" s="11">
        <v>5.7670000000000003</v>
      </c>
      <c r="R13" s="15">
        <v>3.2290999999999999</v>
      </c>
    </row>
    <row r="14" spans="1:18">
      <c r="A14">
        <v>160</v>
      </c>
      <c r="B14" s="11">
        <v>3.8611839464250002</v>
      </c>
      <c r="C14" s="11">
        <v>1.137296160413235</v>
      </c>
      <c r="D14" s="11">
        <v>4.9665313104583326</v>
      </c>
      <c r="E14" s="11">
        <v>1.0979002739593045</v>
      </c>
      <c r="G14" s="16" t="s">
        <v>182</v>
      </c>
      <c r="H14" s="11">
        <v>1.4685812499999999</v>
      </c>
      <c r="I14" s="11">
        <v>2.3257962500000002</v>
      </c>
      <c r="K14" s="16" t="s">
        <v>182</v>
      </c>
      <c r="L14" s="11">
        <v>0.1795217814916974</v>
      </c>
      <c r="M14" s="11">
        <v>0.23681101204699545</v>
      </c>
      <c r="P14" s="16" t="s">
        <v>183</v>
      </c>
      <c r="Q14" s="11">
        <v>14.91695</v>
      </c>
      <c r="R14" s="11">
        <v>16.435487499999997</v>
      </c>
    </row>
    <row r="15" spans="1:18">
      <c r="A15">
        <v>180</v>
      </c>
      <c r="B15" s="11">
        <v>4.1504585527750004</v>
      </c>
      <c r="C15" s="11">
        <v>1.2230045882132137</v>
      </c>
      <c r="D15" s="11">
        <v>5.2778738414166666</v>
      </c>
      <c r="E15" s="11">
        <v>1.2023936152058159</v>
      </c>
      <c r="G15" s="16" t="s">
        <v>158</v>
      </c>
      <c r="H15" s="11">
        <v>0.4561113041229351</v>
      </c>
      <c r="I15" s="11">
        <v>0.40163687820522476</v>
      </c>
      <c r="K15" s="16" t="s">
        <v>158</v>
      </c>
      <c r="L15" s="11">
        <v>3.3770106697392693E-2</v>
      </c>
      <c r="M15" s="11">
        <v>4.5475444054969991E-2</v>
      </c>
      <c r="P15" s="16" t="s">
        <v>158</v>
      </c>
      <c r="Q15" s="11">
        <v>5.1784699859620895</v>
      </c>
      <c r="R15" s="11">
        <v>5.5910039767410016</v>
      </c>
    </row>
    <row r="16" spans="1:18">
      <c r="H16" s="11"/>
      <c r="I16" s="11"/>
      <c r="L16" s="11"/>
      <c r="M16" s="11"/>
      <c r="Q16" s="11"/>
      <c r="R16" s="11"/>
    </row>
    <row r="17" spans="1:18" s="2" customFormat="1">
      <c r="H17" s="10" t="s">
        <v>380</v>
      </c>
      <c r="I17" s="28"/>
      <c r="L17" s="10" t="s">
        <v>381</v>
      </c>
      <c r="M17" s="28"/>
      <c r="Q17" s="10" t="s">
        <v>382</v>
      </c>
      <c r="R17" s="28"/>
    </row>
    <row r="20" spans="1:18">
      <c r="A20" s="18" t="s">
        <v>211</v>
      </c>
      <c r="B20" s="1"/>
      <c r="C20" s="1"/>
      <c r="D20" s="1"/>
      <c r="E20" s="1"/>
      <c r="G20" s="18" t="s">
        <v>212</v>
      </c>
      <c r="H20" s="1"/>
      <c r="I20" s="1"/>
      <c r="K20" s="18" t="s">
        <v>220</v>
      </c>
      <c r="L20" s="1"/>
      <c r="M20" s="1"/>
      <c r="P20" s="18" t="s">
        <v>221</v>
      </c>
      <c r="Q20" s="1"/>
      <c r="R20" s="1"/>
    </row>
    <row r="21" spans="1:18">
      <c r="A21" s="46" t="s">
        <v>140</v>
      </c>
    </row>
    <row r="22" spans="1:18" ht="18.75">
      <c r="A22" s="3"/>
      <c r="B22" s="59" t="s">
        <v>173</v>
      </c>
      <c r="C22" s="59"/>
      <c r="D22" s="59"/>
      <c r="E22" s="59"/>
      <c r="H22" s="59" t="s">
        <v>174</v>
      </c>
      <c r="I22" s="59"/>
      <c r="L22" s="59" t="s">
        <v>188</v>
      </c>
      <c r="M22" s="59"/>
      <c r="Q22" s="59" t="s">
        <v>189</v>
      </c>
      <c r="R22" s="59"/>
    </row>
    <row r="23" spans="1:18">
      <c r="A23" t="s">
        <v>175</v>
      </c>
      <c r="B23" s="12" t="s">
        <v>176</v>
      </c>
      <c r="C23" s="13" t="s">
        <v>158</v>
      </c>
      <c r="D23" s="48" t="s">
        <v>177</v>
      </c>
      <c r="E23" s="48" t="s">
        <v>158</v>
      </c>
      <c r="G23" s="20" t="s">
        <v>83</v>
      </c>
      <c r="H23" s="13" t="s">
        <v>176</v>
      </c>
      <c r="I23" s="48" t="s">
        <v>177</v>
      </c>
      <c r="K23" s="20" t="s">
        <v>83</v>
      </c>
      <c r="L23" s="13" t="s">
        <v>176</v>
      </c>
      <c r="M23" s="48" t="s">
        <v>177</v>
      </c>
      <c r="P23" s="20" t="s">
        <v>83</v>
      </c>
      <c r="Q23" s="13" t="s">
        <v>176</v>
      </c>
      <c r="R23" s="48" t="s">
        <v>177</v>
      </c>
    </row>
    <row r="24" spans="1:18">
      <c r="A24">
        <v>0</v>
      </c>
      <c r="B24" s="11">
        <v>0.31654545329999995</v>
      </c>
      <c r="C24" s="11">
        <v>8.8329943342564624E-2</v>
      </c>
      <c r="D24" s="11">
        <v>0.80155032383333336</v>
      </c>
      <c r="E24" s="11">
        <v>0.28406506288987432</v>
      </c>
      <c r="G24" s="20">
        <v>200116</v>
      </c>
      <c r="H24" s="15">
        <v>1.9154</v>
      </c>
      <c r="I24" s="15">
        <v>5.2196000000000007</v>
      </c>
      <c r="K24" s="20">
        <v>200116</v>
      </c>
      <c r="L24" s="11">
        <v>0.38852151728098566</v>
      </c>
      <c r="M24" s="15">
        <v>0.45277467717832781</v>
      </c>
      <c r="P24" s="20">
        <v>200116</v>
      </c>
      <c r="Q24" s="11">
        <v>21.577000000000002</v>
      </c>
      <c r="R24" s="15">
        <v>29.204000000000001</v>
      </c>
    </row>
    <row r="25" spans="1:18">
      <c r="A25">
        <v>20</v>
      </c>
      <c r="B25" s="11">
        <v>0.87705837674999998</v>
      </c>
      <c r="C25" s="11">
        <v>0.20078476444155852</v>
      </c>
      <c r="D25" s="11">
        <v>1.59474079375</v>
      </c>
      <c r="E25" s="11">
        <v>0.43013513562332406</v>
      </c>
      <c r="G25" s="20">
        <v>200123</v>
      </c>
      <c r="H25" s="15">
        <v>0.95355999999999996</v>
      </c>
      <c r="I25" s="15">
        <v>1.5857999999999999</v>
      </c>
      <c r="K25" s="20">
        <v>200123</v>
      </c>
      <c r="L25" s="11">
        <v>0.17633733608792315</v>
      </c>
      <c r="M25" s="15">
        <v>0.15015379387900954</v>
      </c>
      <c r="P25" s="20">
        <v>200123</v>
      </c>
      <c r="Q25" s="11">
        <v>8.3991000000000007</v>
      </c>
      <c r="R25" s="15">
        <v>6.2111999999999998</v>
      </c>
    </row>
    <row r="26" spans="1:18">
      <c r="A26">
        <v>40</v>
      </c>
      <c r="B26" s="11">
        <v>1.5012781008499998</v>
      </c>
      <c r="C26" s="11">
        <v>0.29306904400804429</v>
      </c>
      <c r="D26" s="11">
        <v>2.5470023004166671</v>
      </c>
      <c r="E26" s="11">
        <v>0.59959950612332913</v>
      </c>
      <c r="G26" s="20">
        <v>200128</v>
      </c>
      <c r="H26" s="15">
        <v>1.4187000000000001</v>
      </c>
      <c r="I26" s="15">
        <v>1.3580000000000001</v>
      </c>
      <c r="K26" s="20">
        <v>200128</v>
      </c>
      <c r="L26" s="11">
        <v>7.8349033481356162E-2</v>
      </c>
      <c r="M26" s="15">
        <v>4.6667925380461467E-2</v>
      </c>
      <c r="P26" s="20">
        <v>200128</v>
      </c>
      <c r="Q26" s="11">
        <v>6.5144000000000002</v>
      </c>
      <c r="R26" s="15">
        <v>8.4545999999999992</v>
      </c>
    </row>
    <row r="27" spans="1:18">
      <c r="A27">
        <v>60</v>
      </c>
      <c r="B27" s="11">
        <v>2.1084345529999995</v>
      </c>
      <c r="C27" s="11">
        <v>0.39881160981844893</v>
      </c>
      <c r="D27" s="11">
        <v>3.175747988875</v>
      </c>
      <c r="E27" s="11">
        <v>0.66536777197311769</v>
      </c>
      <c r="G27" s="20" t="s">
        <v>222</v>
      </c>
      <c r="H27" s="15">
        <v>1.397</v>
      </c>
      <c r="I27" s="15">
        <v>1.3159000000000001</v>
      </c>
      <c r="K27" s="20" t="s">
        <v>222</v>
      </c>
      <c r="L27" s="11">
        <v>2.8069525554760198E-2</v>
      </c>
      <c r="M27" s="15">
        <v>8.6380120323226173E-2</v>
      </c>
      <c r="P27" s="20" t="s">
        <v>222</v>
      </c>
      <c r="Q27" s="11">
        <v>9.8611000000000004</v>
      </c>
      <c r="R27" s="15">
        <v>11.340999999999999</v>
      </c>
    </row>
    <row r="28" spans="1:18">
      <c r="A28">
        <v>80</v>
      </c>
      <c r="B28" s="11">
        <v>2.5582440308250001</v>
      </c>
      <c r="C28" s="11">
        <v>0.44416711852221885</v>
      </c>
      <c r="D28" s="11">
        <v>3.7575454043750001</v>
      </c>
      <c r="E28" s="11">
        <v>0.75304671890073016</v>
      </c>
      <c r="G28" s="20" t="s">
        <v>223</v>
      </c>
      <c r="H28" s="15">
        <v>1.3149999999999999</v>
      </c>
      <c r="I28" s="15">
        <v>3.1145</v>
      </c>
      <c r="K28" s="20" t="s">
        <v>223</v>
      </c>
      <c r="L28" s="11">
        <v>0.19037897840304183</v>
      </c>
      <c r="M28" s="15">
        <v>0.19336720115588374</v>
      </c>
      <c r="P28" s="20" t="s">
        <v>223</v>
      </c>
      <c r="Q28" s="11">
        <v>18.771000000000001</v>
      </c>
      <c r="R28" s="15">
        <v>16.492999999999999</v>
      </c>
    </row>
    <row r="29" spans="1:18">
      <c r="A29">
        <v>100</v>
      </c>
      <c r="B29" s="11">
        <v>2.9075771262750005</v>
      </c>
      <c r="C29" s="11">
        <v>0.50660329361130618</v>
      </c>
      <c r="D29" s="11">
        <v>4.112545570958333</v>
      </c>
      <c r="E29" s="11">
        <v>0.83649815326646781</v>
      </c>
      <c r="G29" s="20" t="s">
        <v>224</v>
      </c>
      <c r="H29" s="15">
        <v>2.0609000000000002</v>
      </c>
      <c r="I29" s="15">
        <v>2.9965000000000002</v>
      </c>
      <c r="K29" s="20" t="s">
        <v>224</v>
      </c>
      <c r="L29" s="11">
        <v>0.2384994835266146</v>
      </c>
      <c r="M29" s="15">
        <v>0.31524811947271819</v>
      </c>
      <c r="P29" s="20" t="s">
        <v>224</v>
      </c>
      <c r="Q29" s="11">
        <v>4.1681999999999997</v>
      </c>
      <c r="R29" s="15">
        <v>4.1165000000000003</v>
      </c>
    </row>
    <row r="30" spans="1:18">
      <c r="A30">
        <v>120</v>
      </c>
      <c r="B30" s="11">
        <v>3.2443442728500003</v>
      </c>
      <c r="C30" s="11">
        <v>0.58751370987967955</v>
      </c>
      <c r="D30" s="11">
        <v>4.4260673445833323</v>
      </c>
      <c r="E30" s="11">
        <v>0.89102623733935249</v>
      </c>
      <c r="G30" s="20">
        <v>200811</v>
      </c>
      <c r="H30" s="15">
        <v>3.5705</v>
      </c>
      <c r="I30" s="15">
        <v>4.6704999999999997</v>
      </c>
      <c r="K30" s="20">
        <v>200811</v>
      </c>
      <c r="L30" s="11">
        <v>0.1290983580450917</v>
      </c>
      <c r="M30" s="15">
        <v>0.230253772187132</v>
      </c>
      <c r="P30" s="20">
        <v>200811</v>
      </c>
      <c r="Q30" s="11">
        <v>24.295000000000002</v>
      </c>
      <c r="R30" s="15">
        <v>20.952000000000002</v>
      </c>
    </row>
    <row r="31" spans="1:18">
      <c r="A31">
        <v>140</v>
      </c>
      <c r="B31" s="11">
        <v>3.5199874230750003</v>
      </c>
      <c r="C31" s="11">
        <v>0.64627876731985756</v>
      </c>
      <c r="D31" s="11">
        <v>4.733293342083333</v>
      </c>
      <c r="E31" s="11">
        <v>0.97733058011636209</v>
      </c>
      <c r="G31" s="20">
        <v>200820</v>
      </c>
      <c r="H31" s="15">
        <v>1.1585999999999999</v>
      </c>
      <c r="I31" s="15">
        <v>2.9831999999999996</v>
      </c>
      <c r="K31" s="20">
        <v>200820</v>
      </c>
      <c r="L31" s="11">
        <v>0.23032690436733991</v>
      </c>
      <c r="M31" s="15">
        <v>0.33911905850540808</v>
      </c>
      <c r="P31" s="20">
        <v>200820</v>
      </c>
      <c r="Q31" s="11">
        <v>8.4745000000000008</v>
      </c>
      <c r="R31" s="15">
        <v>5.7557</v>
      </c>
    </row>
    <row r="32" spans="1:18">
      <c r="A32">
        <v>160</v>
      </c>
      <c r="B32" s="11">
        <v>3.7754048419499999</v>
      </c>
      <c r="C32" s="11">
        <v>0.68841084300899913</v>
      </c>
      <c r="D32" s="11">
        <v>4.940958679375</v>
      </c>
      <c r="E32" s="11">
        <v>1.0142859647327345</v>
      </c>
      <c r="G32" s="16" t="s">
        <v>182</v>
      </c>
      <c r="H32" s="11">
        <v>1.7237075000000002</v>
      </c>
      <c r="I32" s="11">
        <v>2.9055000000000004</v>
      </c>
      <c r="K32" s="16" t="s">
        <v>182</v>
      </c>
      <c r="L32" s="11">
        <v>0.18244764209338915</v>
      </c>
      <c r="M32" s="11">
        <v>0.22674558351027088</v>
      </c>
      <c r="P32" s="16" t="s">
        <v>183</v>
      </c>
      <c r="Q32" s="11">
        <v>12.757537500000002</v>
      </c>
      <c r="R32" s="11">
        <v>12.816000000000001</v>
      </c>
    </row>
    <row r="33" spans="1:18">
      <c r="A33">
        <v>180</v>
      </c>
      <c r="B33" s="11">
        <v>4.0097059277000007</v>
      </c>
      <c r="C33" s="11">
        <v>0.75070744211382034</v>
      </c>
      <c r="D33" s="11">
        <v>5.2112396137500001</v>
      </c>
      <c r="E33" s="11">
        <v>1.0850038580771595</v>
      </c>
      <c r="G33" s="16" t="s">
        <v>158</v>
      </c>
      <c r="H33" s="11">
        <v>0.31429773285948492</v>
      </c>
      <c r="I33" s="11">
        <v>0.55680347905317018</v>
      </c>
      <c r="K33" s="16" t="s">
        <v>158</v>
      </c>
      <c r="L33" s="11">
        <v>4.1775929487666383E-2</v>
      </c>
      <c r="M33" s="11">
        <v>5.1640989926174552E-2</v>
      </c>
      <c r="P33" s="16" t="s">
        <v>158</v>
      </c>
      <c r="Q33" s="11">
        <v>2.876863773380089</v>
      </c>
      <c r="R33" s="11">
        <v>3.3154903086166008</v>
      </c>
    </row>
    <row r="34" spans="1:18">
      <c r="Q34" s="11"/>
      <c r="R34" s="11"/>
    </row>
    <row r="35" spans="1:18" s="2" customFormat="1">
      <c r="H35" s="74" t="s">
        <v>377</v>
      </c>
      <c r="I35" s="8"/>
      <c r="J35" s="8"/>
      <c r="L35" s="74" t="s">
        <v>378</v>
      </c>
      <c r="M35" s="8"/>
      <c r="Q35" s="74" t="s">
        <v>379</v>
      </c>
      <c r="R35" s="8"/>
    </row>
  </sheetData>
  <mergeCells count="8">
    <mergeCell ref="B4:E4"/>
    <mergeCell ref="H4:I4"/>
    <mergeCell ref="L4:M4"/>
    <mergeCell ref="Q4:R4"/>
    <mergeCell ref="B22:E22"/>
    <mergeCell ref="H22:I22"/>
    <mergeCell ref="L22:M22"/>
    <mergeCell ref="Q22:R2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workbookViewId="0">
      <selection activeCell="K54" sqref="K54"/>
    </sheetView>
  </sheetViews>
  <sheetFormatPr defaultRowHeight="15"/>
  <cols>
    <col min="1" max="1" width="20.42578125" customWidth="1"/>
    <col min="3" max="3" width="12" customWidth="1"/>
    <col min="7" max="7" width="16.7109375" customWidth="1"/>
    <col min="11" max="11" width="15.28515625" customWidth="1"/>
    <col min="12" max="12" width="24" customWidth="1"/>
    <col min="13" max="13" width="10.85546875" customWidth="1"/>
    <col min="19" max="19" width="11.5703125" bestFit="1" customWidth="1"/>
    <col min="24" max="24" width="9.140625" style="4"/>
  </cols>
  <sheetData>
    <row r="1" spans="1:31" s="7" customFormat="1" ht="22.5" customHeight="1">
      <c r="A1" s="25" t="s">
        <v>258</v>
      </c>
    </row>
    <row r="3" spans="1:31" ht="15.75">
      <c r="B3" s="50" t="s">
        <v>229</v>
      </c>
      <c r="M3" s="35" t="s">
        <v>359</v>
      </c>
      <c r="AA3" s="3" t="s">
        <v>230</v>
      </c>
    </row>
    <row r="4" spans="1:31"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M4" t="s">
        <v>94</v>
      </c>
      <c r="N4" t="s">
        <v>231</v>
      </c>
      <c r="O4" t="s">
        <v>96</v>
      </c>
      <c r="P4" t="s">
        <v>232</v>
      </c>
      <c r="Q4" t="s">
        <v>233</v>
      </c>
      <c r="R4" t="s">
        <v>234</v>
      </c>
      <c r="S4" t="s">
        <v>235</v>
      </c>
      <c r="T4" t="s">
        <v>236</v>
      </c>
    </row>
    <row r="5" spans="1:31" ht="15.75">
      <c r="B5" s="51" t="s">
        <v>237</v>
      </c>
      <c r="M5">
        <v>7.0000000000000007E-2</v>
      </c>
      <c r="N5">
        <v>0.314</v>
      </c>
      <c r="O5">
        <v>2.0000000000000001E-4</v>
      </c>
      <c r="P5" s="23">
        <v>1.6E-2</v>
      </c>
      <c r="Q5">
        <v>1.2999999999999999E-3</v>
      </c>
      <c r="R5">
        <v>0.18729999999999999</v>
      </c>
      <c r="S5">
        <v>6.0397000000000001E-4</v>
      </c>
      <c r="T5">
        <v>5.8E-4</v>
      </c>
      <c r="AA5" t="s">
        <v>238</v>
      </c>
    </row>
    <row r="6" spans="1:31">
      <c r="B6" t="s">
        <v>23</v>
      </c>
      <c r="C6" t="s">
        <v>85</v>
      </c>
      <c r="D6" t="s">
        <v>139</v>
      </c>
      <c r="E6" t="s">
        <v>239</v>
      </c>
      <c r="F6" t="s">
        <v>86</v>
      </c>
      <c r="G6" t="s">
        <v>360</v>
      </c>
      <c r="H6" t="s">
        <v>87</v>
      </c>
      <c r="I6" t="s">
        <v>241</v>
      </c>
      <c r="J6" t="s">
        <v>24</v>
      </c>
      <c r="AA6" t="s">
        <v>190</v>
      </c>
    </row>
    <row r="7" spans="1:31">
      <c r="B7">
        <v>175.57069429595711</v>
      </c>
      <c r="C7">
        <v>190.68706773830667</v>
      </c>
      <c r="D7">
        <v>152.50491523754215</v>
      </c>
      <c r="E7">
        <v>317.5738929780689</v>
      </c>
      <c r="F7">
        <v>0</v>
      </c>
      <c r="G7">
        <v>682.0618236714264</v>
      </c>
      <c r="H7">
        <v>34.585499167245693</v>
      </c>
      <c r="I7">
        <v>301.33443280047368</v>
      </c>
      <c r="J7">
        <v>1152.8244275224367</v>
      </c>
      <c r="AA7">
        <v>20</v>
      </c>
      <c r="AB7">
        <v>40</v>
      </c>
      <c r="AC7">
        <v>60</v>
      </c>
      <c r="AD7">
        <v>80</v>
      </c>
      <c r="AE7">
        <v>100</v>
      </c>
    </row>
    <row r="8" spans="1:31">
      <c r="B8" s="6">
        <v>57.474928179064094</v>
      </c>
      <c r="C8" s="6">
        <v>85.998965416190941</v>
      </c>
      <c r="D8">
        <v>423.40444180813699</v>
      </c>
      <c r="E8">
        <v>200.27475376901111</v>
      </c>
      <c r="F8">
        <v>171.37532566683728</v>
      </c>
      <c r="G8">
        <v>1189.8319580097989</v>
      </c>
      <c r="H8">
        <v>140.42007544451664</v>
      </c>
      <c r="I8">
        <v>263.06126627343588</v>
      </c>
      <c r="J8">
        <v>2549.3502755591053</v>
      </c>
      <c r="AA8">
        <v>175.57069429595711</v>
      </c>
      <c r="AB8">
        <v>62.650893194715017</v>
      </c>
      <c r="AC8">
        <v>121.76055944966528</v>
      </c>
      <c r="AD8">
        <v>50.136280532032664</v>
      </c>
      <c r="AE8">
        <v>0</v>
      </c>
    </row>
    <row r="9" spans="1:31">
      <c r="B9" s="6">
        <v>68.363800118745644</v>
      </c>
      <c r="C9" s="6">
        <v>82.634360541267782</v>
      </c>
      <c r="D9">
        <v>28.529548690531016</v>
      </c>
      <c r="E9">
        <v>127.64474758660872</v>
      </c>
      <c r="F9">
        <v>249.05161517023097</v>
      </c>
      <c r="G9">
        <v>203.21766207250519</v>
      </c>
      <c r="H9">
        <v>42.606582338002909</v>
      </c>
      <c r="I9">
        <v>112.83858725287276</v>
      </c>
      <c r="J9">
        <v>202.57129170455457</v>
      </c>
      <c r="AA9">
        <v>57.474928179064094</v>
      </c>
      <c r="AB9">
        <v>66.822872776047163</v>
      </c>
      <c r="AC9">
        <v>83.672651016791676</v>
      </c>
      <c r="AD9">
        <v>62.271646125842928</v>
      </c>
      <c r="AE9">
        <v>120.67369971139166</v>
      </c>
    </row>
    <row r="10" spans="1:31">
      <c r="B10" s="6">
        <v>13.189825820786528</v>
      </c>
      <c r="C10">
        <v>178.38253488498495</v>
      </c>
      <c r="D10">
        <v>157.55401544496502</v>
      </c>
      <c r="E10">
        <v>155.34730930615504</v>
      </c>
      <c r="F10">
        <v>189.57769193559511</v>
      </c>
      <c r="G10">
        <v>160.29011370732317</v>
      </c>
      <c r="H10">
        <v>31.743929393341944</v>
      </c>
      <c r="I10">
        <v>481.82045609756096</v>
      </c>
      <c r="J10">
        <v>190.75286228542808</v>
      </c>
      <c r="AA10">
        <v>68.363800118745644</v>
      </c>
      <c r="AB10">
        <v>88.112756334906862</v>
      </c>
      <c r="AC10">
        <v>68.083479822100713</v>
      </c>
      <c r="AD10">
        <v>85.942495800125755</v>
      </c>
      <c r="AE10">
        <v>100.9615641338782</v>
      </c>
    </row>
    <row r="11" spans="1:31">
      <c r="B11" s="6">
        <v>36.325566051326618</v>
      </c>
      <c r="C11" s="6">
        <v>336.85420269979124</v>
      </c>
      <c r="D11">
        <v>166.82105134354413</v>
      </c>
      <c r="E11">
        <v>236.07502802357124</v>
      </c>
      <c r="F11">
        <v>168.04605360028066</v>
      </c>
      <c r="G11">
        <v>638.18000494451883</v>
      </c>
      <c r="H11">
        <v>50.333278348556313</v>
      </c>
      <c r="I11">
        <v>143.89185273311898</v>
      </c>
      <c r="J11">
        <v>185.01930667855342</v>
      </c>
      <c r="M11" t="s">
        <v>242</v>
      </c>
      <c r="N11" t="s">
        <v>243</v>
      </c>
      <c r="O11" t="s">
        <v>244</v>
      </c>
      <c r="P11" t="s">
        <v>245</v>
      </c>
      <c r="Q11" t="s">
        <v>246</v>
      </c>
      <c r="R11" t="s">
        <v>247</v>
      </c>
      <c r="S11" t="s">
        <v>248</v>
      </c>
      <c r="T11" t="s">
        <v>249</v>
      </c>
      <c r="AA11">
        <v>13.189825820786528</v>
      </c>
      <c r="AB11">
        <v>36.06643981416741</v>
      </c>
      <c r="AC11">
        <v>3.4711664258301096</v>
      </c>
    </row>
    <row r="12" spans="1:31">
      <c r="B12" s="6">
        <v>0</v>
      </c>
      <c r="C12">
        <v>78.691316961501727</v>
      </c>
      <c r="D12">
        <v>0</v>
      </c>
      <c r="E12">
        <v>242.79734787156059</v>
      </c>
      <c r="F12">
        <v>1090.3534279533114</v>
      </c>
      <c r="G12">
        <v>152.3788217621867</v>
      </c>
      <c r="I12">
        <v>189.61745076923077</v>
      </c>
      <c r="J12">
        <v>231.04977285269763</v>
      </c>
      <c r="M12">
        <v>5.8E-4</v>
      </c>
      <c r="N12">
        <v>0.28699999999999998</v>
      </c>
      <c r="O12">
        <v>3.9E-2</v>
      </c>
      <c r="P12">
        <v>0.43</v>
      </c>
      <c r="Q12">
        <v>0.183</v>
      </c>
      <c r="R12">
        <v>0.46899999999999997</v>
      </c>
      <c r="S12">
        <v>2E-3</v>
      </c>
      <c r="T12">
        <v>0.46</v>
      </c>
      <c r="AA12">
        <v>36.325566051326618</v>
      </c>
      <c r="AB12">
        <v>109.78918083537297</v>
      </c>
      <c r="AC12">
        <v>153.29920857927669</v>
      </c>
      <c r="AD12">
        <v>18.932638180508661</v>
      </c>
      <c r="AE12">
        <v>20.595115766656978</v>
      </c>
    </row>
    <row r="13" spans="1:31">
      <c r="B13" s="6">
        <v>166.52759046367956</v>
      </c>
      <c r="E13">
        <v>289.29233843614003</v>
      </c>
      <c r="F13">
        <v>269.34116099163901</v>
      </c>
      <c r="G13">
        <v>115.9775987305226</v>
      </c>
      <c r="I13">
        <v>183.47593574214739</v>
      </c>
      <c r="J13">
        <v>76.887450894308941</v>
      </c>
      <c r="AA13">
        <v>0</v>
      </c>
      <c r="AB13">
        <v>88.252460510854149</v>
      </c>
      <c r="AC13">
        <v>56.246319689108475</v>
      </c>
      <c r="AD13">
        <v>130.69693609920714</v>
      </c>
      <c r="AE13">
        <v>91.735388476474526</v>
      </c>
    </row>
    <row r="14" spans="1:31">
      <c r="B14" s="6">
        <v>83.947880237985316</v>
      </c>
      <c r="E14">
        <v>1142.4339659095197</v>
      </c>
      <c r="G14">
        <v>1089.5408077341172</v>
      </c>
      <c r="I14">
        <v>75.665174114915843</v>
      </c>
      <c r="J14">
        <v>72.031917499999992</v>
      </c>
      <c r="AA14">
        <v>166.52759046367956</v>
      </c>
      <c r="AB14">
        <v>148.80011755053511</v>
      </c>
      <c r="AC14">
        <v>249.84216602055363</v>
      </c>
      <c r="AD14">
        <v>13.657505985219668</v>
      </c>
      <c r="AE14">
        <v>71.892898498214805</v>
      </c>
    </row>
    <row r="15" spans="1:31">
      <c r="B15" s="6">
        <v>183.78012953368852</v>
      </c>
      <c r="E15">
        <v>461.47885543059937</v>
      </c>
      <c r="G15">
        <v>189.27822451763492</v>
      </c>
      <c r="I15">
        <v>257.54920615315513</v>
      </c>
      <c r="J15">
        <v>313.49669504113342</v>
      </c>
      <c r="AA15">
        <v>83.947880237985316</v>
      </c>
      <c r="AB15">
        <v>23.873861817784761</v>
      </c>
      <c r="AC15">
        <v>107.66786714136344</v>
      </c>
      <c r="AD15">
        <v>55.999159281948813</v>
      </c>
      <c r="AE15">
        <v>6.6941099463764857</v>
      </c>
    </row>
    <row r="16" spans="1:31">
      <c r="B16" s="6">
        <v>185.22486801511758</v>
      </c>
      <c r="E16">
        <v>263.33820435402879</v>
      </c>
      <c r="I16">
        <v>390.31361856108981</v>
      </c>
      <c r="J16">
        <v>387.51813140755274</v>
      </c>
      <c r="AA16">
        <v>183.78012953368852</v>
      </c>
      <c r="AB16">
        <v>161.56569629023193</v>
      </c>
      <c r="AC16">
        <v>141.43049456939815</v>
      </c>
      <c r="AD16">
        <v>19.708795656435562</v>
      </c>
      <c r="AE16">
        <v>39.459844653933835</v>
      </c>
    </row>
    <row r="17" spans="1:31">
      <c r="B17" s="6">
        <v>126.39855341235101</v>
      </c>
      <c r="I17">
        <v>474.77494881889766</v>
      </c>
      <c r="J17">
        <v>297.67528680192555</v>
      </c>
      <c r="AA17">
        <v>185.22486801511758</v>
      </c>
      <c r="AB17">
        <v>140.01440250048182</v>
      </c>
      <c r="AC17">
        <v>86.453060703071444</v>
      </c>
      <c r="AD17">
        <v>50.993977395265709</v>
      </c>
      <c r="AE17">
        <v>35.431315649655645</v>
      </c>
    </row>
    <row r="18" spans="1:31">
      <c r="B18" s="6">
        <v>0</v>
      </c>
      <c r="I18">
        <v>336.01623982300885</v>
      </c>
      <c r="AA18">
        <v>126.39855341235101</v>
      </c>
      <c r="AB18">
        <v>154.43327279316412</v>
      </c>
      <c r="AC18">
        <v>107.49880728714118</v>
      </c>
      <c r="AD18">
        <v>114.6537083809566</v>
      </c>
      <c r="AE18">
        <v>77.45654293430249</v>
      </c>
    </row>
    <row r="19" spans="1:31">
      <c r="B19">
        <v>112.40354105775141</v>
      </c>
      <c r="AA19">
        <v>0</v>
      </c>
      <c r="AB19">
        <v>42.821029362825485</v>
      </c>
      <c r="AC19">
        <v>36.569365302321351</v>
      </c>
      <c r="AD19">
        <v>1.3031304659219041</v>
      </c>
      <c r="AE19">
        <v>61.483014955554999</v>
      </c>
    </row>
    <row r="20" spans="1:31">
      <c r="AA20">
        <v>112.40354105775141</v>
      </c>
      <c r="AB20">
        <v>77.427600878289411</v>
      </c>
      <c r="AC20">
        <v>137.04623312056651</v>
      </c>
      <c r="AD20">
        <v>171.13645826014502</v>
      </c>
      <c r="AE20">
        <v>193.76593632546039</v>
      </c>
    </row>
    <row r="22" spans="1:31">
      <c r="A22" s="3" t="s">
        <v>11</v>
      </c>
      <c r="B22">
        <f>AVERAGE(B7:B19)</f>
        <v>93.01595209126566</v>
      </c>
      <c r="C22">
        <f t="shared" ref="C22:J22" si="0">AVERAGE(C7:C19)</f>
        <v>158.87474137367388</v>
      </c>
      <c r="D22">
        <f t="shared" si="0"/>
        <v>154.80232875411988</v>
      </c>
      <c r="E22">
        <f t="shared" si="0"/>
        <v>343.62564436652633</v>
      </c>
      <c r="F22">
        <f t="shared" si="0"/>
        <v>305.39218218827062</v>
      </c>
      <c r="G22">
        <f>AVERAGE(G7:G19)</f>
        <v>491.19522390555932</v>
      </c>
      <c r="H22">
        <f t="shared" si="0"/>
        <v>59.937872938332703</v>
      </c>
      <c r="I22">
        <f t="shared" si="0"/>
        <v>267.52993076165893</v>
      </c>
      <c r="J22">
        <f t="shared" si="0"/>
        <v>514.47067438615431</v>
      </c>
    </row>
    <row r="23" spans="1:31">
      <c r="A23" s="3" t="s">
        <v>12</v>
      </c>
      <c r="B23">
        <f>STDEV(B7:B19)</f>
        <v>70.292964970759058</v>
      </c>
      <c r="C23">
        <f t="shared" ref="C23:J23" si="1">STDEV(C7:C19)</f>
        <v>100.6201994747405</v>
      </c>
      <c r="D23">
        <f t="shared" si="1"/>
        <v>149.80852491828452</v>
      </c>
      <c r="E23">
        <f t="shared" si="1"/>
        <v>295.60492146403567</v>
      </c>
      <c r="F23">
        <f t="shared" si="1"/>
        <v>356.87064671914271</v>
      </c>
      <c r="G23">
        <f t="shared" si="1"/>
        <v>424.75187932009624</v>
      </c>
      <c r="H23">
        <f t="shared" si="1"/>
        <v>45.573150263615936</v>
      </c>
      <c r="I23">
        <f t="shared" si="1"/>
        <v>134.52365895884694</v>
      </c>
      <c r="J23">
        <f t="shared" si="1"/>
        <v>736.87919111674182</v>
      </c>
      <c r="AA23" t="s">
        <v>238</v>
      </c>
    </row>
    <row r="24" spans="1:31">
      <c r="A24" s="3" t="s">
        <v>13</v>
      </c>
      <c r="B24">
        <f>COUNT(B7:B19)</f>
        <v>13</v>
      </c>
      <c r="C24">
        <f t="shared" ref="C24:J24" si="2">COUNT(C7:C19)</f>
        <v>6</v>
      </c>
      <c r="D24">
        <f t="shared" si="2"/>
        <v>6</v>
      </c>
      <c r="E24">
        <f t="shared" si="2"/>
        <v>10</v>
      </c>
      <c r="F24">
        <f t="shared" si="2"/>
        <v>7</v>
      </c>
      <c r="G24">
        <f t="shared" si="2"/>
        <v>9</v>
      </c>
      <c r="H24">
        <f t="shared" si="2"/>
        <v>5</v>
      </c>
      <c r="I24">
        <f t="shared" si="2"/>
        <v>12</v>
      </c>
      <c r="J24">
        <f t="shared" si="2"/>
        <v>11</v>
      </c>
      <c r="L24">
        <f>SUM(B24:J24)</f>
        <v>79</v>
      </c>
      <c r="AA24" t="s">
        <v>250</v>
      </c>
    </row>
    <row r="25" spans="1:31">
      <c r="A25" s="3" t="s">
        <v>19</v>
      </c>
      <c r="B25">
        <f>B23/SQRT(B24-1)</f>
        <v>20.291831124002339</v>
      </c>
      <c r="C25">
        <f t="shared" ref="C25:J25" si="3">C23/SQRT(C24-1)</f>
        <v>44.99872118702168</v>
      </c>
      <c r="D25">
        <f t="shared" si="3"/>
        <v>66.996409065251058</v>
      </c>
      <c r="E25">
        <f t="shared" si="3"/>
        <v>98.534973821345218</v>
      </c>
      <c r="F25">
        <f t="shared" si="3"/>
        <v>145.69183143982323</v>
      </c>
      <c r="G25">
        <f t="shared" si="3"/>
        <v>150.17246709448506</v>
      </c>
      <c r="H25">
        <f t="shared" si="3"/>
        <v>22.786575131807968</v>
      </c>
      <c r="I25">
        <f t="shared" si="3"/>
        <v>40.560409290202458</v>
      </c>
      <c r="J25">
        <f t="shared" si="3"/>
        <v>233.02166043114181</v>
      </c>
      <c r="AA25">
        <v>20</v>
      </c>
      <c r="AB25">
        <v>40</v>
      </c>
      <c r="AC25">
        <v>60</v>
      </c>
      <c r="AD25">
        <v>80</v>
      </c>
      <c r="AE25">
        <v>100</v>
      </c>
    </row>
    <row r="26" spans="1:31">
      <c r="AA26">
        <v>301.33443280047368</v>
      </c>
      <c r="AB26">
        <v>562.73582889283603</v>
      </c>
      <c r="AC26">
        <v>267.86085968028419</v>
      </c>
      <c r="AD26">
        <v>454.14998579040849</v>
      </c>
      <c r="AE26">
        <v>473.62233274126703</v>
      </c>
    </row>
    <row r="27" spans="1:31">
      <c r="AA27">
        <v>263.06126627343588</v>
      </c>
      <c r="AB27">
        <v>203.18779671371391</v>
      </c>
      <c r="AC27">
        <v>95.33866273435855</v>
      </c>
      <c r="AD27">
        <v>0</v>
      </c>
      <c r="AE27">
        <v>0</v>
      </c>
    </row>
    <row r="28" spans="1:31" ht="15.75">
      <c r="B28" s="50" t="s">
        <v>251</v>
      </c>
      <c r="AA28">
        <v>112.83858725287276</v>
      </c>
      <c r="AB28">
        <v>99.484560274070375</v>
      </c>
      <c r="AC28">
        <v>86.509525372921274</v>
      </c>
      <c r="AD28">
        <v>124.00099421882807</v>
      </c>
      <c r="AE28">
        <v>70.090018556848193</v>
      </c>
    </row>
    <row r="29" spans="1:31">
      <c r="B29">
        <v>1</v>
      </c>
      <c r="C29">
        <v>2</v>
      </c>
      <c r="D29">
        <v>3</v>
      </c>
      <c r="E29">
        <v>4</v>
      </c>
      <c r="F29">
        <v>5</v>
      </c>
      <c r="G29">
        <v>6</v>
      </c>
      <c r="H29">
        <v>7</v>
      </c>
      <c r="I29">
        <v>8</v>
      </c>
      <c r="J29">
        <v>9</v>
      </c>
      <c r="M29" s="35" t="s">
        <v>359</v>
      </c>
      <c r="AA29">
        <v>481.82045609756096</v>
      </c>
      <c r="AB29">
        <v>538.50871707317071</v>
      </c>
      <c r="AC29">
        <v>482.60200243902432</v>
      </c>
      <c r="AD29">
        <v>0</v>
      </c>
      <c r="AE29">
        <v>225.2792731707317</v>
      </c>
    </row>
    <row r="30" spans="1:31" ht="15.75">
      <c r="B30" s="51" t="s">
        <v>252</v>
      </c>
      <c r="M30" t="s">
        <v>94</v>
      </c>
      <c r="N30" t="s">
        <v>231</v>
      </c>
      <c r="O30" t="s">
        <v>96</v>
      </c>
      <c r="P30" t="s">
        <v>232</v>
      </c>
      <c r="Q30" t="s">
        <v>233</v>
      </c>
      <c r="R30" t="s">
        <v>234</v>
      </c>
      <c r="S30" t="s">
        <v>235</v>
      </c>
      <c r="T30" t="s">
        <v>236</v>
      </c>
      <c r="AA30">
        <v>143.89185273311898</v>
      </c>
      <c r="AB30">
        <v>212.50733987138261</v>
      </c>
      <c r="AC30">
        <v>170.89941864951771</v>
      </c>
      <c r="AD30">
        <v>147.28411221864951</v>
      </c>
      <c r="AE30">
        <v>121.93293440514469</v>
      </c>
    </row>
    <row r="31" spans="1:31">
      <c r="B31" t="s">
        <v>23</v>
      </c>
      <c r="C31" t="s">
        <v>85</v>
      </c>
      <c r="D31" t="s">
        <v>253</v>
      </c>
      <c r="E31" t="s">
        <v>239</v>
      </c>
      <c r="F31" t="s">
        <v>86</v>
      </c>
      <c r="G31" t="s">
        <v>240</v>
      </c>
      <c r="H31" t="s">
        <v>87</v>
      </c>
      <c r="I31" t="s">
        <v>241</v>
      </c>
      <c r="J31" t="s">
        <v>24</v>
      </c>
      <c r="M31" s="23">
        <v>0.11799999999999999</v>
      </c>
      <c r="N31" s="23">
        <v>0.1565</v>
      </c>
      <c r="O31" s="23">
        <v>0.1255</v>
      </c>
      <c r="P31" s="23">
        <v>0.43690000000000001</v>
      </c>
      <c r="Q31" s="23">
        <v>3.8E-3</v>
      </c>
      <c r="R31" s="23">
        <v>0.21517</v>
      </c>
      <c r="S31" s="24">
        <v>9.7306379194639304E-5</v>
      </c>
      <c r="T31" s="23">
        <v>5.0000000000000001E-4</v>
      </c>
      <c r="AA31">
        <v>189.61745076923077</v>
      </c>
      <c r="AB31">
        <v>204.02174692307693</v>
      </c>
      <c r="AC31">
        <v>92.42835384615384</v>
      </c>
      <c r="AD31">
        <v>206.62513153846152</v>
      </c>
      <c r="AE31">
        <v>110.00882692307691</v>
      </c>
    </row>
    <row r="32" spans="1:31">
      <c r="B32">
        <v>62.650893194715017</v>
      </c>
      <c r="C32">
        <v>112.05836171497458</v>
      </c>
      <c r="D32">
        <v>177.16351153947784</v>
      </c>
      <c r="E32">
        <v>0</v>
      </c>
      <c r="F32">
        <v>0</v>
      </c>
      <c r="G32">
        <v>865.66600485322761</v>
      </c>
      <c r="H32">
        <v>28.515759618169696</v>
      </c>
      <c r="I32">
        <v>562.73582889283603</v>
      </c>
      <c r="J32">
        <v>839.21073429426156</v>
      </c>
      <c r="AA32">
        <v>183.47593574214739</v>
      </c>
      <c r="AB32">
        <v>178.00370745226851</v>
      </c>
      <c r="AC32">
        <v>50.168539519605829</v>
      </c>
      <c r="AD32">
        <v>84.112981112707857</v>
      </c>
      <c r="AE32">
        <v>85.647146992404018</v>
      </c>
    </row>
    <row r="33" spans="1:31">
      <c r="B33" s="6">
        <v>66.822872776047163</v>
      </c>
      <c r="C33" s="6">
        <v>69.885582135716504</v>
      </c>
      <c r="D33">
        <v>195.24769371689561</v>
      </c>
      <c r="E33">
        <v>102.66367347112286</v>
      </c>
      <c r="F33">
        <v>0</v>
      </c>
      <c r="G33">
        <v>1251.6153191163512</v>
      </c>
      <c r="H33">
        <v>234.66599400858129</v>
      </c>
      <c r="I33">
        <v>203.18779671371391</v>
      </c>
      <c r="J33">
        <v>2153.3317631789137</v>
      </c>
      <c r="AA33">
        <v>75.665174114915843</v>
      </c>
      <c r="AB33">
        <v>260.97577190946021</v>
      </c>
      <c r="AC33">
        <v>527.6193470690655</v>
      </c>
      <c r="AD33">
        <v>0</v>
      </c>
      <c r="AE33">
        <v>125.98464016250725</v>
      </c>
    </row>
    <row r="34" spans="1:31">
      <c r="B34" s="6">
        <v>88.112756334906862</v>
      </c>
      <c r="C34" s="6">
        <v>144.90956952370414</v>
      </c>
      <c r="D34">
        <v>66.19816251886644</v>
      </c>
      <c r="E34">
        <v>43.402191712180986</v>
      </c>
      <c r="F34">
        <v>140.87269431764133</v>
      </c>
      <c r="G34">
        <v>133.32103366879412</v>
      </c>
      <c r="H34">
        <v>75.118668242333669</v>
      </c>
      <c r="I34">
        <v>99.484560274070375</v>
      </c>
      <c r="J34">
        <v>95.935578407140923</v>
      </c>
      <c r="AA34">
        <v>257.54920615315513</v>
      </c>
      <c r="AB34">
        <v>126.37056141926791</v>
      </c>
      <c r="AC34">
        <v>233.19589546373234</v>
      </c>
      <c r="AD34">
        <v>187.78728553783967</v>
      </c>
      <c r="AE34">
        <v>250.83840837637547</v>
      </c>
    </row>
    <row r="35" spans="1:31">
      <c r="B35">
        <v>36.06643981416741</v>
      </c>
      <c r="C35">
        <v>182.19353839069288</v>
      </c>
      <c r="D35">
        <v>110.88303582962618</v>
      </c>
      <c r="E35">
        <v>0</v>
      </c>
      <c r="F35">
        <v>111.20923070146431</v>
      </c>
      <c r="G35">
        <v>147.69516180890795</v>
      </c>
      <c r="H35">
        <v>70.798937655652622</v>
      </c>
      <c r="I35">
        <v>538.50871707317071</v>
      </c>
      <c r="J35">
        <v>192.45220318036914</v>
      </c>
      <c r="AA35">
        <v>390.31361856108981</v>
      </c>
      <c r="AB35">
        <v>218.33537143465304</v>
      </c>
      <c r="AC35">
        <v>200.44247552149852</v>
      </c>
      <c r="AD35">
        <v>45.167921455938696</v>
      </c>
      <c r="AE35">
        <v>159.73058748403579</v>
      </c>
    </row>
    <row r="36" spans="1:31">
      <c r="B36" s="6">
        <v>109.78918083537297</v>
      </c>
      <c r="C36" s="6">
        <v>302.79614167393527</v>
      </c>
      <c r="D36">
        <v>137.32474237956541</v>
      </c>
      <c r="E36">
        <v>247.41024323544531</v>
      </c>
      <c r="F36">
        <v>0</v>
      </c>
      <c r="G36">
        <v>229.45918453627024</v>
      </c>
      <c r="H36">
        <v>0</v>
      </c>
      <c r="I36">
        <v>212.50733987138261</v>
      </c>
      <c r="J36">
        <v>162.96199481414718</v>
      </c>
      <c r="AA36">
        <v>474.77494881889766</v>
      </c>
      <c r="AB36">
        <v>402.07171434820651</v>
      </c>
      <c r="AC36">
        <v>458.50397725284347</v>
      </c>
      <c r="AD36">
        <v>131.66197506561679</v>
      </c>
      <c r="AE36">
        <v>337.03302930883638</v>
      </c>
    </row>
    <row r="37" spans="1:31">
      <c r="B37">
        <v>88.252460510854149</v>
      </c>
      <c r="C37">
        <v>59.008046836003636</v>
      </c>
      <c r="D37">
        <v>43.018213971051118</v>
      </c>
      <c r="E37">
        <v>176.52704924440965</v>
      </c>
      <c r="F37">
        <v>537.4089047192</v>
      </c>
      <c r="G37">
        <v>185.4980932872769</v>
      </c>
      <c r="I37">
        <v>204.02174692307693</v>
      </c>
      <c r="J37">
        <v>202.1130691240688</v>
      </c>
      <c r="M37" t="s">
        <v>242</v>
      </c>
      <c r="N37" t="s">
        <v>243</v>
      </c>
      <c r="O37" t="s">
        <v>244</v>
      </c>
      <c r="P37" t="s">
        <v>245</v>
      </c>
      <c r="Q37" t="s">
        <v>246</v>
      </c>
      <c r="R37" t="s">
        <v>247</v>
      </c>
      <c r="S37" t="s">
        <v>248</v>
      </c>
      <c r="T37" t="s">
        <v>249</v>
      </c>
      <c r="AA37">
        <v>336.01623982300885</v>
      </c>
      <c r="AB37">
        <v>248.87765575221235</v>
      </c>
      <c r="AC37">
        <v>167.32242212389383</v>
      </c>
      <c r="AD37">
        <v>434.25016017699119</v>
      </c>
      <c r="AE37">
        <v>93.186339823008851</v>
      </c>
    </row>
    <row r="38" spans="1:31">
      <c r="B38" s="6">
        <v>148.80011755053511</v>
      </c>
      <c r="E38">
        <v>211.22976971364545</v>
      </c>
      <c r="F38">
        <v>151.43871842180431</v>
      </c>
      <c r="G38">
        <v>217.85570239297439</v>
      </c>
      <c r="I38">
        <v>178.00370745226851</v>
      </c>
      <c r="J38">
        <v>76.927962764227644</v>
      </c>
      <c r="M38" s="23">
        <v>5.0000000000000001E-4</v>
      </c>
      <c r="N38" s="23">
        <v>3.1489999999999997E-2</v>
      </c>
      <c r="O38" s="23">
        <v>2.5000000000000001E-2</v>
      </c>
      <c r="P38" s="23">
        <v>7.4300000000000005E-2</v>
      </c>
      <c r="Q38" s="23">
        <v>1.8419999999999999E-2</v>
      </c>
      <c r="R38" s="23">
        <v>0.5</v>
      </c>
      <c r="S38" s="23">
        <v>8.6700000000000006E-3</v>
      </c>
      <c r="T38" s="23">
        <v>0.41470000000000001</v>
      </c>
    </row>
    <row r="39" spans="1:31">
      <c r="B39">
        <v>23.873861817784761</v>
      </c>
      <c r="E39">
        <v>292.90496432496104</v>
      </c>
      <c r="G39">
        <v>919.62410612994529</v>
      </c>
      <c r="I39">
        <v>260.97577190946021</v>
      </c>
      <c r="J39">
        <v>153.23736749999998</v>
      </c>
    </row>
    <row r="40" spans="1:31">
      <c r="B40" s="6">
        <v>161.56569629023193</v>
      </c>
      <c r="E40">
        <v>387.55305780133239</v>
      </c>
      <c r="G40">
        <v>40.41210675744108</v>
      </c>
      <c r="I40">
        <v>126.37056141926791</v>
      </c>
      <c r="J40">
        <v>370.63828994931026</v>
      </c>
    </row>
    <row r="41" spans="1:31">
      <c r="B41" s="6">
        <v>140.01440250048182</v>
      </c>
      <c r="E41">
        <v>96.035350474786298</v>
      </c>
      <c r="I41">
        <v>218.33537143465304</v>
      </c>
      <c r="J41">
        <v>509.25139078766796</v>
      </c>
      <c r="AA41" t="s">
        <v>238</v>
      </c>
    </row>
    <row r="42" spans="1:31">
      <c r="B42" s="6">
        <v>154.43327279316412</v>
      </c>
      <c r="I42">
        <v>402.07171434820651</v>
      </c>
      <c r="J42">
        <v>305.66913912682833</v>
      </c>
      <c r="AA42" t="s">
        <v>191</v>
      </c>
    </row>
    <row r="43" spans="1:31">
      <c r="B43" s="6">
        <v>42.821029362825485</v>
      </c>
      <c r="I43">
        <v>248.87765575221235</v>
      </c>
      <c r="AA43">
        <v>20</v>
      </c>
      <c r="AB43">
        <v>40</v>
      </c>
      <c r="AC43">
        <v>60</v>
      </c>
      <c r="AD43">
        <v>80</v>
      </c>
      <c r="AE43">
        <v>100</v>
      </c>
    </row>
    <row r="44" spans="1:31">
      <c r="B44">
        <v>77.427600878289411</v>
      </c>
      <c r="AA44">
        <v>1152.8100777489099</v>
      </c>
      <c r="AB44">
        <v>839.20028822485926</v>
      </c>
      <c r="AC44">
        <v>502.22256004172607</v>
      </c>
      <c r="AD44">
        <v>451.96855273302731</v>
      </c>
      <c r="AE44">
        <v>525.35300505655653</v>
      </c>
    </row>
    <row r="45" spans="1:31">
      <c r="AA45">
        <v>2548.9359207801303</v>
      </c>
      <c r="AB45">
        <v>2152.9817746679796</v>
      </c>
      <c r="AC45">
        <v>1901.2495512660373</v>
      </c>
      <c r="AD45">
        <v>618.43979995184884</v>
      </c>
      <c r="AE45">
        <v>545.38273840109184</v>
      </c>
    </row>
    <row r="46" spans="1:31">
      <c r="AA46">
        <v>202.57131176901521</v>
      </c>
      <c r="AB46">
        <v>95.935587909453034</v>
      </c>
      <c r="AC46">
        <v>109.40324570106421</v>
      </c>
      <c r="AD46">
        <v>112.04595905447947</v>
      </c>
      <c r="AE46">
        <v>103.32326338715147</v>
      </c>
    </row>
    <row r="47" spans="1:31">
      <c r="A47" s="3" t="s">
        <v>11</v>
      </c>
      <c r="B47">
        <f>AVERAGE(B32:B44)</f>
        <v>92.356198819952027</v>
      </c>
      <c r="C47">
        <f t="shared" ref="C47:J47" si="4">AVERAGE(C32:C44)</f>
        <v>145.14187337917116</v>
      </c>
      <c r="D47">
        <f t="shared" si="4"/>
        <v>121.63922665924707</v>
      </c>
      <c r="E47">
        <f t="shared" si="4"/>
        <v>155.77262999778844</v>
      </c>
      <c r="F47">
        <f t="shared" si="4"/>
        <v>134.41850688001571</v>
      </c>
      <c r="G47">
        <f t="shared" si="4"/>
        <v>443.46074583902089</v>
      </c>
      <c r="H47">
        <f t="shared" si="4"/>
        <v>81.819871904947462</v>
      </c>
      <c r="I47">
        <f t="shared" si="4"/>
        <v>271.25673100535994</v>
      </c>
      <c r="J47">
        <f t="shared" si="4"/>
        <v>460.1572266479032</v>
      </c>
      <c r="AA47">
        <v>190.75282031718237</v>
      </c>
      <c r="AB47">
        <v>192.45216083824513</v>
      </c>
      <c r="AC47">
        <v>124.00117202709875</v>
      </c>
      <c r="AD47">
        <v>85.479560171239399</v>
      </c>
      <c r="AE47">
        <v>140.29802177664848</v>
      </c>
    </row>
    <row r="48" spans="1:31">
      <c r="A48" s="3" t="s">
        <v>12</v>
      </c>
      <c r="B48">
        <f>STDEV(B32:B44)</f>
        <v>47.000721402334271</v>
      </c>
      <c r="C48">
        <f t="shared" ref="C48:J48" si="5">STDEV(C32:C44)</f>
        <v>89.894173723871489</v>
      </c>
      <c r="D48">
        <f t="shared" si="5"/>
        <v>60.196111016823693</v>
      </c>
      <c r="E48">
        <f t="shared" si="5"/>
        <v>129.94767322783431</v>
      </c>
      <c r="F48">
        <f t="shared" si="5"/>
        <v>190.38394556057946</v>
      </c>
      <c r="G48">
        <f t="shared" si="5"/>
        <v>442.64175722853469</v>
      </c>
      <c r="H48">
        <f t="shared" si="5"/>
        <v>90.917715531129375</v>
      </c>
      <c r="I48">
        <f t="shared" si="5"/>
        <v>150.36400103900169</v>
      </c>
      <c r="J48">
        <f t="shared" si="5"/>
        <v>603.74760200867274</v>
      </c>
      <c r="L48" t="s">
        <v>254</v>
      </c>
      <c r="AA48">
        <v>185.0193003521664</v>
      </c>
      <c r="AB48">
        <v>162.96198924196841</v>
      </c>
      <c r="AC48">
        <v>179.6382914257141</v>
      </c>
      <c r="AD48">
        <v>157.23538767276105</v>
      </c>
      <c r="AE48">
        <v>131.52775464259315</v>
      </c>
    </row>
    <row r="49" spans="1:31">
      <c r="A49" s="3" t="s">
        <v>13</v>
      </c>
      <c r="B49">
        <f>COUNT(B32:B44)</f>
        <v>13</v>
      </c>
      <c r="C49">
        <f t="shared" ref="C49:J49" si="6">COUNT(C32:C44)</f>
        <v>6</v>
      </c>
      <c r="D49">
        <f t="shared" si="6"/>
        <v>6</v>
      </c>
      <c r="E49">
        <f t="shared" si="6"/>
        <v>10</v>
      </c>
      <c r="F49">
        <f t="shared" si="6"/>
        <v>7</v>
      </c>
      <c r="G49">
        <f t="shared" si="6"/>
        <v>9</v>
      </c>
      <c r="H49">
        <f t="shared" si="6"/>
        <v>5</v>
      </c>
      <c r="I49">
        <f t="shared" si="6"/>
        <v>12</v>
      </c>
      <c r="J49">
        <f t="shared" si="6"/>
        <v>11</v>
      </c>
      <c r="L49">
        <f>SUM(B49:J49)</f>
        <v>79</v>
      </c>
      <c r="AA49">
        <v>231.04974308992453</v>
      </c>
      <c r="AB49">
        <v>202.11304308878928</v>
      </c>
      <c r="AC49">
        <v>289.4926104578476</v>
      </c>
      <c r="AD49">
        <v>275.04485096880205</v>
      </c>
      <c r="AE49">
        <v>171.09007610015246</v>
      </c>
    </row>
    <row r="50" spans="1:31">
      <c r="A50" s="3" t="s">
        <v>19</v>
      </c>
      <c r="B50">
        <f>B48/SQRT(B49-1)</f>
        <v>13.567939576872149</v>
      </c>
      <c r="C50">
        <f t="shared" ref="C50:J50" si="7">C48/SQRT(C49-1)</f>
        <v>40.201896645550413</v>
      </c>
      <c r="D50">
        <f t="shared" si="7"/>
        <v>26.920519242948352</v>
      </c>
      <c r="E50">
        <f t="shared" si="7"/>
        <v>43.315891075944769</v>
      </c>
      <c r="F50">
        <f t="shared" si="7"/>
        <v>77.723920306871733</v>
      </c>
      <c r="G50">
        <f t="shared" si="7"/>
        <v>156.49749408631317</v>
      </c>
      <c r="H50">
        <f t="shared" si="7"/>
        <v>45.458857765564687</v>
      </c>
      <c r="I50">
        <f t="shared" si="7"/>
        <v>45.336452129361646</v>
      </c>
      <c r="J50">
        <f t="shared" si="7"/>
        <v>190.92175542122555</v>
      </c>
      <c r="AA50">
        <v>76.854203565900434</v>
      </c>
      <c r="AB50">
        <v>76.89469791785713</v>
      </c>
      <c r="AC50">
        <v>81.456734125222681</v>
      </c>
      <c r="AD50">
        <v>116.15997393372189</v>
      </c>
      <c r="AE50">
        <v>37.770135175405699</v>
      </c>
    </row>
    <row r="51" spans="1:31">
      <c r="AA51">
        <v>71.549676259494802</v>
      </c>
      <c r="AB51">
        <v>152.21146980409387</v>
      </c>
      <c r="AC51">
        <v>102.532945573482</v>
      </c>
      <c r="AD51">
        <v>37.510208073097722</v>
      </c>
      <c r="AE51">
        <v>40.427018086117137</v>
      </c>
    </row>
    <row r="52" spans="1:31">
      <c r="AA52">
        <v>313.49658334788091</v>
      </c>
      <c r="AB52">
        <v>370.63815789753181</v>
      </c>
      <c r="AC52">
        <v>285.9741468556461</v>
      </c>
      <c r="AD52">
        <v>253.84679234933336</v>
      </c>
      <c r="AE52">
        <v>194.91218905301557</v>
      </c>
    </row>
    <row r="53" spans="1:31" ht="15.75">
      <c r="B53" s="50" t="s">
        <v>255</v>
      </c>
      <c r="AA53">
        <v>387.51810906849408</v>
      </c>
      <c r="AB53">
        <v>509.25136143111456</v>
      </c>
      <c r="AC53">
        <v>527.83585900720652</v>
      </c>
      <c r="AD53">
        <v>413.51469056099484</v>
      </c>
      <c r="AE53">
        <v>393.75867623579222</v>
      </c>
    </row>
    <row r="54" spans="1:31">
      <c r="B54">
        <v>1</v>
      </c>
      <c r="C54">
        <v>2</v>
      </c>
      <c r="D54">
        <v>3</v>
      </c>
      <c r="E54">
        <v>4</v>
      </c>
      <c r="F54">
        <v>5</v>
      </c>
      <c r="G54">
        <v>6</v>
      </c>
      <c r="H54">
        <v>7</v>
      </c>
      <c r="I54">
        <v>8</v>
      </c>
      <c r="J54">
        <v>9</v>
      </c>
      <c r="M54" s="35" t="s">
        <v>359</v>
      </c>
      <c r="AA54">
        <v>297.67528781775184</v>
      </c>
      <c r="AB54">
        <v>305.66914016993383</v>
      </c>
      <c r="AC54">
        <v>254.56411788294301</v>
      </c>
      <c r="AD54">
        <v>271.71052089583026</v>
      </c>
      <c r="AE54">
        <v>292.95706050927373</v>
      </c>
    </row>
    <row r="55" spans="1:31" ht="15.75">
      <c r="B55" s="51" t="s">
        <v>256</v>
      </c>
      <c r="M55" t="s">
        <v>94</v>
      </c>
      <c r="N55" t="s">
        <v>231</v>
      </c>
      <c r="O55" t="s">
        <v>96</v>
      </c>
      <c r="P55" t="s">
        <v>232</v>
      </c>
      <c r="Q55" t="s">
        <v>233</v>
      </c>
      <c r="R55" t="s">
        <v>234</v>
      </c>
      <c r="S55" t="s">
        <v>235</v>
      </c>
      <c r="T55" t="s">
        <v>236</v>
      </c>
    </row>
    <row r="56" spans="1:31">
      <c r="B56" t="s">
        <v>23</v>
      </c>
      <c r="C56" t="s">
        <v>85</v>
      </c>
      <c r="D56" t="s">
        <v>257</v>
      </c>
      <c r="E56" t="s">
        <v>239</v>
      </c>
      <c r="F56" t="s">
        <v>86</v>
      </c>
      <c r="G56" t="s">
        <v>240</v>
      </c>
      <c r="H56" t="s">
        <v>87</v>
      </c>
      <c r="I56" t="s">
        <v>241</v>
      </c>
      <c r="J56" t="s">
        <v>24</v>
      </c>
      <c r="M56" s="23">
        <v>0.379</v>
      </c>
      <c r="N56" s="23">
        <v>0.37940000000000002</v>
      </c>
      <c r="O56" s="23">
        <v>6.4199999999999993E-2</v>
      </c>
      <c r="P56" s="23">
        <v>0.46839999999999998</v>
      </c>
      <c r="Q56" s="23">
        <v>0.09</v>
      </c>
      <c r="R56" s="23">
        <v>1.5049999999999999E-2</v>
      </c>
      <c r="S56" s="23">
        <v>1.1990000000000001E-2</v>
      </c>
      <c r="T56" s="23">
        <v>4.4999999999999997E-3</v>
      </c>
    </row>
    <row r="57" spans="1:31">
      <c r="B57">
        <v>121.76055944966528</v>
      </c>
      <c r="C57">
        <v>248.02640371277573</v>
      </c>
      <c r="D57">
        <v>197.06991643529935</v>
      </c>
      <c r="E57">
        <v>0</v>
      </c>
      <c r="F57">
        <v>0</v>
      </c>
      <c r="G57">
        <v>261.71986174098959</v>
      </c>
      <c r="H57">
        <v>37.748445999683071</v>
      </c>
      <c r="I57">
        <v>267.86085968028419</v>
      </c>
      <c r="J57">
        <v>502.22881153113946</v>
      </c>
    </row>
    <row r="58" spans="1:31">
      <c r="B58">
        <v>83.672651016791676</v>
      </c>
      <c r="C58">
        <v>13.302201309648618</v>
      </c>
      <c r="D58">
        <v>203.66153632177156</v>
      </c>
      <c r="E58">
        <v>121.89010538869174</v>
      </c>
      <c r="F58">
        <v>0</v>
      </c>
      <c r="G58">
        <v>451.02440759605639</v>
      </c>
      <c r="H58">
        <v>91.236859011455024</v>
      </c>
      <c r="I58">
        <v>95.33866273435855</v>
      </c>
      <c r="J58">
        <v>1901.5586182108627</v>
      </c>
    </row>
    <row r="59" spans="1:31">
      <c r="B59">
        <v>68.083479822100713</v>
      </c>
      <c r="C59">
        <v>42.493289554665353</v>
      </c>
      <c r="D59">
        <v>65.624372535951196</v>
      </c>
      <c r="E59">
        <v>0</v>
      </c>
      <c r="F59">
        <v>107.19151979052695</v>
      </c>
      <c r="G59">
        <v>57.833501773420863</v>
      </c>
      <c r="H59">
        <v>0</v>
      </c>
      <c r="I59">
        <v>86.509525372921274</v>
      </c>
      <c r="J59">
        <v>109.40323486479573</v>
      </c>
    </row>
    <row r="60" spans="1:31">
      <c r="B60">
        <v>3.4711664258301096</v>
      </c>
      <c r="C60">
        <v>108.83567965668503</v>
      </c>
      <c r="D60">
        <v>80.687114900279994</v>
      </c>
      <c r="E60">
        <v>714.26658111572397</v>
      </c>
      <c r="F60">
        <v>211.4780790292163</v>
      </c>
      <c r="G60">
        <v>83.679907866942145</v>
      </c>
      <c r="H60">
        <v>12.53830747308702</v>
      </c>
      <c r="I60">
        <v>482.60200243902432</v>
      </c>
      <c r="J60">
        <v>124.00119930906317</v>
      </c>
    </row>
    <row r="61" spans="1:31">
      <c r="B61">
        <v>153.29920857927669</v>
      </c>
      <c r="C61">
        <v>231.82894860233949</v>
      </c>
      <c r="D61">
        <v>195.51602150205255</v>
      </c>
      <c r="E61">
        <v>238.19969146144581</v>
      </c>
      <c r="F61">
        <v>71.705105345033815</v>
      </c>
      <c r="G61">
        <v>188.59915818808588</v>
      </c>
      <c r="H61">
        <v>13.944223057718087</v>
      </c>
      <c r="I61">
        <v>170.89941864951771</v>
      </c>
      <c r="J61">
        <v>179.63829756810765</v>
      </c>
    </row>
    <row r="62" spans="1:31">
      <c r="B62">
        <v>56.246319689108475</v>
      </c>
      <c r="C62">
        <v>108.26588571716795</v>
      </c>
      <c r="D62">
        <v>0</v>
      </c>
      <c r="E62">
        <v>157.23450117995722</v>
      </c>
      <c r="F62">
        <v>525.79609828298294</v>
      </c>
      <c r="G62">
        <v>37.759360256385548</v>
      </c>
      <c r="I62">
        <v>92.42835384615384</v>
      </c>
      <c r="J62">
        <v>289.49264774896409</v>
      </c>
      <c r="M62" t="s">
        <v>242</v>
      </c>
      <c r="N62" t="s">
        <v>243</v>
      </c>
      <c r="O62" t="s">
        <v>244</v>
      </c>
      <c r="P62" t="s">
        <v>245</v>
      </c>
      <c r="Q62" t="s">
        <v>246</v>
      </c>
      <c r="R62" t="s">
        <v>247</v>
      </c>
      <c r="S62" t="s">
        <v>248</v>
      </c>
      <c r="T62" t="s">
        <v>249</v>
      </c>
    </row>
    <row r="63" spans="1:31">
      <c r="B63">
        <v>249.84216602055363</v>
      </c>
      <c r="E63">
        <v>199.38697380684076</v>
      </c>
      <c r="F63">
        <v>132.56746643112319</v>
      </c>
      <c r="G63">
        <v>258.99451522507167</v>
      </c>
      <c r="I63">
        <v>50.168539519605829</v>
      </c>
      <c r="J63">
        <v>81.491972520325206</v>
      </c>
      <c r="M63" s="23">
        <v>4.4999999999999997E-3</v>
      </c>
      <c r="N63" s="23">
        <v>3.1489999999999997E-2</v>
      </c>
      <c r="O63" s="23">
        <v>3.9E-2</v>
      </c>
      <c r="P63" s="23">
        <v>0.2089</v>
      </c>
      <c r="Q63" s="23">
        <v>5.1400000000000001E-2</v>
      </c>
      <c r="R63" s="23">
        <v>0.18</v>
      </c>
      <c r="S63" s="23">
        <v>1.6119999999999999E-3</v>
      </c>
      <c r="T63" s="23">
        <v>0.20300000000000001</v>
      </c>
    </row>
    <row r="64" spans="1:31">
      <c r="B64">
        <v>107.66786714136344</v>
      </c>
      <c r="E64">
        <v>480.70518327907666</v>
      </c>
      <c r="G64">
        <v>661.80362681271481</v>
      </c>
      <c r="I64">
        <v>527.6193470690655</v>
      </c>
      <c r="J64">
        <v>103.2240125</v>
      </c>
    </row>
    <row r="65" spans="1:10">
      <c r="B65">
        <v>141.43049456939815</v>
      </c>
      <c r="E65">
        <v>288.27486655823839</v>
      </c>
      <c r="G65">
        <v>85.173250364724495</v>
      </c>
      <c r="I65">
        <v>233.19589546373234</v>
      </c>
      <c r="J65">
        <v>285.97424874314436</v>
      </c>
    </row>
    <row r="66" spans="1:10">
      <c r="B66">
        <v>86.453060703071444</v>
      </c>
      <c r="E66">
        <v>95.231497507662368</v>
      </c>
      <c r="I66">
        <v>200.44247552149852</v>
      </c>
      <c r="J66">
        <v>527.83588943509096</v>
      </c>
    </row>
    <row r="67" spans="1:10">
      <c r="B67">
        <v>107.49880728714118</v>
      </c>
      <c r="I67">
        <v>458.50397725284347</v>
      </c>
      <c r="J67">
        <v>254.56411701423497</v>
      </c>
    </row>
    <row r="68" spans="1:10">
      <c r="B68">
        <v>36.569365302321351</v>
      </c>
      <c r="I68">
        <v>167.32242212389383</v>
      </c>
    </row>
    <row r="69" spans="1:10">
      <c r="B69">
        <v>137.04623312056651</v>
      </c>
    </row>
    <row r="72" spans="1:10">
      <c r="A72" s="3" t="s">
        <v>11</v>
      </c>
      <c r="B72">
        <f>AVERAGE(B57:B69)</f>
        <v>104.08010608670682</v>
      </c>
      <c r="C72">
        <f t="shared" ref="C72:J72" si="8">AVERAGE(C57:C69)</f>
        <v>125.45873475888038</v>
      </c>
      <c r="D72">
        <f t="shared" si="8"/>
        <v>123.75982694922577</v>
      </c>
      <c r="E72">
        <f t="shared" si="8"/>
        <v>229.51894002976374</v>
      </c>
      <c r="F72">
        <f t="shared" si="8"/>
        <v>149.81975269698333</v>
      </c>
      <c r="G72">
        <f t="shared" si="8"/>
        <v>231.84306553604347</v>
      </c>
      <c r="H72">
        <f t="shared" si="8"/>
        <v>31.093567108388648</v>
      </c>
      <c r="I72">
        <f t="shared" si="8"/>
        <v>236.07428997274164</v>
      </c>
      <c r="J72">
        <f t="shared" si="8"/>
        <v>396.31027722233898</v>
      </c>
    </row>
    <row r="73" spans="1:10">
      <c r="A73" s="3" t="s">
        <v>12</v>
      </c>
      <c r="B73">
        <f>STDEV(B57:B69)</f>
        <v>61.562256586354927</v>
      </c>
      <c r="C73">
        <f t="shared" ref="C73:J73" si="9">STDEV(C57:C69)</f>
        <v>96.303404901674028</v>
      </c>
      <c r="D73">
        <f t="shared" si="9"/>
        <v>86.555286594644983</v>
      </c>
      <c r="E73">
        <f t="shared" si="9"/>
        <v>221.78827869592936</v>
      </c>
      <c r="F73">
        <f t="shared" si="9"/>
        <v>181.78218834441736</v>
      </c>
      <c r="G73">
        <f t="shared" si="9"/>
        <v>208.51216198455674</v>
      </c>
      <c r="H73">
        <f t="shared" si="9"/>
        <v>36.286052937116338</v>
      </c>
      <c r="I73">
        <f t="shared" si="9"/>
        <v>166.21003094945397</v>
      </c>
      <c r="J73">
        <f t="shared" si="9"/>
        <v>522.14854829706633</v>
      </c>
    </row>
    <row r="74" spans="1:10">
      <c r="A74" s="3" t="s">
        <v>13</v>
      </c>
      <c r="B74">
        <f>COUNT(B57:B69)</f>
        <v>13</v>
      </c>
      <c r="C74">
        <f t="shared" ref="C74:J74" si="10">COUNT(C57:C69)</f>
        <v>6</v>
      </c>
      <c r="D74">
        <f t="shared" si="10"/>
        <v>6</v>
      </c>
      <c r="E74">
        <f t="shared" si="10"/>
        <v>10</v>
      </c>
      <c r="F74">
        <f t="shared" si="10"/>
        <v>7</v>
      </c>
      <c r="G74">
        <f t="shared" si="10"/>
        <v>9</v>
      </c>
      <c r="H74">
        <f t="shared" si="10"/>
        <v>5</v>
      </c>
      <c r="I74">
        <f t="shared" si="10"/>
        <v>12</v>
      </c>
      <c r="J74">
        <f t="shared" si="10"/>
        <v>11</v>
      </c>
    </row>
    <row r="75" spans="1:10">
      <c r="A75" s="3" t="s">
        <v>19</v>
      </c>
      <c r="B75">
        <f>B73/SQRT(B74-1)</f>
        <v>17.771492706026415</v>
      </c>
      <c r="C75">
        <f t="shared" ref="C75:J75" si="11">C73/SQRT(C74-1)</f>
        <v>43.068191964965912</v>
      </c>
      <c r="D75">
        <f t="shared" si="11"/>
        <v>38.708700927520489</v>
      </c>
      <c r="E75">
        <f t="shared" si="11"/>
        <v>73.92942623197645</v>
      </c>
      <c r="F75">
        <f t="shared" si="11"/>
        <v>74.212267628388361</v>
      </c>
      <c r="G75">
        <f t="shared" si="11"/>
        <v>73.720181849573947</v>
      </c>
      <c r="H75">
        <f t="shared" si="11"/>
        <v>18.143026468558169</v>
      </c>
      <c r="I75">
        <f t="shared" si="11"/>
        <v>50.114209913881574</v>
      </c>
      <c r="J75">
        <f t="shared" si="11"/>
        <v>165.11786895691628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Fig1</vt:lpstr>
      <vt:lpstr>Fig2</vt:lpstr>
      <vt:lpstr>Fig3</vt:lpstr>
      <vt:lpstr>Fig4</vt:lpstr>
      <vt:lpstr>Supplementary 1</vt:lpstr>
      <vt:lpstr>Supplementary 2</vt:lpstr>
      <vt:lpstr>Supplementary 3</vt:lpstr>
      <vt:lpstr>Supplementary 4</vt:lpstr>
    </vt:vector>
  </TitlesOfParts>
  <Company>IST Austria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VANDAEL</dc:creator>
  <cp:lastModifiedBy>Yuji OKAMOTO</cp:lastModifiedBy>
  <dcterms:created xsi:type="dcterms:W3CDTF">2021-03-18T09:35:52Z</dcterms:created>
  <dcterms:modified xsi:type="dcterms:W3CDTF">2021-03-23T10:54:37Z</dcterms:modified>
</cp:coreProperties>
</file>