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lane2\Google Drive\iBioFab\pfago covid-19 testing\manuscript revision\"/>
    </mc:Choice>
  </mc:AlternateContent>
  <xr:revisionPtr revIDLastSave="0" documentId="13_ncr:1_{A33BB2D5-4781-4024-BE3F-19C003D6AFF7}" xr6:coauthVersionLast="45" xr6:coauthVersionMax="45" xr10:uidLastSave="{00000000-0000-0000-0000-000000000000}"/>
  <bookViews>
    <workbookView xWindow="-120" yWindow="-120" windowWidth="38640" windowHeight="21390" activeTab="1" xr2:uid="{00000000-000D-0000-FFFF-FFFF00000000}"/>
  </bookViews>
  <sheets>
    <sheet name="Reagents and Consumables" sheetId="9" r:id="rId1"/>
    <sheet name="Device totals" sheetId="8" r:id="rId2"/>
    <sheet name="Main board" sheetId="1" r:id="rId3"/>
    <sheet name="Photosensor board" sheetId="2" r:id="rId4"/>
    <sheet name="LED board" sheetId="3" r:id="rId5"/>
    <sheet name="Misc" sheetId="5" r:id="rId6"/>
    <sheet name="Electronics assembly" sheetId="6" r:id="rId7"/>
    <sheet name="Optical filters" sheetId="7" r:id="rId8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8" l="1"/>
  <c r="E6" i="7"/>
  <c r="D11" i="6"/>
  <c r="D10" i="6"/>
  <c r="D9" i="6"/>
  <c r="D8" i="6"/>
  <c r="D5" i="6"/>
  <c r="D4" i="6"/>
  <c r="D3" i="6"/>
  <c r="D2" i="6"/>
  <c r="D16" i="6" s="1"/>
  <c r="H5" i="5"/>
  <c r="H4" i="5"/>
  <c r="H3" i="5"/>
  <c r="H2" i="5"/>
  <c r="H7" i="5" s="1"/>
  <c r="H11" i="3"/>
  <c r="H10" i="3"/>
  <c r="H9" i="3"/>
  <c r="H8" i="3"/>
  <c r="H7" i="3"/>
  <c r="H6" i="3"/>
  <c r="H5" i="3"/>
  <c r="H4" i="3"/>
  <c r="H3" i="3"/>
  <c r="H2" i="3"/>
  <c r="H14" i="2"/>
  <c r="H13" i="2"/>
  <c r="H12" i="2"/>
  <c r="H11" i="2"/>
  <c r="H10" i="2"/>
  <c r="H9" i="2"/>
  <c r="H8" i="2"/>
  <c r="H7" i="2"/>
  <c r="H6" i="2"/>
  <c r="H5" i="2"/>
  <c r="H4" i="2"/>
  <c r="H3" i="2"/>
  <c r="H2" i="2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J50" i="1" l="1"/>
  <c r="J16" i="2"/>
  <c r="J13" i="3"/>
</calcChain>
</file>

<file path=xl/sharedStrings.xml><?xml version="1.0" encoding="utf-8"?>
<sst xmlns="http://schemas.openxmlformats.org/spreadsheetml/2006/main" count="443" uniqueCount="271">
  <si>
    <t>Reagents/consumers</t>
  </si>
  <si>
    <t>Supplier</t>
  </si>
  <si>
    <t>Catalog #</t>
  </si>
  <si>
    <t>Cost per item ($)</t>
  </si>
  <si>
    <t>Relevant units per item</t>
  </si>
  <si>
    <t>Units per test sample</t>
  </si>
  <si>
    <t>Cost per test ($)</t>
  </si>
  <si>
    <t>Microcap 20 UL</t>
  </si>
  <si>
    <t>Drummond</t>
  </si>
  <si>
    <t>1-000-0200/CA</t>
  </si>
  <si>
    <t>Lightcycler capillary</t>
  </si>
  <si>
    <t>Roche</t>
  </si>
  <si>
    <t>WarmStart® RTx Reverse Transcriptase</t>
  </si>
  <si>
    <t>New England Biolabs</t>
  </si>
  <si>
    <t>M0380L</t>
  </si>
  <si>
    <t>Bst 2.0 WarmStart® DNA Polymerase</t>
  </si>
  <si>
    <t>M0538L</t>
  </si>
  <si>
    <t>Magnesium Sulfate (MgSO4) Solution</t>
  </si>
  <si>
    <t>B1003S</t>
  </si>
  <si>
    <t>Isothermal Amplification Buffer Pack</t>
  </si>
  <si>
    <t>B0537S</t>
  </si>
  <si>
    <t>Deoxynucleotide (dNTP) Solution Mix</t>
  </si>
  <si>
    <t>N0447S</t>
  </si>
  <si>
    <t>LAMP primers (total 12 primers)</t>
  </si>
  <si>
    <t>Integrated DNA Technologies</t>
  </si>
  <si>
    <t>N/A</t>
  </si>
  <si>
    <t>Reporter probes (2 probes)</t>
  </si>
  <si>
    <t>Guide DNAs</t>
  </si>
  <si>
    <t>Paraffin wax</t>
  </si>
  <si>
    <t>Blended Waxes, Inc.</t>
  </si>
  <si>
    <t>BW-439</t>
  </si>
  <si>
    <t>PfAgo</t>
  </si>
  <si>
    <t>Produced in-house</t>
  </si>
  <si>
    <t>QuickExtract™ DNA Extraction Solution</t>
  </si>
  <si>
    <t>Luicgen</t>
  </si>
  <si>
    <t>QE0905T</t>
  </si>
  <si>
    <t>Total</t>
  </si>
  <si>
    <t>Assembled Component</t>
  </si>
  <si>
    <t>Price</t>
  </si>
  <si>
    <t>Main board</t>
  </si>
  <si>
    <t>Photosensor board</t>
  </si>
  <si>
    <t>LED board</t>
  </si>
  <si>
    <t>Miscellaneous materials</t>
  </si>
  <si>
    <t>Circuit board manufacturing and assembly</t>
  </si>
  <si>
    <t>Optical filters</t>
  </si>
  <si>
    <t>TOTAL</t>
  </si>
  <si>
    <t>Type</t>
  </si>
  <si>
    <t>Value</t>
  </si>
  <si>
    <t>Package</t>
  </si>
  <si>
    <t>References</t>
  </si>
  <si>
    <t>Total Units</t>
  </si>
  <si>
    <t>DigiKey P/N</t>
  </si>
  <si>
    <t>Cost/unit @ Q100</t>
  </si>
  <si>
    <t>Total cost @Q100</t>
  </si>
  <si>
    <t>Capacitor</t>
  </si>
  <si>
    <t>20p</t>
  </si>
  <si>
    <t>C7 C8</t>
  </si>
  <si>
    <t>399-9326-1-ND</t>
  </si>
  <si>
    <t>1n</t>
  </si>
  <si>
    <t>C6</t>
  </si>
  <si>
    <t>1276-1050-1-ND</t>
  </si>
  <si>
    <t>0.01u</t>
  </si>
  <si>
    <t>C19</t>
  </si>
  <si>
    <t>1292-1600-1-ND</t>
  </si>
  <si>
    <t>1u</t>
  </si>
  <si>
    <t>C1 C4 C5 C9 C11 C13 C14 C15 C16 C17 C20 C21</t>
  </si>
  <si>
    <t>1276-1097-1-ND</t>
  </si>
  <si>
    <t>10u</t>
  </si>
  <si>
    <t>C10 C12 C18</t>
  </si>
  <si>
    <t>1276-3107-1-ND</t>
  </si>
  <si>
    <t>Diode</t>
  </si>
  <si>
    <t>--</t>
  </si>
  <si>
    <t>SOD-123F</t>
  </si>
  <si>
    <t>D4</t>
  </si>
  <si>
    <t>1655-1N4007FLCT-ND</t>
  </si>
  <si>
    <t>Diode, Schottky</t>
  </si>
  <si>
    <t>SOD-523</t>
  </si>
  <si>
    <t>D5 D6 D7 D8</t>
  </si>
  <si>
    <t>RB520S30T5GOSCT-ND</t>
  </si>
  <si>
    <t>LED, red</t>
  </si>
  <si>
    <t>150141RS73100</t>
  </si>
  <si>
    <t>D1</t>
  </si>
  <si>
    <t>732-5000-1-ND</t>
  </si>
  <si>
    <t>LED, green</t>
  </si>
  <si>
    <t>D2</t>
  </si>
  <si>
    <t>732-4997-1-ND</t>
  </si>
  <si>
    <t>LED, Blue</t>
  </si>
  <si>
    <t>D3</t>
  </si>
  <si>
    <t>732-4996-1-ND</t>
  </si>
  <si>
    <t>9v power connector</t>
  </si>
  <si>
    <t xml:space="preserve"> J4</t>
  </si>
  <si>
    <t>CP-002A-ND</t>
  </si>
  <si>
    <t>JST ZH 01x06 male</t>
  </si>
  <si>
    <t>J3</t>
  </si>
  <si>
    <t>455-1610-1-ND</t>
  </si>
  <si>
    <t>JST ZH 01x08 male</t>
  </si>
  <si>
    <t>J6</t>
  </si>
  <si>
    <t>455-1698-1-ND</t>
  </si>
  <si>
    <t>JST ZH 01x08 female</t>
  </si>
  <si>
    <t>455-1199-ND</t>
  </si>
  <si>
    <t>JST ZH 01x06 female</t>
  </si>
  <si>
    <t>455-1129-ND</t>
  </si>
  <si>
    <t>JST ZH pre-crimped 6”</t>
  </si>
  <si>
    <t>455-3079-ND</t>
  </si>
  <si>
    <t>TE EP 01x02 male</t>
  </si>
  <si>
    <t>J1 J2</t>
  </si>
  <si>
    <t>A116514-ND</t>
  </si>
  <si>
    <t>TE EP 01x02 female</t>
  </si>
  <si>
    <t>A30501-ND</t>
  </si>
  <si>
    <t>TE EP crimp pin</t>
  </si>
  <si>
    <t>A100446CT-ND</t>
  </si>
  <si>
    <t>USB Connector</t>
  </si>
  <si>
    <t>J5</t>
  </si>
  <si>
    <t>2073-USB4110-GF-A-1-ND</t>
  </si>
  <si>
    <t>Inductor</t>
  </si>
  <si>
    <t>22u</t>
  </si>
  <si>
    <t>1210</t>
  </si>
  <si>
    <t>L2</t>
  </si>
  <si>
    <t>587-6397-1-ND</t>
  </si>
  <si>
    <t>Resistor</t>
  </si>
  <si>
    <t>220</t>
  </si>
  <si>
    <t>1206</t>
  </si>
  <si>
    <t>R12 R13 R27 R32</t>
  </si>
  <si>
    <t>RMCF1206JT220RCT-ND</t>
  </si>
  <si>
    <t>680</t>
  </si>
  <si>
    <t>R14 R15 R18</t>
  </si>
  <si>
    <t>RMCF1206JT680RCT-ND</t>
  </si>
  <si>
    <t>R11</t>
  </si>
  <si>
    <t>1k</t>
  </si>
  <si>
    <t>R1</t>
  </si>
  <si>
    <t>1.62k</t>
  </si>
  <si>
    <t>R20</t>
  </si>
  <si>
    <t>2.2k</t>
  </si>
  <si>
    <t>R23 R24 R26</t>
  </si>
  <si>
    <t>RMCF1206JT2K20CT-ND</t>
  </si>
  <si>
    <t>5.1k</t>
  </si>
  <si>
    <t>R19 R22</t>
  </si>
  <si>
    <t>8.2k</t>
  </si>
  <si>
    <t>R17</t>
  </si>
  <si>
    <t>10k</t>
  </si>
  <si>
    <t>R2 R3 R10 R21 R25 R28 R29 R30 R31 R33 R34 R35</t>
  </si>
  <si>
    <t>RMCF1206JT10K0CT-ND</t>
  </si>
  <si>
    <t>22k</t>
  </si>
  <si>
    <t>R6 R16</t>
  </si>
  <si>
    <t>100k</t>
  </si>
  <si>
    <t>R4 R5</t>
  </si>
  <si>
    <t>220k</t>
  </si>
  <si>
    <t>R8</t>
  </si>
  <si>
    <t>1M</t>
  </si>
  <si>
    <t>R9</t>
  </si>
  <si>
    <t>Tactile SW</t>
  </si>
  <si>
    <t>SW1 SW2</t>
  </si>
  <si>
    <t>450-1642-ND</t>
  </si>
  <si>
    <t>SW3</t>
  </si>
  <si>
    <t>CKN12329-1-ND</t>
  </si>
  <si>
    <t>Regulator, 5v, 150mA</t>
  </si>
  <si>
    <t>SOT-23</t>
  </si>
  <si>
    <t>U1</t>
  </si>
  <si>
    <t>AP2210N-5.0TRG1DICT-ND</t>
  </si>
  <si>
    <t>Atmega 328PB</t>
  </si>
  <si>
    <t>QFN-32-1EP_5x5mm_P0.5mm_EP3.1x3.1mm</t>
  </si>
  <si>
    <t>U6</t>
  </si>
  <si>
    <t>ATMEGA328PB-MU-ND</t>
  </si>
  <si>
    <t>Nand Gate, Dual</t>
  </si>
  <si>
    <t>TSSOP-8_4.4x3mm_P0.65mm</t>
  </si>
  <si>
    <t>U12</t>
  </si>
  <si>
    <t>296-49577-1-ND</t>
  </si>
  <si>
    <t>CP2102N</t>
  </si>
  <si>
    <t>QFN-20</t>
  </si>
  <si>
    <t>U8</t>
  </si>
  <si>
    <t>336-5886-1-ND</t>
  </si>
  <si>
    <t>Opamp, MCP6022</t>
  </si>
  <si>
    <t>U2</t>
  </si>
  <si>
    <t>MCP6022T-I/STCT-ND</t>
  </si>
  <si>
    <t>Battery Charger, MCP73213</t>
  </si>
  <si>
    <t>10-VDFN</t>
  </si>
  <si>
    <t>U5</t>
  </si>
  <si>
    <t>MCP73213-A6SI/MF-ND</t>
  </si>
  <si>
    <t>Mosfet, MCP87090T</t>
  </si>
  <si>
    <t>8-PDFN (3x3)</t>
  </si>
  <si>
    <t>U9 U10 U11</t>
  </si>
  <si>
    <t>MCP87090T-U/LCCT-ND</t>
  </si>
  <si>
    <t>Regulator, 3.3v, 150mA</t>
  </si>
  <si>
    <t>SOT-23-5</t>
  </si>
  <si>
    <t>U13</t>
  </si>
  <si>
    <t>MIC5317-3.3YM5-CT-ND</t>
  </si>
  <si>
    <t>Regulator, Adjustable Shunt</t>
  </si>
  <si>
    <t>U4</t>
  </si>
  <si>
    <t>TL431K-TPMSCT-ND</t>
  </si>
  <si>
    <t>Crystal</t>
  </si>
  <si>
    <t>16 Mhz</t>
  </si>
  <si>
    <t>4-SMD</t>
  </si>
  <si>
    <t>Y1</t>
  </si>
  <si>
    <t>XC2625CT-ND</t>
  </si>
  <si>
    <t>Header, 0.1” 7pos</t>
  </si>
  <si>
    <t>U7</t>
  </si>
  <si>
    <t>S7005-ND</t>
  </si>
  <si>
    <t>C1 C2 C3 C4</t>
  </si>
  <si>
    <t>C5 C6 C7 C8 C9 C10</t>
  </si>
  <si>
    <t>C11 C12</t>
  </si>
  <si>
    <t>D5</t>
  </si>
  <si>
    <t>Photodiode</t>
  </si>
  <si>
    <t>Thru-hole 3mm</t>
  </si>
  <si>
    <t>D1 D2 D3 D4</t>
  </si>
  <si>
    <t>TEFD4300-ND</t>
  </si>
  <si>
    <t>JST ZH 01x04 male</t>
  </si>
  <si>
    <t>J1</t>
  </si>
  <si>
    <t>455-1695-1-ND</t>
  </si>
  <si>
    <t>JST ZH 01x04 female</t>
  </si>
  <si>
    <t>455-1202-ND</t>
  </si>
  <si>
    <t>L1</t>
  </si>
  <si>
    <t>R5 R6 R7 R8</t>
  </si>
  <si>
    <t>RMCF1206JT1K00CT-ND</t>
  </si>
  <si>
    <t>500M</t>
  </si>
  <si>
    <t>R1 R2 R3 R4</t>
  </si>
  <si>
    <t>541-470MALCT-ND</t>
  </si>
  <si>
    <t>ADC, ADS1115</t>
  </si>
  <si>
    <t>SOP50P490X110-10N</t>
  </si>
  <si>
    <t>U3</t>
  </si>
  <si>
    <t>296-38849-1-ND</t>
  </si>
  <si>
    <t>Opamp, dual, MCP6V77</t>
  </si>
  <si>
    <t>MSOP-8-1EP_3x3mm_P0.65mm_EP1.68x1.88mm</t>
  </si>
  <si>
    <t>U1 U2</t>
  </si>
  <si>
    <t>150-MCP6V77T-E/MSCT-ND</t>
  </si>
  <si>
    <t>C1 C2</t>
  </si>
  <si>
    <t>D_SOD-123F</t>
  </si>
  <si>
    <t>LED</t>
  </si>
  <si>
    <t>732-10349-1-ND</t>
  </si>
  <si>
    <t>5.1</t>
  </si>
  <si>
    <t>R3 R4</t>
  </si>
  <si>
    <t>RMCF1206JT5R10CT-ND</t>
  </si>
  <si>
    <t>??</t>
  </si>
  <si>
    <t>R1 R2</t>
  </si>
  <si>
    <t>Regulator, Linear AZ1117-ADJ</t>
  </si>
  <si>
    <t>SOT-223</t>
  </si>
  <si>
    <t>AZ1117CH-ADJTRG1DICT-ND</t>
  </si>
  <si>
    <t>Boost Converter MIC2288YD5</t>
  </si>
  <si>
    <t>TSOT-23-5</t>
  </si>
  <si>
    <t>576-1729-1-ND</t>
  </si>
  <si>
    <t>455-1694-1-ND</t>
  </si>
  <si>
    <t>455-1160-ND</t>
  </si>
  <si>
    <t>`</t>
  </si>
  <si>
    <t>P/N</t>
  </si>
  <si>
    <t>LCD Display</t>
  </si>
  <si>
    <t>https://www.amazon.com/a/dp/B01N6AIG6A</t>
  </si>
  <si>
    <t>Battery</t>
  </si>
  <si>
    <t>https://www.amazon.com/a/dp/B07V6G517P/</t>
  </si>
  <si>
    <t>Fan</t>
  </si>
  <si>
    <t>259-1794-ND</t>
  </si>
  <si>
    <t>Temperature sensor</t>
  </si>
  <si>
    <t>223-1789-ND</t>
  </si>
  <si>
    <t>PCB @Q100 (AllPCB)</t>
  </si>
  <si>
    <t>https://www.allpcb.com/online_pcb_quote.html</t>
  </si>
  <si>
    <t>Main Board</t>
  </si>
  <si>
    <t>72 x 36</t>
  </si>
  <si>
    <t>4 Layers / TG150 / 1oz</t>
  </si>
  <si>
    <t>45 x 15</t>
  </si>
  <si>
    <t>2 Layers / TG130 / 1oz</t>
  </si>
  <si>
    <t>UV Board</t>
  </si>
  <si>
    <t>23 x 18</t>
  </si>
  <si>
    <t>Color Board</t>
  </si>
  <si>
    <t>35 x 14</t>
  </si>
  <si>
    <t>Assembly @Q100 (AllPCB)</t>
  </si>
  <si>
    <t>https://www.allpcb.com/pcba_quote.html</t>
  </si>
  <si>
    <t>Salvo Technologies P/N</t>
  </si>
  <si>
    <t>Excitation filter (470 nm)</t>
  </si>
  <si>
    <t>CO674-91</t>
  </si>
  <si>
    <t>Emission filter (520 nm)</t>
  </si>
  <si>
    <t>Emission filter (610 nm)</t>
  </si>
  <si>
    <t>CO674-65</t>
  </si>
  <si>
    <t>Cost/unit @ Q10,000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</si>
</sst>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409]#,##0.00;[Red]&quot;-&quot;[$$-409]#,##0.00"/>
    <numFmt numFmtId="165" formatCode="&quot;$&quot;#,##0.00"/>
    <numFmt numFmtId="166" formatCode="#,##0.0000"/>
  </numFmts>
  <fonts count="19">
    <font>
      <sz val="11"/>
      <color theme="1"/>
      <name val="Liberation Sans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2B2B2"/>
        <bgColor rgb="FFB2B2B2"/>
      </patternFill>
    </fill>
    <fill>
      <patternFill patternType="solid">
        <fgColor rgb="FFFFFF00"/>
        <bgColor rgb="FFFFFF00"/>
      </patternFill>
    </fill>
    <fill>
      <patternFill patternType="solid">
        <fgColor rgb="FF81D41A"/>
        <bgColor rgb="FF81D41A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8">
    <xf numFmtId="0" fontId="0" fillId="0" borderId="0"/>
    <xf numFmtId="0" fontId="12" fillId="0" borderId="0"/>
    <xf numFmtId="0" fontId="13" fillId="0" borderId="0"/>
    <xf numFmtId="0" fontId="10" fillId="7" borderId="0"/>
    <xf numFmtId="0" fontId="7" fillId="5" borderId="0"/>
    <xf numFmtId="0" fontId="15" fillId="8" borderId="0"/>
    <xf numFmtId="0" fontId="16" fillId="8" borderId="1"/>
    <xf numFmtId="0" fontId="5" fillId="0" borderId="0"/>
    <xf numFmtId="0" fontId="6" fillId="2" borderId="0"/>
    <xf numFmtId="0" fontId="6" fillId="3" borderId="0"/>
    <xf numFmtId="0" fontId="5" fillId="4" borderId="0"/>
    <xf numFmtId="0" fontId="8" fillId="6" borderId="0"/>
    <xf numFmtId="0" fontId="9" fillId="0" borderId="0"/>
    <xf numFmtId="0" fontId="11" fillId="0" borderId="0"/>
    <xf numFmtId="0" fontId="14" fillId="0" borderId="0"/>
    <xf numFmtId="0" fontId="4" fillId="0" borderId="0"/>
    <xf numFmtId="0" fontId="4" fillId="0" borderId="0"/>
    <xf numFmtId="0" fontId="7" fillId="0" borderId="0"/>
  </cellStyleXfs>
  <cellXfs count="35">
    <xf numFmtId="0" fontId="0" fillId="0" borderId="0" xfId="0"/>
    <xf numFmtId="0" fontId="17" fillId="9" borderId="0" xfId="0" applyFont="1" applyFill="1"/>
    <xf numFmtId="49" fontId="17" fillId="9" borderId="0" xfId="0" applyNumberFormat="1" applyFont="1" applyFill="1"/>
    <xf numFmtId="0" fontId="18" fillId="0" borderId="0" xfId="0" applyFont="1"/>
    <xf numFmtId="0" fontId="18" fillId="0" borderId="0" xfId="0" applyFont="1" applyFill="1"/>
    <xf numFmtId="49" fontId="18" fillId="0" borderId="0" xfId="0" applyNumberFormat="1" applyFont="1" applyFill="1"/>
    <xf numFmtId="164" fontId="18" fillId="0" borderId="0" xfId="0" applyNumberFormat="1" applyFont="1" applyFill="1"/>
    <xf numFmtId="0" fontId="18" fillId="10" borderId="0" xfId="0" applyFont="1" applyFill="1"/>
    <xf numFmtId="49" fontId="18" fillId="10" borderId="0" xfId="0" applyNumberFormat="1" applyFont="1" applyFill="1"/>
    <xf numFmtId="164" fontId="18" fillId="10" borderId="0" xfId="0" applyNumberFormat="1" applyFont="1" applyFill="1"/>
    <xf numFmtId="49" fontId="18" fillId="0" borderId="0" xfId="0" applyNumberFormat="1" applyFont="1"/>
    <xf numFmtId="0" fontId="18" fillId="11" borderId="0" xfId="0" applyFont="1" applyFill="1"/>
    <xf numFmtId="49" fontId="18" fillId="11" borderId="0" xfId="0" applyNumberFormat="1" applyFont="1" applyFill="1"/>
    <xf numFmtId="164" fontId="18" fillId="11" borderId="0" xfId="0" applyNumberFormat="1" applyFont="1" applyFill="1"/>
    <xf numFmtId="164" fontId="18" fillId="0" borderId="0" xfId="0" applyNumberFormat="1" applyFont="1" applyAlignment="1">
      <alignment wrapText="1"/>
    </xf>
    <xf numFmtId="164" fontId="18" fillId="0" borderId="0" xfId="0" applyNumberFormat="1" applyFont="1" applyFill="1" applyAlignment="1">
      <alignment horizontal="right"/>
    </xf>
    <xf numFmtId="164" fontId="18" fillId="0" borderId="0" xfId="0" applyNumberFormat="1" applyFont="1"/>
    <xf numFmtId="0" fontId="17" fillId="0" borderId="0" xfId="0" applyFont="1"/>
    <xf numFmtId="164" fontId="17" fillId="0" borderId="0" xfId="0" applyNumberFormat="1" applyFont="1"/>
    <xf numFmtId="0" fontId="18" fillId="0" borderId="0" xfId="0" applyFont="1" applyAlignment="1">
      <alignment wrapText="1"/>
    </xf>
    <xf numFmtId="49" fontId="18" fillId="4" borderId="0" xfId="0" applyNumberFormat="1" applyFont="1" applyFill="1"/>
    <xf numFmtId="164" fontId="18" fillId="0" borderId="0" xfId="0" applyNumberFormat="1" applyFont="1" applyFill="1" applyAlignment="1">
      <alignment wrapText="1"/>
    </xf>
    <xf numFmtId="49" fontId="0" fillId="0" borderId="0" xfId="0" applyNumberFormat="1"/>
    <xf numFmtId="0" fontId="3" fillId="9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/>
    <xf numFmtId="0" fontId="1" fillId="0" borderId="0" xfId="0" applyFont="1"/>
    <xf numFmtId="165" fontId="1" fillId="0" borderId="0" xfId="0" applyNumberFormat="1" applyFont="1"/>
    <xf numFmtId="166" fontId="1" fillId="0" borderId="0" xfId="0" applyNumberFormat="1" applyFont="1"/>
    <xf numFmtId="4" fontId="1" fillId="0" borderId="0" xfId="0" applyNumberFormat="1" applyFont="1"/>
    <xf numFmtId="4" fontId="3" fillId="0" borderId="0" xfId="0" applyNumberFormat="1" applyFont="1"/>
    <xf numFmtId="0" fontId="17" fillId="0" borderId="0" xfId="0" applyFont="1" applyAlignment="1">
      <alignment horizontal="center" vertical="center"/>
    </xf>
    <xf numFmtId="0" fontId="0" fillId="0" borderId="0" xfId="0" applyAlignment="1"/>
    <xf numFmtId="165" fontId="3" fillId="0" borderId="0" xfId="0" applyNumberFormat="1" applyFont="1"/>
  </cellXfs>
  <cellStyles count="18">
    <cellStyle name="Accent" xfId="7" xr:uid="{00000000-0005-0000-0000-000000000000}"/>
    <cellStyle name="Accent 1" xfId="8" xr:uid="{00000000-0005-0000-0000-000001000000}"/>
    <cellStyle name="Accent 2" xfId="9" xr:uid="{00000000-0005-0000-0000-000002000000}"/>
    <cellStyle name="Accent 3" xfId="10" xr:uid="{00000000-0005-0000-0000-000003000000}"/>
    <cellStyle name="Bad" xfId="4" builtinId="27" customBuiltin="1"/>
    <cellStyle name="Error" xfId="11" xr:uid="{00000000-0005-0000-0000-000005000000}"/>
    <cellStyle name="Footnote" xfId="12" xr:uid="{00000000-0005-0000-0000-000006000000}"/>
    <cellStyle name="Good" xfId="3" builtinId="26" customBuiltin="1"/>
    <cellStyle name="Heading" xfId="13" xr:uid="{00000000-0005-0000-0000-000008000000}"/>
    <cellStyle name="Heading 1" xfId="1" builtinId="16" customBuiltin="1"/>
    <cellStyle name="Heading 2" xfId="2" builtinId="17" customBuiltin="1"/>
    <cellStyle name="Hyperlink" xfId="14" xr:uid="{00000000-0005-0000-0000-00000B000000}"/>
    <cellStyle name="Neutral" xfId="5" builtinId="28" customBuiltin="1"/>
    <cellStyle name="Normal" xfId="0" builtinId="0" customBuiltin="1"/>
    <cellStyle name="Note" xfId="6" builtinId="10" customBuiltin="1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E381F-D278-4844-8D00-197B1D650BB0}">
  <dimension ref="A1:G15"/>
  <sheetViews>
    <sheetView workbookViewId="0">
      <selection activeCell="B5" sqref="B5"/>
    </sheetView>
  </sheetViews>
  <sheetFormatPr defaultRowHeight="15"/>
  <cols>
    <col min="1" max="1" width="35" style="27" bestFit="1" customWidth="1"/>
    <col min="2" max="2" width="23.875" style="27" bestFit="1" customWidth="1"/>
    <col min="3" max="3" width="12" style="27" bestFit="1" customWidth="1"/>
    <col min="4" max="4" width="13.875" style="27" bestFit="1" customWidth="1"/>
    <col min="5" max="5" width="19.25" style="27" bestFit="1" customWidth="1"/>
    <col min="6" max="6" width="17.5" style="27" bestFit="1" customWidth="1"/>
    <col min="7" max="7" width="13.25" style="27" bestFit="1" customWidth="1"/>
    <col min="8" max="16384" width="9" style="27"/>
  </cols>
  <sheetData>
    <row r="1" spans="1:7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</row>
    <row r="2" spans="1:7">
      <c r="A2" s="27" t="s">
        <v>7</v>
      </c>
      <c r="B2" s="27" t="s">
        <v>8</v>
      </c>
      <c r="C2" s="27" t="s">
        <v>9</v>
      </c>
      <c r="D2" s="28">
        <v>160</v>
      </c>
      <c r="E2" s="27">
        <v>1000</v>
      </c>
      <c r="F2" s="27">
        <v>2</v>
      </c>
      <c r="G2" s="30">
        <v>0.32</v>
      </c>
    </row>
    <row r="3" spans="1:7">
      <c r="A3" s="27" t="s">
        <v>10</v>
      </c>
      <c r="B3" s="27" t="s">
        <v>11</v>
      </c>
      <c r="C3" s="27">
        <v>3612066001</v>
      </c>
      <c r="D3" s="28">
        <v>1186</v>
      </c>
      <c r="E3" s="27">
        <v>768</v>
      </c>
      <c r="F3" s="27">
        <v>2</v>
      </c>
      <c r="G3" s="30">
        <v>3.0885416666666665</v>
      </c>
    </row>
    <row r="4" spans="1:7">
      <c r="A4" s="27" t="s">
        <v>12</v>
      </c>
      <c r="B4" s="27" t="s">
        <v>13</v>
      </c>
      <c r="C4" s="27" t="s">
        <v>14</v>
      </c>
      <c r="D4" s="28">
        <v>266</v>
      </c>
      <c r="E4" s="27">
        <v>250</v>
      </c>
      <c r="F4" s="27">
        <v>1</v>
      </c>
      <c r="G4" s="30">
        <v>1.0640000000000001</v>
      </c>
    </row>
    <row r="5" spans="1:7">
      <c r="A5" s="27" t="s">
        <v>15</v>
      </c>
      <c r="B5" s="27" t="s">
        <v>13</v>
      </c>
      <c r="C5" s="27" t="s">
        <v>16</v>
      </c>
      <c r="D5" s="28">
        <v>312</v>
      </c>
      <c r="E5" s="27">
        <v>500</v>
      </c>
      <c r="F5" s="27">
        <v>1</v>
      </c>
      <c r="G5" s="30">
        <v>0.624</v>
      </c>
    </row>
    <row r="6" spans="1:7">
      <c r="A6" s="27" t="s">
        <v>17</v>
      </c>
      <c r="B6" s="27" t="s">
        <v>13</v>
      </c>
      <c r="C6" s="27" t="s">
        <v>18</v>
      </c>
      <c r="D6" s="28">
        <v>23</v>
      </c>
      <c r="E6" s="27">
        <v>1500</v>
      </c>
      <c r="F6" s="27">
        <v>1</v>
      </c>
      <c r="G6" s="30">
        <v>1.5333333333333332E-2</v>
      </c>
    </row>
    <row r="7" spans="1:7">
      <c r="A7" s="27" t="s">
        <v>19</v>
      </c>
      <c r="B7" s="27" t="s">
        <v>13</v>
      </c>
      <c r="C7" s="27" t="s">
        <v>20</v>
      </c>
      <c r="D7" s="28">
        <v>28</v>
      </c>
      <c r="E7" s="27">
        <v>1200</v>
      </c>
      <c r="F7" s="27">
        <v>1</v>
      </c>
      <c r="G7" s="30">
        <v>2.3333333333333334E-2</v>
      </c>
    </row>
    <row r="8" spans="1:7">
      <c r="A8" s="27" t="s">
        <v>21</v>
      </c>
      <c r="B8" s="27" t="s">
        <v>13</v>
      </c>
      <c r="C8" s="27" t="s">
        <v>22</v>
      </c>
      <c r="D8" s="28">
        <v>62</v>
      </c>
      <c r="E8" s="27">
        <v>1250</v>
      </c>
      <c r="F8" s="27">
        <v>1</v>
      </c>
      <c r="G8" s="30">
        <v>4.9599999999999998E-2</v>
      </c>
    </row>
    <row r="9" spans="1:7">
      <c r="A9" s="27" t="s">
        <v>23</v>
      </c>
      <c r="B9" s="27" t="s">
        <v>24</v>
      </c>
      <c r="C9" s="27" t="s">
        <v>25</v>
      </c>
      <c r="D9" s="28">
        <v>87.5</v>
      </c>
      <c r="E9" s="27">
        <v>6900</v>
      </c>
      <c r="F9" s="27">
        <v>1</v>
      </c>
      <c r="G9" s="30">
        <v>1.2681159420289856E-2</v>
      </c>
    </row>
    <row r="10" spans="1:7">
      <c r="A10" s="27" t="s">
        <v>26</v>
      </c>
      <c r="B10" s="27" t="s">
        <v>24</v>
      </c>
      <c r="C10" s="27" t="s">
        <v>25</v>
      </c>
      <c r="D10" s="28">
        <v>430</v>
      </c>
      <c r="E10" s="27">
        <v>4000</v>
      </c>
      <c r="F10" s="27">
        <v>1</v>
      </c>
      <c r="G10" s="30">
        <v>0.1075</v>
      </c>
    </row>
    <row r="11" spans="1:7">
      <c r="A11" s="27" t="s">
        <v>27</v>
      </c>
      <c r="B11" s="27" t="s">
        <v>24</v>
      </c>
      <c r="C11" s="27" t="s">
        <v>25</v>
      </c>
      <c r="D11" s="28">
        <v>240</v>
      </c>
      <c r="E11" s="27">
        <v>1600</v>
      </c>
      <c r="F11" s="27">
        <v>1</v>
      </c>
      <c r="G11" s="30">
        <v>0.15</v>
      </c>
    </row>
    <row r="12" spans="1:7">
      <c r="A12" s="27" t="s">
        <v>28</v>
      </c>
      <c r="B12" s="27" t="s">
        <v>29</v>
      </c>
      <c r="C12" s="27" t="s">
        <v>30</v>
      </c>
      <c r="D12" s="28">
        <v>25</v>
      </c>
      <c r="E12" s="27">
        <v>226796</v>
      </c>
      <c r="F12" s="27">
        <v>1</v>
      </c>
      <c r="G12" s="29">
        <v>1.1023122100918888E-4</v>
      </c>
    </row>
    <row r="13" spans="1:7">
      <c r="A13" s="27" t="s">
        <v>31</v>
      </c>
      <c r="B13" s="27" t="s">
        <v>32</v>
      </c>
      <c r="C13" s="27" t="s">
        <v>25</v>
      </c>
      <c r="D13" s="28">
        <v>125</v>
      </c>
      <c r="E13" s="27">
        <v>200</v>
      </c>
      <c r="F13" s="27">
        <v>1</v>
      </c>
      <c r="G13" s="30">
        <v>0.625</v>
      </c>
    </row>
    <row r="14" spans="1:7">
      <c r="A14" s="27" t="s">
        <v>33</v>
      </c>
      <c r="B14" s="27" t="s">
        <v>34</v>
      </c>
      <c r="C14" s="27" t="s">
        <v>35</v>
      </c>
      <c r="D14" s="28">
        <v>304</v>
      </c>
      <c r="E14" s="27">
        <v>5000</v>
      </c>
      <c r="F14" s="27">
        <v>1</v>
      </c>
      <c r="G14" s="30">
        <v>6.08E-2</v>
      </c>
    </row>
    <row r="15" spans="1:7">
      <c r="A15" s="25" t="s">
        <v>36</v>
      </c>
      <c r="G15" s="31">
        <v>6.1408997239746324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E17" sqref="E17"/>
    </sheetView>
  </sheetViews>
  <sheetFormatPr defaultRowHeight="15"/>
  <cols>
    <col min="1" max="1" width="35.875" style="24" customWidth="1"/>
    <col min="2" max="16384" width="9" style="24"/>
  </cols>
  <sheetData>
    <row r="1" spans="1:2">
      <c r="A1" s="23" t="s">
        <v>37</v>
      </c>
      <c r="B1" s="23" t="s">
        <v>38</v>
      </c>
    </row>
    <row r="2" spans="1:2">
      <c r="A2" s="27" t="s">
        <v>39</v>
      </c>
      <c r="B2" s="28">
        <v>17.7</v>
      </c>
    </row>
    <row r="3" spans="1:2">
      <c r="A3" s="27" t="s">
        <v>40</v>
      </c>
      <c r="B3" s="28">
        <v>9.18</v>
      </c>
    </row>
    <row r="4" spans="1:2">
      <c r="A4" s="27" t="s">
        <v>41</v>
      </c>
      <c r="B4" s="28">
        <v>3.7</v>
      </c>
    </row>
    <row r="5" spans="1:2">
      <c r="A5" s="27" t="s">
        <v>42</v>
      </c>
      <c r="B5" s="28">
        <v>23.5</v>
      </c>
    </row>
    <row r="6" spans="1:2">
      <c r="A6" s="27" t="s">
        <v>43</v>
      </c>
      <c r="B6" s="28">
        <v>14.49</v>
      </c>
    </row>
    <row r="7" spans="1:2">
      <c r="A7" s="27" t="s">
        <v>44</v>
      </c>
      <c r="B7" s="28">
        <v>9.0500000000000007</v>
      </c>
    </row>
    <row r="8" spans="1:2">
      <c r="A8" s="25" t="s">
        <v>45</v>
      </c>
      <c r="B8" s="34">
        <f>SUM(B2:B7)</f>
        <v>77.61999999999999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01"/>
  <sheetViews>
    <sheetView workbookViewId="0">
      <selection activeCell="F9" sqref="F9"/>
    </sheetView>
  </sheetViews>
  <sheetFormatPr defaultRowHeight="15"/>
  <cols>
    <col min="1" max="1" width="27.375" style="3" customWidth="1"/>
    <col min="2" max="3" width="24.375" style="10" customWidth="1"/>
    <col min="4" max="4" width="24.375" style="3" customWidth="1"/>
    <col min="5" max="5" width="14.5" style="3" customWidth="1"/>
    <col min="6" max="6" width="14.875" style="3" customWidth="1"/>
    <col min="7" max="7" width="19.75" style="3" customWidth="1"/>
    <col min="8" max="8" width="14.625" style="3" customWidth="1"/>
    <col min="9" max="1024" width="10.625" style="3" customWidth="1"/>
  </cols>
  <sheetData>
    <row r="1" spans="1:64">
      <c r="A1" s="1" t="s">
        <v>46</v>
      </c>
      <c r="B1" s="2" t="s">
        <v>47</v>
      </c>
      <c r="C1" s="2" t="s">
        <v>48</v>
      </c>
      <c r="D1" s="1" t="s">
        <v>49</v>
      </c>
      <c r="E1" s="1" t="s">
        <v>50</v>
      </c>
      <c r="F1" s="1" t="s">
        <v>51</v>
      </c>
      <c r="G1" s="1" t="s">
        <v>52</v>
      </c>
      <c r="H1" s="1" t="s">
        <v>53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</row>
    <row r="2" spans="1:64">
      <c r="A2" s="4" t="s">
        <v>54</v>
      </c>
      <c r="B2" s="5" t="s">
        <v>55</v>
      </c>
      <c r="C2" s="5">
        <v>1206</v>
      </c>
      <c r="D2" s="4" t="s">
        <v>56</v>
      </c>
      <c r="E2" s="4">
        <v>2</v>
      </c>
      <c r="F2" s="4" t="s">
        <v>57</v>
      </c>
      <c r="G2" s="6">
        <v>6.9000000000000006E-2</v>
      </c>
      <c r="H2" s="6">
        <f t="shared" ref="H2:H48" si="0">G2*E2</f>
        <v>0.13800000000000001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1:64">
      <c r="A3" s="7" t="s">
        <v>54</v>
      </c>
      <c r="B3" s="8" t="s">
        <v>58</v>
      </c>
      <c r="C3" s="8">
        <v>1206</v>
      </c>
      <c r="D3" s="7" t="s">
        <v>59</v>
      </c>
      <c r="E3" s="7">
        <v>1</v>
      </c>
      <c r="F3" s="7" t="s">
        <v>60</v>
      </c>
      <c r="G3" s="9">
        <v>4.3700000000000003E-2</v>
      </c>
      <c r="H3" s="9">
        <f t="shared" si="0"/>
        <v>4.3700000000000003E-2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spans="1:64">
      <c r="A4" s="7" t="s">
        <v>54</v>
      </c>
      <c r="B4" s="8" t="s">
        <v>61</v>
      </c>
      <c r="C4" s="8">
        <v>1206</v>
      </c>
      <c r="D4" s="7" t="s">
        <v>62</v>
      </c>
      <c r="E4" s="7">
        <v>1</v>
      </c>
      <c r="F4" s="7" t="s">
        <v>63</v>
      </c>
      <c r="G4" s="9">
        <v>5.0299999999999997E-2</v>
      </c>
      <c r="H4" s="9">
        <f t="shared" si="0"/>
        <v>5.0299999999999997E-2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</row>
    <row r="5" spans="1:64">
      <c r="A5" s="3" t="s">
        <v>54</v>
      </c>
      <c r="B5" s="10" t="s">
        <v>64</v>
      </c>
      <c r="C5" s="10">
        <v>1206</v>
      </c>
      <c r="D5" s="3" t="s">
        <v>65</v>
      </c>
      <c r="E5" s="3">
        <v>12</v>
      </c>
      <c r="F5" s="3" t="s">
        <v>66</v>
      </c>
      <c r="G5" s="6">
        <v>3.022E-2</v>
      </c>
      <c r="H5" s="6">
        <f t="shared" si="0"/>
        <v>0.36264000000000002</v>
      </c>
    </row>
    <row r="6" spans="1:64">
      <c r="A6" s="3" t="s">
        <v>54</v>
      </c>
      <c r="B6" s="10" t="s">
        <v>67</v>
      </c>
      <c r="C6" s="10">
        <v>1206</v>
      </c>
      <c r="D6" s="3" t="s">
        <v>68</v>
      </c>
      <c r="E6" s="3">
        <v>3</v>
      </c>
      <c r="F6" s="3" t="s">
        <v>69</v>
      </c>
      <c r="G6" s="6">
        <v>4.4659999999999998E-2</v>
      </c>
      <c r="H6" s="6">
        <f t="shared" si="0"/>
        <v>0.13397999999999999</v>
      </c>
    </row>
    <row r="7" spans="1:64">
      <c r="A7" s="3" t="s">
        <v>70</v>
      </c>
      <c r="B7" s="10" t="s">
        <v>71</v>
      </c>
      <c r="C7" s="10" t="s">
        <v>72</v>
      </c>
      <c r="D7" s="3" t="s">
        <v>73</v>
      </c>
      <c r="E7" s="3">
        <v>1</v>
      </c>
      <c r="F7" s="3" t="s">
        <v>74</v>
      </c>
      <c r="G7" s="6">
        <v>2.9000000000000001E-2</v>
      </c>
      <c r="H7" s="6">
        <f t="shared" si="0"/>
        <v>2.9000000000000001E-2</v>
      </c>
    </row>
    <row r="8" spans="1:64">
      <c r="A8" s="3" t="s">
        <v>75</v>
      </c>
      <c r="B8" s="10" t="s">
        <v>71</v>
      </c>
      <c r="C8" s="10" t="s">
        <v>76</v>
      </c>
      <c r="D8" s="3" t="s">
        <v>77</v>
      </c>
      <c r="E8" s="3">
        <v>4</v>
      </c>
      <c r="F8" s="3" t="s">
        <v>78</v>
      </c>
      <c r="G8" s="6">
        <v>5.0099999999999999E-2</v>
      </c>
      <c r="H8" s="6">
        <f t="shared" si="0"/>
        <v>0.20039999999999999</v>
      </c>
    </row>
    <row r="9" spans="1:64" s="11" customFormat="1">
      <c r="A9" s="11" t="s">
        <v>79</v>
      </c>
      <c r="B9" s="12" t="s">
        <v>71</v>
      </c>
      <c r="C9" s="12" t="s">
        <v>80</v>
      </c>
      <c r="D9" s="11" t="s">
        <v>81</v>
      </c>
      <c r="E9" s="11">
        <v>1</v>
      </c>
      <c r="F9" s="11" t="s">
        <v>82</v>
      </c>
      <c r="G9" s="13">
        <v>0.153</v>
      </c>
      <c r="H9" s="13">
        <f t="shared" si="0"/>
        <v>0.153</v>
      </c>
    </row>
    <row r="10" spans="1:64" s="11" customFormat="1">
      <c r="A10" s="11" t="s">
        <v>83</v>
      </c>
      <c r="B10" s="12" t="s">
        <v>71</v>
      </c>
      <c r="C10" s="12" t="s">
        <v>80</v>
      </c>
      <c r="D10" s="11" t="s">
        <v>84</v>
      </c>
      <c r="E10" s="11">
        <v>1</v>
      </c>
      <c r="F10" s="11" t="s">
        <v>85</v>
      </c>
      <c r="G10" s="13">
        <v>0.153</v>
      </c>
      <c r="H10" s="13">
        <f t="shared" si="0"/>
        <v>0.153</v>
      </c>
    </row>
    <row r="11" spans="1:64" s="11" customFormat="1">
      <c r="A11" s="11" t="s">
        <v>86</v>
      </c>
      <c r="B11" s="12" t="s">
        <v>71</v>
      </c>
      <c r="C11" s="12" t="s">
        <v>80</v>
      </c>
      <c r="D11" s="11" t="s">
        <v>87</v>
      </c>
      <c r="E11" s="11">
        <v>1</v>
      </c>
      <c r="F11" s="11" t="s">
        <v>88</v>
      </c>
      <c r="G11" s="13">
        <v>0.153</v>
      </c>
      <c r="H11" s="13">
        <f t="shared" si="0"/>
        <v>0.153</v>
      </c>
    </row>
    <row r="12" spans="1:64" s="11" customFormat="1">
      <c r="A12" s="11" t="s">
        <v>89</v>
      </c>
      <c r="B12" s="12" t="s">
        <v>71</v>
      </c>
      <c r="C12" s="12" t="s">
        <v>71</v>
      </c>
      <c r="D12" s="11" t="s">
        <v>90</v>
      </c>
      <c r="E12" s="11">
        <v>1</v>
      </c>
      <c r="F12" s="11" t="s">
        <v>91</v>
      </c>
      <c r="G12" s="13">
        <v>0.42780000000000001</v>
      </c>
      <c r="H12" s="13">
        <f t="shared" si="0"/>
        <v>0.42780000000000001</v>
      </c>
    </row>
    <row r="13" spans="1:64">
      <c r="A13" s="3" t="s">
        <v>92</v>
      </c>
      <c r="B13" s="10" t="s">
        <v>71</v>
      </c>
      <c r="C13" s="10" t="s">
        <v>71</v>
      </c>
      <c r="D13" s="3" t="s">
        <v>93</v>
      </c>
      <c r="E13" s="3">
        <v>1</v>
      </c>
      <c r="F13" s="3" t="s">
        <v>94</v>
      </c>
      <c r="G13" s="6">
        <v>0.58520000000000005</v>
      </c>
      <c r="H13" s="6">
        <f t="shared" si="0"/>
        <v>0.58520000000000005</v>
      </c>
    </row>
    <row r="14" spans="1:64">
      <c r="A14" s="3" t="s">
        <v>95</v>
      </c>
      <c r="B14" s="10" t="s">
        <v>71</v>
      </c>
      <c r="C14" s="10" t="s">
        <v>71</v>
      </c>
      <c r="D14" s="3" t="s">
        <v>96</v>
      </c>
      <c r="E14" s="3">
        <v>1</v>
      </c>
      <c r="F14" s="3" t="s">
        <v>97</v>
      </c>
      <c r="G14" s="6">
        <v>0.70169999999999999</v>
      </c>
      <c r="H14" s="6">
        <f t="shared" si="0"/>
        <v>0.70169999999999999</v>
      </c>
    </row>
    <row r="15" spans="1:64">
      <c r="A15" s="3" t="s">
        <v>98</v>
      </c>
      <c r="B15" s="10" t="s">
        <v>71</v>
      </c>
      <c r="C15" s="10" t="s">
        <v>71</v>
      </c>
      <c r="D15" s="3" t="s">
        <v>71</v>
      </c>
      <c r="E15" s="3">
        <v>1</v>
      </c>
      <c r="F15" s="3" t="s">
        <v>99</v>
      </c>
      <c r="G15" s="6">
        <v>0.1108</v>
      </c>
      <c r="H15" s="6">
        <f t="shared" si="0"/>
        <v>0.1108</v>
      </c>
    </row>
    <row r="16" spans="1:64">
      <c r="A16" s="3" t="s">
        <v>100</v>
      </c>
      <c r="B16" s="10" t="s">
        <v>71</v>
      </c>
      <c r="C16" s="10" t="s">
        <v>71</v>
      </c>
      <c r="D16" s="3" t="s">
        <v>71</v>
      </c>
      <c r="E16" s="3">
        <v>1</v>
      </c>
      <c r="F16" s="3" t="s">
        <v>101</v>
      </c>
      <c r="G16" s="6">
        <v>8.8900000000000007E-2</v>
      </c>
      <c r="H16" s="6">
        <f t="shared" si="0"/>
        <v>8.8900000000000007E-2</v>
      </c>
    </row>
    <row r="17" spans="1:8">
      <c r="A17" s="3" t="s">
        <v>102</v>
      </c>
      <c r="B17" s="10" t="s">
        <v>71</v>
      </c>
      <c r="C17" s="10" t="s">
        <v>71</v>
      </c>
      <c r="D17" s="3" t="s">
        <v>71</v>
      </c>
      <c r="E17" s="3">
        <v>14</v>
      </c>
      <c r="F17" s="3" t="s">
        <v>103</v>
      </c>
      <c r="G17" s="6">
        <v>0.30059999999999998</v>
      </c>
      <c r="H17" s="6">
        <f t="shared" si="0"/>
        <v>4.2083999999999993</v>
      </c>
    </row>
    <row r="18" spans="1:8">
      <c r="A18" s="3" t="s">
        <v>104</v>
      </c>
      <c r="B18" s="10" t="s">
        <v>71</v>
      </c>
      <c r="C18" s="10" t="s">
        <v>71</v>
      </c>
      <c r="D18" s="3" t="s">
        <v>105</v>
      </c>
      <c r="E18" s="3">
        <v>2</v>
      </c>
      <c r="F18" s="3" t="s">
        <v>106</v>
      </c>
      <c r="G18" s="6">
        <v>0.188</v>
      </c>
      <c r="H18" s="6">
        <f t="shared" si="0"/>
        <v>0.376</v>
      </c>
    </row>
    <row r="19" spans="1:8">
      <c r="A19" s="3" t="s">
        <v>107</v>
      </c>
      <c r="B19" s="10" t="s">
        <v>71</v>
      </c>
      <c r="C19" s="10" t="s">
        <v>71</v>
      </c>
      <c r="D19" s="3" t="s">
        <v>71</v>
      </c>
      <c r="E19" s="3">
        <v>2</v>
      </c>
      <c r="F19" s="3" t="s">
        <v>108</v>
      </c>
      <c r="G19" s="6">
        <v>0.1045</v>
      </c>
      <c r="H19" s="6">
        <f t="shared" si="0"/>
        <v>0.20899999999999999</v>
      </c>
    </row>
    <row r="20" spans="1:8">
      <c r="A20" s="3" t="s">
        <v>109</v>
      </c>
      <c r="B20" s="10" t="s">
        <v>71</v>
      </c>
      <c r="C20" s="10" t="s">
        <v>71</v>
      </c>
      <c r="D20" s="3" t="s">
        <v>71</v>
      </c>
      <c r="E20" s="3">
        <v>4</v>
      </c>
      <c r="F20" s="3" t="s">
        <v>110</v>
      </c>
      <c r="G20" s="6">
        <v>0.1057</v>
      </c>
      <c r="H20" s="6">
        <f t="shared" si="0"/>
        <v>0.42280000000000001</v>
      </c>
    </row>
    <row r="21" spans="1:8" s="11" customFormat="1">
      <c r="A21" s="11" t="s">
        <v>111</v>
      </c>
      <c r="B21" s="12" t="s">
        <v>71</v>
      </c>
      <c r="C21" s="12" t="s">
        <v>71</v>
      </c>
      <c r="D21" s="11" t="s">
        <v>112</v>
      </c>
      <c r="E21" s="11">
        <v>1</v>
      </c>
      <c r="F21" s="11" t="s">
        <v>113</v>
      </c>
      <c r="G21" s="13">
        <v>1.0671999999999999</v>
      </c>
      <c r="H21" s="13">
        <f t="shared" si="0"/>
        <v>1.0671999999999999</v>
      </c>
    </row>
    <row r="22" spans="1:8">
      <c r="A22" s="3" t="s">
        <v>114</v>
      </c>
      <c r="B22" s="10" t="s">
        <v>115</v>
      </c>
      <c r="C22" s="10" t="s">
        <v>116</v>
      </c>
      <c r="D22" s="3" t="s">
        <v>117</v>
      </c>
      <c r="E22" s="3">
        <v>1</v>
      </c>
      <c r="F22" s="3" t="s">
        <v>118</v>
      </c>
      <c r="G22" s="6">
        <v>0.20200000000000001</v>
      </c>
      <c r="H22" s="6">
        <f t="shared" si="0"/>
        <v>0.20200000000000001</v>
      </c>
    </row>
    <row r="23" spans="1:8">
      <c r="A23" s="3" t="s">
        <v>119</v>
      </c>
      <c r="B23" s="10" t="s">
        <v>120</v>
      </c>
      <c r="C23" s="10" t="s">
        <v>121</v>
      </c>
      <c r="D23" s="3" t="s">
        <v>122</v>
      </c>
      <c r="E23" s="3">
        <v>4</v>
      </c>
      <c r="F23" s="3" t="s">
        <v>123</v>
      </c>
      <c r="G23" s="6">
        <v>1.06E-2</v>
      </c>
      <c r="H23" s="6">
        <f t="shared" si="0"/>
        <v>4.24E-2</v>
      </c>
    </row>
    <row r="24" spans="1:8">
      <c r="A24" s="3" t="s">
        <v>119</v>
      </c>
      <c r="B24" s="10" t="s">
        <v>124</v>
      </c>
      <c r="C24" s="10">
        <v>1206</v>
      </c>
      <c r="D24" s="3" t="s">
        <v>125</v>
      </c>
      <c r="E24" s="3">
        <v>3</v>
      </c>
      <c r="F24" s="3" t="s">
        <v>126</v>
      </c>
      <c r="G24" s="6">
        <v>1.06E-2</v>
      </c>
      <c r="H24" s="6">
        <f t="shared" si="0"/>
        <v>3.1800000000000002E-2</v>
      </c>
    </row>
    <row r="25" spans="1:8" s="7" customFormat="1">
      <c r="A25" s="7" t="s">
        <v>119</v>
      </c>
      <c r="B25" s="8">
        <v>470</v>
      </c>
      <c r="C25" s="8">
        <v>1206</v>
      </c>
      <c r="D25" s="7" t="s">
        <v>127</v>
      </c>
      <c r="E25" s="7">
        <v>1</v>
      </c>
      <c r="G25" s="9">
        <v>1.06E-2</v>
      </c>
      <c r="H25" s="9">
        <f t="shared" si="0"/>
        <v>1.06E-2</v>
      </c>
    </row>
    <row r="26" spans="1:8" s="7" customFormat="1">
      <c r="A26" s="7" t="s">
        <v>119</v>
      </c>
      <c r="B26" s="8" t="s">
        <v>128</v>
      </c>
      <c r="C26" s="8">
        <v>1206</v>
      </c>
      <c r="D26" s="7" t="s">
        <v>129</v>
      </c>
      <c r="E26" s="7">
        <v>1</v>
      </c>
      <c r="G26" s="9">
        <v>1.06E-2</v>
      </c>
      <c r="H26" s="9">
        <f t="shared" si="0"/>
        <v>1.06E-2</v>
      </c>
    </row>
    <row r="27" spans="1:8" s="7" customFormat="1">
      <c r="A27" s="7" t="s">
        <v>119</v>
      </c>
      <c r="B27" s="8" t="s">
        <v>130</v>
      </c>
      <c r="C27" s="8">
        <v>1206</v>
      </c>
      <c r="D27" s="7" t="s">
        <v>131</v>
      </c>
      <c r="E27" s="7">
        <v>1</v>
      </c>
      <c r="G27" s="9">
        <v>1.06E-2</v>
      </c>
      <c r="H27" s="9">
        <f t="shared" si="0"/>
        <v>1.06E-2</v>
      </c>
    </row>
    <row r="28" spans="1:8">
      <c r="A28" s="3" t="s">
        <v>119</v>
      </c>
      <c r="B28" s="10" t="s">
        <v>132</v>
      </c>
      <c r="C28" s="10">
        <v>1206</v>
      </c>
      <c r="D28" s="3" t="s">
        <v>133</v>
      </c>
      <c r="E28" s="3">
        <v>3</v>
      </c>
      <c r="F28" s="3" t="s">
        <v>134</v>
      </c>
      <c r="G28" s="6">
        <v>1.06E-2</v>
      </c>
      <c r="H28" s="6">
        <f t="shared" si="0"/>
        <v>3.1800000000000002E-2</v>
      </c>
    </row>
    <row r="29" spans="1:8" s="7" customFormat="1">
      <c r="A29" s="7" t="s">
        <v>119</v>
      </c>
      <c r="B29" s="8" t="s">
        <v>135</v>
      </c>
      <c r="C29" s="8">
        <v>1206</v>
      </c>
      <c r="D29" s="7" t="s">
        <v>136</v>
      </c>
      <c r="E29" s="7">
        <v>2</v>
      </c>
      <c r="G29" s="9">
        <v>1.06E-2</v>
      </c>
      <c r="H29" s="9">
        <f t="shared" si="0"/>
        <v>2.12E-2</v>
      </c>
    </row>
    <row r="30" spans="1:8" s="7" customFormat="1">
      <c r="A30" s="7" t="s">
        <v>119</v>
      </c>
      <c r="B30" s="8" t="s">
        <v>137</v>
      </c>
      <c r="C30" s="8">
        <v>1206</v>
      </c>
      <c r="D30" s="7" t="s">
        <v>138</v>
      </c>
      <c r="E30" s="7">
        <v>1</v>
      </c>
      <c r="G30" s="9">
        <v>1.06E-2</v>
      </c>
      <c r="H30" s="9">
        <f t="shared" si="0"/>
        <v>1.06E-2</v>
      </c>
    </row>
    <row r="31" spans="1:8">
      <c r="A31" s="3" t="s">
        <v>119</v>
      </c>
      <c r="B31" s="10" t="s">
        <v>139</v>
      </c>
      <c r="C31" s="10">
        <v>1206</v>
      </c>
      <c r="D31" s="3" t="s">
        <v>140</v>
      </c>
      <c r="E31" s="3">
        <v>12</v>
      </c>
      <c r="F31" s="3" t="s">
        <v>141</v>
      </c>
      <c r="G31" s="6">
        <v>1.06E-2</v>
      </c>
      <c r="H31" s="6">
        <f t="shared" si="0"/>
        <v>0.12720000000000001</v>
      </c>
    </row>
    <row r="32" spans="1:8" s="7" customFormat="1">
      <c r="A32" s="7" t="s">
        <v>119</v>
      </c>
      <c r="B32" s="8" t="s">
        <v>142</v>
      </c>
      <c r="C32" s="8">
        <v>1206</v>
      </c>
      <c r="D32" s="7" t="s">
        <v>143</v>
      </c>
      <c r="E32" s="7">
        <v>2</v>
      </c>
      <c r="G32" s="9">
        <v>1.06E-2</v>
      </c>
      <c r="H32" s="9">
        <f t="shared" si="0"/>
        <v>2.12E-2</v>
      </c>
    </row>
    <row r="33" spans="1:8" s="7" customFormat="1">
      <c r="A33" s="7" t="s">
        <v>119</v>
      </c>
      <c r="B33" s="8" t="s">
        <v>144</v>
      </c>
      <c r="C33" s="8">
        <v>1206</v>
      </c>
      <c r="D33" s="7" t="s">
        <v>145</v>
      </c>
      <c r="E33" s="7">
        <v>2</v>
      </c>
      <c r="G33" s="9">
        <v>1.06E-2</v>
      </c>
      <c r="H33" s="9">
        <f t="shared" si="0"/>
        <v>2.12E-2</v>
      </c>
    </row>
    <row r="34" spans="1:8" s="7" customFormat="1">
      <c r="A34" s="7" t="s">
        <v>119</v>
      </c>
      <c r="B34" s="8" t="s">
        <v>146</v>
      </c>
      <c r="C34" s="8">
        <v>1206</v>
      </c>
      <c r="D34" s="7" t="s">
        <v>147</v>
      </c>
      <c r="E34" s="7">
        <v>1</v>
      </c>
      <c r="G34" s="9">
        <v>1.06E-2</v>
      </c>
      <c r="H34" s="9">
        <f t="shared" si="0"/>
        <v>1.06E-2</v>
      </c>
    </row>
    <row r="35" spans="1:8" s="7" customFormat="1">
      <c r="A35" s="7" t="s">
        <v>119</v>
      </c>
      <c r="B35" s="8" t="s">
        <v>148</v>
      </c>
      <c r="C35" s="8">
        <v>1206</v>
      </c>
      <c r="D35" s="7" t="s">
        <v>149</v>
      </c>
      <c r="E35" s="7">
        <v>1</v>
      </c>
      <c r="G35" s="9">
        <v>1.06E-2</v>
      </c>
      <c r="H35" s="9">
        <f t="shared" si="0"/>
        <v>1.06E-2</v>
      </c>
    </row>
    <row r="36" spans="1:8" s="11" customFormat="1">
      <c r="A36" s="11" t="s">
        <v>150</v>
      </c>
      <c r="B36" s="12" t="s">
        <v>71</v>
      </c>
      <c r="C36" s="12" t="s">
        <v>71</v>
      </c>
      <c r="D36" s="11" t="s">
        <v>151</v>
      </c>
      <c r="E36" s="11">
        <v>2</v>
      </c>
      <c r="F36" s="11" t="s">
        <v>152</v>
      </c>
      <c r="G36" s="13">
        <v>9.7900000000000001E-2</v>
      </c>
      <c r="H36" s="13">
        <f t="shared" si="0"/>
        <v>0.1958</v>
      </c>
    </row>
    <row r="37" spans="1:8">
      <c r="A37" s="3" t="s">
        <v>150</v>
      </c>
      <c r="B37" s="10" t="s">
        <v>71</v>
      </c>
      <c r="C37" s="10" t="s">
        <v>71</v>
      </c>
      <c r="D37" s="3" t="s">
        <v>153</v>
      </c>
      <c r="E37" s="3">
        <v>1</v>
      </c>
      <c r="F37" s="3" t="s">
        <v>154</v>
      </c>
      <c r="G37" s="6">
        <v>0.1648</v>
      </c>
      <c r="H37" s="6">
        <f t="shared" si="0"/>
        <v>0.1648</v>
      </c>
    </row>
    <row r="38" spans="1:8">
      <c r="A38" s="3" t="s">
        <v>155</v>
      </c>
      <c r="B38" s="10" t="s">
        <v>71</v>
      </c>
      <c r="C38" s="10" t="s">
        <v>156</v>
      </c>
      <c r="D38" s="3" t="s">
        <v>157</v>
      </c>
      <c r="E38" s="3">
        <v>1</v>
      </c>
      <c r="F38" s="3" t="s">
        <v>158</v>
      </c>
      <c r="G38" s="6">
        <v>0.1527</v>
      </c>
      <c r="H38" s="6">
        <f t="shared" si="0"/>
        <v>0.1527</v>
      </c>
    </row>
    <row r="39" spans="1:8">
      <c r="A39" s="3" t="s">
        <v>159</v>
      </c>
      <c r="B39" s="10" t="s">
        <v>71</v>
      </c>
      <c r="C39" s="10" t="s">
        <v>160</v>
      </c>
      <c r="D39" s="3" t="s">
        <v>161</v>
      </c>
      <c r="E39" s="3">
        <v>1</v>
      </c>
      <c r="F39" s="3" t="s">
        <v>162</v>
      </c>
      <c r="G39" s="6">
        <v>1.05</v>
      </c>
      <c r="H39" s="6">
        <f t="shared" si="0"/>
        <v>1.05</v>
      </c>
    </row>
    <row r="40" spans="1:8">
      <c r="A40" s="3" t="s">
        <v>163</v>
      </c>
      <c r="B40" s="10" t="s">
        <v>71</v>
      </c>
      <c r="C40" s="10" t="s">
        <v>164</v>
      </c>
      <c r="D40" s="3" t="s">
        <v>165</v>
      </c>
      <c r="E40" s="3">
        <v>1</v>
      </c>
      <c r="F40" s="3" t="s">
        <v>166</v>
      </c>
      <c r="G40" s="6">
        <v>0.2772</v>
      </c>
      <c r="H40" s="6">
        <f t="shared" si="0"/>
        <v>0.2772</v>
      </c>
    </row>
    <row r="41" spans="1:8" s="11" customFormat="1">
      <c r="A41" s="11" t="s">
        <v>167</v>
      </c>
      <c r="B41" s="12" t="s">
        <v>71</v>
      </c>
      <c r="C41" s="12" t="s">
        <v>168</v>
      </c>
      <c r="D41" s="11" t="s">
        <v>169</v>
      </c>
      <c r="E41" s="11">
        <v>1</v>
      </c>
      <c r="F41" s="11" t="s">
        <v>170</v>
      </c>
      <c r="G41" s="13">
        <v>1.2317</v>
      </c>
      <c r="H41" s="13">
        <f t="shared" si="0"/>
        <v>1.2317</v>
      </c>
    </row>
    <row r="42" spans="1:8" s="11" customFormat="1">
      <c r="A42" s="11" t="s">
        <v>171</v>
      </c>
      <c r="B42" s="12" t="s">
        <v>71</v>
      </c>
      <c r="C42" s="12" t="s">
        <v>164</v>
      </c>
      <c r="D42" s="11" t="s">
        <v>172</v>
      </c>
      <c r="E42" s="11">
        <v>1</v>
      </c>
      <c r="F42" s="11" t="s">
        <v>173</v>
      </c>
      <c r="G42" s="13">
        <v>0.99</v>
      </c>
      <c r="H42" s="13">
        <f t="shared" si="0"/>
        <v>0.99</v>
      </c>
    </row>
    <row r="43" spans="1:8">
      <c r="A43" s="3" t="s">
        <v>174</v>
      </c>
      <c r="B43" s="10" t="s">
        <v>71</v>
      </c>
      <c r="C43" s="10" t="s">
        <v>175</v>
      </c>
      <c r="D43" s="3" t="s">
        <v>176</v>
      </c>
      <c r="E43" s="3">
        <v>1</v>
      </c>
      <c r="F43" s="3" t="s">
        <v>177</v>
      </c>
      <c r="G43" s="6">
        <v>1.35</v>
      </c>
      <c r="H43" s="6">
        <f t="shared" si="0"/>
        <v>1.35</v>
      </c>
    </row>
    <row r="44" spans="1:8">
      <c r="A44" s="3" t="s">
        <v>178</v>
      </c>
      <c r="B44" s="10" t="s">
        <v>71</v>
      </c>
      <c r="C44" s="10" t="s">
        <v>179</v>
      </c>
      <c r="D44" s="3" t="s">
        <v>180</v>
      </c>
      <c r="E44" s="3">
        <v>3</v>
      </c>
      <c r="F44" s="3" t="s">
        <v>181</v>
      </c>
      <c r="G44" s="6">
        <v>0.35</v>
      </c>
      <c r="H44" s="6">
        <f t="shared" si="0"/>
        <v>1.0499999999999998</v>
      </c>
    </row>
    <row r="45" spans="1:8">
      <c r="A45" s="3" t="s">
        <v>182</v>
      </c>
      <c r="B45" s="10" t="s">
        <v>71</v>
      </c>
      <c r="C45" s="10" t="s">
        <v>183</v>
      </c>
      <c r="D45" s="3" t="s">
        <v>184</v>
      </c>
      <c r="E45" s="3">
        <v>1</v>
      </c>
      <c r="F45" s="3" t="s">
        <v>185</v>
      </c>
      <c r="G45" s="6">
        <v>0.12</v>
      </c>
      <c r="H45" s="6">
        <f t="shared" si="0"/>
        <v>0.12</v>
      </c>
    </row>
    <row r="46" spans="1:8" s="11" customFormat="1">
      <c r="A46" s="11" t="s">
        <v>186</v>
      </c>
      <c r="B46" s="12" t="s">
        <v>71</v>
      </c>
      <c r="C46" s="12" t="s">
        <v>156</v>
      </c>
      <c r="D46" s="11" t="s">
        <v>187</v>
      </c>
      <c r="E46" s="11">
        <v>1</v>
      </c>
      <c r="F46" s="11" t="s">
        <v>188</v>
      </c>
      <c r="G46" s="13">
        <v>0.1444</v>
      </c>
      <c r="H46" s="13">
        <f t="shared" si="0"/>
        <v>0.1444</v>
      </c>
    </row>
    <row r="47" spans="1:8" s="11" customFormat="1">
      <c r="A47" s="11" t="s">
        <v>189</v>
      </c>
      <c r="B47" s="12" t="s">
        <v>190</v>
      </c>
      <c r="C47" s="12" t="s">
        <v>191</v>
      </c>
      <c r="D47" s="11" t="s">
        <v>192</v>
      </c>
      <c r="E47" s="11">
        <v>1</v>
      </c>
      <c r="F47" s="11" t="s">
        <v>193</v>
      </c>
      <c r="G47" s="13">
        <v>0.374</v>
      </c>
      <c r="H47" s="13">
        <f t="shared" si="0"/>
        <v>0.374</v>
      </c>
    </row>
    <row r="48" spans="1:8">
      <c r="A48" s="3" t="s">
        <v>194</v>
      </c>
      <c r="B48" s="10" t="s">
        <v>71</v>
      </c>
      <c r="C48" s="10" t="s">
        <v>71</v>
      </c>
      <c r="D48" s="3" t="s">
        <v>195</v>
      </c>
      <c r="E48" s="3">
        <v>1</v>
      </c>
      <c r="F48" s="3" t="s">
        <v>196</v>
      </c>
      <c r="G48" s="14">
        <v>0.4244</v>
      </c>
      <c r="H48" s="15">
        <f t="shared" si="0"/>
        <v>0.4244</v>
      </c>
    </row>
    <row r="49" spans="7:10">
      <c r="G49" s="16"/>
      <c r="H49" s="6"/>
      <c r="I49" s="26"/>
      <c r="J49" s="26"/>
    </row>
    <row r="50" spans="7:10">
      <c r="G50" s="16"/>
      <c r="H50" s="6"/>
      <c r="I50" s="17" t="s">
        <v>36</v>
      </c>
      <c r="J50" s="18">
        <f>SUM(H:H)</f>
        <v>17.702220000000004</v>
      </c>
    </row>
    <row r="51" spans="7:10">
      <c r="G51" s="16"/>
      <c r="H51" s="6"/>
    </row>
    <row r="52" spans="7:10">
      <c r="G52" s="16"/>
      <c r="H52" s="6"/>
    </row>
    <row r="53" spans="7:10">
      <c r="G53" s="16"/>
      <c r="H53" s="6"/>
    </row>
    <row r="54" spans="7:10">
      <c r="G54" s="16"/>
      <c r="H54" s="6"/>
    </row>
    <row r="55" spans="7:10">
      <c r="G55" s="16"/>
      <c r="H55" s="6"/>
    </row>
    <row r="56" spans="7:10">
      <c r="G56" s="16"/>
      <c r="H56" s="6"/>
    </row>
    <row r="57" spans="7:10">
      <c r="G57" s="16"/>
      <c r="H57" s="6"/>
    </row>
    <row r="58" spans="7:10">
      <c r="G58" s="16"/>
      <c r="H58" s="16"/>
    </row>
    <row r="59" spans="7:10">
      <c r="G59" s="16"/>
      <c r="H59" s="16"/>
    </row>
    <row r="60" spans="7:10">
      <c r="G60" s="16"/>
      <c r="H60" s="16"/>
    </row>
    <row r="61" spans="7:10">
      <c r="G61" s="16"/>
      <c r="H61" s="16"/>
    </row>
    <row r="62" spans="7:10">
      <c r="G62" s="16"/>
      <c r="H62" s="16"/>
    </row>
    <row r="63" spans="7:10">
      <c r="G63" s="16"/>
      <c r="H63" s="16"/>
    </row>
    <row r="64" spans="7:10">
      <c r="G64" s="16"/>
      <c r="H64" s="16"/>
    </row>
    <row r="65" spans="7:8">
      <c r="G65" s="16"/>
      <c r="H65" s="16"/>
    </row>
    <row r="66" spans="7:8">
      <c r="G66" s="16"/>
      <c r="H66" s="16"/>
    </row>
    <row r="67" spans="7:8">
      <c r="G67" s="16"/>
      <c r="H67" s="16"/>
    </row>
    <row r="68" spans="7:8">
      <c r="G68" s="16"/>
      <c r="H68" s="16"/>
    </row>
    <row r="69" spans="7:8">
      <c r="G69" s="16"/>
      <c r="H69" s="16"/>
    </row>
    <row r="70" spans="7:8">
      <c r="G70" s="16"/>
      <c r="H70" s="16"/>
    </row>
    <row r="71" spans="7:8">
      <c r="G71" s="16"/>
      <c r="H71" s="16"/>
    </row>
    <row r="72" spans="7:8">
      <c r="G72" s="16"/>
      <c r="H72" s="16"/>
    </row>
    <row r="73" spans="7:8">
      <c r="G73" s="16"/>
      <c r="H73" s="16"/>
    </row>
    <row r="74" spans="7:8">
      <c r="G74" s="16"/>
      <c r="H74" s="16"/>
    </row>
    <row r="75" spans="7:8">
      <c r="G75" s="16"/>
      <c r="H75" s="16"/>
    </row>
    <row r="76" spans="7:8">
      <c r="G76" s="16"/>
      <c r="H76" s="16"/>
    </row>
    <row r="77" spans="7:8">
      <c r="G77" s="16"/>
      <c r="H77" s="16"/>
    </row>
    <row r="78" spans="7:8">
      <c r="G78" s="16"/>
      <c r="H78" s="16"/>
    </row>
    <row r="79" spans="7:8">
      <c r="G79" s="16"/>
      <c r="H79" s="16"/>
    </row>
    <row r="80" spans="7:8">
      <c r="G80" s="16"/>
      <c r="H80" s="16"/>
    </row>
    <row r="81" spans="7:8">
      <c r="G81" s="16"/>
      <c r="H81" s="16"/>
    </row>
    <row r="82" spans="7:8">
      <c r="G82" s="16"/>
      <c r="H82" s="16"/>
    </row>
    <row r="83" spans="7:8">
      <c r="G83" s="16"/>
      <c r="H83" s="16"/>
    </row>
    <row r="84" spans="7:8">
      <c r="G84" s="16"/>
      <c r="H84" s="16"/>
    </row>
    <row r="85" spans="7:8">
      <c r="G85" s="16"/>
      <c r="H85" s="16"/>
    </row>
    <row r="86" spans="7:8">
      <c r="G86" s="16"/>
      <c r="H86" s="16"/>
    </row>
    <row r="87" spans="7:8">
      <c r="G87" s="16"/>
      <c r="H87" s="16"/>
    </row>
    <row r="88" spans="7:8">
      <c r="G88" s="16"/>
      <c r="H88" s="16"/>
    </row>
    <row r="89" spans="7:8">
      <c r="G89" s="16"/>
      <c r="H89" s="16"/>
    </row>
    <row r="90" spans="7:8">
      <c r="G90" s="16"/>
      <c r="H90" s="16"/>
    </row>
    <row r="91" spans="7:8">
      <c r="G91" s="16"/>
      <c r="H91" s="16"/>
    </row>
    <row r="92" spans="7:8">
      <c r="G92" s="16"/>
      <c r="H92" s="16"/>
    </row>
    <row r="93" spans="7:8">
      <c r="G93" s="16"/>
      <c r="H93" s="16"/>
    </row>
    <row r="94" spans="7:8">
      <c r="G94" s="16"/>
      <c r="H94" s="16"/>
    </row>
    <row r="95" spans="7:8">
      <c r="G95" s="16"/>
      <c r="H95" s="16"/>
    </row>
    <row r="96" spans="7:8">
      <c r="G96" s="16"/>
      <c r="H96" s="16"/>
    </row>
    <row r="97" spans="7:8">
      <c r="G97" s="16"/>
      <c r="H97" s="16"/>
    </row>
    <row r="98" spans="7:8">
      <c r="G98" s="16"/>
      <c r="H98" s="16"/>
    </row>
    <row r="99" spans="7:8">
      <c r="G99" s="16"/>
      <c r="H99" s="16"/>
    </row>
    <row r="100" spans="7:8">
      <c r="G100" s="16"/>
      <c r="H100" s="16"/>
    </row>
    <row r="101" spans="7:8">
      <c r="G101" s="16"/>
      <c r="H101" s="16"/>
    </row>
    <row r="102" spans="7:8">
      <c r="G102" s="16"/>
      <c r="H102" s="16"/>
    </row>
    <row r="103" spans="7:8">
      <c r="G103" s="16"/>
      <c r="H103" s="16"/>
    </row>
    <row r="104" spans="7:8">
      <c r="G104" s="16"/>
      <c r="H104" s="16"/>
    </row>
    <row r="105" spans="7:8">
      <c r="G105" s="16"/>
      <c r="H105" s="16"/>
    </row>
    <row r="106" spans="7:8">
      <c r="G106" s="16"/>
      <c r="H106" s="16"/>
    </row>
    <row r="107" spans="7:8">
      <c r="G107" s="16"/>
      <c r="H107" s="16"/>
    </row>
    <row r="108" spans="7:8">
      <c r="G108" s="16"/>
      <c r="H108" s="16"/>
    </row>
    <row r="109" spans="7:8">
      <c r="G109" s="16"/>
      <c r="H109" s="16"/>
    </row>
    <row r="110" spans="7:8">
      <c r="G110" s="16"/>
      <c r="H110" s="16"/>
    </row>
    <row r="111" spans="7:8">
      <c r="G111" s="16"/>
      <c r="H111" s="16"/>
    </row>
    <row r="112" spans="7:8">
      <c r="G112" s="16"/>
      <c r="H112" s="16"/>
    </row>
    <row r="113" spans="7:8">
      <c r="G113" s="16"/>
      <c r="H113" s="16"/>
    </row>
    <row r="114" spans="7:8">
      <c r="G114" s="16"/>
      <c r="H114" s="16"/>
    </row>
    <row r="115" spans="7:8">
      <c r="G115" s="16"/>
      <c r="H115" s="16"/>
    </row>
    <row r="116" spans="7:8">
      <c r="G116" s="16"/>
      <c r="H116" s="16"/>
    </row>
    <row r="117" spans="7:8">
      <c r="G117" s="16"/>
      <c r="H117" s="16"/>
    </row>
    <row r="118" spans="7:8">
      <c r="G118" s="16"/>
      <c r="H118" s="16"/>
    </row>
    <row r="119" spans="7:8">
      <c r="G119" s="16"/>
      <c r="H119" s="16"/>
    </row>
    <row r="120" spans="7:8">
      <c r="G120" s="16"/>
      <c r="H120" s="16"/>
    </row>
    <row r="121" spans="7:8">
      <c r="G121" s="16"/>
      <c r="H121" s="16"/>
    </row>
    <row r="122" spans="7:8">
      <c r="G122" s="16"/>
      <c r="H122" s="16"/>
    </row>
    <row r="123" spans="7:8">
      <c r="G123" s="16"/>
      <c r="H123" s="16"/>
    </row>
    <row r="124" spans="7:8">
      <c r="G124" s="16"/>
      <c r="H124" s="16"/>
    </row>
    <row r="125" spans="7:8">
      <c r="G125" s="16"/>
      <c r="H125" s="16"/>
    </row>
    <row r="126" spans="7:8">
      <c r="G126" s="16"/>
      <c r="H126" s="16"/>
    </row>
    <row r="127" spans="7:8">
      <c r="G127" s="16"/>
      <c r="H127" s="16"/>
    </row>
    <row r="128" spans="7:8">
      <c r="G128" s="16"/>
      <c r="H128" s="16"/>
    </row>
    <row r="129" spans="7:8">
      <c r="G129" s="16"/>
      <c r="H129" s="16"/>
    </row>
    <row r="130" spans="7:8">
      <c r="G130" s="16"/>
      <c r="H130" s="16"/>
    </row>
    <row r="131" spans="7:8">
      <c r="G131" s="16"/>
      <c r="H131" s="16"/>
    </row>
    <row r="132" spans="7:8">
      <c r="G132" s="16"/>
      <c r="H132" s="16"/>
    </row>
    <row r="133" spans="7:8">
      <c r="G133" s="16"/>
      <c r="H133" s="16"/>
    </row>
    <row r="134" spans="7:8">
      <c r="G134" s="16"/>
      <c r="H134" s="16"/>
    </row>
    <row r="135" spans="7:8">
      <c r="G135" s="16"/>
      <c r="H135" s="16"/>
    </row>
    <row r="136" spans="7:8">
      <c r="G136" s="16"/>
      <c r="H136" s="16"/>
    </row>
    <row r="137" spans="7:8">
      <c r="G137" s="16"/>
      <c r="H137" s="16"/>
    </row>
    <row r="138" spans="7:8">
      <c r="G138" s="16"/>
      <c r="H138" s="16"/>
    </row>
    <row r="139" spans="7:8">
      <c r="G139" s="16"/>
      <c r="H139" s="16"/>
    </row>
    <row r="140" spans="7:8">
      <c r="G140" s="16"/>
      <c r="H140" s="16"/>
    </row>
    <row r="141" spans="7:8">
      <c r="G141" s="16"/>
      <c r="H141" s="16"/>
    </row>
    <row r="142" spans="7:8">
      <c r="G142" s="16"/>
      <c r="H142" s="16"/>
    </row>
    <row r="143" spans="7:8">
      <c r="G143" s="16"/>
      <c r="H143" s="16"/>
    </row>
    <row r="144" spans="7:8">
      <c r="G144" s="16"/>
      <c r="H144" s="16"/>
    </row>
    <row r="145" spans="7:8">
      <c r="G145" s="16"/>
      <c r="H145" s="16"/>
    </row>
    <row r="146" spans="7:8">
      <c r="G146" s="16"/>
      <c r="H146" s="16"/>
    </row>
    <row r="147" spans="7:8">
      <c r="G147" s="16"/>
      <c r="H147" s="16"/>
    </row>
    <row r="148" spans="7:8">
      <c r="G148" s="16"/>
      <c r="H148" s="16"/>
    </row>
    <row r="149" spans="7:8">
      <c r="G149" s="16"/>
      <c r="H149" s="16"/>
    </row>
    <row r="150" spans="7:8">
      <c r="G150" s="16"/>
      <c r="H150" s="16"/>
    </row>
    <row r="151" spans="7:8">
      <c r="G151" s="16"/>
      <c r="H151" s="16"/>
    </row>
    <row r="152" spans="7:8">
      <c r="G152" s="16"/>
      <c r="H152" s="16"/>
    </row>
    <row r="153" spans="7:8">
      <c r="G153" s="16"/>
      <c r="H153" s="16"/>
    </row>
    <row r="154" spans="7:8">
      <c r="G154" s="16"/>
      <c r="H154" s="16"/>
    </row>
    <row r="155" spans="7:8">
      <c r="G155" s="16"/>
      <c r="H155" s="16"/>
    </row>
    <row r="156" spans="7:8">
      <c r="G156" s="16"/>
      <c r="H156" s="16"/>
    </row>
    <row r="157" spans="7:8">
      <c r="G157" s="16"/>
      <c r="H157" s="16"/>
    </row>
    <row r="158" spans="7:8">
      <c r="G158" s="16"/>
      <c r="H158" s="16"/>
    </row>
    <row r="159" spans="7:8">
      <c r="G159" s="16"/>
      <c r="H159" s="16"/>
    </row>
    <row r="160" spans="7:8">
      <c r="G160" s="16"/>
      <c r="H160" s="16"/>
    </row>
    <row r="161" spans="7:8">
      <c r="G161" s="16"/>
      <c r="H161" s="16"/>
    </row>
    <row r="162" spans="7:8">
      <c r="G162" s="16"/>
      <c r="H162" s="16"/>
    </row>
    <row r="163" spans="7:8">
      <c r="G163" s="16"/>
      <c r="H163" s="16"/>
    </row>
    <row r="164" spans="7:8">
      <c r="G164" s="16"/>
      <c r="H164" s="16"/>
    </row>
    <row r="165" spans="7:8">
      <c r="G165" s="16"/>
      <c r="H165" s="16"/>
    </row>
    <row r="166" spans="7:8">
      <c r="G166" s="16"/>
      <c r="H166" s="16"/>
    </row>
    <row r="167" spans="7:8">
      <c r="G167" s="16"/>
      <c r="H167" s="16"/>
    </row>
    <row r="168" spans="7:8">
      <c r="G168" s="16"/>
      <c r="H168" s="16"/>
    </row>
    <row r="169" spans="7:8">
      <c r="G169" s="16"/>
      <c r="H169" s="16"/>
    </row>
    <row r="170" spans="7:8">
      <c r="G170" s="16"/>
      <c r="H170" s="16"/>
    </row>
    <row r="171" spans="7:8">
      <c r="G171" s="16"/>
      <c r="H171" s="16"/>
    </row>
    <row r="172" spans="7:8">
      <c r="G172" s="16"/>
      <c r="H172" s="16"/>
    </row>
    <row r="173" spans="7:8">
      <c r="G173" s="16"/>
      <c r="H173" s="16"/>
    </row>
    <row r="174" spans="7:8">
      <c r="G174" s="16"/>
      <c r="H174" s="16"/>
    </row>
    <row r="175" spans="7:8">
      <c r="G175" s="16"/>
      <c r="H175" s="16"/>
    </row>
    <row r="176" spans="7:8">
      <c r="G176" s="16"/>
      <c r="H176" s="16"/>
    </row>
    <row r="177" spans="7:8">
      <c r="G177" s="16"/>
      <c r="H177" s="16"/>
    </row>
    <row r="178" spans="7:8">
      <c r="G178" s="16"/>
      <c r="H178" s="16"/>
    </row>
    <row r="179" spans="7:8">
      <c r="G179" s="16"/>
      <c r="H179" s="16"/>
    </row>
    <row r="180" spans="7:8">
      <c r="G180" s="16"/>
      <c r="H180" s="16"/>
    </row>
    <row r="181" spans="7:8">
      <c r="G181" s="16"/>
      <c r="H181" s="16"/>
    </row>
    <row r="182" spans="7:8">
      <c r="G182" s="16"/>
      <c r="H182" s="16"/>
    </row>
    <row r="183" spans="7:8">
      <c r="G183" s="16"/>
      <c r="H183" s="16"/>
    </row>
    <row r="184" spans="7:8">
      <c r="G184" s="16"/>
      <c r="H184" s="16"/>
    </row>
    <row r="185" spans="7:8">
      <c r="G185" s="16"/>
      <c r="H185" s="16"/>
    </row>
    <row r="186" spans="7:8">
      <c r="G186" s="16"/>
      <c r="H186" s="16"/>
    </row>
    <row r="187" spans="7:8">
      <c r="G187" s="16"/>
      <c r="H187" s="16"/>
    </row>
    <row r="188" spans="7:8">
      <c r="G188" s="16"/>
      <c r="H188" s="16"/>
    </row>
    <row r="189" spans="7:8">
      <c r="G189" s="16"/>
      <c r="H189" s="16"/>
    </row>
    <row r="190" spans="7:8">
      <c r="G190" s="16"/>
      <c r="H190" s="16"/>
    </row>
    <row r="191" spans="7:8">
      <c r="G191" s="16"/>
      <c r="H191" s="16"/>
    </row>
    <row r="192" spans="7:8">
      <c r="G192" s="16"/>
      <c r="H192" s="16"/>
    </row>
    <row r="193" spans="7:8">
      <c r="G193" s="16"/>
      <c r="H193" s="16"/>
    </row>
    <row r="194" spans="7:8">
      <c r="G194" s="16"/>
      <c r="H194" s="16"/>
    </row>
    <row r="195" spans="7:8">
      <c r="G195" s="16"/>
      <c r="H195" s="16"/>
    </row>
    <row r="196" spans="7:8">
      <c r="G196" s="16"/>
      <c r="H196" s="16"/>
    </row>
    <row r="197" spans="7:8">
      <c r="G197" s="16"/>
      <c r="H197" s="16"/>
    </row>
    <row r="198" spans="7:8">
      <c r="G198" s="16"/>
      <c r="H198" s="16"/>
    </row>
    <row r="199" spans="7:8">
      <c r="G199" s="16"/>
      <c r="H199" s="16"/>
    </row>
    <row r="200" spans="7:8">
      <c r="G200" s="16"/>
      <c r="H200" s="16"/>
    </row>
    <row r="201" spans="7:8">
      <c r="G201" s="16"/>
      <c r="H201" s="16"/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39"/>
  <sheetViews>
    <sheetView workbookViewId="0">
      <selection activeCell="F13" sqref="F13"/>
    </sheetView>
  </sheetViews>
  <sheetFormatPr defaultRowHeight="15"/>
  <cols>
    <col min="1" max="1" width="22.125" style="3" customWidth="1"/>
    <col min="2" max="2" width="7.125" style="3" customWidth="1"/>
    <col min="3" max="3" width="29.375" style="3" customWidth="1"/>
    <col min="4" max="4" width="19.125" style="3" customWidth="1"/>
    <col min="5" max="5" width="11.375" style="3" customWidth="1"/>
    <col min="6" max="6" width="25.5" style="3" customWidth="1"/>
    <col min="7" max="7" width="16.75" style="3" customWidth="1"/>
    <col min="8" max="8" width="16.875" style="3" customWidth="1"/>
    <col min="9" max="9" width="10.875" style="3" customWidth="1"/>
    <col min="10" max="1024" width="10.625" style="3" customWidth="1"/>
  </cols>
  <sheetData>
    <row r="1" spans="1:64">
      <c r="A1" s="2" t="s">
        <v>46</v>
      </c>
      <c r="B1" s="2" t="s">
        <v>47</v>
      </c>
      <c r="C1" s="2" t="s">
        <v>48</v>
      </c>
      <c r="D1" s="2" t="s">
        <v>49</v>
      </c>
      <c r="E1" s="1" t="s">
        <v>50</v>
      </c>
      <c r="F1" s="1" t="s">
        <v>51</v>
      </c>
      <c r="G1" s="1" t="s">
        <v>52</v>
      </c>
      <c r="H1" s="1" t="s">
        <v>53</v>
      </c>
    </row>
    <row r="2" spans="1:64">
      <c r="A2" s="10" t="s">
        <v>54</v>
      </c>
      <c r="B2" s="10" t="s">
        <v>55</v>
      </c>
      <c r="C2" s="10">
        <v>1206</v>
      </c>
      <c r="D2" s="10" t="s">
        <v>197</v>
      </c>
      <c r="E2" s="3">
        <v>4</v>
      </c>
      <c r="F2" s="3" t="s">
        <v>57</v>
      </c>
      <c r="G2" s="6">
        <v>6.9000000000000006E-2</v>
      </c>
      <c r="H2" s="16">
        <f t="shared" ref="H2:H14" si="0">E2*G2</f>
        <v>0.27600000000000002</v>
      </c>
    </row>
    <row r="3" spans="1:64">
      <c r="A3" s="10" t="s">
        <v>54</v>
      </c>
      <c r="B3" s="10" t="s">
        <v>64</v>
      </c>
      <c r="C3" s="10">
        <v>1206</v>
      </c>
      <c r="D3" s="10" t="s">
        <v>198</v>
      </c>
      <c r="E3" s="3">
        <v>6</v>
      </c>
      <c r="F3" s="3" t="s">
        <v>66</v>
      </c>
      <c r="G3" s="6">
        <v>3.022E-2</v>
      </c>
      <c r="H3" s="16">
        <f t="shared" si="0"/>
        <v>0.18132000000000001</v>
      </c>
    </row>
    <row r="4" spans="1:64">
      <c r="A4" s="10" t="s">
        <v>54</v>
      </c>
      <c r="B4" s="10" t="s">
        <v>67</v>
      </c>
      <c r="C4" s="10">
        <v>1206</v>
      </c>
      <c r="D4" s="10" t="s">
        <v>199</v>
      </c>
      <c r="E4" s="3">
        <v>2</v>
      </c>
      <c r="F4" s="3" t="s">
        <v>69</v>
      </c>
      <c r="G4" s="6">
        <v>4.4659999999999998E-2</v>
      </c>
      <c r="H4" s="16">
        <f t="shared" si="0"/>
        <v>8.9319999999999997E-2</v>
      </c>
    </row>
    <row r="5" spans="1:64">
      <c r="A5" s="10" t="s">
        <v>70</v>
      </c>
      <c r="B5" s="10" t="s">
        <v>71</v>
      </c>
      <c r="C5" s="10" t="s">
        <v>76</v>
      </c>
      <c r="D5" s="10" t="s">
        <v>200</v>
      </c>
      <c r="E5" s="3">
        <v>1</v>
      </c>
      <c r="F5" s="3" t="s">
        <v>78</v>
      </c>
      <c r="G5" s="6">
        <v>5.0099999999999999E-2</v>
      </c>
      <c r="H5" s="16">
        <f t="shared" si="0"/>
        <v>5.0099999999999999E-2</v>
      </c>
    </row>
    <row r="6" spans="1:64" s="11" customFormat="1">
      <c r="A6" s="12" t="s">
        <v>201</v>
      </c>
      <c r="B6" s="12" t="s">
        <v>71</v>
      </c>
      <c r="C6" s="12" t="s">
        <v>202</v>
      </c>
      <c r="D6" s="12" t="s">
        <v>203</v>
      </c>
      <c r="E6" s="11">
        <v>4</v>
      </c>
      <c r="F6" s="11" t="s">
        <v>204</v>
      </c>
      <c r="G6" s="13">
        <v>0.36749999999999999</v>
      </c>
      <c r="H6" s="13">
        <f t="shared" si="0"/>
        <v>1.47</v>
      </c>
    </row>
    <row r="7" spans="1:64" s="11" customFormat="1">
      <c r="A7" s="12" t="s">
        <v>205</v>
      </c>
      <c r="B7" s="12" t="s">
        <v>71</v>
      </c>
      <c r="C7" s="12" t="s">
        <v>71</v>
      </c>
      <c r="D7" s="12" t="s">
        <v>206</v>
      </c>
      <c r="E7" s="11">
        <v>1</v>
      </c>
      <c r="F7" s="11" t="s">
        <v>207</v>
      </c>
      <c r="G7" s="13">
        <v>0.51229999999999998</v>
      </c>
      <c r="H7" s="13">
        <f t="shared" si="0"/>
        <v>0.51229999999999998</v>
      </c>
    </row>
    <row r="8" spans="1:64" s="11" customFormat="1">
      <c r="A8" s="12" t="s">
        <v>208</v>
      </c>
      <c r="B8" s="12" t="s">
        <v>71</v>
      </c>
      <c r="C8" s="12" t="s">
        <v>71</v>
      </c>
      <c r="D8" s="12" t="s">
        <v>71</v>
      </c>
      <c r="E8" s="11">
        <v>1</v>
      </c>
      <c r="F8" s="11" t="s">
        <v>209</v>
      </c>
      <c r="G8" s="13">
        <v>5.2600000000000001E-2</v>
      </c>
      <c r="H8" s="13">
        <f t="shared" si="0"/>
        <v>5.2600000000000001E-2</v>
      </c>
    </row>
    <row r="9" spans="1:64">
      <c r="A9" s="10" t="s">
        <v>114</v>
      </c>
      <c r="B9" s="10" t="s">
        <v>115</v>
      </c>
      <c r="C9" s="10" t="s">
        <v>71</v>
      </c>
      <c r="D9" s="10" t="s">
        <v>210</v>
      </c>
      <c r="E9" s="3">
        <v>1</v>
      </c>
      <c r="F9" s="3" t="s">
        <v>118</v>
      </c>
      <c r="G9" s="6">
        <v>0.20200000000000001</v>
      </c>
      <c r="H9" s="16">
        <f t="shared" si="0"/>
        <v>0.20200000000000001</v>
      </c>
    </row>
    <row r="10" spans="1:64">
      <c r="A10" s="10" t="s">
        <v>119</v>
      </c>
      <c r="B10" s="10" t="s">
        <v>128</v>
      </c>
      <c r="C10" s="10">
        <v>1206</v>
      </c>
      <c r="D10" s="10" t="s">
        <v>211</v>
      </c>
      <c r="E10" s="3">
        <v>4</v>
      </c>
      <c r="F10" s="3" t="s">
        <v>212</v>
      </c>
      <c r="G10" s="6">
        <v>1.06E-2</v>
      </c>
      <c r="H10" s="16">
        <f t="shared" si="0"/>
        <v>4.24E-2</v>
      </c>
    </row>
    <row r="11" spans="1:64">
      <c r="A11" s="8" t="s">
        <v>119</v>
      </c>
      <c r="B11" s="8" t="s">
        <v>139</v>
      </c>
      <c r="C11" s="8">
        <v>1206</v>
      </c>
      <c r="D11" s="8" t="s">
        <v>149</v>
      </c>
      <c r="E11" s="7">
        <v>1</v>
      </c>
      <c r="F11" s="7" t="s">
        <v>141</v>
      </c>
      <c r="G11" s="9">
        <v>1.06E-2</v>
      </c>
      <c r="H11" s="9">
        <f t="shared" si="0"/>
        <v>1.06E-2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</row>
    <row r="12" spans="1:64">
      <c r="A12" s="10" t="s">
        <v>119</v>
      </c>
      <c r="B12" s="10" t="s">
        <v>213</v>
      </c>
      <c r="C12" s="10">
        <v>1206</v>
      </c>
      <c r="D12" s="10" t="s">
        <v>214</v>
      </c>
      <c r="E12" s="3">
        <v>4</v>
      </c>
      <c r="F12" s="3" t="s">
        <v>215</v>
      </c>
      <c r="G12" s="6">
        <v>0.18440000000000001</v>
      </c>
      <c r="H12" s="16">
        <f t="shared" si="0"/>
        <v>0.73760000000000003</v>
      </c>
    </row>
    <row r="13" spans="1:64">
      <c r="A13" s="10" t="s">
        <v>216</v>
      </c>
      <c r="B13" s="10" t="s">
        <v>71</v>
      </c>
      <c r="C13" s="10" t="s">
        <v>217</v>
      </c>
      <c r="D13" s="10" t="s">
        <v>218</v>
      </c>
      <c r="E13" s="3">
        <v>1</v>
      </c>
      <c r="F13" s="3" t="s">
        <v>219</v>
      </c>
      <c r="G13" s="6">
        <v>3.7</v>
      </c>
      <c r="H13" s="16">
        <f t="shared" si="0"/>
        <v>3.7</v>
      </c>
    </row>
    <row r="14" spans="1:64" s="11" customFormat="1">
      <c r="A14" s="12" t="s">
        <v>220</v>
      </c>
      <c r="B14" s="12" t="s">
        <v>71</v>
      </c>
      <c r="C14" s="11" t="s">
        <v>221</v>
      </c>
      <c r="D14" s="12" t="s">
        <v>222</v>
      </c>
      <c r="E14" s="11">
        <v>2</v>
      </c>
      <c r="F14" s="11" t="s">
        <v>223</v>
      </c>
      <c r="G14" s="13">
        <v>0.93</v>
      </c>
      <c r="H14" s="13">
        <f t="shared" si="0"/>
        <v>1.86</v>
      </c>
    </row>
    <row r="15" spans="1:64">
      <c r="A15" s="10"/>
      <c r="B15" s="10"/>
      <c r="C15" s="10"/>
      <c r="D15" s="10"/>
      <c r="G15" s="16"/>
    </row>
    <row r="16" spans="1:64">
      <c r="A16" s="10"/>
      <c r="B16" s="10"/>
      <c r="C16" s="10"/>
      <c r="D16" s="10"/>
      <c r="G16" s="16"/>
      <c r="I16" s="17" t="s">
        <v>36</v>
      </c>
      <c r="J16" s="17">
        <f>SUM(H:H)</f>
        <v>9.1842400000000008</v>
      </c>
    </row>
    <row r="17" spans="1:7">
      <c r="A17" s="10"/>
      <c r="B17" s="10"/>
      <c r="C17" s="10"/>
      <c r="D17" s="10"/>
      <c r="G17" s="16"/>
    </row>
    <row r="18" spans="1:7">
      <c r="A18" s="10"/>
      <c r="B18" s="10"/>
      <c r="C18" s="10"/>
      <c r="D18" s="10"/>
      <c r="G18" s="16"/>
    </row>
    <row r="19" spans="1:7">
      <c r="A19" s="10"/>
      <c r="B19" s="10"/>
      <c r="C19" s="10"/>
      <c r="D19" s="10"/>
      <c r="G19" s="16"/>
    </row>
    <row r="20" spans="1:7">
      <c r="A20" s="10"/>
      <c r="B20" s="10"/>
      <c r="C20" s="10"/>
      <c r="D20" s="10"/>
      <c r="G20" s="16"/>
    </row>
    <row r="21" spans="1:7">
      <c r="A21" s="10"/>
      <c r="B21" s="10"/>
      <c r="C21" s="10"/>
      <c r="D21" s="10"/>
      <c r="G21" s="16"/>
    </row>
    <row r="22" spans="1:7">
      <c r="A22" s="10"/>
      <c r="B22" s="10"/>
      <c r="C22" s="10"/>
      <c r="D22" s="10"/>
      <c r="G22" s="16"/>
    </row>
    <row r="23" spans="1:7">
      <c r="A23" s="10"/>
      <c r="B23" s="10"/>
      <c r="C23" s="10"/>
      <c r="D23" s="10"/>
      <c r="G23" s="16"/>
    </row>
    <row r="24" spans="1:7">
      <c r="A24" s="10"/>
      <c r="B24" s="10"/>
      <c r="C24" s="10"/>
      <c r="D24" s="10"/>
      <c r="G24" s="16"/>
    </row>
    <row r="25" spans="1:7">
      <c r="A25" s="10"/>
      <c r="B25" s="10"/>
      <c r="C25" s="10"/>
      <c r="D25" s="10"/>
      <c r="G25" s="16"/>
    </row>
    <row r="26" spans="1:7">
      <c r="A26" s="10"/>
      <c r="B26" s="10"/>
      <c r="C26" s="10"/>
      <c r="D26" s="10"/>
      <c r="G26" s="16"/>
    </row>
    <row r="27" spans="1:7">
      <c r="A27" s="10"/>
      <c r="B27" s="10"/>
      <c r="C27" s="10"/>
      <c r="D27" s="10"/>
      <c r="G27" s="16"/>
    </row>
    <row r="28" spans="1:7">
      <c r="A28" s="10"/>
      <c r="B28" s="10"/>
      <c r="C28" s="10"/>
      <c r="D28" s="10"/>
      <c r="G28" s="16"/>
    </row>
    <row r="29" spans="1:7">
      <c r="A29" s="10"/>
      <c r="B29" s="10"/>
      <c r="C29" s="10"/>
      <c r="D29" s="10"/>
      <c r="G29" s="16"/>
    </row>
    <row r="30" spans="1:7">
      <c r="A30" s="10"/>
      <c r="B30" s="10"/>
      <c r="C30" s="10"/>
      <c r="D30" s="10"/>
      <c r="G30" s="16"/>
    </row>
    <row r="31" spans="1:7">
      <c r="A31" s="10"/>
      <c r="B31" s="10"/>
      <c r="C31" s="10"/>
      <c r="D31" s="10"/>
      <c r="G31" s="16"/>
    </row>
    <row r="32" spans="1:7">
      <c r="A32" s="10"/>
      <c r="B32" s="10"/>
      <c r="C32" s="10"/>
      <c r="D32" s="10"/>
      <c r="G32" s="16"/>
    </row>
    <row r="33" spans="1:7">
      <c r="A33" s="10"/>
      <c r="B33" s="10"/>
      <c r="C33" s="10"/>
      <c r="D33" s="10"/>
      <c r="G33" s="16"/>
    </row>
    <row r="34" spans="1:7">
      <c r="A34" s="10"/>
      <c r="B34" s="10"/>
      <c r="C34" s="10"/>
      <c r="D34" s="10"/>
      <c r="G34" s="16"/>
    </row>
    <row r="35" spans="1:7">
      <c r="A35" s="10"/>
      <c r="B35" s="10"/>
      <c r="C35" s="10"/>
      <c r="D35" s="10"/>
      <c r="G35" s="16"/>
    </row>
    <row r="36" spans="1:7">
      <c r="A36" s="10"/>
      <c r="B36" s="10"/>
      <c r="C36" s="10"/>
      <c r="D36" s="10"/>
      <c r="G36" s="16"/>
    </row>
    <row r="37" spans="1:7">
      <c r="A37" s="10"/>
      <c r="B37" s="10"/>
      <c r="C37" s="10"/>
      <c r="D37" s="10"/>
      <c r="G37" s="16"/>
    </row>
    <row r="38" spans="1:7">
      <c r="A38" s="10"/>
      <c r="B38" s="10"/>
      <c r="C38" s="10"/>
      <c r="D38" s="10"/>
      <c r="G38" s="16"/>
    </row>
    <row r="39" spans="1:7">
      <c r="G39" s="16"/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7"/>
  <sheetViews>
    <sheetView workbookViewId="0">
      <selection activeCell="F4" sqref="F4"/>
    </sheetView>
  </sheetViews>
  <sheetFormatPr defaultRowHeight="15"/>
  <cols>
    <col min="1" max="1" width="25.5" style="3" customWidth="1"/>
    <col min="2" max="2" width="10.625" style="3" customWidth="1"/>
    <col min="3" max="3" width="14.125" style="3" customWidth="1"/>
    <col min="4" max="4" width="12.625" style="3" customWidth="1"/>
    <col min="5" max="5" width="14.5" style="3" customWidth="1"/>
    <col min="6" max="6" width="22.5" style="3" customWidth="1"/>
    <col min="7" max="7" width="18.625" style="3" customWidth="1"/>
    <col min="8" max="8" width="16.375" style="3" customWidth="1"/>
    <col min="9" max="1024" width="10.625" style="3" customWidth="1"/>
  </cols>
  <sheetData>
    <row r="1" spans="1:64">
      <c r="A1" s="2" t="s">
        <v>46</v>
      </c>
      <c r="B1" s="2" t="s">
        <v>47</v>
      </c>
      <c r="C1" s="2" t="s">
        <v>48</v>
      </c>
      <c r="D1" s="2" t="s">
        <v>49</v>
      </c>
      <c r="E1" s="1" t="s">
        <v>50</v>
      </c>
      <c r="F1" s="1" t="s">
        <v>51</v>
      </c>
      <c r="G1" s="1" t="s">
        <v>52</v>
      </c>
      <c r="H1" s="1" t="s">
        <v>53</v>
      </c>
    </row>
    <row r="2" spans="1:64">
      <c r="A2" s="10" t="s">
        <v>54</v>
      </c>
      <c r="B2" s="10" t="s">
        <v>67</v>
      </c>
      <c r="C2" s="10">
        <v>1206</v>
      </c>
      <c r="D2" s="10" t="s">
        <v>224</v>
      </c>
      <c r="E2" s="3">
        <v>2</v>
      </c>
      <c r="F2" s="19" t="s">
        <v>69</v>
      </c>
      <c r="G2" s="16">
        <v>4.4659999999999998E-2</v>
      </c>
      <c r="H2" s="16">
        <f t="shared" ref="H2:H11" si="0">E2*G2</f>
        <v>8.9319999999999997E-2</v>
      </c>
    </row>
    <row r="3" spans="1:64">
      <c r="A3" s="10" t="s">
        <v>75</v>
      </c>
      <c r="B3" s="10" t="s">
        <v>71</v>
      </c>
      <c r="C3" s="10" t="s">
        <v>225</v>
      </c>
      <c r="D3" s="10" t="s">
        <v>81</v>
      </c>
      <c r="E3" s="3">
        <v>1</v>
      </c>
      <c r="F3" s="3" t="s">
        <v>74</v>
      </c>
      <c r="G3" s="16">
        <v>2.9000000000000001E-2</v>
      </c>
      <c r="H3" s="16">
        <f t="shared" si="0"/>
        <v>2.9000000000000001E-2</v>
      </c>
    </row>
    <row r="4" spans="1:64" s="11" customFormat="1">
      <c r="A4" s="12" t="s">
        <v>226</v>
      </c>
      <c r="B4" s="12" t="s">
        <v>71</v>
      </c>
      <c r="C4" s="12" t="s">
        <v>71</v>
      </c>
      <c r="D4" s="12" t="s">
        <v>84</v>
      </c>
      <c r="E4" s="11">
        <v>1</v>
      </c>
      <c r="F4" s="11" t="s">
        <v>227</v>
      </c>
      <c r="G4" s="13">
        <v>2.2679999999999998</v>
      </c>
      <c r="H4" s="13">
        <f t="shared" si="0"/>
        <v>2.2679999999999998</v>
      </c>
    </row>
    <row r="5" spans="1:64">
      <c r="A5" s="10" t="s">
        <v>114</v>
      </c>
      <c r="B5" s="10" t="s">
        <v>115</v>
      </c>
      <c r="C5" s="10">
        <v>1210</v>
      </c>
      <c r="D5" s="10" t="s">
        <v>210</v>
      </c>
      <c r="E5" s="3">
        <v>1</v>
      </c>
      <c r="F5" s="3" t="s">
        <v>118</v>
      </c>
      <c r="G5" s="16">
        <v>0.20200000000000001</v>
      </c>
      <c r="H5" s="16">
        <f t="shared" si="0"/>
        <v>0.20200000000000001</v>
      </c>
    </row>
    <row r="6" spans="1:64">
      <c r="A6" s="10" t="s">
        <v>119</v>
      </c>
      <c r="B6" s="10" t="s">
        <v>228</v>
      </c>
      <c r="C6" s="10">
        <v>1206</v>
      </c>
      <c r="D6" s="10" t="s">
        <v>229</v>
      </c>
      <c r="E6" s="3">
        <v>2</v>
      </c>
      <c r="F6" s="3" t="s">
        <v>230</v>
      </c>
      <c r="G6" s="6">
        <v>1.2500000000000001E-2</v>
      </c>
      <c r="H6" s="16">
        <f t="shared" si="0"/>
        <v>2.5000000000000001E-2</v>
      </c>
    </row>
    <row r="7" spans="1:64">
      <c r="A7" s="8" t="s">
        <v>119</v>
      </c>
      <c r="B7" s="8" t="s">
        <v>231</v>
      </c>
      <c r="C7" s="8">
        <v>1206</v>
      </c>
      <c r="D7" s="8" t="s">
        <v>232</v>
      </c>
      <c r="E7" s="7">
        <v>2</v>
      </c>
      <c r="F7" s="7"/>
      <c r="G7" s="9">
        <v>1.2500000000000001E-2</v>
      </c>
      <c r="H7" s="9">
        <f t="shared" si="0"/>
        <v>2.5000000000000001E-2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</row>
    <row r="8" spans="1:64">
      <c r="A8" s="10" t="s">
        <v>233</v>
      </c>
      <c r="B8" s="10" t="s">
        <v>71</v>
      </c>
      <c r="C8" s="10" t="s">
        <v>234</v>
      </c>
      <c r="D8" s="10" t="s">
        <v>172</v>
      </c>
      <c r="E8" s="3">
        <v>1</v>
      </c>
      <c r="F8" s="3" t="s">
        <v>235</v>
      </c>
      <c r="G8" s="16">
        <v>0.13969999999999999</v>
      </c>
      <c r="H8" s="16">
        <f t="shared" si="0"/>
        <v>0.13969999999999999</v>
      </c>
    </row>
    <row r="9" spans="1:64">
      <c r="A9" s="10" t="s">
        <v>236</v>
      </c>
      <c r="B9" s="10" t="s">
        <v>71</v>
      </c>
      <c r="C9" s="10" t="s">
        <v>237</v>
      </c>
      <c r="D9" s="10" t="s">
        <v>157</v>
      </c>
      <c r="E9" s="3">
        <v>1</v>
      </c>
      <c r="F9" s="3" t="s">
        <v>238</v>
      </c>
      <c r="G9" s="16">
        <v>0.41</v>
      </c>
      <c r="H9" s="16">
        <f t="shared" si="0"/>
        <v>0.41</v>
      </c>
    </row>
    <row r="10" spans="1:64" s="11" customFormat="1">
      <c r="A10" s="12" t="s">
        <v>205</v>
      </c>
      <c r="B10" s="12" t="s">
        <v>71</v>
      </c>
      <c r="C10" s="12" t="s">
        <v>71</v>
      </c>
      <c r="D10" s="12" t="s">
        <v>206</v>
      </c>
      <c r="E10" s="11">
        <v>1</v>
      </c>
      <c r="F10" s="11" t="s">
        <v>239</v>
      </c>
      <c r="G10" s="13">
        <v>0.47349999999999998</v>
      </c>
      <c r="H10" s="13">
        <f t="shared" si="0"/>
        <v>0.47349999999999998</v>
      </c>
    </row>
    <row r="11" spans="1:64" s="11" customFormat="1">
      <c r="A11" s="12" t="s">
        <v>208</v>
      </c>
      <c r="B11" s="12" t="s">
        <v>71</v>
      </c>
      <c r="C11" s="12" t="s">
        <v>71</v>
      </c>
      <c r="D11" s="12" t="s">
        <v>71</v>
      </c>
      <c r="E11" s="11">
        <v>1</v>
      </c>
      <c r="F11" s="11" t="s">
        <v>240</v>
      </c>
      <c r="G11" s="13">
        <v>4.3299999999999998E-2</v>
      </c>
      <c r="H11" s="13">
        <f t="shared" si="0"/>
        <v>4.3299999999999998E-2</v>
      </c>
    </row>
    <row r="12" spans="1:64">
      <c r="A12" s="10"/>
      <c r="B12" s="10"/>
      <c r="C12" s="10"/>
      <c r="D12" s="10"/>
    </row>
    <row r="13" spans="1:64">
      <c r="A13" s="10"/>
      <c r="B13" s="10"/>
      <c r="C13" s="10"/>
      <c r="D13" s="10"/>
      <c r="I13" s="17" t="s">
        <v>36</v>
      </c>
      <c r="J13" s="17">
        <f>SUM(H:H)</f>
        <v>3.7048199999999998</v>
      </c>
    </row>
    <row r="14" spans="1:64">
      <c r="A14" s="10"/>
      <c r="B14" s="10"/>
      <c r="C14" s="10"/>
      <c r="D14" s="10"/>
      <c r="G14" s="3" t="s">
        <v>241</v>
      </c>
    </row>
    <row r="15" spans="1:64">
      <c r="A15" s="10"/>
      <c r="B15" s="10"/>
      <c r="C15" s="10"/>
      <c r="D15" s="10"/>
    </row>
    <row r="16" spans="1:64">
      <c r="A16" s="10"/>
      <c r="B16" s="10"/>
      <c r="C16" s="10"/>
      <c r="D16" s="10"/>
    </row>
    <row r="17" spans="1:4">
      <c r="A17" s="10"/>
      <c r="B17" s="10"/>
      <c r="C17" s="10"/>
      <c r="D17" s="10"/>
    </row>
    <row r="18" spans="1:4">
      <c r="A18" s="10"/>
      <c r="B18" s="10"/>
      <c r="C18" s="10"/>
      <c r="D18" s="10"/>
    </row>
    <row r="19" spans="1:4">
      <c r="A19" s="10"/>
      <c r="B19" s="10"/>
      <c r="C19" s="10"/>
      <c r="D19" s="10"/>
    </row>
    <row r="20" spans="1:4">
      <c r="A20" s="10"/>
      <c r="B20" s="10"/>
      <c r="C20" s="10"/>
      <c r="D20" s="10"/>
    </row>
    <row r="21" spans="1:4">
      <c r="A21" s="10"/>
      <c r="B21" s="10"/>
      <c r="C21" s="10"/>
      <c r="D21" s="10"/>
    </row>
    <row r="22" spans="1:4">
      <c r="A22" s="10"/>
      <c r="B22" s="10"/>
      <c r="C22" s="10"/>
      <c r="D22" s="10"/>
    </row>
    <row r="23" spans="1:4">
      <c r="A23" s="10"/>
      <c r="B23" s="10"/>
      <c r="C23" s="10"/>
      <c r="D23" s="10"/>
    </row>
    <row r="24" spans="1:4">
      <c r="A24" s="10"/>
      <c r="B24" s="10"/>
      <c r="C24" s="10"/>
      <c r="D24" s="10"/>
    </row>
    <row r="25" spans="1:4">
      <c r="A25" s="10"/>
      <c r="B25" s="10"/>
      <c r="C25" s="10"/>
      <c r="D25" s="10"/>
    </row>
    <row r="26" spans="1:4">
      <c r="A26" s="10"/>
      <c r="B26" s="10"/>
      <c r="C26" s="10"/>
      <c r="D26" s="10"/>
    </row>
    <row r="27" spans="1:4">
      <c r="A27" s="10"/>
      <c r="B27" s="10"/>
      <c r="C27" s="10"/>
      <c r="D27" s="10"/>
    </row>
  </sheetData>
  <pageMargins left="0" right="0" top="0.39370000000000011" bottom="0.39370000000000011" header="0" footer="0"/>
  <pageSetup orientation="portrait" horizontalDpi="0" verticalDpi="0" r:id="rId1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9"/>
  <sheetViews>
    <sheetView workbookViewId="0">
      <selection activeCell="H7" sqref="H7"/>
    </sheetView>
  </sheetViews>
  <sheetFormatPr defaultRowHeight="15"/>
  <cols>
    <col min="1" max="1" width="17.75" style="3" customWidth="1"/>
    <col min="2" max="5" width="10.625" style="3" customWidth="1"/>
    <col min="6" max="6" width="27.375" style="3" customWidth="1"/>
    <col min="7" max="7" width="19.75" style="3" customWidth="1"/>
    <col min="8" max="8" width="18" style="3" customWidth="1"/>
    <col min="9" max="1024" width="10.625" style="3" customWidth="1"/>
  </cols>
  <sheetData>
    <row r="1" spans="1:64">
      <c r="A1" s="2" t="s">
        <v>46</v>
      </c>
      <c r="B1" s="2" t="s">
        <v>47</v>
      </c>
      <c r="C1" s="2" t="s">
        <v>48</v>
      </c>
      <c r="D1" s="2" t="s">
        <v>49</v>
      </c>
      <c r="E1" s="1" t="s">
        <v>50</v>
      </c>
      <c r="F1" s="1" t="s">
        <v>242</v>
      </c>
      <c r="G1" s="1" t="s">
        <v>52</v>
      </c>
      <c r="H1" s="1" t="s">
        <v>53</v>
      </c>
    </row>
    <row r="2" spans="1:64">
      <c r="A2" s="10" t="s">
        <v>243</v>
      </c>
      <c r="B2" s="20"/>
      <c r="C2" s="20"/>
      <c r="D2" s="20"/>
      <c r="E2" s="3">
        <v>1</v>
      </c>
      <c r="F2" s="3" t="s">
        <v>244</v>
      </c>
      <c r="G2" s="16">
        <v>7.49</v>
      </c>
      <c r="H2" s="16">
        <f>E2*G2</f>
        <v>7.49</v>
      </c>
    </row>
    <row r="3" spans="1:64">
      <c r="A3" s="10" t="s">
        <v>245</v>
      </c>
      <c r="B3" s="20"/>
      <c r="C3" s="20"/>
      <c r="D3" s="20"/>
      <c r="E3" s="3">
        <v>1</v>
      </c>
      <c r="F3" s="3" t="s">
        <v>246</v>
      </c>
      <c r="G3" s="16">
        <v>12</v>
      </c>
      <c r="H3" s="16">
        <f>E3*G3</f>
        <v>12</v>
      </c>
    </row>
    <row r="4" spans="1:64">
      <c r="A4" s="10" t="s">
        <v>247</v>
      </c>
      <c r="B4" s="20"/>
      <c r="C4" s="20"/>
      <c r="D4" s="20"/>
      <c r="E4" s="3">
        <v>1</v>
      </c>
      <c r="F4" s="3" t="s">
        <v>248</v>
      </c>
      <c r="G4" s="16">
        <v>2.5491999999999999</v>
      </c>
      <c r="H4" s="16">
        <f>E4*G4</f>
        <v>2.5491999999999999</v>
      </c>
    </row>
    <row r="5" spans="1:64">
      <c r="A5" s="10" t="s">
        <v>249</v>
      </c>
      <c r="B5" s="20"/>
      <c r="C5" s="20"/>
      <c r="D5" s="20"/>
      <c r="E5" s="3">
        <v>1</v>
      </c>
      <c r="F5" s="3" t="s">
        <v>250</v>
      </c>
      <c r="G5" s="16">
        <v>1.46</v>
      </c>
      <c r="H5" s="16">
        <f>E5*G5</f>
        <v>1.46</v>
      </c>
    </row>
    <row r="6" spans="1:64">
      <c r="C6" s="10"/>
      <c r="D6" s="10"/>
      <c r="G6" s="16"/>
      <c r="H6" s="16"/>
    </row>
    <row r="7" spans="1:64">
      <c r="C7" s="5"/>
      <c r="D7" s="5"/>
      <c r="E7" s="4"/>
      <c r="F7" s="4"/>
      <c r="G7" s="21" t="s">
        <v>36</v>
      </c>
      <c r="H7" s="6">
        <f>SUM(H2:H5)</f>
        <v>23.499200000000002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>
      <c r="C8" s="10"/>
      <c r="D8" s="10"/>
      <c r="G8" s="14"/>
      <c r="H8" s="16"/>
    </row>
    <row r="9" spans="1:64">
      <c r="A9" s="10"/>
      <c r="B9" s="10"/>
      <c r="C9" s="19"/>
      <c r="D9" s="10"/>
      <c r="G9" s="14"/>
      <c r="H9" s="16"/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17"/>
  <sheetViews>
    <sheetView workbookViewId="0">
      <selection activeCell="D17" sqref="D17"/>
    </sheetView>
  </sheetViews>
  <sheetFormatPr defaultRowHeight="15"/>
  <cols>
    <col min="1" max="1" width="18.25" style="3" customWidth="1"/>
    <col min="2" max="2" width="10.625" style="3" customWidth="1"/>
    <col min="3" max="3" width="20.625" style="3" customWidth="1"/>
    <col min="4" max="4" width="10.625" style="3" customWidth="1"/>
    <col min="5" max="5" width="70.625" style="3" customWidth="1"/>
    <col min="6" max="1024" width="10.625" style="3" customWidth="1"/>
  </cols>
  <sheetData>
    <row r="1" spans="1:5">
      <c r="A1" s="32" t="s">
        <v>251</v>
      </c>
      <c r="B1" s="32"/>
      <c r="C1" s="32"/>
      <c r="D1" s="32"/>
      <c r="E1" s="17" t="s">
        <v>252</v>
      </c>
    </row>
    <row r="2" spans="1:5">
      <c r="A2" s="3" t="s">
        <v>253</v>
      </c>
      <c r="B2" s="3" t="s">
        <v>254</v>
      </c>
      <c r="C2" s="3" t="s">
        <v>255</v>
      </c>
      <c r="D2" s="16">
        <f>86/100</f>
        <v>0.86</v>
      </c>
    </row>
    <row r="3" spans="1:5">
      <c r="A3" s="3" t="s">
        <v>40</v>
      </c>
      <c r="B3" s="3" t="s">
        <v>256</v>
      </c>
      <c r="C3" s="3" t="s">
        <v>257</v>
      </c>
      <c r="D3" s="16">
        <f>19/100</f>
        <v>0.19</v>
      </c>
    </row>
    <row r="4" spans="1:5">
      <c r="A4" s="3" t="s">
        <v>258</v>
      </c>
      <c r="B4" s="3" t="s">
        <v>259</v>
      </c>
      <c r="C4" s="3" t="s">
        <v>257</v>
      </c>
      <c r="D4" s="16">
        <f>18/100</f>
        <v>0.18</v>
      </c>
    </row>
    <row r="5" spans="1:5">
      <c r="A5" s="3" t="s">
        <v>260</v>
      </c>
      <c r="B5" s="3" t="s">
        <v>261</v>
      </c>
      <c r="C5" s="3" t="s">
        <v>257</v>
      </c>
      <c r="D5" s="16">
        <f>18/100</f>
        <v>0.18</v>
      </c>
    </row>
    <row r="7" spans="1:5">
      <c r="A7" s="32" t="s">
        <v>262</v>
      </c>
      <c r="B7" s="32"/>
      <c r="C7" s="32"/>
      <c r="D7" s="32"/>
      <c r="E7" s="17" t="s">
        <v>263</v>
      </c>
    </row>
    <row r="8" spans="1:5">
      <c r="A8" s="3" t="s">
        <v>253</v>
      </c>
      <c r="D8" s="16">
        <f>468/100</f>
        <v>4.68</v>
      </c>
    </row>
    <row r="9" spans="1:5">
      <c r="A9" s="3" t="s">
        <v>40</v>
      </c>
      <c r="D9" s="16">
        <f>280/100</f>
        <v>2.8</v>
      </c>
    </row>
    <row r="10" spans="1:5">
      <c r="A10" s="3" t="s">
        <v>258</v>
      </c>
      <c r="D10" s="16">
        <f>280/100</f>
        <v>2.8</v>
      </c>
    </row>
    <row r="11" spans="1:5">
      <c r="A11" s="3" t="s">
        <v>260</v>
      </c>
      <c r="D11" s="16">
        <f>280/100</f>
        <v>2.8</v>
      </c>
    </row>
    <row r="12" spans="1:5">
      <c r="A12" s="33"/>
      <c r="B12" s="33"/>
      <c r="C12" s="33"/>
    </row>
    <row r="13" spans="1:5">
      <c r="A13" s="32"/>
      <c r="B13" s="32"/>
      <c r="C13" s="32"/>
      <c r="D13" s="32"/>
      <c r="E13" s="17"/>
    </row>
    <row r="14" spans="1:5">
      <c r="D14" s="16"/>
    </row>
    <row r="15" spans="1:5">
      <c r="D15" s="16"/>
    </row>
    <row r="16" spans="1:5">
      <c r="D16" s="16">
        <f>SUM(D2:D5)+SUM(D8:D11)</f>
        <v>14.489999999999998</v>
      </c>
    </row>
    <row r="17" spans="4:4">
      <c r="D17" s="16"/>
    </row>
  </sheetData>
  <mergeCells count="4">
    <mergeCell ref="A1:D1"/>
    <mergeCell ref="A7:D7"/>
    <mergeCell ref="A12:C12"/>
    <mergeCell ref="A13:D13"/>
  </mergeCells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"/>
  <sheetViews>
    <sheetView workbookViewId="0">
      <selection activeCell="E5" sqref="E5"/>
    </sheetView>
  </sheetViews>
  <sheetFormatPr defaultRowHeight="14.25"/>
  <cols>
    <col min="4" max="4" width="19.5" customWidth="1"/>
    <col min="5" max="5" width="14.875" customWidth="1"/>
  </cols>
  <sheetData>
    <row r="1" spans="1:5" ht="15">
      <c r="A1" s="2" t="s">
        <v>46</v>
      </c>
      <c r="B1" s="2" t="s">
        <v>47</v>
      </c>
      <c r="C1" s="1" t="s">
        <v>50</v>
      </c>
      <c r="D1" s="1" t="s">
        <v>264</v>
      </c>
      <c r="E1" s="1" t="s">
        <v>270</v>
      </c>
    </row>
    <row r="2" spans="1:5" ht="15">
      <c r="A2" s="10" t="s">
        <v>265</v>
      </c>
      <c r="B2" s="10"/>
      <c r="C2" s="26">
        <v>1</v>
      </c>
      <c r="D2" s="22" t="s">
        <v>266</v>
      </c>
      <c r="E2" s="26">
        <v>3.45</v>
      </c>
    </row>
    <row r="3" spans="1:5" ht="15">
      <c r="A3" s="5" t="s">
        <v>267</v>
      </c>
      <c r="B3" s="5"/>
      <c r="C3" s="26">
        <v>1</v>
      </c>
      <c r="D3" s="22">
        <v>102387140</v>
      </c>
      <c r="E3" s="26">
        <v>2.8</v>
      </c>
    </row>
    <row r="4" spans="1:5" ht="15">
      <c r="A4" s="10" t="s">
        <v>268</v>
      </c>
      <c r="B4" s="10"/>
      <c r="C4" s="26">
        <v>1</v>
      </c>
      <c r="D4" s="22" t="s">
        <v>269</v>
      </c>
      <c r="E4" s="26">
        <v>2.8</v>
      </c>
    </row>
    <row r="6" spans="1:5">
      <c r="A6" s="26"/>
      <c r="B6" s="26"/>
      <c r="C6" s="26"/>
      <c r="D6" s="26" t="s">
        <v>36</v>
      </c>
      <c r="E6" s="26">
        <f>SUM(E2:E4)</f>
        <v>9.0500000000000007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Reagents and Consumables</vt:lpstr>
      <vt:lpstr>Device totals</vt:lpstr>
      <vt:lpstr>Main board</vt:lpstr>
      <vt:lpstr>Photosensor board</vt:lpstr>
      <vt:lpstr>LED board</vt:lpstr>
      <vt:lpstr>Misc</vt:lpstr>
      <vt:lpstr>Electronics assembly</vt:lpstr>
      <vt:lpstr>Optical filters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Lane, Stephan Thomas</dc:creator>
  <cp:keywords/>
  <dc:description/>
  <cp:lastModifiedBy>Lane, Stephan Thomas</cp:lastModifiedBy>
  <cp:revision>23</cp:revision>
  <dcterms:created xsi:type="dcterms:W3CDTF">2020-08-11T18:25:41Z</dcterms:created>
  <dcterms:modified xsi:type="dcterms:W3CDTF">2021-03-01T01:32:06Z</dcterms:modified>
  <cp:category/>
  <cp:contentStatus/>
</cp:coreProperties>
</file>