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500"/>
  </bookViews>
  <sheets>
    <sheet name="Genomic ctDNA quantification" sheetId="1" r:id="rId1"/>
    <sheet name="Fusion breakpoint information" sheetId="2" r:id="rId2"/>
    <sheet name="ddPCR primers and probes" sheetId="4" r:id="rId3"/>
    <sheet name="% ctDNA size selection" sheetId="3" r:id="rId4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2" i="2" l="1"/>
  <c r="I91" i="2"/>
  <c r="N263" i="1"/>
  <c r="N258" i="1"/>
  <c r="P257" i="1"/>
  <c r="P256" i="1"/>
  <c r="P255" i="1"/>
  <c r="P254" i="1"/>
  <c r="P253" i="1"/>
  <c r="P252" i="1"/>
  <c r="N251" i="1"/>
  <c r="N249" i="1"/>
  <c r="P248" i="1"/>
  <c r="N247" i="1"/>
  <c r="P247" i="1" s="1"/>
  <c r="P246" i="1"/>
  <c r="N241" i="1"/>
  <c r="N238" i="1"/>
  <c r="N237" i="1"/>
  <c r="N236" i="1"/>
  <c r="P236" i="1" s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N201" i="1"/>
  <c r="N200" i="1"/>
  <c r="N199" i="1"/>
  <c r="N198" i="1"/>
  <c r="N197" i="1"/>
  <c r="N196" i="1"/>
  <c r="N194" i="1"/>
  <c r="N193" i="1"/>
  <c r="N191" i="1"/>
  <c r="N190" i="1"/>
  <c r="N189" i="1"/>
  <c r="N188" i="1"/>
  <c r="N187" i="1"/>
  <c r="P186" i="1"/>
  <c r="P185" i="1"/>
  <c r="P184" i="1"/>
  <c r="P183" i="1"/>
  <c r="P182" i="1"/>
  <c r="P181" i="1"/>
  <c r="P180" i="1"/>
  <c r="P179" i="1"/>
  <c r="N178" i="1"/>
  <c r="P178" i="1" s="1"/>
  <c r="P177" i="1"/>
  <c r="P176" i="1"/>
  <c r="N175" i="1"/>
  <c r="P175" i="1" s="1"/>
  <c r="P174" i="1"/>
  <c r="N173" i="1"/>
  <c r="P173" i="1" s="1"/>
  <c r="P172" i="1"/>
  <c r="N171" i="1"/>
  <c r="P171" i="1" s="1"/>
  <c r="N170" i="1"/>
  <c r="P170" i="1" s="1"/>
  <c r="P169" i="1"/>
  <c r="P168" i="1"/>
  <c r="P167" i="1"/>
  <c r="G166" i="1"/>
  <c r="N166" i="1" s="1"/>
  <c r="P166" i="1" s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N148" i="1"/>
  <c r="P147" i="1"/>
  <c r="P146" i="1"/>
  <c r="P145" i="1"/>
  <c r="P144" i="1"/>
  <c r="P143" i="1"/>
  <c r="N142" i="1"/>
  <c r="P142" i="1" s="1"/>
  <c r="P141" i="1"/>
  <c r="P140" i="1"/>
  <c r="N139" i="1"/>
  <c r="P139" i="1" s="1"/>
  <c r="N138" i="1"/>
  <c r="P138" i="1" s="1"/>
  <c r="P137" i="1"/>
  <c r="P136" i="1"/>
  <c r="P135" i="1"/>
  <c r="N134" i="1"/>
  <c r="P134" i="1" s="1"/>
  <c r="N133" i="1"/>
  <c r="P133" i="1" s="1"/>
  <c r="P132" i="1"/>
  <c r="P131" i="1"/>
  <c r="P130" i="1"/>
  <c r="N129" i="1"/>
  <c r="P129" i="1" s="1"/>
  <c r="G129" i="1"/>
  <c r="P128" i="1"/>
  <c r="P127" i="1"/>
  <c r="N127" i="1"/>
  <c r="N126" i="1"/>
  <c r="P126" i="1" s="1"/>
  <c r="N125" i="1"/>
  <c r="P125" i="1" s="1"/>
  <c r="N124" i="1"/>
  <c r="P124" i="1" s="1"/>
  <c r="N123" i="1"/>
  <c r="P123" i="1" s="1"/>
  <c r="P122" i="1"/>
  <c r="N121" i="1"/>
  <c r="P121" i="1" s="1"/>
  <c r="N120" i="1"/>
  <c r="P120" i="1" s="1"/>
  <c r="N119" i="1"/>
  <c r="P119" i="1" s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N105" i="1"/>
  <c r="P105" i="1" s="1"/>
  <c r="N104" i="1"/>
  <c r="P104" i="1" s="1"/>
  <c r="P103" i="1"/>
  <c r="N102" i="1"/>
  <c r="P102" i="1" s="1"/>
  <c r="P100" i="1"/>
  <c r="N99" i="1"/>
  <c r="P99" i="1" s="1"/>
  <c r="P98" i="1"/>
  <c r="P97" i="1"/>
  <c r="P96" i="1"/>
  <c r="P95" i="1"/>
  <c r="N94" i="1"/>
  <c r="P94" i="1" s="1"/>
  <c r="N93" i="1"/>
  <c r="P93" i="1" s="1"/>
  <c r="N92" i="1"/>
  <c r="P92" i="1" s="1"/>
  <c r="P91" i="1"/>
  <c r="P90" i="1"/>
  <c r="P89" i="1"/>
  <c r="P88" i="1"/>
  <c r="N87" i="1"/>
  <c r="P87" i="1" s="1"/>
  <c r="N86" i="1"/>
  <c r="P86" i="1" s="1"/>
  <c r="P85" i="1"/>
  <c r="P84" i="1"/>
  <c r="P83" i="1"/>
  <c r="N82" i="1"/>
  <c r="P82" i="1" s="1"/>
  <c r="P81" i="1"/>
  <c r="P80" i="1"/>
  <c r="P79" i="1"/>
  <c r="N78" i="1"/>
  <c r="P78" i="1" s="1"/>
  <c r="N77" i="1"/>
  <c r="P77" i="1" s="1"/>
  <c r="P76" i="1"/>
  <c r="N75" i="1"/>
  <c r="P75" i="1" s="1"/>
  <c r="P74" i="1"/>
  <c r="N73" i="1"/>
  <c r="P73" i="1" s="1"/>
  <c r="N72" i="1"/>
  <c r="P72" i="1" s="1"/>
  <c r="P71" i="1"/>
  <c r="N70" i="1"/>
  <c r="P70" i="1" s="1"/>
  <c r="P69" i="1"/>
  <c r="P68" i="1"/>
  <c r="P67" i="1"/>
  <c r="P66" i="1"/>
  <c r="P65" i="1"/>
  <c r="N64" i="1"/>
  <c r="P64" i="1" s="1"/>
  <c r="P63" i="1"/>
  <c r="N62" i="1"/>
  <c r="P62" i="1" s="1"/>
  <c r="P61" i="1"/>
  <c r="N61" i="1"/>
  <c r="N60" i="1"/>
  <c r="P60" i="1" s="1"/>
  <c r="P59" i="1"/>
  <c r="N58" i="1"/>
  <c r="P58" i="1" s="1"/>
  <c r="P56" i="1"/>
  <c r="N55" i="1"/>
  <c r="P55" i="1" s="1"/>
  <c r="N54" i="1"/>
  <c r="P54" i="1" s="1"/>
  <c r="G53" i="1"/>
  <c r="N53" i="1" s="1"/>
  <c r="P53" i="1" s="1"/>
  <c r="P52" i="1"/>
  <c r="P51" i="1"/>
  <c r="P50" i="1"/>
  <c r="N49" i="1"/>
  <c r="P49" i="1" s="1"/>
  <c r="N48" i="1"/>
  <c r="P48" i="1" s="1"/>
  <c r="P47" i="1"/>
  <c r="P46" i="1"/>
  <c r="N45" i="1"/>
  <c r="P45" i="1" s="1"/>
  <c r="P44" i="1"/>
  <c r="P43" i="1"/>
  <c r="P42" i="1"/>
  <c r="P41" i="1"/>
  <c r="G40" i="1"/>
  <c r="N40" i="1" s="1"/>
  <c r="P40" i="1" s="1"/>
  <c r="P39" i="1"/>
  <c r="P38" i="1"/>
  <c r="P37" i="1"/>
  <c r="P36" i="1"/>
  <c r="N35" i="1"/>
  <c r="P35" i="1" s="1"/>
  <c r="P34" i="1"/>
  <c r="G34" i="1"/>
  <c r="P33" i="1"/>
  <c r="N32" i="1"/>
  <c r="P32" i="1" s="1"/>
  <c r="P31" i="1"/>
  <c r="P30" i="1"/>
  <c r="N29" i="1"/>
  <c r="P29" i="1" s="1"/>
  <c r="P28" i="1"/>
  <c r="P27" i="1"/>
  <c r="P26" i="1"/>
  <c r="P25" i="1"/>
  <c r="P24" i="1"/>
  <c r="N23" i="1"/>
  <c r="P23" i="1" s="1"/>
  <c r="P22" i="1"/>
  <c r="P21" i="1"/>
  <c r="P20" i="1"/>
  <c r="P19" i="1"/>
  <c r="N18" i="1"/>
  <c r="P18" i="1" s="1"/>
  <c r="N17" i="1"/>
  <c r="P17" i="1" s="1"/>
  <c r="G17" i="1"/>
  <c r="N16" i="1"/>
  <c r="P16" i="1" s="1"/>
  <c r="G16" i="1"/>
  <c r="P15" i="1"/>
  <c r="P14" i="1"/>
  <c r="P13" i="1"/>
  <c r="N12" i="1"/>
  <c r="P12" i="1" s="1"/>
  <c r="G11" i="1"/>
  <c r="N11" i="1" s="1"/>
  <c r="P11" i="1" s="1"/>
  <c r="N10" i="1"/>
  <c r="P10" i="1" s="1"/>
  <c r="P9" i="1"/>
  <c r="N8" i="1"/>
  <c r="P8" i="1" s="1"/>
  <c r="N7" i="1"/>
  <c r="P7" i="1" s="1"/>
  <c r="P6" i="1"/>
  <c r="P5" i="1"/>
  <c r="P4" i="1"/>
  <c r="P3" i="1"/>
  <c r="P2" i="1"/>
</calcChain>
</file>

<file path=xl/sharedStrings.xml><?xml version="1.0" encoding="utf-8"?>
<sst xmlns="http://schemas.openxmlformats.org/spreadsheetml/2006/main" count="3345" uniqueCount="868">
  <si>
    <t>Sample type</t>
  </si>
  <si>
    <t>Patient</t>
  </si>
  <si>
    <t>Sample</t>
  </si>
  <si>
    <t>WGS: % ctDNA, based on breakpoint 1</t>
  </si>
  <si>
    <t>WGS: % ctDNA, based on breakpoint 2</t>
  </si>
  <si>
    <t>WGS: % ctDNA, based on breakpoint 3</t>
  </si>
  <si>
    <t>WGS: Averaged % ctDNA based on breakpoints</t>
  </si>
  <si>
    <t>ichorCNA: % ctDNA, min</t>
  </si>
  <si>
    <t>ichorCNA: % ctDNA, max</t>
  </si>
  <si>
    <t>ichorCNA: % ctDNA, highest log likelyhood</t>
  </si>
  <si>
    <t>ichorCNA: % ctDNA, hand curated</t>
  </si>
  <si>
    <t>ddPCR: Amplicon length (mutant/normalizer)</t>
  </si>
  <si>
    <t>ddPCR: % ctDNA</t>
  </si>
  <si>
    <t>Combined quantification: % ctDNA</t>
  </si>
  <si>
    <t>Comment</t>
  </si>
  <si>
    <t>Genomic tumor evidence (1=yes)</t>
  </si>
  <si>
    <t>Clinical tumor evidence (1=yes)</t>
  </si>
  <si>
    <t>Excluded due to fixation (1=yes)</t>
  </si>
  <si>
    <t>Excluded due to size selection prior to library preparation (1=yes)</t>
  </si>
  <si>
    <t>EwS</t>
  </si>
  <si>
    <t>EwS_1</t>
  </si>
  <si>
    <t>EwS_1_1</t>
  </si>
  <si>
    <t>N/A</t>
  </si>
  <si>
    <t>mut_126bp/chr4_123bp</t>
  </si>
  <si>
    <t>EwS_1_2</t>
  </si>
  <si>
    <t>EwS_1_3</t>
  </si>
  <si>
    <t>EwS_1_4</t>
  </si>
  <si>
    <t>EwS_1_5</t>
  </si>
  <si>
    <t>EwS_1_6</t>
  </si>
  <si>
    <t>Average of all three methods</t>
  </si>
  <si>
    <t>EwS_1_7</t>
  </si>
  <si>
    <t>EwS_1_8</t>
  </si>
  <si>
    <t>EwS_1_9</t>
  </si>
  <si>
    <t>EwS_1_10</t>
  </si>
  <si>
    <t>EwS_2</t>
  </si>
  <si>
    <t>EwS_2_1</t>
  </si>
  <si>
    <t>EwS_2_2</t>
  </si>
  <si>
    <t>EwS_2_3</t>
  </si>
  <si>
    <t>EwS_2_4</t>
  </si>
  <si>
    <t>EwS_2_5</t>
  </si>
  <si>
    <t>EwS_2_6</t>
  </si>
  <si>
    <t>EwS_3</t>
  </si>
  <si>
    <t>EwS_3_1</t>
  </si>
  <si>
    <t>mut_120bp/chr4_81bp</t>
  </si>
  <si>
    <t>EwS_3_2</t>
  </si>
  <si>
    <t>EwS_3_3</t>
  </si>
  <si>
    <t>EwS_3_4</t>
  </si>
  <si>
    <t>EwS_3_5</t>
  </si>
  <si>
    <t>EwS_3_6</t>
  </si>
  <si>
    <t>EwS_3_7</t>
  </si>
  <si>
    <t>When comparing to ddPCR and breakpoint, ichorCNA max seems best choice</t>
  </si>
  <si>
    <t>EwS_4</t>
  </si>
  <si>
    <t>EwS_4_1</t>
  </si>
  <si>
    <t>EwS_4_2</t>
  </si>
  <si>
    <t>EwS_4_3</t>
  </si>
  <si>
    <t>EwS_4_4</t>
  </si>
  <si>
    <t>EwS_5</t>
  </si>
  <si>
    <t>EwS_5_1</t>
  </si>
  <si>
    <t>mut_106bp/chr4_81bp</t>
  </si>
  <si>
    <t>EwS_5_2</t>
  </si>
  <si>
    <t>EwS_5_3</t>
  </si>
  <si>
    <t>EwS_5_4</t>
  </si>
  <si>
    <t>EwS_5_5</t>
  </si>
  <si>
    <t>EwS_5_6</t>
  </si>
  <si>
    <t>ichorCNA as representative: variability in breakpoint, ddPCR might underestimate</t>
  </si>
  <si>
    <t>EwS_6</t>
  </si>
  <si>
    <t>EwS_6_1</t>
  </si>
  <si>
    <t>mut_163bp/chr4_81bp</t>
  </si>
  <si>
    <t>EwS_6_2</t>
  </si>
  <si>
    <t>EwS_6_3</t>
  </si>
  <si>
    <t>mut_103bp/chr4_81bp</t>
  </si>
  <si>
    <t>EwS_6_4</t>
  </si>
  <si>
    <t>EwS_6_5</t>
  </si>
  <si>
    <t>CNAs credible after size selection</t>
  </si>
  <si>
    <t>EwS_6_6</t>
  </si>
  <si>
    <t>EwS_7</t>
  </si>
  <si>
    <t>EwS_7_1</t>
  </si>
  <si>
    <t>mut_115bp/chr4_115bp</t>
  </si>
  <si>
    <t xml:space="preserve">Based on breakpoint ctDNA %  </t>
  </si>
  <si>
    <t>EwS_7_2</t>
  </si>
  <si>
    <t>EwS_7_3</t>
  </si>
  <si>
    <t>EwS_7_4</t>
  </si>
  <si>
    <t>EwS_7_5</t>
  </si>
  <si>
    <t>EwS_7_6</t>
  </si>
  <si>
    <t>EwS_7_7</t>
  </si>
  <si>
    <t>Based on ddPCR</t>
  </si>
  <si>
    <t>EwS_8</t>
  </si>
  <si>
    <t>EwS_8_1</t>
  </si>
  <si>
    <t>mut_118bp/chr4_115bp</t>
  </si>
  <si>
    <t>EwS_8_2</t>
  </si>
  <si>
    <t>EwS_8_3</t>
  </si>
  <si>
    <t>EwS_8_4</t>
  </si>
  <si>
    <t>EwS_8_5</t>
  </si>
  <si>
    <t>EwS_8_6</t>
  </si>
  <si>
    <t>EwS_8_7</t>
  </si>
  <si>
    <t>EwS_9</t>
  </si>
  <si>
    <t>EwS_9_1</t>
  </si>
  <si>
    <t>mut_117bp/chr9_112bp</t>
  </si>
  <si>
    <t>EwS_9_2</t>
  </si>
  <si>
    <t>EwS_9_3</t>
  </si>
  <si>
    <t>ddPCR: one droplet measured – non quantifyable</t>
  </si>
  <si>
    <t>EwS_9_4</t>
  </si>
  <si>
    <t>EwS_10</t>
  </si>
  <si>
    <t>EwS_10_1</t>
  </si>
  <si>
    <t>Based on ichorCNA; chr11 subclonal loss affects break point detection</t>
  </si>
  <si>
    <t>EwS_11</t>
  </si>
  <si>
    <t>EwS_11_1</t>
  </si>
  <si>
    <t>Average breakpoint+ichorCNA</t>
  </si>
  <si>
    <t>EwS_12</t>
  </si>
  <si>
    <t>EwS_12_1</t>
  </si>
  <si>
    <t>EwS_13</t>
  </si>
  <si>
    <t>EwS_13_1</t>
  </si>
  <si>
    <t>EwS_13_2</t>
  </si>
  <si>
    <t>EwS_13_3</t>
  </si>
  <si>
    <t>EwS_13_4</t>
  </si>
  <si>
    <t>EwS_13_5</t>
  </si>
  <si>
    <t>EwS_14</t>
  </si>
  <si>
    <t>EwS_14_1</t>
  </si>
  <si>
    <t>EwS_15</t>
  </si>
  <si>
    <t>EwS_15_1</t>
  </si>
  <si>
    <t>EwS_16</t>
  </si>
  <si>
    <t>EwS_16_1</t>
  </si>
  <si>
    <t>EwS_17</t>
  </si>
  <si>
    <t>EwS_17_1</t>
  </si>
  <si>
    <t>Average breakpoint+ichorCNA; ddPCR design impossible</t>
  </si>
  <si>
    <t>EwS_18</t>
  </si>
  <si>
    <t>EwS_18_1</t>
  </si>
  <si>
    <t>EwS_19</t>
  </si>
  <si>
    <t>EwS_19_1</t>
  </si>
  <si>
    <t>EwS_20</t>
  </si>
  <si>
    <t>EwS_20_1</t>
  </si>
  <si>
    <t>Average of all three methods. ichorCNA: chrX marked as subclonal, use ichorCNA prediction when set to ignore chrX</t>
  </si>
  <si>
    <t>EwS_21</t>
  </si>
  <si>
    <t>EwS_21_1</t>
  </si>
  <si>
    <t>Based on ichorCNA</t>
  </si>
  <si>
    <t>EwS_22</t>
  </si>
  <si>
    <t>EwS_22_1</t>
  </si>
  <si>
    <t>Average breakpoint+ddPCR; CNA neutral</t>
  </si>
  <si>
    <t>EwS_23</t>
  </si>
  <si>
    <t>EwS_23_1</t>
  </si>
  <si>
    <t>EwS_24</t>
  </si>
  <si>
    <t>EwS_24_1</t>
  </si>
  <si>
    <t>Average breakpoint+ichorCNA; ichorCNA credible after size selection</t>
  </si>
  <si>
    <t>EwS_25</t>
  </si>
  <si>
    <t>EwS_25_1</t>
  </si>
  <si>
    <t>Breakpoint 1+ddPCR; CNV neutral</t>
  </si>
  <si>
    <t>EwS_25_2</t>
  </si>
  <si>
    <t>EwS_26</t>
  </si>
  <si>
    <t>EwS_26_1</t>
  </si>
  <si>
    <t>EwS_27</t>
  </si>
  <si>
    <t>EwS_27_1</t>
  </si>
  <si>
    <t>Possible unusual fusion with EWS seen – untrustworthy</t>
  </si>
  <si>
    <t>EwS_28</t>
  </si>
  <si>
    <t>EwS_28_1</t>
  </si>
  <si>
    <t>EwS_29</t>
  </si>
  <si>
    <t>EwS_29_1</t>
  </si>
  <si>
    <t>EwS_30</t>
  </si>
  <si>
    <t>EwS_30_1</t>
  </si>
  <si>
    <t>mut_132bp/chr9_132bp</t>
  </si>
  <si>
    <t>EwS_30_2</t>
  </si>
  <si>
    <t>EwS_30_3</t>
  </si>
  <si>
    <t>EwS_30_4</t>
  </si>
  <si>
    <t>EwS_30_5</t>
  </si>
  <si>
    <t>EwS_30_6</t>
  </si>
  <si>
    <t>EwS_30_7</t>
  </si>
  <si>
    <t>EwS_30_8</t>
  </si>
  <si>
    <t>EwS_30_9</t>
  </si>
  <si>
    <t>EwS_30_4rep</t>
  </si>
  <si>
    <t>EwS_31</t>
  </si>
  <si>
    <t>EwS_31_1</t>
  </si>
  <si>
    <t>EwS_32</t>
  </si>
  <si>
    <t>EwS_32_1</t>
  </si>
  <si>
    <t>Used ichorCNA's prediction when set to ignore chrX; this interpretes chr8 as present in four copies, which fits better with lack of breakpoint detection</t>
  </si>
  <si>
    <t>EwS_33</t>
  </si>
  <si>
    <t>EwS_33_1</t>
  </si>
  <si>
    <t>EwS_34</t>
  </si>
  <si>
    <t>EwS_34_1</t>
  </si>
  <si>
    <t>EwS_35</t>
  </si>
  <si>
    <t>EwS_35_1</t>
  </si>
  <si>
    <t>EwS_36</t>
  </si>
  <si>
    <t>EwS_36_1</t>
  </si>
  <si>
    <t>EwS_37</t>
  </si>
  <si>
    <t>EwS_37_1</t>
  </si>
  <si>
    <t>EwS_38</t>
  </si>
  <si>
    <t>EwS_38_1</t>
  </si>
  <si>
    <t>CNAs still unclear after size selection</t>
  </si>
  <si>
    <t>EwS_39</t>
  </si>
  <si>
    <t>EwS_39_1</t>
  </si>
  <si>
    <t>EwS_40</t>
  </si>
  <si>
    <t>EwS_40_1</t>
  </si>
  <si>
    <t>EwS_41</t>
  </si>
  <si>
    <t>EwS_41_1</t>
  </si>
  <si>
    <t>mut_98/chr10_98bp</t>
  </si>
  <si>
    <t>EwS_41_2</t>
  </si>
  <si>
    <t>EwS_41_3</t>
  </si>
  <si>
    <t>EwS_41_4</t>
  </si>
  <si>
    <t>EwS_41_5</t>
  </si>
  <si>
    <t>EwS_41_6</t>
  </si>
  <si>
    <t>EwS_42</t>
  </si>
  <si>
    <t>EwS_42_1</t>
  </si>
  <si>
    <t>EwS_42_2</t>
  </si>
  <si>
    <t>EwS_42_3</t>
  </si>
  <si>
    <t>EwS_42_4</t>
  </si>
  <si>
    <t>EwS_42_5</t>
  </si>
  <si>
    <t>EwS_42_6</t>
  </si>
  <si>
    <t>EwS_42_7</t>
  </si>
  <si>
    <t>EwS_43</t>
  </si>
  <si>
    <t>EwS_43_1</t>
  </si>
  <si>
    <t>EwS_44</t>
  </si>
  <si>
    <t>EwS_44_1</t>
  </si>
  <si>
    <t>No breakpoint detected by WGS despite 20%+ ichorCNA value</t>
  </si>
  <si>
    <t>EwS_45</t>
  </si>
  <si>
    <t>EwS_45_1</t>
  </si>
  <si>
    <t>mut_91bp/chr9_94bp</t>
  </si>
  <si>
    <t>EwS_45_2</t>
  </si>
  <si>
    <t>EwS_45_3</t>
  </si>
  <si>
    <t>EwS_45_4</t>
  </si>
  <si>
    <t>Based on ddPCR; ichorCNA supports ctDNA presence but not quantifyable</t>
  </si>
  <si>
    <t>EwS_45_5</t>
  </si>
  <si>
    <t>EwS_46</t>
  </si>
  <si>
    <t>EwS_46_1</t>
  </si>
  <si>
    <t>mut_88bp/chr9_94bp</t>
  </si>
  <si>
    <t>EwS_47</t>
  </si>
  <si>
    <t>EwS_47_1</t>
  </si>
  <si>
    <t>Average breakpoint+ichorCNA; ichorCNA prediction where chr 5 has three copies, and chr 8,9,12  are subclonal was used to ensure comparability with sample EwS_47_2</t>
  </si>
  <si>
    <t>EwS_47_2</t>
  </si>
  <si>
    <t>EwS_47_3</t>
  </si>
  <si>
    <t>EwS_47_4</t>
  </si>
  <si>
    <t>EwS_48</t>
  </si>
  <si>
    <t>EwS_48_1</t>
  </si>
  <si>
    <t>mut_92bp/chr4_81bp</t>
  </si>
  <si>
    <t>EwS_48_2</t>
  </si>
  <si>
    <t>EwS_48_3</t>
  </si>
  <si>
    <t>EwS_48_4</t>
  </si>
  <si>
    <t>EwS_49</t>
  </si>
  <si>
    <t>EwS_49_1</t>
  </si>
  <si>
    <t>mut_114 bp/chr4_81bp</t>
  </si>
  <si>
    <t>EwS_49_2</t>
  </si>
  <si>
    <t>EwS_49_3</t>
  </si>
  <si>
    <t>EwS_49_4</t>
  </si>
  <si>
    <t>EwS_49_5</t>
  </si>
  <si>
    <t>EwS_49_6</t>
  </si>
  <si>
    <t>EwS_50</t>
  </si>
  <si>
    <t>EwS_50_1</t>
  </si>
  <si>
    <t>nonsensical output</t>
  </si>
  <si>
    <t>Average of all three methods; ichorCNA state nonsensical;  inferred instead from ch1q gain (log2 ratio value, assuming four copies of chr1q)</t>
  </si>
  <si>
    <t>EwS_50_2</t>
  </si>
  <si>
    <t>EwS_50_3</t>
  </si>
  <si>
    <t>EwS_50_4</t>
  </si>
  <si>
    <t>EwS_51</t>
  </si>
  <si>
    <t>EwS_51_1</t>
  </si>
  <si>
    <t>EwS_52</t>
  </si>
  <si>
    <t>EwS_52_1</t>
  </si>
  <si>
    <t>EwS_53</t>
  </si>
  <si>
    <t>EwS_53_1</t>
  </si>
  <si>
    <t>EwS_54</t>
  </si>
  <si>
    <t>EwS_54_1</t>
  </si>
  <si>
    <t>EwS_55</t>
  </si>
  <si>
    <t>EwS_55_1</t>
  </si>
  <si>
    <t>EwS_56</t>
  </si>
  <si>
    <t>EwS_56_1</t>
  </si>
  <si>
    <t>mut_140bp/chr4_143bp</t>
  </si>
  <si>
    <t>Based on ichorCNA; ddPCR measurement not reproducible; breakpoint main event missing</t>
  </si>
  <si>
    <t>EwS_57</t>
  </si>
  <si>
    <t>EwS_57_1</t>
  </si>
  <si>
    <t>Based on ichorCNA prediction with four copies of chr8</t>
  </si>
  <si>
    <t>EwS_57_2</t>
  </si>
  <si>
    <t>EwS_57_3</t>
  </si>
  <si>
    <t>EwS_57_4</t>
  </si>
  <si>
    <t>EwS_57_5</t>
  </si>
  <si>
    <t>EwS_57_6</t>
  </si>
  <si>
    <t>EwS_57_7</t>
  </si>
  <si>
    <t>EwS_58</t>
  </si>
  <si>
    <t>EwS_58_1</t>
  </si>
  <si>
    <t>Based on ichorCNA; breakpoint detectable but not quantifyable</t>
  </si>
  <si>
    <t>EwS_58_2</t>
  </si>
  <si>
    <t>EwS_58_3</t>
  </si>
  <si>
    <t>EwS_58_4</t>
  </si>
  <si>
    <t>EwS_58_5</t>
  </si>
  <si>
    <t>EwS_58_6</t>
  </si>
  <si>
    <t>EwS_59</t>
  </si>
  <si>
    <t>EwS_59_1</t>
  </si>
  <si>
    <t>EwS_60</t>
  </si>
  <si>
    <t>EwS_60_1</t>
  </si>
  <si>
    <t>EwS_61</t>
  </si>
  <si>
    <t>EwS_61_1</t>
  </si>
  <si>
    <t>EwS_62</t>
  </si>
  <si>
    <t>EwS_62_1</t>
  </si>
  <si>
    <t>EwS_63</t>
  </si>
  <si>
    <t>EwS_63_1</t>
  </si>
  <si>
    <t>mut_120bp/chr4_123bp</t>
  </si>
  <si>
    <t>EwS_63_2</t>
  </si>
  <si>
    <t>EwS_63_3</t>
  </si>
  <si>
    <t>EwS_63_4</t>
  </si>
  <si>
    <t>EwS_64</t>
  </si>
  <si>
    <t>EwS_64_1</t>
  </si>
  <si>
    <t>EwS_65</t>
  </si>
  <si>
    <t>EwS_65_1</t>
  </si>
  <si>
    <t>mut_93bp/chr4_81bp</t>
  </si>
  <si>
    <t>EwS_66</t>
  </si>
  <si>
    <t>EwS_66_1</t>
  </si>
  <si>
    <t>EwS_67</t>
  </si>
  <si>
    <t>EwS_67_1</t>
  </si>
  <si>
    <t>mut_113bp/chr4_115bp</t>
  </si>
  <si>
    <t>EwS_68</t>
  </si>
  <si>
    <t>EwS_68_1</t>
  </si>
  <si>
    <t xml:space="preserve">Average breakpoint+ichorCNA; ddPCR design impossible </t>
  </si>
  <si>
    <t>EwS_69</t>
  </si>
  <si>
    <t>EwS_69_1</t>
  </si>
  <si>
    <t>mut_82bp/chr4_81bp</t>
  </si>
  <si>
    <t>EwS_70</t>
  </si>
  <si>
    <t>EwS_70_1</t>
  </si>
  <si>
    <t>EwS_71</t>
  </si>
  <si>
    <t>EwS_71_1</t>
  </si>
  <si>
    <t>EwS_72</t>
  </si>
  <si>
    <t>EwS_72_1</t>
  </si>
  <si>
    <t>mut_97bp/chr9_94bp</t>
  </si>
  <si>
    <t>Average breakpoint+ddPCR; likely CNA-neutral</t>
  </si>
  <si>
    <t>EwS_73</t>
  </si>
  <si>
    <t>EwS_73_1</t>
  </si>
  <si>
    <t>EwS_74</t>
  </si>
  <si>
    <t>EwS_74_1</t>
  </si>
  <si>
    <t>EwS_75</t>
  </si>
  <si>
    <t>EwS_75_1</t>
  </si>
  <si>
    <t>EwS_76</t>
  </si>
  <si>
    <t>EwS_76_1</t>
  </si>
  <si>
    <t>EwS_77</t>
  </si>
  <si>
    <t>EwS_77_1</t>
  </si>
  <si>
    <t>EwS_78</t>
  </si>
  <si>
    <t>EwS_78_1</t>
  </si>
  <si>
    <t>EwS_79</t>
  </si>
  <si>
    <t>EwS_79_1</t>
  </si>
  <si>
    <t>EwS_80</t>
  </si>
  <si>
    <t>EwS_80_1</t>
  </si>
  <si>
    <t>EwS_81</t>
  </si>
  <si>
    <t>EwS_81_1</t>
  </si>
  <si>
    <t>ddPCR failed</t>
  </si>
  <si>
    <t>EwS_82</t>
  </si>
  <si>
    <t>EwS_82_1</t>
  </si>
  <si>
    <t>CN neutral, avg of BP+ddPCR</t>
  </si>
  <si>
    <t>EwS_83</t>
  </si>
  <si>
    <t>EwS_83_1</t>
  </si>
  <si>
    <t>EwS_84</t>
  </si>
  <si>
    <t>EwS_84_1</t>
  </si>
  <si>
    <t>mut_100bp/chr9_102</t>
  </si>
  <si>
    <t>EwS_85</t>
  </si>
  <si>
    <t>EwS_85_1</t>
  </si>
  <si>
    <t>EwS_86</t>
  </si>
  <si>
    <t>EwS_86_1</t>
  </si>
  <si>
    <t>EwS_87</t>
  </si>
  <si>
    <t>EwS_87_1</t>
  </si>
  <si>
    <t>EwS_88</t>
  </si>
  <si>
    <t>EwS_88_1</t>
  </si>
  <si>
    <t>EwS_89</t>
  </si>
  <si>
    <t>EwS_89_1</t>
  </si>
  <si>
    <t>EwS_90</t>
  </si>
  <si>
    <t>EwS_90_1</t>
  </si>
  <si>
    <t>mut_89bp/chr9_94</t>
  </si>
  <si>
    <t>EwS_91</t>
  </si>
  <si>
    <t>EwS_91_1</t>
  </si>
  <si>
    <t>EwS_92</t>
  </si>
  <si>
    <t>EwS_92_1</t>
  </si>
  <si>
    <t>EwS_93</t>
  </si>
  <si>
    <t>EwS_93_1</t>
  </si>
  <si>
    <t>mut_87bp/chr9_94bp</t>
  </si>
  <si>
    <t>EwS_94</t>
  </si>
  <si>
    <t>EwS_94_1</t>
  </si>
  <si>
    <t>mut_132bp/chr4_123bp</t>
  </si>
  <si>
    <t>EwS_95</t>
  </si>
  <si>
    <t>EwS_95_1</t>
  </si>
  <si>
    <t>CN neutral, take BP. ddPCR failed</t>
  </si>
  <si>
    <t>Healthy control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</si>
  <si>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</si>
  <si>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</si>
  <si>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</si>
  <si>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</si>
  <si>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</si>
  <si>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</si>
  <si>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</si>
  <si>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</si>
  <si>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</si>
  <si>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</si>
  <si>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</si>
  <si>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</si>
  <si>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</si>
  <si>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</si>
  <si>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</si>
  <si>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</si>
  <si>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</si>
  <si>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</si>
  <si>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</si>
  <si>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</si>
  <si>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</si>
  <si>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Ctrl_22</t>
  </si>
  <si>
    <t>Non-EwS sarcoma</t>
  </si>
  <si>
    <t>AdSarc_1</t>
  </si>
  <si>
    <t>AdSarc_1_1</t>
  </si>
  <si>
    <t>AdSarc_1_2</t>
  </si>
  <si>
    <t>EwSLike_1</t>
  </si>
  <si>
    <t>EwSLike_1_1</t>
  </si>
  <si>
    <t>EwSLike_1_2</t>
  </si>
  <si>
    <t>EwSLike_1_3</t>
  </si>
  <si>
    <t>Based on ichorCNA; breakpoint region badly mappable</t>
  </si>
  <si>
    <t>EwSLike_2</t>
  </si>
  <si>
    <t>EwSLike_2_1</t>
  </si>
  <si>
    <t>EwSLike_3</t>
  </si>
  <si>
    <t>EwSLike_3_1</t>
  </si>
  <si>
    <t>EwSLike_3_2</t>
  </si>
  <si>
    <t>Ost_1</t>
  </si>
  <si>
    <t>Ost_1_1</t>
  </si>
  <si>
    <t>Ost_1_2</t>
  </si>
  <si>
    <t>Ost_1_3</t>
  </si>
  <si>
    <t>Ost_2</t>
  </si>
  <si>
    <t>Ost_2_1</t>
  </si>
  <si>
    <t>Ost_3</t>
  </si>
  <si>
    <t>Ost_3_1</t>
  </si>
  <si>
    <t>Based on ichorCNA;  ichorCNA prediction when set to ignore chrX used; highly rearranged sample</t>
  </si>
  <si>
    <t>Ost_4</t>
  </si>
  <si>
    <t>Ost_4_1</t>
  </si>
  <si>
    <t>Ost_5</t>
  </si>
  <si>
    <t>Ost_5_1</t>
  </si>
  <si>
    <t>Ost_6</t>
  </si>
  <si>
    <t>Ost_6_1</t>
  </si>
  <si>
    <t>Ost_7</t>
  </si>
  <si>
    <t>Ost_7_1</t>
  </si>
  <si>
    <t>Ost_8</t>
  </si>
  <si>
    <t>Ost_8_1</t>
  </si>
  <si>
    <t>OtherSarc_1</t>
  </si>
  <si>
    <t>OtherSarc_1_1</t>
  </si>
  <si>
    <t>OtherSarc_2</t>
  </si>
  <si>
    <t>OtherSarc_2_1</t>
  </si>
  <si>
    <t>OtherSarc_3</t>
  </si>
  <si>
    <t>OtherSarc_3_1</t>
  </si>
  <si>
    <t>OtherSarc_4</t>
  </si>
  <si>
    <t>OtherSarc_4_1</t>
  </si>
  <si>
    <t>Based on ichorCNA; chromosomal translocation between chr 2 and 3; ddPCR and breakpoint values may overestimate ctDNA% due to chr 2, 3 amplification</t>
  </si>
  <si>
    <t>mut_116bp/chr9_112bp</t>
  </si>
  <si>
    <t>Syn_1</t>
  </si>
  <si>
    <t>Syn_1_1</t>
  </si>
  <si>
    <t>Syn_2</t>
  </si>
  <si>
    <t>Syn_2_1</t>
  </si>
  <si>
    <t>mut_125bp/chr10_125bp</t>
  </si>
  <si>
    <t>CN neutral, take avg BP+ddPCR</t>
  </si>
  <si>
    <t>Syn_3</t>
  </si>
  <si>
    <t>Syn_3_1</t>
  </si>
  <si>
    <t>Involved genes</t>
  </si>
  <si>
    <t>Split read (SR) or paired-end (PE) evidence</t>
  </si>
  <si>
    <t>Exact breakpoint (hg38)</t>
  </si>
  <si>
    <t>Insertions/homology at breakpoint</t>
  </si>
  <si>
    <t>Main/reciprocal event</t>
  </si>
  <si>
    <t>Orientation</t>
  </si>
  <si>
    <t>Complex rearrangements/chromoplexy</t>
  </si>
  <si>
    <t>Representative fusion read sequence</t>
  </si>
  <si>
    <t>EWSR1-FLI1</t>
  </si>
  <si>
    <t>SR</t>
  </si>
  <si>
    <t>chr22:29287870/chr11:128794976</t>
  </si>
  <si>
    <t>2bp homology</t>
  </si>
  <si>
    <t>main</t>
  </si>
  <si>
    <t>++</t>
  </si>
  <si>
    <t>not detected</t>
  </si>
  <si>
    <t>AGCTATTGCAGGCCACTATGATTTTGATAGTCAAGTAAAAGCTATGTTTTTTTGTTGCTGTTTGTTAGGCACAAGAATTGCTTGAGCCTGGGAGGTCAAAG</t>
  </si>
  <si>
    <t>EWSR1-none</t>
  </si>
  <si>
    <t>chr11:128641100/chr22:29287828</t>
  </si>
  <si>
    <t>14bp insertion (TATTGATTTGCATA)</t>
  </si>
  <si>
    <t>reciprocal</t>
  </si>
  <si>
    <t>TGAACCAAATTCAACAGCACATCAAAAAGTTTATTGATTTGCATATTGATAGTCAAGTAAAAGCTATGTTTTTTTGTTGCTGTTTGTTTATATCCATTAAG</t>
  </si>
  <si>
    <t>chr22:29287985/chr11:128787069</t>
  </si>
  <si>
    <t>4bp insertion (CGAC)</t>
  </si>
  <si>
    <t>CTGTAATCCCAGCACTTTGGGGGAGGCCAAGGCAGGAGGATCACTTGAGACCAGGAGTTTGAGACCACCCTCGACAAACTACCTTTCTGTGTCCCTTAGAG</t>
  </si>
  <si>
    <t>EWSR1</t>
  </si>
  <si>
    <t>chr22:29288026/chr22:29287931</t>
  </si>
  <si>
    <t>4bp homology</t>
  </si>
  <si>
    <t>reciprocal1</t>
  </si>
  <si>
    <t>-+</t>
  </si>
  <si>
    <t>detected</t>
  </si>
  <si>
    <t>TTTCTATTTTCTTAAAGAATCTTTGGGGGAGGCCAAGGCAGGAGGATCACTTGAGACCAGGAGTTTCCGACAGACTTTTTATCCATCAGCCAAGGCAATGG</t>
  </si>
  <si>
    <t>chr22:29287974/chr11:128787036</t>
  </si>
  <si>
    <t>perfect</t>
  </si>
  <si>
    <t>reciprocal2</t>
  </si>
  <si>
    <t>+-</t>
  </si>
  <si>
    <t>TCTATTTTCTTAAAGAATCTTTGGGGGAGGCCAAGGCAGGAGGATCACTTGAGACCAGGAGTTTCCGACAGACTTTTTATCCATCAGCCAAGGCAATGGCT</t>
  </si>
  <si>
    <t>chr11:128787711/chr22:29288941</t>
  </si>
  <si>
    <t>TAAAACTCATAAATCAGCACAGTTTCTGACACACCAATAAGTGCTCCTTTGTGGCATATATTAAGTGGCAGTTTATTTTCTTTCCCTGCCAGTATACTTCG</t>
  </si>
  <si>
    <t>chr22:29288960/chr11:128792334</t>
  </si>
  <si>
    <t>complex</t>
  </si>
  <si>
    <t>CTCAAGCCATCTTCTAAAACATGGAAATGTCATCTTTGTGGCATATATTAAGTTCAATAGATGAATATATCTTAGCAACTAGACAACATCAGCTACTTGGG</t>
  </si>
  <si>
    <t>EWSR1-GRAMD1B</t>
  </si>
  <si>
    <t>chr22:29288092/chr11:123385440</t>
  </si>
  <si>
    <t>GAAAATAGAAAAGGAAAGGGGGAAAAATAATCCTCCTCACAGAATATTTGCAGTTCGTTAAAGAATTTACACAGTATTCGGTAAGCACCAGGAAACTAATG</t>
  </si>
  <si>
    <t>chr22:29288535/chr11:128777025</t>
  </si>
  <si>
    <t>AGAAGATGGTGCCTTGGTTAGTGCCTTGGAATTGAGGATTTTGTGATTACGCTAACTTTGTCCTTCTCTGGGCCTGACTGTCGGCCCCACCAGTATCTCTC</t>
  </si>
  <si>
    <t>chr11:128777023/chr22:29288532</t>
  </si>
  <si>
    <t>TTTCCTGTGGCCTCCTGGAAGGAGGCCGATTAAGCCAAACCTATCACGATTCCAGGAGAAAGTACATCAGGCAGTGGTGTAAATGCTGGTCCATGGCTTAC</t>
  </si>
  <si>
    <t>chr22:29288281/chr11:128774218</t>
  </si>
  <si>
    <t>10bp insertion (CCATGAGGAA)</t>
  </si>
  <si>
    <t>GCCCCTAGCAGTGTGCTAAAGCCCTAAGAAACCTGGCTCTGTTTTCATTTCTTGAGTCCATGAGGAACAGTTTCCACTGGTGCCTCTGTGCTCTCTGGTCA</t>
  </si>
  <si>
    <t>chr11:128774198/chr22:29288307</t>
  </si>
  <si>
    <t>GGGGCAGGGGCAACACGTGCTGGCTGGAGAAATGAAAATCCAAAAGCAGCTTCTTTTGAGCTAGAGGGCTTTTTTTGTTGTTGTTATTTAGAAGAGGTTTA</t>
  </si>
  <si>
    <t>chr22:29288283/chr22:29288349</t>
  </si>
  <si>
    <t>1bp homology</t>
  </si>
  <si>
    <t xml:space="preserve">chr11:128800497/chr22:29292215 </t>
  </si>
  <si>
    <t>11bp insertion (GCTTCTGTGTG)</t>
  </si>
  <si>
    <t>CGGCAGGGACGTTTGGGCTTTCAGACAGCAGAGGCATCAGAGCAGAAGCAAATAGCTTCTGTGTGAATGGTACAGAGGTAAATGCATGCGTAGAGTTCAGC</t>
  </si>
  <si>
    <t>chr22:29292196/chr11:128800552</t>
  </si>
  <si>
    <t>complex1</t>
  </si>
  <si>
    <t>CCCATGGATGAAGGACCAGATCTTGATCTAGGTAATTTTGAATTCTAGTTGTGCTTCACTGTGTGAAGCTTTTAACCTGGTCCTAGAAATATGGCCAAACA</t>
  </si>
  <si>
    <t>FLI1</t>
  </si>
  <si>
    <t>chr11:128800552/chr11:128800496</t>
  </si>
  <si>
    <t>complex2</t>
  </si>
  <si>
    <t>AAAGCTGTTTCTGGACATGACCCTCTCATAGACATACCAATGTTAACTTATCTTCCCAAAGATGTTTGGCCATATTTCTAGGACCAGGTTAAAAGCTTCAC</t>
  </si>
  <si>
    <t>chr22:29289450/chr11:128774342</t>
  </si>
  <si>
    <t>ACCATTTTGATTGATGGCACAATCTGGTTTAGAAATGCAACATGAGGTCAGCCCAAGAAACAATTTCAAAAAAGGGGACAATTTTCCACCCAGTTTTTCAG</t>
  </si>
  <si>
    <t>chr11:128789532/chr22:29289435</t>
  </si>
  <si>
    <t xml:space="preserve"> 1bp homology</t>
  </si>
  <si>
    <t>TAGACTTTCCTCTCTACTTGTATATATCTTAGAAATTCTCAATCTGGTTTAGAAAACTTTGTTTAGATCAATGACATAACCCTGCTGCCTCTGCCTGC</t>
  </si>
  <si>
    <t>chr22:29289547/chr11:128789557</t>
  </si>
  <si>
    <t xml:space="preserve"> 5bp insertion (TTTTC)</t>
  </si>
  <si>
    <t>CTGCCTCTGCCTGCCCTTCCCCTCCCTTCTCCCATCCCCTTTTCCCTATCTGGTGTCTGTACTTTGATTTTTCTATCTTTGCCTTATTTCTCCGGGCG</t>
  </si>
  <si>
    <t>chr22:29289887/chr11:128777431</t>
  </si>
  <si>
    <t xml:space="preserve"> 1bp insertion (A)</t>
  </si>
  <si>
    <t>CATAACTTTAAGAAAGTCTTTAGTGAAATCTTTATTGGAAGAAAGTCATTTGACAACAGGCAAAAATTTAATGAAATCTTCATTCCCATTTTTAATTT</t>
  </si>
  <si>
    <t>chr22:29291677/chr11:128770836</t>
  </si>
  <si>
    <t>ACCATAGATAGTGTTTAAAAAAAAATGCAGTCAGTTTTTAGAAAACTATAATTTTTTTATTCTGGAGAGTAAAAGAGCAAGAAATGTATCTGAGAGAGAGA</t>
  </si>
  <si>
    <t>chr11:128770804/chr22:29291663</t>
  </si>
  <si>
    <t>3bp homology</t>
  </si>
  <si>
    <t>CGAGGATATGTTTCTCTAGAATTCTGAAAAGGTGCAAAATTATAATTTTTTTATTAGTTTCATAAGTGGTTTAAAAATGATCTATACAAAAGAGACTAATG</t>
  </si>
  <si>
    <t>chr22:29288018/chr11:128797052</t>
  </si>
  <si>
    <t>AGACCACCCTGGGCAACATAGTGAGACCCTGTCTTTTTAAAGAACCCAGAGACTTGTCCTTTCCTGCAAAGCATTTCAGACATAGGTCAAAAGGCAAATCA</t>
  </si>
  <si>
    <t>EWSR1-ERG</t>
  </si>
  <si>
    <t>chr22:29287993/chr21:38399362</t>
  </si>
  <si>
    <t>TAATCCCAGCACTTTGGGGGAGGCCAAGGCAGGAGGATCACTTGAGACCAGGAGTTTGAGACCACCCTGGGCAACAGGGAGCTAAAGAGAATGAATGAGGA</t>
  </si>
  <si>
    <t>chr21:37343628/chr22:29287952</t>
  </si>
  <si>
    <t>AATTACCTTTATTGCTAGCGTTATTTCCGTAAAATTATGGCCAACGGATCACTTGAGACCAGGAGTTTGAGACCACCCTGGGCAACATAGTGAGACCCTGT</t>
  </si>
  <si>
    <t>chr22:29287733/chr11:128787434</t>
  </si>
  <si>
    <t>CTGCTAGCCCTGCTGTCTTTGGGGAAAATCATTATCTCAGCATACTTGATTCAAGCATCTGACAACATCTTAAGGA</t>
  </si>
  <si>
    <t>FLI1-TCC28</t>
  </si>
  <si>
    <t>chr11:128787420/chr22:28317764</t>
  </si>
  <si>
    <t>4bp insertion (GCTG)</t>
  </si>
  <si>
    <t>AAGACTCAAGTCCGGGCCTTTGGTGTGTTCTGTCCTTCCTCTGCTGAGGTCTACATAAAGTATCAAGCAGTGAAAA</t>
  </si>
  <si>
    <t xml:space="preserve">chr11:128776402/chr22:29289601 </t>
  </si>
  <si>
    <t>1bp insertion (G)</t>
  </si>
  <si>
    <t>GTTTACACCTGTCAATCCCAGGGTGTGTTCTGTCCCTATATAAACTGGTAAAGAAAAAAAAAAGTTATGCAGAATG</t>
  </si>
  <si>
    <t>chr22:29289599/chr11:128776403</t>
  </si>
  <si>
    <t>TTGATGAAGGTGAGCTATAATATTGGTGGTTAACATAATCCAGAAGGCTTAGTTCTGCACTTTGGGAGGCCAAGGC</t>
  </si>
  <si>
    <t>PE</t>
  </si>
  <si>
    <t>chr11:128786858/chr22:29288005</t>
  </si>
  <si>
    <t>CCAAAAGACAGAGGATATTGAGTTCCTTGTCTTTTTAAAGATAAATAAAGATTCTTTAAGAAAATAGAAAAGGAAAGGGGGAAAAATAATCCTCCTCA</t>
  </si>
  <si>
    <t>chr22:29287994/chr11:128786858</t>
  </si>
  <si>
    <t>AAGGCAGGAGGATCACTTGAGACCAGGAGTTTGAGACCACCCTGGGCAACATTTATTAACTCCTGGAACTCATCAACCGGCCAAGGGCCTGTGGAGCA</t>
  </si>
  <si>
    <t>EWSR1-KCNK5</t>
  </si>
  <si>
    <t>possibly chr6:39191653/chr22:29288999</t>
  </si>
  <si>
    <t>unclear</t>
  </si>
  <si>
    <t>TGGCCTGGCTGTCCCTTTTTGTCAACTGGAAGGTCGGGGAGAACAAAGAATGGTTTTGAAACCAGAGCTTTCAGTTCCCTTCATGGTTTCCAGAGGTGAGA</t>
  </si>
  <si>
    <t>chr22:29289424/chr11:128775387</t>
  </si>
  <si>
    <t>ACTTCCTACTGGAGATGTTGAAAGTCTAAATCGGTTTGACCATTTTGTGGTATTGAAATATCCTTTTGAGGAACCTAGACTTAAAATGATCCACTGTCAGG</t>
  </si>
  <si>
    <t>chr22:29288527/chr11:128785334</t>
  </si>
  <si>
    <t>GCTTTATCGTGATGTAAAGAAGATGGTGCCTTGGTTAGTGCCTTGGAATTGAGGATTAGCACTGGGTCTTTGAAGTAGATATTATTATCTCTATTTTGCAG</t>
  </si>
  <si>
    <t>chr11:128785277/chr22:28597506</t>
  </si>
  <si>
    <t>CTAGGATAAAAGCTATTGTTATCCATTTACAATAGCAGCCACAACTGTCTAAACCAAAATGTGTATATTGGAAAGG</t>
  </si>
  <si>
    <t>EWSR1-CCDC122</t>
  </si>
  <si>
    <t>possibly chr13:43871897/chr22:29296630</t>
  </si>
  <si>
    <t>GCTGTAATCTAGGAATGAGCCTTCCAAGACCTGTAAGACCCTTCAAAAGAACATCTTAGCCAGTGTACATTTGCATATAGATAAATATATATATTTAAATG</t>
  </si>
  <si>
    <t>AAAAATGCAGTCAGTTTTTAGAAAACTATAATTTTTTTATTCTGGAGAGTAAAAGAGCAAGAAATGTATCTGAGAGAGAGAGAGGAAGACATACTTGTACA</t>
  </si>
  <si>
    <t>chr21:38394873/chr22:29288178</t>
  </si>
  <si>
    <t>GATGGATTGCTTTTACCCATGGCATAAGTATGCTAATGGAATGAATAGACAGCCGTGGATAGAATGTAATTTAAAAAGAGCAATGATCCTAAATTCTGAAG</t>
  </si>
  <si>
    <t>chr22:29287728/chr21:38395930</t>
  </si>
  <si>
    <t>AGATACTAATTGATCAGAAAAAATGTTTTAGACTGCTAGCCCTGCTGTCTTTGTGTGGGGTGTGTGGGGCAAGAGCTAGAGCGTTCCTCCTCAGTGAGTTT</t>
  </si>
  <si>
    <t>chr22:29287644/chr11:128792784</t>
  </si>
  <si>
    <t>4bp insertion (TTTC)</t>
  </si>
  <si>
    <t>GTGAAGATTTCAGTGCTTTTTTCCAATTTTTTCTTGAGTAACACTCTATTGATGAGAATTTCAATAAACTGAATTTAAGAAACCATCCAGGCACAGTGGCT</t>
  </si>
  <si>
    <t>chr22:29292688/chr11:128774890</t>
  </si>
  <si>
    <t>1bp insertion (T)</t>
  </si>
  <si>
    <t>AAAGCATAACCAGGTCATCTGGCAGAACTTTAAACCACAGAGCATTTTAAAGAGATTGAATTGATGTTGAGAGTTTAGTAGAGAGACCTTCTATTGGAGAA</t>
  </si>
  <si>
    <t xml:space="preserve">chr11:128774886/chr22:29292728 </t>
  </si>
  <si>
    <t>CAAATGCCTGAGAAGGTGGTCACTGGTCTTATGGTTTGTTCCTTTTTAAAAAAGATTAGCCTTTTTTTTTTTTTTTTTTTTGAGACGGAGTTTCCTTCTTG</t>
  </si>
  <si>
    <t>chr22:29287649/chr11:128779713</t>
  </si>
  <si>
    <t>ACATCTTGGATGCCCCAGTGAAGATTTCAGTGCTTTTTTCCAATTTGTTTTGGGCACAAAGCTAGTCAGTGATAAGAGGCAGGTCTAATTTTAAAGTCTCC</t>
  </si>
  <si>
    <t xml:space="preserve">chr3:57953658/chr22:29287700 </t>
  </si>
  <si>
    <t>GCAGCTGCAGCAGCAGCAACAGTTTTAGACTGCTAGCCCTGCTGTCTTTGGGGAAGTTGTATGCAGTGAGTAAATTCAACATCGTTTTTGGCCTCCCTATC</t>
  </si>
  <si>
    <t xml:space="preserve">chr22:29287597/chr11:128789929 </t>
  </si>
  <si>
    <t>1bp insertion (C)</t>
  </si>
  <si>
    <t>TACCGGCGGCCTGGTGACCGGCTCATTTGCTTTTGGAATCCAGGACACATCTTTAGGGCATGGCATTCCAGCTCTGGAGGGTATCGCGGCCTCACAGGAGA</t>
  </si>
  <si>
    <t>chr22:29287550/unknown</t>
  </si>
  <si>
    <t>+</t>
  </si>
  <si>
    <t>CCCATAAAGGCAAAACGGTCGATAACTTCTCGCTGGATGTCTCTACCGGCGGCCTGGTGACCGGCTCATTTGCTTTTGGAATCCAGGACACATCTTTAGGG</t>
  </si>
  <si>
    <t>chr22:29289162/chr11:128792470</t>
  </si>
  <si>
    <t>GATGGAACACACACAACCCTTCTAATGACCCTAAGTTGTTAACTAACTGCCTTTGAATGGTTGTCTTGAAGTGGTAATGGAGCTGCAAAGTATATAAAAGA</t>
  </si>
  <si>
    <t>chr11:128792491/chr22:29289167</t>
  </si>
  <si>
    <t>TAATGGAGCTGCAAAGTACTGGTGTATATACTGCAGAAAAGGAATGCAGCTGTTTTCCACAGTGTTTGTCCCCAACTTCTGTTTGTACTCAGAATCGTTGA</t>
  </si>
  <si>
    <t>chr22:29287424/chr11:128801729</t>
  </si>
  <si>
    <t>CCCAGCTATTTTTTGTATTTTTCGTAGAGACGGGGTTTCACCATGTTGGTCAGGCTGGTAGCAAGTAGGAGAAAATATTGGCCAAGTTTATTCATTCAACA</t>
  </si>
  <si>
    <t>chr11:128801092/chr22:29287857</t>
  </si>
  <si>
    <t>ATCAACTGGTACACTGGTGCCGACGGCCACATTTTTACACACTGTTGCTGTTTGTTTATATCCATTAAGGGGAAAAATGGCCAGGCATGGTGGCTCACACC</t>
  </si>
  <si>
    <t>chr11:128790072/chr22:29289140</t>
  </si>
  <si>
    <t>AAAAGCAGGGATGATTGCTGGATGTGTGTGTGTGTGTGCATGCATGCGTGCCTTTGAATGGTTGTCTTGAAATACCTGGTGTATATACTGCAGAAAAGGAA</t>
  </si>
  <si>
    <t>chr22:29289136/chr11:128790073</t>
  </si>
  <si>
    <t>AACCCTTCTAATGACCCTAAGTTGTTAACTGTGTGTGTGTGTGTGTGTGTGTGCACGCGTGCTGTTTCTGTGGTCCAAAGGCAAGATTTATGATTATGGGA</t>
  </si>
  <si>
    <t xml:space="preserve">chr22:29288131/chr11:128786121 </t>
  </si>
  <si>
    <t>GAATATTTGCAGTTCTTCTGTATGGAGAGAGGTAACCAAAACACATAATTATCTGTTTTAGAGCTCTCCGGGTTATTCATATAAGCCAAGCTGCAGCCAAG</t>
  </si>
  <si>
    <t>chr11:128695689/chr22:29288132</t>
  </si>
  <si>
    <t>TGTGATGGGTTAAAGGGAGCTATAAGAGCTCAGAATTTAGGATCATTGCTCTTTTTAAATTACATTCTATCCACGGGGATTTCTCAACAACTCAAAGGAGT</t>
  </si>
  <si>
    <t xml:space="preserve">chr11:128781277/chr22:29290001 </t>
  </si>
  <si>
    <t>TCCCAACTCCCATTGCCCCCTCCACCAGTAACATACCTGTGTCTCAAATCACCTAGAATTCCTAGTATTTTTAAATTGCAAATACAATTTCAAGTTTATTT</t>
  </si>
  <si>
    <t>chr22:29288455/chr11:128787634</t>
  </si>
  <si>
    <t>2bp insertion (AT)</t>
  </si>
  <si>
    <t>AGAGGTTTATTATAGGCTAACTATATAAGGTTATTTCAGCTGTGATGATCCAGCAGTTTTGTTGAACTTAAAAGAGCATAGGATAATTGTAGTGCCCCTTC</t>
  </si>
  <si>
    <t>chr11:128787741/chr22:29288188</t>
  </si>
  <si>
    <t>CATAAATCAGCACAGTTTCTGACACACCAATAAGTGCTCAATAAAAGTTATAATAAGGATAGTAAATTGAACAACTCAAAGGAGTAGTGTTGATTTATGGA</t>
  </si>
  <si>
    <t>chr22:29292657/chr11:128773840</t>
  </si>
  <si>
    <t>CAGGTCATCTGGCAGAACTGTAAACCACAGAGCAGATCACAGGAACACAGGTTTGGGCTCACACTACGTAAGAGCATTCTAGCAGCCCTGTGCAAAGACAG</t>
  </si>
  <si>
    <t>chr11:128773838/chr22:29292661</t>
  </si>
  <si>
    <t>GGTGGTATATCAATATCAGTGCTACCCCTAAGTATGGAAGGATTGTCCTGGGGCCTGAAAAGATGGTGCTAAAGAGATTGAATTGATGTTGAGAGTTGTTT</t>
  </si>
  <si>
    <t>chr22:29292522/chr11:128794612</t>
  </si>
  <si>
    <t>CCTGTCTTGTTGTCTCTGAAAGGCCCACCTGTAGATCCAGATGAAGACTCTGACAACTCTCTCTCTTCAGAAGCCCTTATCTAAGATAATAAAGAGCATAT</t>
  </si>
  <si>
    <t>EWSR1-KIRREL3</t>
  </si>
  <si>
    <t>chr11:126738228/chr22:29292884</t>
  </si>
  <si>
    <t>TAATTAATTTTGAATTAATCATAGGGGAGTAGCCTCCAACAGCCCCTGTAGCTGGGATTACAGGTGTGCGCCACCAGCTAATTGTGTCTTTTTAGTAAAGA</t>
  </si>
  <si>
    <t>chr22:29289197/chr11:128775292</t>
  </si>
  <si>
    <t>TGCCTTTGAATGGTTGTCTTGAAATACCTGGTGTATATACTGCAGAAAAGGAATGCAGGTCTGTGCACTGATAGAAAAACCATGTCTGCCTGCGAAAGCAA</t>
  </si>
  <si>
    <t>chr11:128769671/chr22:29293230</t>
  </si>
  <si>
    <t>6bp homology</t>
  </si>
  <si>
    <t>GGTGGGGCTTGTAGAAATTTCTCTGTACCCTTTAGGACTTAGAAATGACTCCTGGCCACCTCAAGTGGCCACCTACCTCAGCCTCCCAAATTGCTGGGATT</t>
  </si>
  <si>
    <t>chr22:29287173/chr11:128794623</t>
  </si>
  <si>
    <t>CAACAGAGCAGCAGCTACGGGCAGCAGAGTGAGTTGCTAAGAGAGAAAACCAAATAAGAATGAATGTTCAGAAGCCCTTATCTAAGATAATAAAGAGCATA</t>
  </si>
  <si>
    <t>chr11:128794770/chr22:29287022</t>
  </si>
  <si>
    <t>AGGAGGAAATATGGAGGCTAGAAACACTACCCAGGTTGTGAGTGGGCTTTTTCTTTCTTGTCTCAGGGATCTTCAACAAAGCAGCTATGGGCAGCAGCCTC</t>
  </si>
  <si>
    <t>chr22:29288015/chr11:128783982</t>
  </si>
  <si>
    <t>AGACCAGGAGTTTGAGACCACCCTGGGCAACATAGTGAGACCCTGTCTTTTTAAGGAAGGAAGGGAGGGAAGGAGGAAGGGAGGGATGGGAGGAACCCTAA</t>
  </si>
  <si>
    <t>chr11:128783978/chr22:29288023</t>
  </si>
  <si>
    <t>CTAGAGGGAGAGAGAGAGAGGGAAGGAAGGGAAGGGAAGGAAGATAGGGAGGGAGAAAAGCAAGGTAAAGATTCTTTAAGAAAATAGAAAAGGAAAGGGGG</t>
  </si>
  <si>
    <t>chr22:29292237/chr11:128794935</t>
  </si>
  <si>
    <t>5bp homology</t>
  </si>
  <si>
    <t>GTAATTTTGAATTCTAGTTGTGCTTCATATCGTGCTTTGTAAATTAATGGTACAGAGGTAAATGCATGGTGGCACGGGCCTGTGGTCCCAACTATTTGGGA</t>
  </si>
  <si>
    <t>chr11:128773653/chr22:29289725</t>
  </si>
  <si>
    <t>TGAGGTACTCTAGCACCAAGCGCCAATGAACTTCAAAATTAAAGTTGATTTTTAACTTCCATGTTAGCAAATACTCTTCACTACTGAAAGACAGTACTATT</t>
  </si>
  <si>
    <t>chr22:29289586/chr11:128773668</t>
  </si>
  <si>
    <t>TTTGATGAAGGTGAGCTATAATATTGGTGGTTAACATAATCCAGAGAATTTCATTTGATATGAAATATACACAGAGCAGAAGAATGGAATTATTTTAGTCC</t>
  </si>
  <si>
    <t>Chr22:29292410/chr11:128789223</t>
  </si>
  <si>
    <t>GATAGCATTCTTCTTAGTATGCTTGGTAGTTTTCTTAGATTTATGATGAATATCCTTAGGAATAACTGAGGCCTGGGTGTTTGATGTGGGTTTCAGGAAGA</t>
  </si>
  <si>
    <t xml:space="preserve">Chr11:128793722/chr22:29292449 </t>
  </si>
  <si>
    <t>2bp insertion (GG)</t>
  </si>
  <si>
    <t>TATCAGAGCTGCCCTTAAATGCACCCTGAATAAATCAAGACCCTCATGGTACATGATAATAATTCTCCTGTCTTGTTGTCTCTGAAAGGCCCACCTGTAGA</t>
  </si>
  <si>
    <t>Chr22:29288377/chr11:128787835</t>
  </si>
  <si>
    <t>TAGAACCCTATAAACTATATGTTAGCCAGAGGGCTTTTTTTGTTGTTGTTATTTAGCTCGCTCTGTCGCTCAGGCTGGAGTGCGGTGGCGTGATCTCGGCT</t>
  </si>
  <si>
    <t>FUS-ERG</t>
  </si>
  <si>
    <t xml:space="preserve">Chr16:31184892/chr21:38401154 </t>
  </si>
  <si>
    <t>3bp insertion (AAA)</t>
  </si>
  <si>
    <t>+/-</t>
  </si>
  <si>
    <t>TGGATTTTATTAATAATTAATCCACATCTCTATTCAAATGCATTTTCCCTCTCTCTCTTTTGACCAAAACTCATGCTGTTTTTTAAAGTAGCACTAAAAGG</t>
  </si>
  <si>
    <t>Chr22:29292429/chr11:128796310</t>
  </si>
  <si>
    <t>TGAAGTAAACCAAAAGTTTGATAGCATTCTTCTTAGTATGCTTGGTAGTTTTCTTAGATTTATGATGAATATCCTTGGGCAGTAGTGATCAGGTACGGCCT</t>
  </si>
  <si>
    <t>Chr11:128796293/Chr22:29292449</t>
  </si>
  <si>
    <t>CCACCAACAGTCCTATGCTTGATAAATTTTAGGTATCACTCTTCCAAAGAGATGAAAATCATTCTTGGTATCATTTTGAAAAATCTTTACATGATAATAAT</t>
  </si>
  <si>
    <t xml:space="preserve">Chr22:29288548/chr11:128789594 </t>
  </si>
  <si>
    <t>GTGATGTAAAGAAGATGGTGCCTTGGTTAGTGCCTTGGAATTGAGGATTTTGTGATTCCAGGAGAAAGTAGGAGGGCATCTTTGTCCCTCGCGATATGCAC</t>
  </si>
  <si>
    <t>Chr22:29287240/chr11:128790090</t>
  </si>
  <si>
    <t>AGAGTTTTTTTGTGGGGTTGATTTTTTTTGTTGGTTTGTTTTTCTTTTGAGATGGAGTTTCACACACACACACACACACACGCATGCATGCACACACACAC</t>
  </si>
  <si>
    <t>FLI1-FLI1</t>
  </si>
  <si>
    <t>Chr11:128790014/Chr11:128790138</t>
  </si>
  <si>
    <t>AACAGTTTTTAAAAAATAAAATAGAGAGAGCAAGCTACTGTCTATCCCATATTCTTAGCAAAAGCAGGGATGATTGCTGGATGTGTGTGTGTGTGTGCAT</t>
  </si>
  <si>
    <t>Chr22:29288403/chr11:128781279</t>
  </si>
  <si>
    <t>GGCTTTTTTTGTTGTTGTTATTTAGAAGAGGTTTATTATAGGCTAACTATAATCCTTACCCTCACCTGTGAAAGGACCCATATGTACATAAACCCAGAAGA</t>
  </si>
  <si>
    <t>Chr11:128781270/chr22:29288403</t>
  </si>
  <si>
    <t>3bp overlap</t>
  </si>
  <si>
    <t>CACTCACCTCCTTCCCAACTCCCATTGCCCCCTCCACCAGTAACATAAGGTTATTTCAGCTGTGATGATCCAGCAGTTTTGTTGAACTTAAAAGAGCCTAC</t>
  </si>
  <si>
    <t>CIC-DUX4</t>
  </si>
  <si>
    <t>chr19:42295131/chr4:190174175</t>
  </si>
  <si>
    <t>CGGACTCTGGCACGGCCCAGGCTGCCCCGCCACTGCCTCCACCCCCAGAGTCGGGGCCTGGACAGCCTGGCTGGGAGTCCAGGATTCAGATCTGGTTTCAG</t>
  </si>
  <si>
    <t>FOXO1-PAX3</t>
  </si>
  <si>
    <t>chr13:40587657/chr2:222217865</t>
  </si>
  <si>
    <t>GGCCCCAAAGACAGTCCATCTATACCTAAAGCACAGCTCAAGTGCTTGGAGAAAATCTTAGCCCAAAGTTTACAGAAATCTAAGTTTGAATCCAATTTTCC</t>
  </si>
  <si>
    <t>chr2:222217786/chr13:40587681</t>
  </si>
  <si>
    <t>4bp insertion (CAAG)</t>
  </si>
  <si>
    <t>TGCTTCACATTTTTCTTTAAACAAGAGAGCAGATGTGGAAGAAGCAACAGAGATGCACTGTTCTCCCTCCATTCCTCTGCATTTCTACCGAATGGTCTGGA</t>
  </si>
  <si>
    <t>FOXO1</t>
  </si>
  <si>
    <t>chr13:40587653/chr13:40587697</t>
  </si>
  <si>
    <t>10bp homology</t>
  </si>
  <si>
    <t>PAX3-FOXO1</t>
  </si>
  <si>
    <t xml:space="preserve">Chr2:222215742/chr13:40592701 </t>
  </si>
  <si>
    <t>4bp overlap</t>
  </si>
  <si>
    <t>CCATATTCCAAGGCAGCATTCCTTTTTCCTCCTGCATGTGTAGGAAGGTGCTGGTAATAACTAAAACAGAATTTAAATTACTCCCTCACTTTTTCCAGTTT</t>
  </si>
  <si>
    <t>Chr13:40592699/chr2:222215620</t>
  </si>
  <si>
    <t>1bp insertion (A)</t>
  </si>
  <si>
    <t>GTCTTTCTGCAATACTTAGCACAGTCAGGAAACCAGACTTAAAGAACATGGGCCAAATGTTAATTAGCCTCACATCTTGAGCATATGGTAGTACTTCCTCG</t>
  </si>
  <si>
    <t>SS18-SSX1</t>
  </si>
  <si>
    <t>Chr18:26019354/chrX:48263103</t>
  </si>
  <si>
    <t>event1</t>
  </si>
  <si>
    <t>CTCACTGGAAGCATATAATTAGTTAACTGTTTCCTTTGGCTAAACAACTCTCTCAGAGTGCAGTGGTGCGATCTTGGCTCACTGCAATCTCCTCCTCCCCG</t>
  </si>
  <si>
    <t>Chr18:26019274/chrX:48263105</t>
  </si>
  <si>
    <t>event2</t>
  </si>
  <si>
    <t>TGCTTCCAGTGAGTCATGCTTTTTGAAAATTAGTGCTTTTGCCTGGTGACAGAGCGAGACTTTGTCAAAAAAAAAAAAAGAGTAGCTTAATATTGTTGGTC</t>
  </si>
  <si>
    <t>Before size selection</t>
  </si>
  <si>
    <t>After size selection (90-150bp)</t>
  </si>
  <si>
    <t>RMS_1</t>
  </si>
  <si>
    <t>RMS_1_1</t>
  </si>
  <si>
    <t>RMS_1_2</t>
  </si>
  <si>
    <t>RMS_1_3</t>
  </si>
  <si>
    <t>RMS_10</t>
  </si>
  <si>
    <t>RMS_10_1</t>
  </si>
  <si>
    <t>RMS_11</t>
  </si>
  <si>
    <t>RMS_11_1</t>
  </si>
  <si>
    <t>RMS_12</t>
  </si>
  <si>
    <t>RMS_12_1</t>
  </si>
  <si>
    <t>RMS_2</t>
  </si>
  <si>
    <t>RMS_2_1</t>
  </si>
  <si>
    <t>RMS_2_2</t>
  </si>
  <si>
    <t>RMS_3</t>
  </si>
  <si>
    <t>RMS_3_1</t>
  </si>
  <si>
    <t>RMS_4</t>
  </si>
  <si>
    <t>RMS_4_1</t>
  </si>
  <si>
    <t>RMS_5</t>
  </si>
  <si>
    <t>RMS_5_1</t>
  </si>
  <si>
    <t>RMS_5_2</t>
  </si>
  <si>
    <t>RMS_6</t>
  </si>
  <si>
    <t>RMS_6_1</t>
  </si>
  <si>
    <t>RMS_7</t>
  </si>
  <si>
    <t>RMS_7_1</t>
  </si>
  <si>
    <t>RMS_8</t>
  </si>
  <si>
    <t>RMS_8_1</t>
  </si>
  <si>
    <t>RMS_9</t>
  </si>
  <si>
    <t>RMS_9_1</t>
  </si>
  <si>
    <t>Assay name</t>
  </si>
  <si>
    <t>Forward Primer 5´-3´</t>
  </si>
  <si>
    <t>Probe 5´-3´ (6-FAM/BHQ-1 or HEX/BHQ-1)</t>
  </si>
  <si>
    <t>EwS_1_126bp</t>
  </si>
  <si>
    <t>TGCAGGCCACTATGATTTTG</t>
  </si>
  <si>
    <t>CAATTCTTGTGCCTAACAAACAGCAACA</t>
  </si>
  <si>
    <t>AGTGAAGTGGCGCAATGTT</t>
  </si>
  <si>
    <t>EwS_3_120bp</t>
  </si>
  <si>
    <t>TGCCCCTTCAGGGATAATG</t>
  </si>
  <si>
    <t>CCACTTAATATATGCCACAAAGGAGCACTTATTGG</t>
  </si>
  <si>
    <t>ACTGGCAGGGAAAGAAAATAAAC</t>
  </si>
  <si>
    <t>EwS_5_106bp</t>
  </si>
  <si>
    <t xml:space="preserve">AAGGAAAGGGGGAAAAATAATCC </t>
  </si>
  <si>
    <t>CACAGAATATTTGCAGTTCGTTAAAGAATTTACACAG</t>
  </si>
  <si>
    <t>TCCTCTCAAACCCGTCATTAG</t>
  </si>
  <si>
    <t>EwS_6_103bp</t>
  </si>
  <si>
    <t>GATGGTGCCTTGGTTAGTGC</t>
  </si>
  <si>
    <t>ACAAAGTTAGCGTAATCACAAAATCCTCAATTCC</t>
  </si>
  <si>
    <t>GTCCGGGAGAGATACTGGTG</t>
  </si>
  <si>
    <t>EwS_7_115bp</t>
  </si>
  <si>
    <t>AAAGCCCTAAGAAACCTGGC</t>
  </si>
  <si>
    <t>TCCATGAGGAACAGTTTCCACTGG</t>
  </si>
  <si>
    <t>CTCGCACTAGTTACCAGACG</t>
  </si>
  <si>
    <t>EwS_8_118bp</t>
  </si>
  <si>
    <t>TGATCTTTCCTGGTTGGCAG</t>
  </si>
  <si>
    <t>AAGCTTCACACAGTGAAGCACAACTA</t>
  </si>
  <si>
    <t>GGCCATATTTCTAGGACCAGG</t>
  </si>
  <si>
    <t>EwS_9_117bp</t>
  </si>
  <si>
    <t>TATGGGCTCACTTCCTACTG</t>
  </si>
  <si>
    <t>ATCTGGTTTAGAAATGCAACATGAGGT</t>
  </si>
  <si>
    <t>TTTGAAATTGTTTCTTGGGCTG</t>
  </si>
  <si>
    <t>EwS_30_132bp</t>
  </si>
  <si>
    <t>GATTGCTTTTACCCATGGCA</t>
  </si>
  <si>
    <t>TCTATCCACGGCTGTCTATTCATTCC</t>
  </si>
  <si>
    <t>CTGTATGGAGAGAGGTAACCA</t>
  </si>
  <si>
    <t>EwS_41_98bp</t>
  </si>
  <si>
    <t>CTGGCAGAACTTTAAACCACAG</t>
  </si>
  <si>
    <t>TGATGTTGAGAGTTTAGTAGAGAGACCTTC</t>
  </si>
  <si>
    <t>CCTTGTTATCTGCTCTTCTCC</t>
  </si>
  <si>
    <t>EwS_45_91bp</t>
  </si>
  <si>
    <t>AGCTAACATCTTGGATGCCC</t>
  </si>
  <si>
    <t>CCAATTTGTTTTGGGCACAAAGCTAG</t>
  </si>
  <si>
    <t>AGACCTGCCTCTTATCACTG</t>
  </si>
  <si>
    <t>EwS_46_88bp</t>
  </si>
  <si>
    <t>GCTTTTGGAATCCAGGACAC</t>
  </si>
  <si>
    <t>TGGCATTCCAGCTCTGGAGGGTATC</t>
  </si>
  <si>
    <t>ATGTTCTTCACAGGCTCTCC</t>
  </si>
  <si>
    <t>EwS_48_92bp</t>
  </si>
  <si>
    <t>GACCAAGATCATCAACTGGTACAC</t>
  </si>
  <si>
    <t>ACGGCCACATTTTTACACACTGTTGCTGTTT</t>
  </si>
  <si>
    <t>GGCCATTTTTCCCCTTAATG</t>
  </si>
  <si>
    <t>EwS_49_114bp</t>
  </si>
  <si>
    <t>GTGGGTAGTAGATTTGGGATGG</t>
  </si>
  <si>
    <t>CACACACAACCCTTCTAATGACCCTAAGTTG</t>
  </si>
  <si>
    <t>TGCCTTTGGACCACAGAAAC</t>
  </si>
  <si>
    <t>EwS_50_163bp</t>
  </si>
  <si>
    <t>CCTCCTCACAGAATATTTGCAGTTC</t>
  </si>
  <si>
    <t xml:space="preserve">ATAAAGCAGGCTTCTCTAGCTTGGCTGCA </t>
  </si>
  <si>
    <t>GGGCCTCATTTCTCTCTAGTTTG</t>
  </si>
  <si>
    <t>EwS_56_140bp</t>
  </si>
  <si>
    <t>TCCTTCCCAACTCCCATTG</t>
  </si>
  <si>
    <t>CACCAGTAACATACCTGTGTCTCAAATCACCTAG</t>
  </si>
  <si>
    <t>GCACAATTAGTAGGATTATAACTTCTGG</t>
  </si>
  <si>
    <t>EwS_63_120bp</t>
  </si>
  <si>
    <t>AAGGCCCACCTGTAGATCC</t>
  </si>
  <si>
    <t>ACTCTGACAACTCTCTCTCTTCAGAAGC</t>
  </si>
  <si>
    <t>AGGACTTTCTTTTCTCCAACAAG</t>
  </si>
  <si>
    <t>EwS_65_93bp</t>
  </si>
  <si>
    <t>ATGGTTGTCTTGAAATACCTGGTG</t>
  </si>
  <si>
    <t>CAGAAAAGGAATGCAGGTCTGTGCACTGATAG</t>
  </si>
  <si>
    <t>TTTGCTTTCGCAGGCAGAC</t>
  </si>
  <si>
    <t>EwS_67_113bp</t>
  </si>
  <si>
    <t>GGCAGCAGAGTGAGTTGCTAAG</t>
  </si>
  <si>
    <t>CCAAATAAGAATGAATGTTCAGAAGCCCTTATCT</t>
  </si>
  <si>
    <t>CTTTTCTCCAACAAGGATATTTCATG</t>
  </si>
  <si>
    <t>EwS_69_82bp</t>
  </si>
  <si>
    <t>TTGTGCTTCATATCGTGCTTTG</t>
  </si>
  <si>
    <t>CCCGTGCCACCATGCATTTACCTC</t>
  </si>
  <si>
    <t>CCAAATAGTTGGGACCACAGG</t>
  </si>
  <si>
    <t>EwS_72_97bp</t>
  </si>
  <si>
    <t>TGTCTGTACTTTGATGAAGGTGAGC</t>
  </si>
  <si>
    <t>TCAAATGAAATTCTCTGGATTATGTTAACCACC</t>
  </si>
  <si>
    <t>TCCATTCTTCTGCTCTGTGTATATTTC</t>
  </si>
  <si>
    <t>EwS_82_82bp</t>
  </si>
  <si>
    <t>TGCCCTTAAATGCACCCTG</t>
  </si>
  <si>
    <t>AGACCCTCATGGTACATGATAATAATTCTCC</t>
  </si>
  <si>
    <t>GGCCTTTCAGAGACAACAAG</t>
  </si>
  <si>
    <t>EwS_84_100bp</t>
  </si>
  <si>
    <t>ATGTTAGCCAGAGGGCTTTT</t>
  </si>
  <si>
    <t>TGTTGTTATTTAGCTCGCTCTGTCGCTC</t>
  </si>
  <si>
    <t>AGGTGGAGCTTGCAGT</t>
  </si>
  <si>
    <t>EwS_90_89bp</t>
  </si>
  <si>
    <t>CCTGGCACTTGTCAAACCTT</t>
  </si>
  <si>
    <t>TAGTGCTACTTTAAAAAACAGCATGAGTTTTG</t>
  </si>
  <si>
    <t>TGCATTTTCCCTCTCTCTCTTT</t>
  </si>
  <si>
    <t>EwS_92_91bp</t>
  </si>
  <si>
    <t>TTATGATGAATATCCTTGGGCAG</t>
  </si>
  <si>
    <t>AGTGATCAGGTACGGCCTTTTGGG</t>
  </si>
  <si>
    <t>CTCTAGTGTATTGGGCAGGG</t>
  </si>
  <si>
    <t>EwS_93_87bp</t>
  </si>
  <si>
    <t>GTTAGTGCCTTGGAATTGAGG</t>
  </si>
  <si>
    <t>TCCAGGAGAAAGTAGGAGGGCATCT</t>
  </si>
  <si>
    <t>TGACACAGGCAGTGCATATC</t>
  </si>
  <si>
    <t>EwS_94_132bp</t>
  </si>
  <si>
    <t>CAGATAGAAAGCAGACAGAACAT</t>
  </si>
  <si>
    <t>CTACTGTCTATCCCATATTCTTAGCAAAAGC</t>
  </si>
  <si>
    <t>cacacaTCCAGCAATCATCC</t>
  </si>
  <si>
    <t>norm_chr4_115bp</t>
  </si>
  <si>
    <t>TGAAACATACGTTCCCAAAGAGT</t>
  </si>
  <si>
    <t>TGCTGAAACATTCACCTTCCATGCAGA</t>
  </si>
  <si>
    <t>ATGAAATACTCCTCACGTTTGT</t>
  </si>
  <si>
    <t>norm_chr4_123bp</t>
  </si>
  <si>
    <t>ATGCAGTAATGAAATACTCCTCACG</t>
  </si>
  <si>
    <t>norm_chr4_143bp</t>
  </si>
  <si>
    <t>GCTATCAAGACTACAAACACATGCAG</t>
  </si>
  <si>
    <t>norm_chr4_81bp</t>
  </si>
  <si>
    <t>CTCTCCTTCTCAGAAAGTGTGCATAT</t>
  </si>
  <si>
    <t>norm_chr9_102bp</t>
  </si>
  <si>
    <t>CCAAGGATGTTCACAGCCAG</t>
  </si>
  <si>
    <t>TTCTCGTTACAACCAACCGCTTCC</t>
  </si>
  <si>
    <t>CGTGGTCGGTAGGATGATTTG</t>
  </si>
  <si>
    <t>norm_chr9_112bp</t>
  </si>
  <si>
    <t>GTTCACAGCCAGGTCCATAAC</t>
  </si>
  <si>
    <t>GATGTGCGTACACCAGCG</t>
  </si>
  <si>
    <t>norm_chr9_132bp</t>
  </si>
  <si>
    <t>TTAAAACGAGCTGATGTGCG</t>
  </si>
  <si>
    <t>norm_chr9_94bp</t>
  </si>
  <si>
    <t>norm_chr10_125bp</t>
  </si>
  <si>
    <t>ATTCCTGTCATTGCCGAAGG</t>
  </si>
  <si>
    <t>ACAAACAACATCAGTGGCATGTACC</t>
  </si>
  <si>
    <t>AAACTTCCAGGATGGCTACG</t>
  </si>
  <si>
    <t>norm_chr10_95bp</t>
  </si>
  <si>
    <t>CTCTTCCTTACTCTGCCCTTTC</t>
  </si>
  <si>
    <t>ACAGGCTTGACAGACAAATTC</t>
  </si>
  <si>
    <t>RMS_1_97bp</t>
  </si>
  <si>
    <t>TCTATACCTAAAGCACGGCTC</t>
  </si>
  <si>
    <t>CTTGGAGAAAATCTTAGCCCAAAGTTTACA</t>
  </si>
  <si>
    <t>GCAACAGTGGAGTAGGAAAATTG</t>
  </si>
  <si>
    <t>RMS_10_116bp</t>
  </si>
  <si>
    <t>catattccaaggCAGCATTCC</t>
  </si>
  <si>
    <t>TAGGAAGGTGCTGGTAATAACTAAAACAGA</t>
  </si>
  <si>
    <t>GGGATTGGGATTATTGAAACTGG</t>
  </si>
  <si>
    <t>Syn_2_125bp</t>
  </si>
  <si>
    <t>ATGCTTCCAGTGAGTCATGC</t>
  </si>
  <si>
    <t>AATTAGTGCTTTTGCCTGGTGACAGAG</t>
  </si>
  <si>
    <t>TGGTTACACTGGGATGTGTC</t>
  </si>
  <si>
    <t>Reverse Primer 5´-3´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</si>
</sst>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rgb="FF000000"/>
      <name val="Arial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CE181E"/>
      <name val="Calibri"/>
      <family val="2"/>
      <charset val="1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1" fillId="0" borderId="0" xfId="0" applyFont="1" applyAlignment="1"/>
    <xf numFmtId="49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2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1440</xdr:colOff>
      <xdr:row>0</xdr:row>
      <xdr:rowOff>0</xdr:rowOff>
    </xdr:from>
    <xdr:to>
      <xdr:col>14</xdr:col>
      <xdr:colOff>3886390</xdr:colOff>
      <xdr:row>56</xdr:row>
      <xdr:rowOff>98570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96960" y="0"/>
          <a:ext cx="14174640" cy="111009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14</xdr:col>
      <xdr:colOff>3886390</xdr:colOff>
      <xdr:row>56</xdr:row>
      <xdr:rowOff>98570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96960" y="0"/>
          <a:ext cx="14174640" cy="111009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14</xdr:col>
      <xdr:colOff>3779470</xdr:colOff>
      <xdr:row>54</xdr:row>
      <xdr:rowOff>176480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96960" y="0"/>
          <a:ext cx="14067720" cy="10807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14</xdr:col>
      <xdr:colOff>3779470</xdr:colOff>
      <xdr:row>54</xdr:row>
      <xdr:rowOff>176480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296960" y="0"/>
          <a:ext cx="14067720" cy="108075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14</xdr:col>
      <xdr:colOff>417830</xdr:colOff>
      <xdr:row>55</xdr:row>
      <xdr:rowOff>90315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296960" y="0"/>
          <a:ext cx="10651320" cy="109087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14</xdr:col>
      <xdr:colOff>417830</xdr:colOff>
      <xdr:row>55</xdr:row>
      <xdr:rowOff>90315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296960" y="0"/>
          <a:ext cx="10651320" cy="109087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16</xdr:col>
      <xdr:colOff>446480</xdr:colOff>
      <xdr:row>55</xdr:row>
      <xdr:rowOff>61090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296960" y="0"/>
          <a:ext cx="17568360" cy="108763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1440</xdr:colOff>
      <xdr:row>0</xdr:row>
      <xdr:rowOff>0</xdr:rowOff>
    </xdr:from>
    <xdr:to>
      <xdr:col>16</xdr:col>
      <xdr:colOff>446480</xdr:colOff>
      <xdr:row>55</xdr:row>
      <xdr:rowOff>61090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296960" y="0"/>
          <a:ext cx="17568360" cy="1087632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4"/>
  <sheetViews>
    <sheetView tabSelected="1" zoomScaleNormal="100" workbookViewId="0">
      <pane ySplit="1" topLeftCell="A2" activePane="bottomLeft" state="frozen"/>
      <selection pane="bottomLeft"/>
    </sheetView>
  </sheetViews>
  <sheetFormatPr defaultColWidth="9" defaultRowHeight="14.4" x14ac:dyDescent="0.3"/>
  <cols>
    <col min="1" max="1" width="14.59765625" style="1" bestFit="1" customWidth="1"/>
    <col min="2" max="2" width="10.19921875" style="1" bestFit="1" customWidth="1"/>
    <col min="3" max="3" width="12" style="1" bestFit="1" customWidth="1"/>
    <col min="4" max="6" width="12.19921875" style="1" customWidth="1"/>
    <col min="7" max="7" width="14.19921875" style="1" customWidth="1"/>
    <col min="8" max="9" width="9.69921875" style="1" customWidth="1"/>
    <col min="10" max="10" width="13.09765625" style="1" customWidth="1"/>
    <col min="11" max="11" width="10.3984375" style="1" bestFit="1" customWidth="1"/>
    <col min="12" max="12" width="20.19921875" style="2" bestFit="1" customWidth="1"/>
    <col min="13" max="13" width="6.19921875" style="1" bestFit="1" customWidth="1"/>
    <col min="14" max="14" width="12" style="1" bestFit="1" customWidth="1"/>
    <col min="15" max="15" width="75.69921875" style="3" bestFit="1" customWidth="1"/>
    <col min="16" max="16" width="13.5" style="1" bestFit="1" customWidth="1"/>
    <col min="17" max="17" width="13.5" style="4" bestFit="1" customWidth="1"/>
    <col min="18" max="18" width="10.8984375" style="5" bestFit="1" customWidth="1"/>
    <col min="19" max="19" width="19.19921875" style="6" bestFit="1" customWidth="1"/>
    <col min="20" max="20" width="8.59765625" style="1" customWidth="1"/>
    <col min="21" max="1005" width="10.59765625" style="1" customWidth="1"/>
    <col min="1006" max="1025" width="9" style="1" customWidth="1"/>
    <col min="1026" max="16384" width="9" style="42"/>
  </cols>
  <sheetData>
    <row r="1" spans="1:1023" s="48" customFormat="1" ht="57.6" x14ac:dyDescent="0.25">
      <c r="A1" s="46" t="s">
        <v>0</v>
      </c>
      <c r="B1" s="47" t="s">
        <v>1</v>
      </c>
      <c r="C1" s="47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7" t="s">
        <v>11</v>
      </c>
      <c r="M1" s="46" t="s">
        <v>12</v>
      </c>
      <c r="N1" s="46" t="s">
        <v>13</v>
      </c>
      <c r="O1" s="46" t="s">
        <v>14</v>
      </c>
      <c r="P1" s="46" t="s">
        <v>15</v>
      </c>
      <c r="Q1" s="46" t="s">
        <v>16</v>
      </c>
      <c r="R1" s="46" t="s">
        <v>17</v>
      </c>
      <c r="S1" s="46" t="s">
        <v>18</v>
      </c>
      <c r="AMH1" s="49"/>
      <c r="AMI1" s="49"/>
    </row>
    <row r="2" spans="1:1023" x14ac:dyDescent="0.3">
      <c r="A2" s="8" t="s">
        <v>19</v>
      </c>
      <c r="B2" s="8" t="s">
        <v>20</v>
      </c>
      <c r="C2" s="8" t="s">
        <v>21</v>
      </c>
      <c r="D2" s="9">
        <v>0</v>
      </c>
      <c r="E2" s="9">
        <v>0</v>
      </c>
      <c r="F2" s="8" t="s">
        <v>22</v>
      </c>
      <c r="G2" s="8">
        <v>0</v>
      </c>
      <c r="H2" s="8">
        <v>0</v>
      </c>
      <c r="I2" s="8">
        <v>3.2690000000000001</v>
      </c>
      <c r="J2" s="8">
        <v>3.2690000000000001</v>
      </c>
      <c r="K2" s="8">
        <v>0</v>
      </c>
      <c r="L2" s="8" t="s">
        <v>23</v>
      </c>
      <c r="M2" s="16">
        <v>0</v>
      </c>
      <c r="N2" s="16">
        <v>0</v>
      </c>
      <c r="O2" s="10"/>
      <c r="P2" s="8">
        <f t="shared" ref="P2:P33" si="0">IF(N2=0,0,1)</f>
        <v>0</v>
      </c>
      <c r="Q2" s="11" t="s">
        <v>22</v>
      </c>
      <c r="R2" s="10">
        <v>1</v>
      </c>
      <c r="S2" s="8">
        <v>0</v>
      </c>
    </row>
    <row r="3" spans="1:1023" x14ac:dyDescent="0.3">
      <c r="A3" s="8" t="s">
        <v>19</v>
      </c>
      <c r="B3" s="8" t="s">
        <v>20</v>
      </c>
      <c r="C3" s="8" t="s">
        <v>24</v>
      </c>
      <c r="D3" s="9">
        <v>0</v>
      </c>
      <c r="E3" s="9">
        <v>0</v>
      </c>
      <c r="F3" s="8" t="s">
        <v>22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 t="s">
        <v>23</v>
      </c>
      <c r="M3" s="16">
        <v>0</v>
      </c>
      <c r="N3" s="16">
        <v>0</v>
      </c>
      <c r="O3" s="10"/>
      <c r="P3" s="8">
        <f t="shared" si="0"/>
        <v>0</v>
      </c>
      <c r="Q3" s="11" t="s">
        <v>22</v>
      </c>
      <c r="R3" s="10">
        <v>0</v>
      </c>
      <c r="S3" s="8">
        <v>0</v>
      </c>
    </row>
    <row r="4" spans="1:1023" x14ac:dyDescent="0.3">
      <c r="A4" s="8" t="s">
        <v>19</v>
      </c>
      <c r="B4" s="8" t="s">
        <v>20</v>
      </c>
      <c r="C4" s="8" t="s">
        <v>25</v>
      </c>
      <c r="D4" s="8">
        <v>0</v>
      </c>
      <c r="E4" s="8">
        <v>0</v>
      </c>
      <c r="F4" s="8" t="s">
        <v>22</v>
      </c>
      <c r="G4" s="8">
        <v>0</v>
      </c>
      <c r="H4" s="8">
        <v>0</v>
      </c>
      <c r="I4" s="8">
        <v>9.7799999999999994</v>
      </c>
      <c r="J4" s="8">
        <v>7.4589999999999996</v>
      </c>
      <c r="K4" s="8">
        <v>0</v>
      </c>
      <c r="L4" s="8" t="s">
        <v>23</v>
      </c>
      <c r="M4" s="16">
        <v>0</v>
      </c>
      <c r="N4" s="16">
        <v>0</v>
      </c>
      <c r="O4" s="10"/>
      <c r="P4" s="8">
        <f t="shared" si="0"/>
        <v>0</v>
      </c>
      <c r="Q4" s="11" t="s">
        <v>22</v>
      </c>
      <c r="R4" s="10">
        <v>1</v>
      </c>
      <c r="S4" s="8">
        <v>0</v>
      </c>
    </row>
    <row r="5" spans="1:1023" x14ac:dyDescent="0.3">
      <c r="A5" s="8" t="s">
        <v>19</v>
      </c>
      <c r="B5" s="8" t="s">
        <v>20</v>
      </c>
      <c r="C5" s="8" t="s">
        <v>26</v>
      </c>
      <c r="D5" s="8">
        <v>0</v>
      </c>
      <c r="E5" s="8">
        <v>0</v>
      </c>
      <c r="F5" s="8" t="s">
        <v>22</v>
      </c>
      <c r="G5" s="8">
        <v>0</v>
      </c>
      <c r="H5" s="8">
        <v>0</v>
      </c>
      <c r="I5" s="8">
        <v>0</v>
      </c>
      <c r="J5" s="12">
        <v>0</v>
      </c>
      <c r="K5" s="12">
        <v>0</v>
      </c>
      <c r="L5" s="8" t="s">
        <v>23</v>
      </c>
      <c r="M5" s="16">
        <v>0</v>
      </c>
      <c r="N5" s="16">
        <v>0</v>
      </c>
      <c r="O5" s="13"/>
      <c r="P5" s="8">
        <f t="shared" si="0"/>
        <v>0</v>
      </c>
      <c r="Q5" s="11">
        <v>1</v>
      </c>
      <c r="R5" s="10">
        <v>1</v>
      </c>
      <c r="S5" s="8">
        <v>0</v>
      </c>
    </row>
    <row r="6" spans="1:1023" x14ac:dyDescent="0.3">
      <c r="A6" s="8" t="s">
        <v>19</v>
      </c>
      <c r="B6" s="8" t="s">
        <v>20</v>
      </c>
      <c r="C6" s="8" t="s">
        <v>27</v>
      </c>
      <c r="D6" s="8">
        <v>0</v>
      </c>
      <c r="E6" s="8">
        <v>0</v>
      </c>
      <c r="F6" s="8" t="s">
        <v>22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 t="s">
        <v>23</v>
      </c>
      <c r="M6" s="16">
        <v>0</v>
      </c>
      <c r="N6" s="16">
        <v>0</v>
      </c>
      <c r="O6" s="10"/>
      <c r="P6" s="8">
        <f t="shared" si="0"/>
        <v>0</v>
      </c>
      <c r="Q6" s="11" t="s">
        <v>22</v>
      </c>
      <c r="R6" s="10">
        <v>0</v>
      </c>
      <c r="S6" s="8">
        <v>0</v>
      </c>
    </row>
    <row r="7" spans="1:1023" x14ac:dyDescent="0.3">
      <c r="A7" s="8" t="s">
        <v>19</v>
      </c>
      <c r="B7" s="8" t="s">
        <v>20</v>
      </c>
      <c r="C7" s="8" t="s">
        <v>28</v>
      </c>
      <c r="D7" s="14">
        <v>33.33</v>
      </c>
      <c r="E7" s="9">
        <v>0</v>
      </c>
      <c r="F7" s="14" t="s">
        <v>22</v>
      </c>
      <c r="G7" s="15">
        <v>33.3333333333333</v>
      </c>
      <c r="H7" s="8">
        <v>9.6910000000000007</v>
      </c>
      <c r="I7" s="8">
        <v>28.36</v>
      </c>
      <c r="J7" s="8">
        <v>28.36</v>
      </c>
      <c r="K7" s="8">
        <v>28.36</v>
      </c>
      <c r="L7" s="8" t="s">
        <v>23</v>
      </c>
      <c r="M7" s="16">
        <v>15.5820895522388</v>
      </c>
      <c r="N7" s="16">
        <f>(M7+K7+G7)/3</f>
        <v>25.758474295190698</v>
      </c>
      <c r="O7" s="10" t="s">
        <v>29</v>
      </c>
      <c r="P7" s="8">
        <f t="shared" si="0"/>
        <v>1</v>
      </c>
      <c r="Q7" s="11">
        <v>1</v>
      </c>
      <c r="R7" s="10">
        <v>0</v>
      </c>
      <c r="S7" s="8">
        <v>0</v>
      </c>
    </row>
    <row r="8" spans="1:1023" x14ac:dyDescent="0.3">
      <c r="A8" s="8" t="s">
        <v>19</v>
      </c>
      <c r="B8" s="8" t="s">
        <v>20</v>
      </c>
      <c r="C8" s="8" t="s">
        <v>30</v>
      </c>
      <c r="D8" s="15">
        <v>57.142857142857103</v>
      </c>
      <c r="E8" s="15">
        <v>57.142857142857103</v>
      </c>
      <c r="F8" s="15" t="s">
        <v>22</v>
      </c>
      <c r="G8" s="15">
        <v>57.142857142857103</v>
      </c>
      <c r="H8" s="8">
        <v>18.03</v>
      </c>
      <c r="I8" s="8">
        <v>54.1</v>
      </c>
      <c r="J8" s="8">
        <v>54.1</v>
      </c>
      <c r="K8" s="8">
        <v>54.1</v>
      </c>
      <c r="L8" s="8" t="s">
        <v>23</v>
      </c>
      <c r="M8" s="16">
        <v>43.762376237623798</v>
      </c>
      <c r="N8" s="16">
        <f>(M8+K8+G8)/3</f>
        <v>51.668411126826975</v>
      </c>
      <c r="O8" s="10" t="s">
        <v>29</v>
      </c>
      <c r="P8" s="8">
        <f t="shared" si="0"/>
        <v>1</v>
      </c>
      <c r="Q8" s="11" t="s">
        <v>22</v>
      </c>
      <c r="R8" s="10">
        <v>0</v>
      </c>
      <c r="S8" s="8">
        <v>0</v>
      </c>
    </row>
    <row r="9" spans="1:1023" x14ac:dyDescent="0.3">
      <c r="A9" s="8" t="s">
        <v>19</v>
      </c>
      <c r="B9" s="8" t="s">
        <v>20</v>
      </c>
      <c r="C9" s="8" t="s">
        <v>31</v>
      </c>
      <c r="D9" s="8">
        <v>0</v>
      </c>
      <c r="E9" s="8">
        <v>0</v>
      </c>
      <c r="F9" s="8" t="s">
        <v>22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 t="s">
        <v>23</v>
      </c>
      <c r="M9" s="16">
        <v>0</v>
      </c>
      <c r="N9" s="16">
        <v>0</v>
      </c>
      <c r="O9" s="10"/>
      <c r="P9" s="8">
        <f t="shared" si="0"/>
        <v>0</v>
      </c>
      <c r="Q9" s="11" t="s">
        <v>22</v>
      </c>
      <c r="R9" s="10">
        <v>0</v>
      </c>
      <c r="S9" s="8">
        <v>0</v>
      </c>
    </row>
    <row r="10" spans="1:1023" x14ac:dyDescent="0.3">
      <c r="A10" s="8" t="s">
        <v>19</v>
      </c>
      <c r="B10" s="8" t="s">
        <v>20</v>
      </c>
      <c r="C10" s="8" t="s">
        <v>32</v>
      </c>
      <c r="D10" s="16">
        <v>17.3913043478261</v>
      </c>
      <c r="E10" s="16">
        <v>16</v>
      </c>
      <c r="F10" s="16" t="s">
        <v>22</v>
      </c>
      <c r="G10" s="16">
        <v>16.695652173913</v>
      </c>
      <c r="H10" s="8">
        <v>9.0220000000000002</v>
      </c>
      <c r="I10" s="8">
        <v>27.14</v>
      </c>
      <c r="J10" s="8">
        <v>27.12</v>
      </c>
      <c r="K10" s="8">
        <v>27.14</v>
      </c>
      <c r="L10" s="8" t="s">
        <v>23</v>
      </c>
      <c r="M10" s="16">
        <v>15.132275132275099</v>
      </c>
      <c r="N10" s="16">
        <f>(M10+K10+G10)/3</f>
        <v>19.655975768729366</v>
      </c>
      <c r="O10" s="10" t="s">
        <v>29</v>
      </c>
      <c r="P10" s="8">
        <f t="shared" si="0"/>
        <v>1</v>
      </c>
      <c r="Q10" s="11" t="s">
        <v>22</v>
      </c>
      <c r="R10" s="10">
        <v>0</v>
      </c>
      <c r="S10" s="8">
        <v>0</v>
      </c>
    </row>
    <row r="11" spans="1:1023" x14ac:dyDescent="0.3">
      <c r="A11" s="8" t="s">
        <v>19</v>
      </c>
      <c r="B11" s="8" t="s">
        <v>20</v>
      </c>
      <c r="C11" s="8" t="s">
        <v>33</v>
      </c>
      <c r="D11" s="16">
        <v>30.769230769230798</v>
      </c>
      <c r="E11" s="16">
        <v>66.6666666666667</v>
      </c>
      <c r="F11" s="8" t="s">
        <v>22</v>
      </c>
      <c r="G11" s="16">
        <f>0.487179487179487*100</f>
        <v>48.717948717948701</v>
      </c>
      <c r="H11" s="8">
        <v>13.31</v>
      </c>
      <c r="I11" s="8">
        <v>40.58</v>
      </c>
      <c r="J11" s="8">
        <v>40.58</v>
      </c>
      <c r="K11" s="8">
        <v>38.979999999999997</v>
      </c>
      <c r="L11" s="8" t="s">
        <v>23</v>
      </c>
      <c r="M11" s="16">
        <v>25.474860335195501</v>
      </c>
      <c r="N11" s="16">
        <f>(M11+K11+G11)/3</f>
        <v>37.724269684381397</v>
      </c>
      <c r="O11" s="10" t="s">
        <v>29</v>
      </c>
      <c r="P11" s="8">
        <f t="shared" si="0"/>
        <v>1</v>
      </c>
      <c r="Q11" s="11" t="s">
        <v>22</v>
      </c>
      <c r="R11" s="10">
        <v>0</v>
      </c>
      <c r="S11" s="8">
        <v>0</v>
      </c>
    </row>
    <row r="12" spans="1:1023" x14ac:dyDescent="0.3">
      <c r="A12" s="8" t="s">
        <v>19</v>
      </c>
      <c r="B12" s="8" t="s">
        <v>34</v>
      </c>
      <c r="C12" s="8" t="s">
        <v>35</v>
      </c>
      <c r="D12" s="16">
        <v>14.814814814814801</v>
      </c>
      <c r="E12" s="16">
        <v>26.6666666666667</v>
      </c>
      <c r="F12" s="16">
        <v>35.294117647058798</v>
      </c>
      <c r="G12" s="16">
        <v>22.8976034858388</v>
      </c>
      <c r="H12" s="8">
        <v>17.899999999999999</v>
      </c>
      <c r="I12" s="8">
        <v>34.78</v>
      </c>
      <c r="J12" s="8">
        <v>17.899999999999999</v>
      </c>
      <c r="K12" s="8">
        <v>17.899999999999999</v>
      </c>
      <c r="L12" s="12" t="s">
        <v>22</v>
      </c>
      <c r="M12" s="16">
        <v>13.7</v>
      </c>
      <c r="N12" s="16">
        <f>(M12+K12+G12)/3</f>
        <v>18.165867828612932</v>
      </c>
      <c r="O12" s="10" t="s">
        <v>29</v>
      </c>
      <c r="P12" s="8">
        <f t="shared" si="0"/>
        <v>1</v>
      </c>
      <c r="Q12" s="11">
        <v>1</v>
      </c>
      <c r="R12" s="10">
        <v>0</v>
      </c>
      <c r="S12" s="8">
        <v>0</v>
      </c>
    </row>
    <row r="13" spans="1:1023" x14ac:dyDescent="0.3">
      <c r="A13" s="8" t="s">
        <v>19</v>
      </c>
      <c r="B13" s="8" t="s">
        <v>34</v>
      </c>
      <c r="C13" s="8" t="s">
        <v>36</v>
      </c>
      <c r="D13" s="9">
        <v>0</v>
      </c>
      <c r="E13" s="9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12" t="s">
        <v>22</v>
      </c>
      <c r="M13" s="15">
        <v>0</v>
      </c>
      <c r="N13" s="16">
        <v>0</v>
      </c>
      <c r="O13" s="10"/>
      <c r="P13" s="8">
        <f t="shared" si="0"/>
        <v>0</v>
      </c>
      <c r="Q13" s="11">
        <v>1</v>
      </c>
      <c r="R13" s="10">
        <v>0</v>
      </c>
      <c r="S13" s="8">
        <v>0</v>
      </c>
    </row>
    <row r="14" spans="1:1023" x14ac:dyDescent="0.3">
      <c r="A14" s="8" t="s">
        <v>19</v>
      </c>
      <c r="B14" s="8" t="s">
        <v>34</v>
      </c>
      <c r="C14" s="8" t="s">
        <v>37</v>
      </c>
      <c r="D14" s="9">
        <v>0</v>
      </c>
      <c r="E14" s="9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12" t="s">
        <v>22</v>
      </c>
      <c r="M14" s="15">
        <v>0</v>
      </c>
      <c r="N14" s="16">
        <v>0</v>
      </c>
      <c r="O14" s="10"/>
      <c r="P14" s="8">
        <f t="shared" si="0"/>
        <v>0</v>
      </c>
      <c r="Q14" s="11" t="s">
        <v>22</v>
      </c>
      <c r="R14" s="10">
        <v>0</v>
      </c>
      <c r="S14" s="8">
        <v>0</v>
      </c>
    </row>
    <row r="15" spans="1:1023" x14ac:dyDescent="0.3">
      <c r="A15" s="8" t="s">
        <v>19</v>
      </c>
      <c r="B15" s="8" t="s">
        <v>34</v>
      </c>
      <c r="C15" s="8" t="s">
        <v>38</v>
      </c>
      <c r="D15" s="9">
        <v>0</v>
      </c>
      <c r="E15" s="9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12" t="s">
        <v>22</v>
      </c>
      <c r="M15" s="16">
        <v>0</v>
      </c>
      <c r="N15" s="16">
        <v>0</v>
      </c>
      <c r="O15" s="10"/>
      <c r="P15" s="8">
        <f t="shared" si="0"/>
        <v>0</v>
      </c>
      <c r="Q15" s="11">
        <v>1</v>
      </c>
      <c r="R15" s="10">
        <v>0</v>
      </c>
      <c r="S15" s="8">
        <v>0</v>
      </c>
    </row>
    <row r="16" spans="1:1023" x14ac:dyDescent="0.3">
      <c r="A16" s="8" t="s">
        <v>19</v>
      </c>
      <c r="B16" s="8" t="s">
        <v>34</v>
      </c>
      <c r="C16" s="8" t="s">
        <v>39</v>
      </c>
      <c r="D16" s="17">
        <v>0</v>
      </c>
      <c r="E16" s="16">
        <v>28.571428571428601</v>
      </c>
      <c r="F16" s="16">
        <v>17.3913043478261</v>
      </c>
      <c r="G16" s="16">
        <f>0.114906832298137*100</f>
        <v>11.490683229813699</v>
      </c>
      <c r="H16" s="8">
        <v>0</v>
      </c>
      <c r="I16" s="8">
        <v>6.9790000000000001</v>
      </c>
      <c r="J16" s="8">
        <v>6.9790000000000001</v>
      </c>
      <c r="K16" s="16">
        <v>6.9790000000000001</v>
      </c>
      <c r="L16" s="12" t="s">
        <v>22</v>
      </c>
      <c r="M16" s="15">
        <v>1.8</v>
      </c>
      <c r="N16" s="16">
        <f>(M16+K16+G16)/3</f>
        <v>6.7565610766045667</v>
      </c>
      <c r="O16" s="10" t="s">
        <v>29</v>
      </c>
      <c r="P16" s="8">
        <f t="shared" si="0"/>
        <v>1</v>
      </c>
      <c r="Q16" s="11" t="s">
        <v>22</v>
      </c>
      <c r="R16" s="10">
        <v>0</v>
      </c>
      <c r="S16" s="8">
        <v>0</v>
      </c>
    </row>
    <row r="17" spans="1:1021" x14ac:dyDescent="0.3">
      <c r="A17" s="8" t="s">
        <v>19</v>
      </c>
      <c r="B17" s="8" t="s">
        <v>34</v>
      </c>
      <c r="C17" s="8" t="s">
        <v>40</v>
      </c>
      <c r="D17" s="17">
        <v>0</v>
      </c>
      <c r="E17" s="16">
        <v>85.714285714285694</v>
      </c>
      <c r="F17" s="16">
        <v>66.6666666666667</v>
      </c>
      <c r="G17" s="16">
        <f>0.380952380952381*100</f>
        <v>38.095238095238102</v>
      </c>
      <c r="H17" s="8">
        <v>24.24</v>
      </c>
      <c r="I17" s="8">
        <v>24.24</v>
      </c>
      <c r="J17" s="8">
        <v>24.24</v>
      </c>
      <c r="K17" s="8">
        <v>24.24</v>
      </c>
      <c r="L17" s="12" t="s">
        <v>22</v>
      </c>
      <c r="M17" s="15">
        <v>13.4</v>
      </c>
      <c r="N17" s="16">
        <f>(M17+K17+G17)/3</f>
        <v>25.245079365079366</v>
      </c>
      <c r="O17" s="10" t="s">
        <v>29</v>
      </c>
      <c r="P17" s="8">
        <f t="shared" si="0"/>
        <v>1</v>
      </c>
      <c r="Q17" s="11" t="s">
        <v>22</v>
      </c>
      <c r="R17" s="10">
        <v>0</v>
      </c>
      <c r="S17" s="8">
        <v>0</v>
      </c>
    </row>
    <row r="18" spans="1:1021" x14ac:dyDescent="0.3">
      <c r="A18" s="8" t="s">
        <v>19</v>
      </c>
      <c r="B18" s="8" t="s">
        <v>41</v>
      </c>
      <c r="C18" s="8" t="s">
        <v>42</v>
      </c>
      <c r="D18" s="16">
        <v>88.8888888888889</v>
      </c>
      <c r="E18" s="16">
        <v>59.259259259259302</v>
      </c>
      <c r="F18" s="16" t="s">
        <v>22</v>
      </c>
      <c r="G18" s="16">
        <v>74.074074074074105</v>
      </c>
      <c r="H18" s="8">
        <v>19.86</v>
      </c>
      <c r="I18" s="8">
        <v>58.89</v>
      </c>
      <c r="J18" s="8">
        <v>19.86</v>
      </c>
      <c r="K18" s="8">
        <v>58.89</v>
      </c>
      <c r="L18" s="12" t="s">
        <v>43</v>
      </c>
      <c r="M18" s="16">
        <v>35</v>
      </c>
      <c r="N18" s="16">
        <f>(M18+K18+G18)/3</f>
        <v>55.988024691358042</v>
      </c>
      <c r="O18" s="10" t="s">
        <v>29</v>
      </c>
      <c r="P18" s="8">
        <f t="shared" si="0"/>
        <v>1</v>
      </c>
      <c r="Q18" s="11">
        <v>1</v>
      </c>
      <c r="R18" s="10">
        <v>0</v>
      </c>
      <c r="S18" s="8">
        <v>0</v>
      </c>
    </row>
    <row r="19" spans="1:1021" x14ac:dyDescent="0.3">
      <c r="A19" s="8" t="s">
        <v>19</v>
      </c>
      <c r="B19" s="8" t="s">
        <v>41</v>
      </c>
      <c r="C19" s="8" t="s">
        <v>44</v>
      </c>
      <c r="D19" s="9">
        <v>0</v>
      </c>
      <c r="E19" s="9">
        <v>0</v>
      </c>
      <c r="F19" s="8" t="s">
        <v>22</v>
      </c>
      <c r="G19" s="8">
        <v>0</v>
      </c>
      <c r="H19" s="8">
        <v>0</v>
      </c>
      <c r="I19" s="8">
        <v>10.35</v>
      </c>
      <c r="J19" s="8">
        <v>5.7089999999999996</v>
      </c>
      <c r="K19" s="8">
        <v>0</v>
      </c>
      <c r="L19" s="12" t="s">
        <v>43</v>
      </c>
      <c r="M19" s="16">
        <v>0</v>
      </c>
      <c r="N19" s="16">
        <v>0</v>
      </c>
      <c r="O19" s="10"/>
      <c r="P19" s="8">
        <f t="shared" si="0"/>
        <v>0</v>
      </c>
      <c r="Q19" s="11">
        <v>0</v>
      </c>
      <c r="R19" s="10">
        <v>0</v>
      </c>
      <c r="S19" s="8">
        <v>0</v>
      </c>
    </row>
    <row r="20" spans="1:1021" x14ac:dyDescent="0.3">
      <c r="A20" s="8" t="s">
        <v>19</v>
      </c>
      <c r="B20" s="8" t="s">
        <v>41</v>
      </c>
      <c r="C20" s="8" t="s">
        <v>45</v>
      </c>
      <c r="D20" s="9">
        <v>0</v>
      </c>
      <c r="E20" s="9">
        <v>0</v>
      </c>
      <c r="F20" s="8" t="s">
        <v>22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12" t="s">
        <v>43</v>
      </c>
      <c r="M20" s="43">
        <v>0</v>
      </c>
      <c r="N20" s="16">
        <v>0</v>
      </c>
      <c r="O20" s="10"/>
      <c r="P20" s="8">
        <f t="shared" si="0"/>
        <v>0</v>
      </c>
      <c r="Q20" s="11">
        <v>1</v>
      </c>
      <c r="R20" s="10">
        <v>0</v>
      </c>
      <c r="S20" s="8">
        <v>0</v>
      </c>
      <c r="T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</row>
    <row r="21" spans="1:1021" x14ac:dyDescent="0.3">
      <c r="A21" s="8" t="s">
        <v>19</v>
      </c>
      <c r="B21" s="8" t="s">
        <v>41</v>
      </c>
      <c r="C21" s="8" t="s">
        <v>46</v>
      </c>
      <c r="D21" s="9">
        <v>0</v>
      </c>
      <c r="E21" s="9">
        <v>0</v>
      </c>
      <c r="F21" s="8" t="s">
        <v>22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12" t="s">
        <v>43</v>
      </c>
      <c r="M21" s="16">
        <v>0.7</v>
      </c>
      <c r="N21" s="16">
        <v>0.7</v>
      </c>
      <c r="O21" s="10"/>
      <c r="P21" s="8">
        <f t="shared" si="0"/>
        <v>1</v>
      </c>
      <c r="Q21" s="11" t="s">
        <v>22</v>
      </c>
      <c r="R21" s="10">
        <v>0</v>
      </c>
      <c r="S21" s="8">
        <v>0</v>
      </c>
      <c r="T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</row>
    <row r="22" spans="1:1021" x14ac:dyDescent="0.3">
      <c r="A22" s="8" t="s">
        <v>19</v>
      </c>
      <c r="B22" s="8" t="s">
        <v>41</v>
      </c>
      <c r="C22" s="8" t="s">
        <v>47</v>
      </c>
      <c r="D22" s="9">
        <v>0</v>
      </c>
      <c r="E22" s="9">
        <v>0</v>
      </c>
      <c r="F22" s="8" t="s">
        <v>22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12" t="s">
        <v>43</v>
      </c>
      <c r="M22" s="16">
        <v>0</v>
      </c>
      <c r="N22" s="16">
        <v>0</v>
      </c>
      <c r="O22" s="10"/>
      <c r="P22" s="8">
        <f t="shared" si="0"/>
        <v>0</v>
      </c>
      <c r="Q22" s="11">
        <v>0</v>
      </c>
      <c r="R22" s="10">
        <v>0</v>
      </c>
      <c r="S22" s="8">
        <v>0</v>
      </c>
      <c r="T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</row>
    <row r="23" spans="1:1021" x14ac:dyDescent="0.3">
      <c r="A23" s="8" t="s">
        <v>19</v>
      </c>
      <c r="B23" s="8" t="s">
        <v>41</v>
      </c>
      <c r="C23" s="8" t="s">
        <v>48</v>
      </c>
      <c r="D23" s="16">
        <v>42.857142857142897</v>
      </c>
      <c r="E23" s="16" t="s">
        <v>22</v>
      </c>
      <c r="F23" s="16" t="s">
        <v>22</v>
      </c>
      <c r="G23" s="16">
        <v>42.857142857142897</v>
      </c>
      <c r="H23" s="8">
        <v>0</v>
      </c>
      <c r="I23" s="8">
        <v>7.399</v>
      </c>
      <c r="J23" s="8">
        <v>7.399</v>
      </c>
      <c r="K23" s="16">
        <v>7.399</v>
      </c>
      <c r="L23" s="12" t="s">
        <v>43</v>
      </c>
      <c r="M23" s="16">
        <v>0.4</v>
      </c>
      <c r="N23" s="16">
        <f>(M23+K23+G23)/3</f>
        <v>16.885380952380967</v>
      </c>
      <c r="O23" s="10" t="s">
        <v>29</v>
      </c>
      <c r="P23" s="8">
        <f t="shared" si="0"/>
        <v>1</v>
      </c>
      <c r="Q23" s="11">
        <v>1</v>
      </c>
      <c r="R23" s="10">
        <v>0</v>
      </c>
      <c r="S23" s="8">
        <v>0</v>
      </c>
      <c r="T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</row>
    <row r="24" spans="1:1021" s="7" customFormat="1" x14ac:dyDescent="0.25">
      <c r="A24" s="11" t="s">
        <v>19</v>
      </c>
      <c r="B24" s="11" t="s">
        <v>41</v>
      </c>
      <c r="C24" s="11" t="s">
        <v>49</v>
      </c>
      <c r="D24" s="19">
        <v>0</v>
      </c>
      <c r="E24" s="20">
        <v>35.294117647058798</v>
      </c>
      <c r="F24" s="20" t="s">
        <v>22</v>
      </c>
      <c r="G24" s="20">
        <v>35.294117647058798</v>
      </c>
      <c r="H24" s="11">
        <v>13.7</v>
      </c>
      <c r="I24" s="11">
        <v>40.409999999999997</v>
      </c>
      <c r="J24" s="11">
        <v>13.7</v>
      </c>
      <c r="K24" s="11">
        <v>18.82</v>
      </c>
      <c r="L24" s="21" t="s">
        <v>43</v>
      </c>
      <c r="M24" s="44">
        <v>26.85</v>
      </c>
      <c r="N24" s="20">
        <v>40.409999999999997</v>
      </c>
      <c r="O24" s="22" t="s">
        <v>50</v>
      </c>
      <c r="P24" s="11">
        <f t="shared" si="0"/>
        <v>1</v>
      </c>
      <c r="Q24" s="11" t="s">
        <v>22</v>
      </c>
      <c r="R24" s="22">
        <v>0</v>
      </c>
      <c r="S24" s="11">
        <v>0</v>
      </c>
    </row>
    <row r="25" spans="1:1021" x14ac:dyDescent="0.3">
      <c r="A25" s="8" t="s">
        <v>19</v>
      </c>
      <c r="B25" s="8" t="s">
        <v>51</v>
      </c>
      <c r="C25" s="8" t="s">
        <v>52</v>
      </c>
      <c r="D25" s="8" t="s">
        <v>22</v>
      </c>
      <c r="E25" s="8" t="s">
        <v>22</v>
      </c>
      <c r="F25" s="8" t="s">
        <v>22</v>
      </c>
      <c r="G25" s="8" t="s">
        <v>22</v>
      </c>
      <c r="H25" s="8">
        <v>0</v>
      </c>
      <c r="I25" s="8">
        <v>0</v>
      </c>
      <c r="J25" s="8">
        <v>0</v>
      </c>
      <c r="K25" s="8">
        <v>0</v>
      </c>
      <c r="L25" s="12" t="s">
        <v>22</v>
      </c>
      <c r="M25" s="16" t="s">
        <v>22</v>
      </c>
      <c r="N25" s="16">
        <v>0</v>
      </c>
      <c r="O25" s="10"/>
      <c r="P25" s="8">
        <f t="shared" si="0"/>
        <v>0</v>
      </c>
      <c r="Q25" s="11">
        <v>1</v>
      </c>
      <c r="R25" s="10">
        <v>0</v>
      </c>
      <c r="S25" s="8">
        <v>0</v>
      </c>
    </row>
    <row r="26" spans="1:1021" s="18" customFormat="1" x14ac:dyDescent="0.3">
      <c r="A26" s="12" t="s">
        <v>19</v>
      </c>
      <c r="B26" s="8" t="s">
        <v>51</v>
      </c>
      <c r="C26" s="8" t="s">
        <v>53</v>
      </c>
      <c r="D26" s="8" t="s">
        <v>22</v>
      </c>
      <c r="E26" s="8" t="s">
        <v>22</v>
      </c>
      <c r="F26" s="8" t="s">
        <v>22</v>
      </c>
      <c r="G26" s="8" t="s">
        <v>22</v>
      </c>
      <c r="H26" s="8">
        <v>0</v>
      </c>
      <c r="I26" s="8">
        <v>0</v>
      </c>
      <c r="J26" s="8">
        <v>0</v>
      </c>
      <c r="K26" s="8">
        <v>0</v>
      </c>
      <c r="L26" s="12" t="s">
        <v>22</v>
      </c>
      <c r="M26" s="16" t="s">
        <v>22</v>
      </c>
      <c r="N26" s="16">
        <v>0</v>
      </c>
      <c r="O26" s="10"/>
      <c r="P26" s="8">
        <f t="shared" si="0"/>
        <v>0</v>
      </c>
      <c r="Q26" s="11" t="s">
        <v>22</v>
      </c>
      <c r="R26" s="10">
        <v>0</v>
      </c>
      <c r="S26" s="8">
        <v>0</v>
      </c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</row>
    <row r="27" spans="1:1021" x14ac:dyDescent="0.3">
      <c r="A27" s="8" t="s">
        <v>19</v>
      </c>
      <c r="B27" s="8" t="s">
        <v>51</v>
      </c>
      <c r="C27" s="8" t="s">
        <v>54</v>
      </c>
      <c r="D27" s="8" t="s">
        <v>22</v>
      </c>
      <c r="E27" s="8" t="s">
        <v>22</v>
      </c>
      <c r="F27" s="8" t="s">
        <v>22</v>
      </c>
      <c r="G27" s="8" t="s">
        <v>22</v>
      </c>
      <c r="H27" s="8">
        <v>0</v>
      </c>
      <c r="I27" s="8">
        <v>0</v>
      </c>
      <c r="J27" s="8">
        <v>0</v>
      </c>
      <c r="K27" s="8">
        <v>0</v>
      </c>
      <c r="L27" s="12" t="s">
        <v>22</v>
      </c>
      <c r="M27" s="15" t="s">
        <v>22</v>
      </c>
      <c r="N27" s="16">
        <v>0</v>
      </c>
      <c r="O27" s="10"/>
      <c r="P27" s="8">
        <f t="shared" si="0"/>
        <v>0</v>
      </c>
      <c r="Q27" s="11" t="s">
        <v>22</v>
      </c>
      <c r="R27" s="10">
        <v>0</v>
      </c>
      <c r="S27" s="8">
        <v>0</v>
      </c>
    </row>
    <row r="28" spans="1:1021" x14ac:dyDescent="0.3">
      <c r="A28" s="8" t="s">
        <v>19</v>
      </c>
      <c r="B28" s="8" t="s">
        <v>51</v>
      </c>
      <c r="C28" s="8" t="s">
        <v>55</v>
      </c>
      <c r="D28" s="8" t="s">
        <v>22</v>
      </c>
      <c r="E28" s="8" t="s">
        <v>22</v>
      </c>
      <c r="F28" s="8" t="s">
        <v>22</v>
      </c>
      <c r="G28" s="8" t="s">
        <v>22</v>
      </c>
      <c r="H28" s="8">
        <v>0</v>
      </c>
      <c r="I28" s="8">
        <v>0</v>
      </c>
      <c r="J28" s="8">
        <v>0</v>
      </c>
      <c r="K28" s="8">
        <v>0</v>
      </c>
      <c r="L28" s="12" t="s">
        <v>22</v>
      </c>
      <c r="M28" s="15" t="s">
        <v>22</v>
      </c>
      <c r="N28" s="16">
        <v>0</v>
      </c>
      <c r="O28" s="10"/>
      <c r="P28" s="8">
        <f t="shared" si="0"/>
        <v>0</v>
      </c>
      <c r="Q28" s="11" t="s">
        <v>22</v>
      </c>
      <c r="R28" s="10">
        <v>0</v>
      </c>
      <c r="S28" s="8">
        <v>0</v>
      </c>
    </row>
    <row r="29" spans="1:1021" x14ac:dyDescent="0.3">
      <c r="A29" s="8" t="s">
        <v>19</v>
      </c>
      <c r="B29" s="8" t="s">
        <v>56</v>
      </c>
      <c r="C29" s="8" t="s">
        <v>57</v>
      </c>
      <c r="D29" s="8">
        <v>25</v>
      </c>
      <c r="E29" s="8" t="s">
        <v>22</v>
      </c>
      <c r="F29" s="8" t="s">
        <v>22</v>
      </c>
      <c r="G29" s="8">
        <v>25</v>
      </c>
      <c r="H29" s="8">
        <v>18.29</v>
      </c>
      <c r="I29" s="8">
        <v>18.29</v>
      </c>
      <c r="J29" s="8">
        <v>18.29</v>
      </c>
      <c r="K29" s="8">
        <v>18.29</v>
      </c>
      <c r="L29" s="12" t="s">
        <v>58</v>
      </c>
      <c r="M29" s="16">
        <v>14</v>
      </c>
      <c r="N29" s="16">
        <f>(M29+K29+G29)/3</f>
        <v>19.096666666666668</v>
      </c>
      <c r="O29" s="10" t="s">
        <v>29</v>
      </c>
      <c r="P29" s="8">
        <f t="shared" si="0"/>
        <v>1</v>
      </c>
      <c r="Q29" s="11">
        <v>1</v>
      </c>
      <c r="R29" s="10">
        <v>0</v>
      </c>
      <c r="S29" s="8">
        <v>0</v>
      </c>
    </row>
    <row r="30" spans="1:1021" x14ac:dyDescent="0.3">
      <c r="A30" s="8" t="s">
        <v>19</v>
      </c>
      <c r="B30" s="8" t="s">
        <v>56</v>
      </c>
      <c r="C30" s="8" t="s">
        <v>59</v>
      </c>
      <c r="D30" s="8">
        <v>0</v>
      </c>
      <c r="E30" s="8" t="s">
        <v>22</v>
      </c>
      <c r="F30" s="8" t="s">
        <v>22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12" t="s">
        <v>58</v>
      </c>
      <c r="M30" s="16">
        <v>0</v>
      </c>
      <c r="N30" s="16">
        <v>0</v>
      </c>
      <c r="O30" s="10"/>
      <c r="P30" s="8">
        <f t="shared" si="0"/>
        <v>0</v>
      </c>
      <c r="Q30" s="11" t="s">
        <v>22</v>
      </c>
      <c r="R30" s="10">
        <v>0</v>
      </c>
      <c r="S30" s="8">
        <v>0</v>
      </c>
    </row>
    <row r="31" spans="1:1021" x14ac:dyDescent="0.3">
      <c r="A31" s="8" t="s">
        <v>19</v>
      </c>
      <c r="B31" s="8" t="s">
        <v>56</v>
      </c>
      <c r="C31" s="8" t="s">
        <v>60</v>
      </c>
      <c r="D31" s="8">
        <v>0</v>
      </c>
      <c r="E31" s="8" t="s">
        <v>22</v>
      </c>
      <c r="F31" s="8" t="s">
        <v>22</v>
      </c>
      <c r="G31" s="8">
        <v>0</v>
      </c>
      <c r="H31" s="8">
        <v>0</v>
      </c>
      <c r="I31" s="8">
        <v>2.81</v>
      </c>
      <c r="J31" s="8">
        <v>2.81</v>
      </c>
      <c r="K31" s="8">
        <v>0</v>
      </c>
      <c r="L31" s="12" t="s">
        <v>58</v>
      </c>
      <c r="M31" s="15">
        <v>0</v>
      </c>
      <c r="N31" s="16">
        <v>0</v>
      </c>
      <c r="O31" s="10"/>
      <c r="P31" s="8">
        <f t="shared" si="0"/>
        <v>0</v>
      </c>
      <c r="Q31" s="11">
        <v>0</v>
      </c>
      <c r="R31" s="10">
        <v>0</v>
      </c>
      <c r="S31" s="8">
        <v>0</v>
      </c>
    </row>
    <row r="32" spans="1:1021" x14ac:dyDescent="0.3">
      <c r="A32" s="8" t="s">
        <v>19</v>
      </c>
      <c r="B32" s="8" t="s">
        <v>56</v>
      </c>
      <c r="C32" s="8" t="s">
        <v>61</v>
      </c>
      <c r="D32" s="16">
        <v>47.619047619047599</v>
      </c>
      <c r="E32" s="16" t="s">
        <v>22</v>
      </c>
      <c r="F32" s="16" t="s">
        <v>22</v>
      </c>
      <c r="G32" s="16">
        <v>47.619047619047599</v>
      </c>
      <c r="H32" s="8">
        <v>24.53</v>
      </c>
      <c r="I32" s="8">
        <v>55.25</v>
      </c>
      <c r="J32" s="8">
        <v>55.25</v>
      </c>
      <c r="K32" s="8">
        <v>55.25</v>
      </c>
      <c r="L32" s="12" t="s">
        <v>58</v>
      </c>
      <c r="M32" s="16">
        <v>40</v>
      </c>
      <c r="N32" s="16">
        <f>(M32+K32+G32)/3</f>
        <v>47.623015873015866</v>
      </c>
      <c r="O32" s="10" t="s">
        <v>29</v>
      </c>
      <c r="P32" s="8">
        <f t="shared" si="0"/>
        <v>1</v>
      </c>
      <c r="Q32" s="11">
        <v>1</v>
      </c>
      <c r="R32" s="10">
        <v>0</v>
      </c>
      <c r="S32" s="8">
        <v>0</v>
      </c>
    </row>
    <row r="33" spans="1:19" x14ac:dyDescent="0.3">
      <c r="A33" s="8" t="s">
        <v>19</v>
      </c>
      <c r="B33" s="8" t="s">
        <v>56</v>
      </c>
      <c r="C33" s="8" t="s">
        <v>62</v>
      </c>
      <c r="D33" s="8">
        <v>0</v>
      </c>
      <c r="E33" s="8" t="s">
        <v>22</v>
      </c>
      <c r="F33" s="8" t="s">
        <v>22</v>
      </c>
      <c r="G33" s="8">
        <v>0</v>
      </c>
      <c r="H33" s="8">
        <v>0</v>
      </c>
      <c r="I33" s="8">
        <v>3.7589999999999999</v>
      </c>
      <c r="J33" s="8">
        <v>3.7589999999999999</v>
      </c>
      <c r="K33" s="8">
        <v>0</v>
      </c>
      <c r="L33" s="12" t="s">
        <v>58</v>
      </c>
      <c r="M33" s="15">
        <v>0.34</v>
      </c>
      <c r="N33" s="15">
        <v>0.34</v>
      </c>
      <c r="O33" s="10"/>
      <c r="P33" s="8">
        <f t="shared" si="0"/>
        <v>1</v>
      </c>
      <c r="Q33" s="11">
        <v>1</v>
      </c>
      <c r="R33" s="10">
        <v>0</v>
      </c>
      <c r="S33" s="8">
        <v>0</v>
      </c>
    </row>
    <row r="34" spans="1:19" x14ac:dyDescent="0.3">
      <c r="A34" s="8" t="s">
        <v>19</v>
      </c>
      <c r="B34" s="8" t="s">
        <v>56</v>
      </c>
      <c r="C34" s="8" t="s">
        <v>63</v>
      </c>
      <c r="D34" s="16">
        <v>33.3333333333333</v>
      </c>
      <c r="E34" s="16" t="s">
        <v>22</v>
      </c>
      <c r="F34" s="16" t="s">
        <v>22</v>
      </c>
      <c r="G34" s="16">
        <f>0.333333333333333*100</f>
        <v>33.3333333333333</v>
      </c>
      <c r="H34" s="8">
        <v>17.68</v>
      </c>
      <c r="I34" s="8">
        <v>46.27</v>
      </c>
      <c r="J34" s="8">
        <v>46.27</v>
      </c>
      <c r="K34" s="8">
        <v>46.27</v>
      </c>
      <c r="L34" s="12" t="s">
        <v>58</v>
      </c>
      <c r="M34" s="15">
        <v>35</v>
      </c>
      <c r="N34" s="16">
        <v>46.27</v>
      </c>
      <c r="O34" s="10" t="s">
        <v>64</v>
      </c>
      <c r="P34" s="8">
        <f t="shared" ref="P34:P56" si="1">IF(N34=0,0,1)</f>
        <v>1</v>
      </c>
      <c r="Q34" s="11">
        <v>1</v>
      </c>
      <c r="R34" s="10">
        <v>0</v>
      </c>
      <c r="S34" s="8">
        <v>0</v>
      </c>
    </row>
    <row r="35" spans="1:19" x14ac:dyDescent="0.3">
      <c r="A35" s="8" t="s">
        <v>19</v>
      </c>
      <c r="B35" s="8" t="s">
        <v>65</v>
      </c>
      <c r="C35" s="8" t="s">
        <v>66</v>
      </c>
      <c r="D35" s="23">
        <v>80</v>
      </c>
      <c r="E35" s="23">
        <v>50</v>
      </c>
      <c r="F35" s="8" t="s">
        <v>22</v>
      </c>
      <c r="G35" s="23">
        <v>65</v>
      </c>
      <c r="H35" s="8">
        <v>15.63</v>
      </c>
      <c r="I35" s="8">
        <v>44.2</v>
      </c>
      <c r="J35" s="8">
        <v>15.63</v>
      </c>
      <c r="K35" s="8">
        <v>44.2</v>
      </c>
      <c r="L35" s="12" t="s">
        <v>70</v>
      </c>
      <c r="M35" s="16">
        <v>46</v>
      </c>
      <c r="N35" s="16">
        <f>(M35+K35+G35)/3</f>
        <v>51.733333333333327</v>
      </c>
      <c r="O35" s="10" t="s">
        <v>29</v>
      </c>
      <c r="P35" s="8">
        <f t="shared" si="1"/>
        <v>1</v>
      </c>
      <c r="Q35" s="11">
        <v>1</v>
      </c>
      <c r="R35" s="10">
        <v>0</v>
      </c>
      <c r="S35" s="8">
        <v>0</v>
      </c>
    </row>
    <row r="36" spans="1:19" x14ac:dyDescent="0.3">
      <c r="A36" s="8" t="s">
        <v>19</v>
      </c>
      <c r="B36" s="8" t="s">
        <v>65</v>
      </c>
      <c r="C36" s="8" t="s">
        <v>68</v>
      </c>
      <c r="D36" s="9">
        <v>0</v>
      </c>
      <c r="E36" s="9">
        <v>0</v>
      </c>
      <c r="F36" s="8" t="s">
        <v>22</v>
      </c>
      <c r="G36" s="8">
        <v>0</v>
      </c>
      <c r="H36" s="8">
        <v>0</v>
      </c>
      <c r="I36" s="8">
        <v>4.077</v>
      </c>
      <c r="J36" s="8">
        <v>4.077</v>
      </c>
      <c r="K36" s="8">
        <v>0</v>
      </c>
      <c r="L36" s="12" t="s">
        <v>70</v>
      </c>
      <c r="M36" s="16">
        <v>0</v>
      </c>
      <c r="N36" s="16">
        <v>0</v>
      </c>
      <c r="O36" s="10"/>
      <c r="P36" s="8">
        <f t="shared" si="1"/>
        <v>0</v>
      </c>
      <c r="Q36" s="11">
        <v>1</v>
      </c>
      <c r="R36" s="10">
        <v>0</v>
      </c>
      <c r="S36" s="8">
        <v>0</v>
      </c>
    </row>
    <row r="37" spans="1:19" x14ac:dyDescent="0.3">
      <c r="A37" s="8" t="s">
        <v>19</v>
      </c>
      <c r="B37" s="8" t="s">
        <v>65</v>
      </c>
      <c r="C37" s="8" t="s">
        <v>69</v>
      </c>
      <c r="D37" s="8">
        <v>0</v>
      </c>
      <c r="E37" s="8">
        <v>0</v>
      </c>
      <c r="F37" s="8" t="s">
        <v>22</v>
      </c>
      <c r="G37" s="8">
        <v>0</v>
      </c>
      <c r="H37" s="8">
        <v>0</v>
      </c>
      <c r="I37" s="8">
        <v>3.012</v>
      </c>
      <c r="J37" s="8">
        <v>3.012</v>
      </c>
      <c r="K37" s="8">
        <v>0</v>
      </c>
      <c r="L37" s="12" t="s">
        <v>70</v>
      </c>
      <c r="M37" s="43">
        <v>0</v>
      </c>
      <c r="N37" s="16">
        <v>0</v>
      </c>
      <c r="O37" s="10"/>
      <c r="P37" s="8">
        <f t="shared" si="1"/>
        <v>0</v>
      </c>
      <c r="Q37" s="11" t="s">
        <v>22</v>
      </c>
      <c r="R37" s="10">
        <v>0</v>
      </c>
      <c r="S37" s="8">
        <v>0</v>
      </c>
    </row>
    <row r="38" spans="1:19" x14ac:dyDescent="0.3">
      <c r="A38" s="8" t="s">
        <v>19</v>
      </c>
      <c r="B38" s="8" t="s">
        <v>65</v>
      </c>
      <c r="C38" s="8" t="s">
        <v>71</v>
      </c>
      <c r="D38" s="9">
        <v>0</v>
      </c>
      <c r="E38" s="9">
        <v>0</v>
      </c>
      <c r="F38" s="8" t="s">
        <v>22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12" t="s">
        <v>70</v>
      </c>
      <c r="M38" s="16">
        <v>1.7</v>
      </c>
      <c r="N38" s="16">
        <v>1.7</v>
      </c>
      <c r="O38" s="10"/>
      <c r="P38" s="8">
        <f t="shared" si="1"/>
        <v>1</v>
      </c>
      <c r="Q38" s="11">
        <v>1</v>
      </c>
      <c r="R38" s="10">
        <v>0</v>
      </c>
      <c r="S38" s="8">
        <v>0</v>
      </c>
    </row>
    <row r="39" spans="1:19" x14ac:dyDescent="0.3">
      <c r="A39" s="8" t="s">
        <v>19</v>
      </c>
      <c r="B39" s="8" t="s">
        <v>65</v>
      </c>
      <c r="C39" s="8" t="s">
        <v>72</v>
      </c>
      <c r="D39" s="8">
        <v>0</v>
      </c>
      <c r="E39" s="8">
        <v>0</v>
      </c>
      <c r="F39" s="8" t="s">
        <v>22</v>
      </c>
      <c r="G39" s="8">
        <v>0</v>
      </c>
      <c r="H39" s="8">
        <v>0</v>
      </c>
      <c r="I39" s="8">
        <v>2.5230000000000001</v>
      </c>
      <c r="J39" s="8">
        <v>2.5230000000000001</v>
      </c>
      <c r="K39" s="8">
        <v>0</v>
      </c>
      <c r="L39" s="12" t="s">
        <v>70</v>
      </c>
      <c r="M39" s="43">
        <v>2.2400000000000002</v>
      </c>
      <c r="N39" s="43">
        <v>2.2400000000000002</v>
      </c>
      <c r="O39" s="10" t="s">
        <v>73</v>
      </c>
      <c r="P39" s="8">
        <f t="shared" si="1"/>
        <v>1</v>
      </c>
      <c r="Q39" s="11">
        <v>1</v>
      </c>
      <c r="R39" s="10">
        <v>0</v>
      </c>
      <c r="S39" s="8">
        <v>0</v>
      </c>
    </row>
    <row r="40" spans="1:19" x14ac:dyDescent="0.3">
      <c r="A40" s="8" t="s">
        <v>19</v>
      </c>
      <c r="B40" s="8" t="s">
        <v>65</v>
      </c>
      <c r="C40" s="8" t="s">
        <v>74</v>
      </c>
      <c r="D40" s="16">
        <v>52.173913043478301</v>
      </c>
      <c r="E40" s="16">
        <v>22.2222222222222</v>
      </c>
      <c r="F40" s="16" t="s">
        <v>22</v>
      </c>
      <c r="G40" s="16">
        <f>0.371980676328502*100</f>
        <v>37.198067632850204</v>
      </c>
      <c r="H40" s="8">
        <v>22.64</v>
      </c>
      <c r="I40" s="8">
        <v>42.66</v>
      </c>
      <c r="J40" s="8">
        <v>42.66</v>
      </c>
      <c r="K40" s="8">
        <v>42.66</v>
      </c>
      <c r="L40" s="12" t="s">
        <v>70</v>
      </c>
      <c r="M40" s="43">
        <v>41.66</v>
      </c>
      <c r="N40" s="16">
        <f>(M40+K40+G40)/3</f>
        <v>40.506022544283404</v>
      </c>
      <c r="O40" s="10" t="s">
        <v>29</v>
      </c>
      <c r="P40" s="8">
        <f t="shared" si="1"/>
        <v>1</v>
      </c>
      <c r="Q40" s="11">
        <v>1</v>
      </c>
      <c r="R40" s="10">
        <v>0</v>
      </c>
      <c r="S40" s="8">
        <v>0</v>
      </c>
    </row>
    <row r="41" spans="1:19" x14ac:dyDescent="0.3">
      <c r="A41" s="8" t="s">
        <v>19</v>
      </c>
      <c r="B41" s="8" t="s">
        <v>75</v>
      </c>
      <c r="C41" s="8" t="s">
        <v>76</v>
      </c>
      <c r="D41" s="15">
        <v>102.857142857143</v>
      </c>
      <c r="E41" s="16">
        <v>96.969696969696997</v>
      </c>
      <c r="F41" s="16">
        <v>76.923076923076906</v>
      </c>
      <c r="G41" s="16">
        <v>94.901764901764906</v>
      </c>
      <c r="H41" s="8">
        <v>0</v>
      </c>
      <c r="I41" s="8">
        <v>0</v>
      </c>
      <c r="J41" s="8">
        <v>6.7430000000000003</v>
      </c>
      <c r="K41" s="8">
        <v>0</v>
      </c>
      <c r="L41" s="8" t="s">
        <v>77</v>
      </c>
      <c r="M41" s="16">
        <v>152.763819095477</v>
      </c>
      <c r="N41" s="16">
        <v>94.901764901764906</v>
      </c>
      <c r="O41" s="10" t="s">
        <v>78</v>
      </c>
      <c r="P41" s="8">
        <f t="shared" si="1"/>
        <v>1</v>
      </c>
      <c r="Q41" s="11">
        <v>1</v>
      </c>
      <c r="R41" s="10">
        <v>0</v>
      </c>
      <c r="S41" s="8">
        <v>0</v>
      </c>
    </row>
    <row r="42" spans="1:19" x14ac:dyDescent="0.3">
      <c r="A42" s="8" t="s">
        <v>19</v>
      </c>
      <c r="B42" s="8" t="s">
        <v>75</v>
      </c>
      <c r="C42" s="8" t="s">
        <v>79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 t="s">
        <v>77</v>
      </c>
      <c r="M42" s="16">
        <v>0</v>
      </c>
      <c r="N42" s="16">
        <v>0</v>
      </c>
      <c r="O42" s="10"/>
      <c r="P42" s="8">
        <f t="shared" si="1"/>
        <v>0</v>
      </c>
      <c r="Q42" s="11">
        <v>1</v>
      </c>
      <c r="R42" s="10">
        <v>0</v>
      </c>
      <c r="S42" s="8">
        <v>0</v>
      </c>
    </row>
    <row r="43" spans="1:19" x14ac:dyDescent="0.3">
      <c r="A43" s="8" t="s">
        <v>19</v>
      </c>
      <c r="B43" s="8" t="s">
        <v>75</v>
      </c>
      <c r="C43" s="8" t="s">
        <v>80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 t="s">
        <v>77</v>
      </c>
      <c r="M43" s="16">
        <v>0</v>
      </c>
      <c r="N43" s="16">
        <v>0</v>
      </c>
      <c r="O43" s="10"/>
      <c r="P43" s="8">
        <f t="shared" si="1"/>
        <v>0</v>
      </c>
      <c r="Q43" s="11">
        <v>1</v>
      </c>
      <c r="R43" s="10">
        <v>0</v>
      </c>
      <c r="S43" s="8">
        <v>0</v>
      </c>
    </row>
    <row r="44" spans="1:19" x14ac:dyDescent="0.3">
      <c r="A44" s="8" t="s">
        <v>19</v>
      </c>
      <c r="B44" s="8" t="s">
        <v>75</v>
      </c>
      <c r="C44" s="8" t="s">
        <v>81</v>
      </c>
      <c r="D44" s="8">
        <v>0</v>
      </c>
      <c r="E44" s="8" t="s">
        <v>22</v>
      </c>
      <c r="F44" s="8" t="s">
        <v>22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 t="s">
        <v>77</v>
      </c>
      <c r="M44" s="16">
        <v>0</v>
      </c>
      <c r="N44" s="16">
        <v>0</v>
      </c>
      <c r="O44" s="10"/>
      <c r="P44" s="8">
        <f t="shared" si="1"/>
        <v>0</v>
      </c>
      <c r="Q44" s="11">
        <v>1</v>
      </c>
      <c r="R44" s="10">
        <v>0</v>
      </c>
      <c r="S44" s="8">
        <v>0</v>
      </c>
    </row>
    <row r="45" spans="1:19" x14ac:dyDescent="0.3">
      <c r="A45" s="8" t="s">
        <v>19</v>
      </c>
      <c r="B45" s="8" t="s">
        <v>75</v>
      </c>
      <c r="C45" s="8" t="s">
        <v>82</v>
      </c>
      <c r="D45" s="16">
        <v>6.6666666666666696</v>
      </c>
      <c r="E45" s="16" t="s">
        <v>22</v>
      </c>
      <c r="F45" s="16" t="s">
        <v>22</v>
      </c>
      <c r="G45" s="16">
        <v>6.6666666666666696</v>
      </c>
      <c r="H45" s="8">
        <v>0</v>
      </c>
      <c r="I45" s="8">
        <v>2.468</v>
      </c>
      <c r="J45" s="8">
        <v>2.468</v>
      </c>
      <c r="K45" s="8">
        <v>0</v>
      </c>
      <c r="L45" s="8" t="s">
        <v>77</v>
      </c>
      <c r="M45" s="16">
        <v>0.13716077201920199</v>
      </c>
      <c r="N45" s="16">
        <f>(M45+K45+G45)/3</f>
        <v>2.2679424795619574</v>
      </c>
      <c r="O45" s="10" t="s">
        <v>29</v>
      </c>
      <c r="P45" s="8">
        <f t="shared" si="1"/>
        <v>1</v>
      </c>
      <c r="Q45" s="11">
        <v>1</v>
      </c>
      <c r="R45" s="10">
        <v>0</v>
      </c>
      <c r="S45" s="8">
        <v>0</v>
      </c>
    </row>
    <row r="46" spans="1:19" x14ac:dyDescent="0.3">
      <c r="A46" s="8" t="s">
        <v>19</v>
      </c>
      <c r="B46" s="8" t="s">
        <v>75</v>
      </c>
      <c r="C46" s="8" t="s">
        <v>83</v>
      </c>
      <c r="D46" s="8">
        <v>0</v>
      </c>
      <c r="E46" s="8" t="s">
        <v>22</v>
      </c>
      <c r="F46" s="8" t="s">
        <v>22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 t="s">
        <v>77</v>
      </c>
      <c r="M46" s="16">
        <v>0.32288214801597398</v>
      </c>
      <c r="N46" s="16">
        <v>0.32288214801597398</v>
      </c>
      <c r="O46" s="10"/>
      <c r="P46" s="8">
        <f t="shared" si="1"/>
        <v>1</v>
      </c>
      <c r="Q46" s="11" t="s">
        <v>22</v>
      </c>
      <c r="R46" s="10">
        <v>0</v>
      </c>
      <c r="S46" s="8">
        <v>0</v>
      </c>
    </row>
    <row r="47" spans="1:19" x14ac:dyDescent="0.3">
      <c r="A47" s="8" t="s">
        <v>19</v>
      </c>
      <c r="B47" s="8" t="s">
        <v>75</v>
      </c>
      <c r="C47" s="8" t="s">
        <v>84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5.282</v>
      </c>
      <c r="J47" s="8">
        <v>5.282</v>
      </c>
      <c r="K47" s="8">
        <v>0</v>
      </c>
      <c r="L47" s="8" t="s">
        <v>77</v>
      </c>
      <c r="M47" s="16">
        <v>1.08374384236453</v>
      </c>
      <c r="N47" s="16">
        <v>1.08374384236453</v>
      </c>
      <c r="O47" s="10" t="s">
        <v>85</v>
      </c>
      <c r="P47" s="8">
        <f t="shared" si="1"/>
        <v>1</v>
      </c>
      <c r="Q47" s="11" t="s">
        <v>22</v>
      </c>
      <c r="R47" s="10">
        <v>0</v>
      </c>
      <c r="S47" s="8">
        <v>0</v>
      </c>
    </row>
    <row r="48" spans="1:19" x14ac:dyDescent="0.3">
      <c r="A48" s="8" t="s">
        <v>19</v>
      </c>
      <c r="B48" s="8" t="s">
        <v>86</v>
      </c>
      <c r="C48" s="8" t="s">
        <v>87</v>
      </c>
      <c r="D48" s="16">
        <v>80</v>
      </c>
      <c r="E48" s="16">
        <v>77.419354838709694</v>
      </c>
      <c r="F48" s="16">
        <v>75</v>
      </c>
      <c r="G48" s="16">
        <v>78.104838709677395</v>
      </c>
      <c r="H48" s="8">
        <v>35.79</v>
      </c>
      <c r="I48" s="8">
        <v>71.11</v>
      </c>
      <c r="J48" s="8">
        <v>71.11</v>
      </c>
      <c r="K48" s="8">
        <v>71.11</v>
      </c>
      <c r="L48" s="8" t="s">
        <v>88</v>
      </c>
      <c r="M48" s="16">
        <v>57.809330628803203</v>
      </c>
      <c r="N48" s="16">
        <f>(G48+K48+M48)/3</f>
        <v>69.008056446160197</v>
      </c>
      <c r="O48" s="10" t="s">
        <v>29</v>
      </c>
      <c r="P48" s="8">
        <f t="shared" si="1"/>
        <v>1</v>
      </c>
      <c r="Q48" s="11">
        <v>1</v>
      </c>
      <c r="R48" s="10">
        <v>0</v>
      </c>
      <c r="S48" s="8">
        <v>0</v>
      </c>
    </row>
    <row r="49" spans="1:1021" x14ac:dyDescent="0.3">
      <c r="A49" s="8" t="s">
        <v>19</v>
      </c>
      <c r="B49" s="8" t="s">
        <v>86</v>
      </c>
      <c r="C49" s="8" t="s">
        <v>89</v>
      </c>
      <c r="D49" s="17">
        <v>0</v>
      </c>
      <c r="E49" s="16">
        <v>16</v>
      </c>
      <c r="F49" s="16">
        <v>33.3333333333333</v>
      </c>
      <c r="G49" s="16">
        <v>12.3333333333333</v>
      </c>
      <c r="H49" s="8">
        <v>6.2729999999999997</v>
      </c>
      <c r="I49" s="8">
        <v>19.190000000000001</v>
      </c>
      <c r="J49" s="8">
        <v>10.23</v>
      </c>
      <c r="K49" s="8">
        <v>19.190000000000001</v>
      </c>
      <c r="L49" s="8" t="s">
        <v>88</v>
      </c>
      <c r="M49" s="16">
        <v>15.5414012738854</v>
      </c>
      <c r="N49" s="16">
        <f>(G49+K49+M49)/3</f>
        <v>15.688244869072902</v>
      </c>
      <c r="O49" s="10" t="s">
        <v>29</v>
      </c>
      <c r="P49" s="8">
        <f t="shared" si="1"/>
        <v>1</v>
      </c>
      <c r="Q49" s="11" t="s">
        <v>22</v>
      </c>
      <c r="R49" s="10">
        <v>0</v>
      </c>
      <c r="S49" s="8">
        <v>0</v>
      </c>
    </row>
    <row r="50" spans="1:1021" x14ac:dyDescent="0.3">
      <c r="A50" s="8" t="s">
        <v>19</v>
      </c>
      <c r="B50" s="8" t="s">
        <v>86</v>
      </c>
      <c r="C50" s="8" t="s">
        <v>90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 t="s">
        <v>88</v>
      </c>
      <c r="M50" s="16">
        <v>0.60103626943005195</v>
      </c>
      <c r="N50" s="16">
        <v>0.60103626943005195</v>
      </c>
      <c r="O50" s="10" t="s">
        <v>85</v>
      </c>
      <c r="P50" s="8">
        <f t="shared" si="1"/>
        <v>1</v>
      </c>
      <c r="Q50" s="11" t="s">
        <v>22</v>
      </c>
      <c r="R50" s="10">
        <v>0</v>
      </c>
      <c r="S50" s="8">
        <v>0</v>
      </c>
    </row>
    <row r="51" spans="1:1021" x14ac:dyDescent="0.3">
      <c r="A51" s="8" t="s">
        <v>19</v>
      </c>
      <c r="B51" s="8" t="s">
        <v>86</v>
      </c>
      <c r="C51" s="8" t="s">
        <v>91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 t="s">
        <v>88</v>
      </c>
      <c r="M51" s="16">
        <v>0</v>
      </c>
      <c r="N51" s="16">
        <v>0</v>
      </c>
      <c r="O51" s="10"/>
      <c r="P51" s="8">
        <f t="shared" si="1"/>
        <v>0</v>
      </c>
      <c r="Q51" s="11" t="s">
        <v>22</v>
      </c>
      <c r="R51" s="10">
        <v>0</v>
      </c>
      <c r="S51" s="8">
        <v>0</v>
      </c>
    </row>
    <row r="52" spans="1:1021" x14ac:dyDescent="0.3">
      <c r="A52" s="8" t="s">
        <v>19</v>
      </c>
      <c r="B52" s="8" t="s">
        <v>86</v>
      </c>
      <c r="C52" s="8" t="s">
        <v>92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 t="s">
        <v>88</v>
      </c>
      <c r="M52" s="16">
        <v>0</v>
      </c>
      <c r="N52" s="16">
        <v>0</v>
      </c>
      <c r="O52" s="10"/>
      <c r="P52" s="8">
        <f t="shared" si="1"/>
        <v>0</v>
      </c>
      <c r="Q52" s="11" t="s">
        <v>22</v>
      </c>
      <c r="R52" s="10">
        <v>0</v>
      </c>
      <c r="S52" s="8">
        <v>0</v>
      </c>
    </row>
    <row r="53" spans="1:1021" x14ac:dyDescent="0.3">
      <c r="A53" s="8" t="s">
        <v>19</v>
      </c>
      <c r="B53" s="8" t="s">
        <v>86</v>
      </c>
      <c r="C53" s="8" t="s">
        <v>93</v>
      </c>
      <c r="D53" s="16">
        <v>66.6666666666667</v>
      </c>
      <c r="E53" s="16">
        <v>95.238095238095198</v>
      </c>
      <c r="F53" s="16">
        <v>42.105263157894697</v>
      </c>
      <c r="G53" s="16">
        <f>0.615288220551378*100</f>
        <v>61.528822055137802</v>
      </c>
      <c r="H53" s="8">
        <v>14.39</v>
      </c>
      <c r="I53" s="8">
        <v>42.71</v>
      </c>
      <c r="J53" s="8">
        <v>42.71</v>
      </c>
      <c r="K53" s="8">
        <v>42.71</v>
      </c>
      <c r="L53" s="8" t="s">
        <v>88</v>
      </c>
      <c r="M53" s="16">
        <v>71.551724137931004</v>
      </c>
      <c r="N53" s="16">
        <f>(G53+K53+M53)/3</f>
        <v>58.596848731022931</v>
      </c>
      <c r="O53" s="10" t="s">
        <v>29</v>
      </c>
      <c r="P53" s="8">
        <f t="shared" si="1"/>
        <v>1</v>
      </c>
      <c r="Q53" s="11" t="s">
        <v>22</v>
      </c>
      <c r="R53" s="10">
        <v>0</v>
      </c>
      <c r="S53" s="8">
        <v>0</v>
      </c>
    </row>
    <row r="54" spans="1:1021" x14ac:dyDescent="0.3">
      <c r="A54" s="8" t="s">
        <v>19</v>
      </c>
      <c r="B54" s="8" t="s">
        <v>86</v>
      </c>
      <c r="C54" s="8" t="s">
        <v>94</v>
      </c>
      <c r="D54" s="16">
        <v>21.052631578947398</v>
      </c>
      <c r="E54" s="17">
        <v>0</v>
      </c>
      <c r="F54" s="17">
        <v>0</v>
      </c>
      <c r="G54" s="16">
        <v>21.052631578947398</v>
      </c>
      <c r="H54" s="8">
        <v>15.83</v>
      </c>
      <c r="I54" s="8">
        <v>15.83</v>
      </c>
      <c r="J54" s="8">
        <v>15.83</v>
      </c>
      <c r="K54" s="8">
        <v>15.83</v>
      </c>
      <c r="L54" s="8" t="s">
        <v>88</v>
      </c>
      <c r="M54" s="16">
        <v>27.6729559748428</v>
      </c>
      <c r="N54" s="16">
        <f>(G54+K54+M54)/3</f>
        <v>21.51852918459673</v>
      </c>
      <c r="O54" s="10" t="s">
        <v>29</v>
      </c>
      <c r="P54" s="8">
        <f t="shared" si="1"/>
        <v>1</v>
      </c>
      <c r="Q54" s="11" t="s">
        <v>22</v>
      </c>
      <c r="R54" s="10">
        <v>0</v>
      </c>
      <c r="S54" s="8">
        <v>0</v>
      </c>
    </row>
    <row r="55" spans="1:1021" x14ac:dyDescent="0.3">
      <c r="A55" s="8" t="s">
        <v>19</v>
      </c>
      <c r="B55" s="8" t="s">
        <v>95</v>
      </c>
      <c r="C55" s="8" t="s">
        <v>96</v>
      </c>
      <c r="D55" s="16">
        <v>12.9032258064516</v>
      </c>
      <c r="E55" s="16" t="s">
        <v>22</v>
      </c>
      <c r="F55" s="16" t="s">
        <v>22</v>
      </c>
      <c r="G55" s="16">
        <v>12.9032258064516</v>
      </c>
      <c r="H55" s="8">
        <v>6.5279999999999996</v>
      </c>
      <c r="I55" s="8">
        <v>9.8360000000000003</v>
      </c>
      <c r="J55" s="8">
        <v>9.8360000000000003</v>
      </c>
      <c r="K55" s="16">
        <v>9.8360000000000003</v>
      </c>
      <c r="L55" s="8" t="s">
        <v>97</v>
      </c>
      <c r="M55" s="15">
        <v>15.17</v>
      </c>
      <c r="N55" s="16">
        <f>(G55+K55+M55)/3</f>
        <v>12.636408602150533</v>
      </c>
      <c r="O55" s="10" t="s">
        <v>29</v>
      </c>
      <c r="P55" s="8">
        <f t="shared" si="1"/>
        <v>1</v>
      </c>
      <c r="Q55" s="11">
        <v>1</v>
      </c>
      <c r="R55" s="10">
        <v>0</v>
      </c>
      <c r="S55" s="8">
        <v>0</v>
      </c>
    </row>
    <row r="56" spans="1:1021" x14ac:dyDescent="0.3">
      <c r="A56" s="8" t="s">
        <v>19</v>
      </c>
      <c r="B56" s="8" t="s">
        <v>95</v>
      </c>
      <c r="C56" s="8" t="s">
        <v>98</v>
      </c>
      <c r="D56" s="8">
        <v>0</v>
      </c>
      <c r="E56" s="8" t="s">
        <v>22</v>
      </c>
      <c r="F56" s="8" t="s">
        <v>22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 t="s">
        <v>97</v>
      </c>
      <c r="M56" s="16">
        <v>0</v>
      </c>
      <c r="N56" s="16">
        <v>0</v>
      </c>
      <c r="O56" s="10"/>
      <c r="P56" s="8">
        <f t="shared" si="1"/>
        <v>0</v>
      </c>
      <c r="Q56" s="11">
        <v>1</v>
      </c>
      <c r="R56" s="10">
        <v>0</v>
      </c>
      <c r="S56" s="8">
        <v>0</v>
      </c>
    </row>
    <row r="57" spans="1:1021" x14ac:dyDescent="0.3">
      <c r="A57" s="8" t="s">
        <v>19</v>
      </c>
      <c r="B57" s="8" t="s">
        <v>95</v>
      </c>
      <c r="C57" s="8" t="s">
        <v>99</v>
      </c>
      <c r="D57" s="9">
        <v>0</v>
      </c>
      <c r="E57" s="15" t="s">
        <v>22</v>
      </c>
      <c r="F57" s="15" t="s">
        <v>22</v>
      </c>
      <c r="G57" s="9">
        <v>0</v>
      </c>
      <c r="H57" s="8">
        <v>0</v>
      </c>
      <c r="I57" s="8">
        <v>4.4359999999999999</v>
      </c>
      <c r="J57" s="8">
        <v>4.4359999999999999</v>
      </c>
      <c r="K57" s="8">
        <v>0</v>
      </c>
      <c r="L57" s="8" t="s">
        <v>97</v>
      </c>
      <c r="M57" s="15" t="s">
        <v>22</v>
      </c>
      <c r="N57" s="16" t="s">
        <v>22</v>
      </c>
      <c r="O57" s="10" t="s">
        <v>100</v>
      </c>
      <c r="P57" s="8" t="s">
        <v>22</v>
      </c>
      <c r="Q57" s="11">
        <v>1</v>
      </c>
      <c r="R57" s="10">
        <v>0</v>
      </c>
      <c r="S57" s="8">
        <v>0</v>
      </c>
    </row>
    <row r="58" spans="1:1021" x14ac:dyDescent="0.3">
      <c r="A58" s="8" t="s">
        <v>19</v>
      </c>
      <c r="B58" s="8" t="s">
        <v>95</v>
      </c>
      <c r="C58" s="12" t="s">
        <v>101</v>
      </c>
      <c r="D58" s="16">
        <v>16.6666666666667</v>
      </c>
      <c r="E58" s="16" t="s">
        <v>22</v>
      </c>
      <c r="F58" s="16" t="s">
        <v>22</v>
      </c>
      <c r="G58" s="16">
        <v>16.6666666666667</v>
      </c>
      <c r="H58" s="8">
        <v>0</v>
      </c>
      <c r="I58" s="8">
        <v>5.819</v>
      </c>
      <c r="J58" s="8">
        <v>5.819</v>
      </c>
      <c r="K58" s="16">
        <v>5.819</v>
      </c>
      <c r="L58" s="8" t="s">
        <v>97</v>
      </c>
      <c r="M58" s="15">
        <v>6.7939999999999996</v>
      </c>
      <c r="N58" s="16">
        <f>(G58+K58+M58)/3</f>
        <v>9.7598888888889004</v>
      </c>
      <c r="O58" s="10" t="s">
        <v>29</v>
      </c>
      <c r="P58" s="8">
        <f t="shared" ref="P58:P100" si="2">IF(N58=0,0,1)</f>
        <v>1</v>
      </c>
      <c r="Q58" s="11">
        <v>1</v>
      </c>
      <c r="R58" s="10">
        <v>0</v>
      </c>
      <c r="S58" s="8">
        <v>0</v>
      </c>
    </row>
    <row r="59" spans="1:1021" x14ac:dyDescent="0.3">
      <c r="A59" s="8" t="s">
        <v>19</v>
      </c>
      <c r="B59" s="8" t="s">
        <v>102</v>
      </c>
      <c r="C59" s="8" t="s">
        <v>103</v>
      </c>
      <c r="D59" s="16">
        <v>16.6666666666667</v>
      </c>
      <c r="E59" s="8">
        <v>80</v>
      </c>
      <c r="F59" s="8" t="s">
        <v>22</v>
      </c>
      <c r="G59" s="8">
        <v>80</v>
      </c>
      <c r="H59" s="8">
        <v>33.119999999999997</v>
      </c>
      <c r="I59" s="8">
        <v>63.82</v>
      </c>
      <c r="J59" s="8">
        <v>57.33</v>
      </c>
      <c r="K59" s="8">
        <v>63.82</v>
      </c>
      <c r="L59" s="12" t="s">
        <v>22</v>
      </c>
      <c r="M59" s="16" t="s">
        <v>22</v>
      </c>
      <c r="N59" s="16">
        <v>63.82</v>
      </c>
      <c r="O59" s="10" t="s">
        <v>104</v>
      </c>
      <c r="P59" s="8">
        <f t="shared" si="2"/>
        <v>1</v>
      </c>
      <c r="Q59" s="11">
        <v>1</v>
      </c>
      <c r="R59" s="10">
        <v>0</v>
      </c>
      <c r="S59" s="8">
        <v>1</v>
      </c>
    </row>
    <row r="60" spans="1:1021" x14ac:dyDescent="0.3">
      <c r="A60" s="8" t="s">
        <v>19</v>
      </c>
      <c r="B60" s="8" t="s">
        <v>105</v>
      </c>
      <c r="C60" s="8" t="s">
        <v>106</v>
      </c>
      <c r="D60" s="16">
        <v>69.230769230769198</v>
      </c>
      <c r="E60" s="16" t="s">
        <v>22</v>
      </c>
      <c r="F60" s="16" t="s">
        <v>22</v>
      </c>
      <c r="G60" s="16">
        <v>69.230769230769198</v>
      </c>
      <c r="H60" s="8">
        <v>13.82</v>
      </c>
      <c r="I60" s="8">
        <v>53.94</v>
      </c>
      <c r="J60" s="8">
        <v>53.94</v>
      </c>
      <c r="K60" s="8">
        <v>53.94</v>
      </c>
      <c r="L60" s="12" t="s">
        <v>22</v>
      </c>
      <c r="M60" s="16" t="s">
        <v>22</v>
      </c>
      <c r="N60" s="16">
        <f>(G60+K60)/2</f>
        <v>61.585384615384598</v>
      </c>
      <c r="O60" s="10" t="s">
        <v>107</v>
      </c>
      <c r="P60" s="8">
        <f t="shared" si="2"/>
        <v>1</v>
      </c>
      <c r="Q60" s="11">
        <v>1</v>
      </c>
      <c r="R60" s="10">
        <v>0</v>
      </c>
      <c r="S60" s="8">
        <v>1</v>
      </c>
    </row>
    <row r="61" spans="1:1021" x14ac:dyDescent="0.3">
      <c r="A61" s="8" t="s">
        <v>19</v>
      </c>
      <c r="B61" s="8" t="s">
        <v>108</v>
      </c>
      <c r="C61" s="8" t="s">
        <v>109</v>
      </c>
      <c r="D61" s="16">
        <v>46.511627906976699</v>
      </c>
      <c r="E61" s="16">
        <v>51.063829787233999</v>
      </c>
      <c r="F61" s="16" t="s">
        <v>22</v>
      </c>
      <c r="G61" s="16">
        <v>48.787728847105399</v>
      </c>
      <c r="H61" s="8">
        <v>18.07</v>
      </c>
      <c r="I61" s="8">
        <v>36.799999999999997</v>
      </c>
      <c r="J61" s="8">
        <v>36.799999999999997</v>
      </c>
      <c r="K61" s="8">
        <v>36.799999999999997</v>
      </c>
      <c r="L61" s="12" t="s">
        <v>22</v>
      </c>
      <c r="M61" s="16" t="s">
        <v>22</v>
      </c>
      <c r="N61" s="16">
        <f>(G61+K61)/2</f>
        <v>42.793864423552698</v>
      </c>
      <c r="O61" s="10" t="s">
        <v>107</v>
      </c>
      <c r="P61" s="8">
        <f t="shared" si="2"/>
        <v>1</v>
      </c>
      <c r="Q61" s="11">
        <v>1</v>
      </c>
      <c r="R61" s="10">
        <v>0</v>
      </c>
      <c r="S61" s="8">
        <v>1</v>
      </c>
      <c r="T61" s="18"/>
      <c r="ALR61" s="18"/>
      <c r="ALS61" s="18"/>
      <c r="ALT61" s="18"/>
      <c r="ALU61" s="18"/>
      <c r="ALV61" s="18"/>
      <c r="ALW61" s="18"/>
      <c r="ALX61" s="18"/>
      <c r="ALY61" s="18"/>
      <c r="ALZ61" s="18"/>
      <c r="AMA61" s="18"/>
      <c r="AMB61" s="18"/>
      <c r="AMC61" s="18"/>
      <c r="AMD61" s="18"/>
      <c r="AME61" s="18"/>
      <c r="AMF61" s="18"/>
      <c r="AMG61" s="18"/>
    </row>
    <row r="62" spans="1:1021" x14ac:dyDescent="0.3">
      <c r="A62" s="8" t="s">
        <v>19</v>
      </c>
      <c r="B62" s="8" t="s">
        <v>110</v>
      </c>
      <c r="C62" s="8" t="s">
        <v>111</v>
      </c>
      <c r="D62" s="16">
        <v>12.1212121212121</v>
      </c>
      <c r="E62" s="16" t="s">
        <v>22</v>
      </c>
      <c r="F62" s="16" t="s">
        <v>22</v>
      </c>
      <c r="G62" s="16">
        <v>12.1212121212121</v>
      </c>
      <c r="H62" s="8">
        <v>8.3930000000000007</v>
      </c>
      <c r="I62" s="8">
        <v>17.09</v>
      </c>
      <c r="J62" s="8">
        <v>17.09</v>
      </c>
      <c r="K62" s="12">
        <v>17.09</v>
      </c>
      <c r="L62" s="12" t="s">
        <v>22</v>
      </c>
      <c r="M62" s="16" t="s">
        <v>22</v>
      </c>
      <c r="N62" s="16">
        <f>(G62+K62)/2</f>
        <v>14.60560606060605</v>
      </c>
      <c r="O62" s="10" t="s">
        <v>107</v>
      </c>
      <c r="P62" s="8">
        <f t="shared" si="2"/>
        <v>1</v>
      </c>
      <c r="Q62" s="11">
        <v>1</v>
      </c>
      <c r="R62" s="10">
        <v>0</v>
      </c>
      <c r="S62" s="8">
        <v>1</v>
      </c>
    </row>
    <row r="63" spans="1:1021" x14ac:dyDescent="0.3">
      <c r="A63" s="8" t="s">
        <v>19</v>
      </c>
      <c r="B63" s="8" t="s">
        <v>110</v>
      </c>
      <c r="C63" s="8" t="s">
        <v>112</v>
      </c>
      <c r="D63" s="17">
        <v>0</v>
      </c>
      <c r="E63" s="16" t="s">
        <v>22</v>
      </c>
      <c r="F63" s="16" t="s">
        <v>22</v>
      </c>
      <c r="G63" s="17">
        <v>0</v>
      </c>
      <c r="H63" s="8">
        <v>0</v>
      </c>
      <c r="I63" s="8">
        <v>4.2590000000000003</v>
      </c>
      <c r="J63" s="8">
        <v>4.2590000000000003</v>
      </c>
      <c r="K63" s="8">
        <v>0</v>
      </c>
      <c r="L63" s="12" t="s">
        <v>22</v>
      </c>
      <c r="M63" s="16" t="s">
        <v>22</v>
      </c>
      <c r="N63" s="16">
        <v>0</v>
      </c>
      <c r="O63" s="10"/>
      <c r="P63" s="8">
        <f t="shared" si="2"/>
        <v>0</v>
      </c>
      <c r="Q63" s="11" t="s">
        <v>22</v>
      </c>
      <c r="R63" s="10">
        <v>0</v>
      </c>
      <c r="S63" s="8">
        <v>1</v>
      </c>
    </row>
    <row r="64" spans="1:1021" x14ac:dyDescent="0.3">
      <c r="A64" s="8" t="s">
        <v>19</v>
      </c>
      <c r="B64" s="8" t="s">
        <v>110</v>
      </c>
      <c r="C64" s="8" t="s">
        <v>113</v>
      </c>
      <c r="D64" s="16">
        <v>16.6666666666667</v>
      </c>
      <c r="E64" s="16" t="s">
        <v>22</v>
      </c>
      <c r="F64" s="16" t="s">
        <v>22</v>
      </c>
      <c r="G64" s="16">
        <v>16.6666666666667</v>
      </c>
      <c r="H64" s="8">
        <v>8.3930000000000007</v>
      </c>
      <c r="I64" s="8">
        <v>19.14</v>
      </c>
      <c r="J64" s="8">
        <v>19.14</v>
      </c>
      <c r="K64" s="12">
        <v>19.14</v>
      </c>
      <c r="L64" s="12" t="s">
        <v>22</v>
      </c>
      <c r="M64" s="16" t="s">
        <v>22</v>
      </c>
      <c r="N64" s="16">
        <f>(G64+K64)/2</f>
        <v>17.90333333333335</v>
      </c>
      <c r="O64" s="10" t="s">
        <v>107</v>
      </c>
      <c r="P64" s="8">
        <f t="shared" si="2"/>
        <v>1</v>
      </c>
      <c r="Q64" s="11" t="s">
        <v>22</v>
      </c>
      <c r="R64" s="10">
        <v>0</v>
      </c>
      <c r="S64" s="8">
        <v>1</v>
      </c>
    </row>
    <row r="65" spans="1:19" x14ac:dyDescent="0.3">
      <c r="A65" s="8" t="s">
        <v>19</v>
      </c>
      <c r="B65" s="8" t="s">
        <v>110</v>
      </c>
      <c r="C65" s="8" t="s">
        <v>114</v>
      </c>
      <c r="D65" s="17">
        <v>0</v>
      </c>
      <c r="E65" s="16" t="s">
        <v>22</v>
      </c>
      <c r="F65" s="16" t="s">
        <v>22</v>
      </c>
      <c r="G65" s="17">
        <v>0</v>
      </c>
      <c r="H65" s="8">
        <v>0</v>
      </c>
      <c r="I65" s="8">
        <v>3.3279999999999998</v>
      </c>
      <c r="J65" s="8">
        <v>3.3279999999999998</v>
      </c>
      <c r="K65" s="8">
        <v>0</v>
      </c>
      <c r="L65" s="12" t="s">
        <v>22</v>
      </c>
      <c r="M65" s="16" t="s">
        <v>22</v>
      </c>
      <c r="N65" s="16">
        <v>0</v>
      </c>
      <c r="O65" s="10"/>
      <c r="P65" s="8">
        <f t="shared" si="2"/>
        <v>0</v>
      </c>
      <c r="Q65" s="11" t="s">
        <v>22</v>
      </c>
      <c r="R65" s="10">
        <v>0</v>
      </c>
      <c r="S65" s="8">
        <v>1</v>
      </c>
    </row>
    <row r="66" spans="1:19" x14ac:dyDescent="0.3">
      <c r="A66" s="8" t="s">
        <v>19</v>
      </c>
      <c r="B66" s="8" t="s">
        <v>110</v>
      </c>
      <c r="C66" s="8" t="s">
        <v>115</v>
      </c>
      <c r="D66" s="17">
        <v>0</v>
      </c>
      <c r="E66" s="16" t="s">
        <v>22</v>
      </c>
      <c r="F66" s="16" t="s">
        <v>22</v>
      </c>
      <c r="G66" s="17">
        <v>0</v>
      </c>
      <c r="H66" s="8">
        <v>0</v>
      </c>
      <c r="I66" s="8">
        <v>0</v>
      </c>
      <c r="J66" s="8">
        <v>0</v>
      </c>
      <c r="K66" s="8">
        <v>0</v>
      </c>
      <c r="L66" s="12" t="s">
        <v>22</v>
      </c>
      <c r="M66" s="16" t="s">
        <v>22</v>
      </c>
      <c r="N66" s="16">
        <v>0</v>
      </c>
      <c r="O66" s="10"/>
      <c r="P66" s="8">
        <f t="shared" si="2"/>
        <v>0</v>
      </c>
      <c r="Q66" s="11" t="s">
        <v>22</v>
      </c>
      <c r="R66" s="10">
        <v>0</v>
      </c>
      <c r="S66" s="8">
        <v>1</v>
      </c>
    </row>
    <row r="67" spans="1:19" x14ac:dyDescent="0.3">
      <c r="A67" s="8" t="s">
        <v>19</v>
      </c>
      <c r="B67" s="8" t="s">
        <v>116</v>
      </c>
      <c r="C67" s="8" t="s">
        <v>117</v>
      </c>
      <c r="D67" s="16" t="s">
        <v>22</v>
      </c>
      <c r="E67" s="16" t="s">
        <v>22</v>
      </c>
      <c r="F67" s="16" t="s">
        <v>22</v>
      </c>
      <c r="G67" s="16" t="s">
        <v>22</v>
      </c>
      <c r="H67" s="8">
        <v>0</v>
      </c>
      <c r="I67" s="8">
        <v>0</v>
      </c>
      <c r="J67" s="8">
        <v>0</v>
      </c>
      <c r="K67" s="8">
        <v>0</v>
      </c>
      <c r="L67" s="12" t="s">
        <v>22</v>
      </c>
      <c r="M67" s="16" t="s">
        <v>22</v>
      </c>
      <c r="N67" s="16">
        <v>0</v>
      </c>
      <c r="O67" s="10"/>
      <c r="P67" s="8">
        <f t="shared" si="2"/>
        <v>0</v>
      </c>
      <c r="Q67" s="11">
        <v>1</v>
      </c>
      <c r="R67" s="10">
        <v>0</v>
      </c>
      <c r="S67" s="8">
        <v>1</v>
      </c>
    </row>
    <row r="68" spans="1:19" x14ac:dyDescent="0.3">
      <c r="A68" s="8" t="s">
        <v>19</v>
      </c>
      <c r="B68" s="8" t="s">
        <v>118</v>
      </c>
      <c r="C68" s="8" t="s">
        <v>119</v>
      </c>
      <c r="D68" s="16" t="s">
        <v>22</v>
      </c>
      <c r="E68" s="16" t="s">
        <v>22</v>
      </c>
      <c r="F68" s="16" t="s">
        <v>22</v>
      </c>
      <c r="G68" s="16" t="s">
        <v>22</v>
      </c>
      <c r="H68" s="8">
        <v>0</v>
      </c>
      <c r="I68" s="8">
        <v>0</v>
      </c>
      <c r="J68" s="8">
        <v>0</v>
      </c>
      <c r="K68" s="8">
        <v>0</v>
      </c>
      <c r="L68" s="12" t="s">
        <v>22</v>
      </c>
      <c r="M68" s="16" t="s">
        <v>22</v>
      </c>
      <c r="N68" s="16">
        <v>0</v>
      </c>
      <c r="O68" s="10"/>
      <c r="P68" s="8">
        <f t="shared" si="2"/>
        <v>0</v>
      </c>
      <c r="Q68" s="11">
        <v>1</v>
      </c>
      <c r="R68" s="10">
        <v>0</v>
      </c>
      <c r="S68" s="8">
        <v>1</v>
      </c>
    </row>
    <row r="69" spans="1:19" x14ac:dyDescent="0.3">
      <c r="A69" s="8" t="s">
        <v>19</v>
      </c>
      <c r="B69" s="8" t="s">
        <v>120</v>
      </c>
      <c r="C69" s="8" t="s">
        <v>121</v>
      </c>
      <c r="D69" s="16" t="s">
        <v>22</v>
      </c>
      <c r="E69" s="16" t="s">
        <v>22</v>
      </c>
      <c r="F69" s="16" t="s">
        <v>22</v>
      </c>
      <c r="G69" s="16" t="s">
        <v>22</v>
      </c>
      <c r="H69" s="8">
        <v>0</v>
      </c>
      <c r="I69" s="8">
        <v>0</v>
      </c>
      <c r="J69" s="8">
        <v>0</v>
      </c>
      <c r="K69" s="8">
        <v>0</v>
      </c>
      <c r="L69" s="12" t="s">
        <v>22</v>
      </c>
      <c r="M69" s="16" t="s">
        <v>22</v>
      </c>
      <c r="N69" s="16">
        <v>0</v>
      </c>
      <c r="O69" s="10"/>
      <c r="P69" s="8">
        <f t="shared" si="2"/>
        <v>0</v>
      </c>
      <c r="Q69" s="11">
        <v>1</v>
      </c>
      <c r="R69" s="10">
        <v>0</v>
      </c>
      <c r="S69" s="8">
        <v>0</v>
      </c>
    </row>
    <row r="70" spans="1:19" x14ac:dyDescent="0.3">
      <c r="A70" s="8" t="s">
        <v>19</v>
      </c>
      <c r="B70" s="8" t="s">
        <v>122</v>
      </c>
      <c r="C70" s="8" t="s">
        <v>123</v>
      </c>
      <c r="D70" s="16">
        <v>42.105263157894697</v>
      </c>
      <c r="E70" s="16">
        <v>72.727272727272705</v>
      </c>
      <c r="F70" s="16" t="s">
        <v>22</v>
      </c>
      <c r="G70" s="16">
        <v>57.416267942583701</v>
      </c>
      <c r="H70" s="8">
        <v>51.07</v>
      </c>
      <c r="I70" s="8">
        <v>51.07</v>
      </c>
      <c r="J70" s="8">
        <v>51.07</v>
      </c>
      <c r="K70" s="8">
        <v>51.07</v>
      </c>
      <c r="L70" s="12" t="s">
        <v>22</v>
      </c>
      <c r="M70" s="16" t="s">
        <v>22</v>
      </c>
      <c r="N70" s="16">
        <f>(G70+K70)/2</f>
        <v>54.243133971291854</v>
      </c>
      <c r="O70" s="10" t="s">
        <v>124</v>
      </c>
      <c r="P70" s="8">
        <f t="shared" si="2"/>
        <v>1</v>
      </c>
      <c r="Q70" s="11">
        <v>1</v>
      </c>
      <c r="R70" s="10">
        <v>0</v>
      </c>
      <c r="S70" s="8">
        <v>0</v>
      </c>
    </row>
    <row r="71" spans="1:19" x14ac:dyDescent="0.3">
      <c r="A71" s="8" t="s">
        <v>19</v>
      </c>
      <c r="B71" s="8" t="s">
        <v>125</v>
      </c>
      <c r="C71" s="8" t="s">
        <v>126</v>
      </c>
      <c r="D71" s="8" t="s">
        <v>22</v>
      </c>
      <c r="E71" s="8" t="s">
        <v>22</v>
      </c>
      <c r="F71" s="8" t="s">
        <v>22</v>
      </c>
      <c r="G71" s="8" t="s">
        <v>22</v>
      </c>
      <c r="H71" s="8">
        <v>0</v>
      </c>
      <c r="I71" s="8">
        <v>0</v>
      </c>
      <c r="J71" s="8">
        <v>0</v>
      </c>
      <c r="K71" s="8">
        <v>0</v>
      </c>
      <c r="L71" s="12" t="s">
        <v>22</v>
      </c>
      <c r="M71" s="16" t="s">
        <v>22</v>
      </c>
      <c r="N71" s="16">
        <v>0</v>
      </c>
      <c r="O71" s="10"/>
      <c r="P71" s="8">
        <f t="shared" si="2"/>
        <v>0</v>
      </c>
      <c r="Q71" s="11">
        <v>1</v>
      </c>
      <c r="R71" s="10">
        <v>0</v>
      </c>
      <c r="S71" s="8">
        <v>0</v>
      </c>
    </row>
    <row r="72" spans="1:19" x14ac:dyDescent="0.3">
      <c r="A72" s="8" t="s">
        <v>19</v>
      </c>
      <c r="B72" s="8" t="s">
        <v>127</v>
      </c>
      <c r="C72" s="8" t="s">
        <v>128</v>
      </c>
      <c r="D72" s="16">
        <v>55.5555555555556</v>
      </c>
      <c r="E72" s="16">
        <v>69.638242894056802</v>
      </c>
      <c r="F72" s="16" t="s">
        <v>22</v>
      </c>
      <c r="G72" s="16">
        <v>69.638242894056802</v>
      </c>
      <c r="H72" s="8">
        <v>23.36</v>
      </c>
      <c r="I72" s="8">
        <v>63.02</v>
      </c>
      <c r="J72" s="8">
        <v>31.16</v>
      </c>
      <c r="K72" s="8">
        <v>31.16</v>
      </c>
      <c r="L72" s="12" t="s">
        <v>22</v>
      </c>
      <c r="M72" s="16">
        <v>39</v>
      </c>
      <c r="N72" s="16">
        <f>(G72+K72+M72)/3</f>
        <v>46.599414298018928</v>
      </c>
      <c r="O72" s="10" t="s">
        <v>29</v>
      </c>
      <c r="P72" s="8">
        <f t="shared" si="2"/>
        <v>1</v>
      </c>
      <c r="Q72" s="11">
        <v>1</v>
      </c>
      <c r="R72" s="10">
        <v>0</v>
      </c>
      <c r="S72" s="8">
        <v>1</v>
      </c>
    </row>
    <row r="73" spans="1:19" ht="28.8" x14ac:dyDescent="0.3">
      <c r="A73" s="8" t="s">
        <v>19</v>
      </c>
      <c r="B73" s="8" t="s">
        <v>129</v>
      </c>
      <c r="C73" s="8" t="s">
        <v>130</v>
      </c>
      <c r="D73" s="16">
        <v>14.285714285714301</v>
      </c>
      <c r="E73" s="16">
        <v>60</v>
      </c>
      <c r="F73" s="8" t="s">
        <v>22</v>
      </c>
      <c r="G73" s="16">
        <v>37.142857142857103</v>
      </c>
      <c r="H73" s="8">
        <v>11.31</v>
      </c>
      <c r="I73" s="8">
        <v>44.82</v>
      </c>
      <c r="J73" s="8">
        <v>12.04</v>
      </c>
      <c r="K73" s="8">
        <v>40.96</v>
      </c>
      <c r="L73" s="12" t="s">
        <v>22</v>
      </c>
      <c r="M73" s="16">
        <v>13</v>
      </c>
      <c r="N73" s="16">
        <f>(G73+K73+M73)/3</f>
        <v>30.367619047619034</v>
      </c>
      <c r="O73" s="10" t="s">
        <v>131</v>
      </c>
      <c r="P73" s="8">
        <f t="shared" si="2"/>
        <v>1</v>
      </c>
      <c r="Q73" s="11">
        <v>1</v>
      </c>
      <c r="R73" s="10">
        <v>0</v>
      </c>
      <c r="S73" s="8">
        <v>1</v>
      </c>
    </row>
    <row r="74" spans="1:19" x14ac:dyDescent="0.3">
      <c r="A74" s="8" t="s">
        <v>19</v>
      </c>
      <c r="B74" s="8" t="s">
        <v>132</v>
      </c>
      <c r="C74" s="8" t="s">
        <v>133</v>
      </c>
      <c r="D74" s="16" t="s">
        <v>22</v>
      </c>
      <c r="E74" s="16" t="s">
        <v>22</v>
      </c>
      <c r="F74" s="16" t="s">
        <v>22</v>
      </c>
      <c r="G74" s="16" t="s">
        <v>22</v>
      </c>
      <c r="H74" s="8">
        <v>15.08</v>
      </c>
      <c r="I74" s="8">
        <v>15.09</v>
      </c>
      <c r="J74" s="8">
        <v>15.09</v>
      </c>
      <c r="K74" s="8">
        <v>15.09</v>
      </c>
      <c r="L74" s="12" t="s">
        <v>22</v>
      </c>
      <c r="M74" s="16" t="s">
        <v>22</v>
      </c>
      <c r="N74" s="16">
        <v>15.09</v>
      </c>
      <c r="O74" s="10" t="s">
        <v>134</v>
      </c>
      <c r="P74" s="8">
        <f t="shared" si="2"/>
        <v>1</v>
      </c>
      <c r="Q74" s="11">
        <v>1</v>
      </c>
      <c r="R74" s="10">
        <v>0</v>
      </c>
      <c r="S74" s="8">
        <v>0</v>
      </c>
    </row>
    <row r="75" spans="1:19" x14ac:dyDescent="0.3">
      <c r="A75" s="8" t="s">
        <v>19</v>
      </c>
      <c r="B75" s="8" t="s">
        <v>135</v>
      </c>
      <c r="C75" s="8" t="s">
        <v>136</v>
      </c>
      <c r="D75" s="16">
        <v>65.454545454545496</v>
      </c>
      <c r="E75" s="16">
        <v>35.5555555555556</v>
      </c>
      <c r="F75" s="16" t="s">
        <v>22</v>
      </c>
      <c r="G75" s="16">
        <v>50.505050505050498</v>
      </c>
      <c r="H75" s="8">
        <v>0</v>
      </c>
      <c r="I75" s="8">
        <v>3.5920000000000001</v>
      </c>
      <c r="J75" s="8">
        <v>3.5920000000000001</v>
      </c>
      <c r="K75" s="8">
        <v>0</v>
      </c>
      <c r="L75" s="12" t="s">
        <v>22</v>
      </c>
      <c r="M75" s="16">
        <v>16</v>
      </c>
      <c r="N75" s="16">
        <f>(M75+G75)/2</f>
        <v>33.252525252525245</v>
      </c>
      <c r="O75" s="10" t="s">
        <v>137</v>
      </c>
      <c r="P75" s="8">
        <f t="shared" si="2"/>
        <v>1</v>
      </c>
      <c r="Q75" s="11">
        <v>1</v>
      </c>
      <c r="R75" s="10">
        <v>0</v>
      </c>
      <c r="S75" s="8">
        <v>1</v>
      </c>
    </row>
    <row r="76" spans="1:19" x14ac:dyDescent="0.3">
      <c r="A76" s="8" t="s">
        <v>19</v>
      </c>
      <c r="B76" s="8" t="s">
        <v>138</v>
      </c>
      <c r="C76" s="8" t="s">
        <v>139</v>
      </c>
      <c r="D76" s="16" t="s">
        <v>22</v>
      </c>
      <c r="E76" s="16" t="s">
        <v>22</v>
      </c>
      <c r="F76" s="16" t="s">
        <v>22</v>
      </c>
      <c r="G76" s="16" t="s">
        <v>22</v>
      </c>
      <c r="H76" s="8">
        <v>0</v>
      </c>
      <c r="I76" s="8">
        <v>6.1980000000000004</v>
      </c>
      <c r="J76" s="8">
        <v>5.8159999999999998</v>
      </c>
      <c r="K76" s="16">
        <v>6.1980000000000004</v>
      </c>
      <c r="L76" s="12" t="s">
        <v>22</v>
      </c>
      <c r="M76" s="16" t="s">
        <v>22</v>
      </c>
      <c r="N76" s="16">
        <v>6.1980000000000004</v>
      </c>
      <c r="O76" s="10" t="s">
        <v>73</v>
      </c>
      <c r="P76" s="8">
        <f t="shared" si="2"/>
        <v>1</v>
      </c>
      <c r="Q76" s="11">
        <v>1</v>
      </c>
      <c r="R76" s="10">
        <v>0</v>
      </c>
      <c r="S76" s="8">
        <v>0</v>
      </c>
    </row>
    <row r="77" spans="1:19" x14ac:dyDescent="0.3">
      <c r="A77" s="8" t="s">
        <v>19</v>
      </c>
      <c r="B77" s="8" t="s">
        <v>140</v>
      </c>
      <c r="C77" s="8" t="s">
        <v>141</v>
      </c>
      <c r="D77" s="16">
        <v>16</v>
      </c>
      <c r="E77" s="16" t="s">
        <v>22</v>
      </c>
      <c r="F77" s="16" t="s">
        <v>22</v>
      </c>
      <c r="G77" s="16">
        <v>16</v>
      </c>
      <c r="H77" s="8">
        <v>0</v>
      </c>
      <c r="I77" s="8">
        <v>4.5940000000000003</v>
      </c>
      <c r="J77" s="8">
        <v>4.5940000000000003</v>
      </c>
      <c r="K77" s="16">
        <v>4.5940000000000003</v>
      </c>
      <c r="L77" s="12" t="s">
        <v>22</v>
      </c>
      <c r="M77" s="16" t="s">
        <v>22</v>
      </c>
      <c r="N77" s="16">
        <f>(G77+K77)/2</f>
        <v>10.297000000000001</v>
      </c>
      <c r="O77" s="10" t="s">
        <v>142</v>
      </c>
      <c r="P77" s="8">
        <f t="shared" si="2"/>
        <v>1</v>
      </c>
      <c r="Q77" s="11">
        <v>1</v>
      </c>
      <c r="R77" s="10">
        <v>0</v>
      </c>
      <c r="S77" s="8">
        <v>0</v>
      </c>
    </row>
    <row r="78" spans="1:19" x14ac:dyDescent="0.3">
      <c r="A78" s="8" t="s">
        <v>19</v>
      </c>
      <c r="B78" s="8" t="s">
        <v>143</v>
      </c>
      <c r="C78" s="8" t="s">
        <v>144</v>
      </c>
      <c r="D78" s="15">
        <v>68.085106382978694</v>
      </c>
      <c r="E78" s="16">
        <v>23.529411764705898</v>
      </c>
      <c r="F78" s="16" t="s">
        <v>22</v>
      </c>
      <c r="G78" s="16">
        <v>68.085106382978694</v>
      </c>
      <c r="H78" s="8">
        <v>0</v>
      </c>
      <c r="I78" s="8">
        <v>3.59</v>
      </c>
      <c r="J78" s="8">
        <v>3.59</v>
      </c>
      <c r="K78" s="8">
        <v>0</v>
      </c>
      <c r="L78" s="12" t="s">
        <v>22</v>
      </c>
      <c r="M78" s="16">
        <v>67</v>
      </c>
      <c r="N78" s="16">
        <f>(G78+M78)/2</f>
        <v>67.542553191489347</v>
      </c>
      <c r="O78" s="10" t="s">
        <v>145</v>
      </c>
      <c r="P78" s="8">
        <f t="shared" si="2"/>
        <v>1</v>
      </c>
      <c r="Q78" s="11">
        <v>1</v>
      </c>
      <c r="R78" s="10">
        <v>0</v>
      </c>
      <c r="S78" s="8">
        <v>1</v>
      </c>
    </row>
    <row r="79" spans="1:19" x14ac:dyDescent="0.3">
      <c r="A79" s="8" t="s">
        <v>19</v>
      </c>
      <c r="B79" s="8" t="s">
        <v>143</v>
      </c>
      <c r="C79" s="8" t="s">
        <v>146</v>
      </c>
      <c r="D79" s="17">
        <v>0</v>
      </c>
      <c r="E79" s="17">
        <v>0</v>
      </c>
      <c r="F79" s="16" t="s">
        <v>22</v>
      </c>
      <c r="G79" s="17">
        <v>0</v>
      </c>
      <c r="H79" s="8">
        <v>0</v>
      </c>
      <c r="I79" s="8">
        <v>0</v>
      </c>
      <c r="J79" s="8">
        <v>0</v>
      </c>
      <c r="K79" s="8">
        <v>0</v>
      </c>
      <c r="L79" s="12" t="s">
        <v>22</v>
      </c>
      <c r="M79" s="16">
        <v>0</v>
      </c>
      <c r="N79" s="16">
        <v>0</v>
      </c>
      <c r="O79" s="10"/>
      <c r="P79" s="8">
        <f t="shared" si="2"/>
        <v>0</v>
      </c>
      <c r="Q79" s="11" t="s">
        <v>22</v>
      </c>
      <c r="R79" s="10">
        <v>0</v>
      </c>
      <c r="S79" s="8">
        <v>1</v>
      </c>
    </row>
    <row r="80" spans="1:19" x14ac:dyDescent="0.3">
      <c r="A80" s="8" t="s">
        <v>19</v>
      </c>
      <c r="B80" s="8" t="s">
        <v>147</v>
      </c>
      <c r="C80" s="8" t="s">
        <v>148</v>
      </c>
      <c r="D80" s="16" t="s">
        <v>22</v>
      </c>
      <c r="E80" s="16" t="s">
        <v>22</v>
      </c>
      <c r="F80" s="16" t="s">
        <v>22</v>
      </c>
      <c r="G80" s="16" t="s">
        <v>22</v>
      </c>
      <c r="H80" s="8">
        <v>0</v>
      </c>
      <c r="I80" s="8">
        <v>0</v>
      </c>
      <c r="J80" s="8">
        <v>0</v>
      </c>
      <c r="K80" s="8">
        <v>0</v>
      </c>
      <c r="L80" s="12" t="s">
        <v>22</v>
      </c>
      <c r="M80" s="16" t="s">
        <v>22</v>
      </c>
      <c r="N80" s="16">
        <v>0</v>
      </c>
      <c r="O80" s="10"/>
      <c r="P80" s="8">
        <f t="shared" si="2"/>
        <v>0</v>
      </c>
      <c r="Q80" s="11">
        <v>1</v>
      </c>
      <c r="R80" s="10">
        <v>0</v>
      </c>
      <c r="S80" s="8">
        <v>0</v>
      </c>
    </row>
    <row r="81" spans="1:1021" x14ac:dyDescent="0.3">
      <c r="A81" s="8" t="s">
        <v>19</v>
      </c>
      <c r="B81" s="8" t="s">
        <v>149</v>
      </c>
      <c r="C81" s="8" t="s">
        <v>150</v>
      </c>
      <c r="D81" s="15" t="s">
        <v>22</v>
      </c>
      <c r="E81" s="15" t="s">
        <v>22</v>
      </c>
      <c r="F81" s="15" t="s">
        <v>22</v>
      </c>
      <c r="G81" s="15" t="s">
        <v>22</v>
      </c>
      <c r="H81" s="12">
        <v>0</v>
      </c>
      <c r="I81" s="12">
        <v>0</v>
      </c>
      <c r="J81" s="12">
        <v>0</v>
      </c>
      <c r="K81" s="12">
        <v>0</v>
      </c>
      <c r="L81" s="12" t="s">
        <v>22</v>
      </c>
      <c r="M81" s="15" t="s">
        <v>22</v>
      </c>
      <c r="N81" s="16">
        <v>0</v>
      </c>
      <c r="O81" s="10" t="s">
        <v>151</v>
      </c>
      <c r="P81" s="8">
        <f t="shared" si="2"/>
        <v>0</v>
      </c>
      <c r="Q81" s="11">
        <v>1</v>
      </c>
      <c r="R81" s="10">
        <v>0</v>
      </c>
      <c r="S81" s="8">
        <v>0</v>
      </c>
    </row>
    <row r="82" spans="1:1021" x14ac:dyDescent="0.3">
      <c r="A82" s="8" t="s">
        <v>19</v>
      </c>
      <c r="B82" s="8" t="s">
        <v>152</v>
      </c>
      <c r="C82" s="8" t="s">
        <v>153</v>
      </c>
      <c r="D82" s="16">
        <v>70.588235294117695</v>
      </c>
      <c r="E82" s="16" t="s">
        <v>22</v>
      </c>
      <c r="F82" s="16" t="s">
        <v>22</v>
      </c>
      <c r="G82" s="16">
        <v>70.588235294117695</v>
      </c>
      <c r="H82" s="8">
        <v>17.079999999999998</v>
      </c>
      <c r="I82" s="8">
        <v>49.13</v>
      </c>
      <c r="J82" s="8">
        <v>49.13</v>
      </c>
      <c r="K82" s="8">
        <v>49.13</v>
      </c>
      <c r="L82" s="12" t="s">
        <v>22</v>
      </c>
      <c r="M82" s="16" t="s">
        <v>22</v>
      </c>
      <c r="N82" s="16">
        <f>(G82+K82)/2</f>
        <v>59.859117647058852</v>
      </c>
      <c r="O82" s="10" t="s">
        <v>124</v>
      </c>
      <c r="P82" s="8">
        <f t="shared" si="2"/>
        <v>1</v>
      </c>
      <c r="Q82" s="11">
        <v>1</v>
      </c>
      <c r="R82" s="10">
        <v>0</v>
      </c>
      <c r="S82" s="8">
        <v>0</v>
      </c>
    </row>
    <row r="83" spans="1:1021" x14ac:dyDescent="0.3">
      <c r="A83" s="8" t="s">
        <v>19</v>
      </c>
      <c r="B83" s="8" t="s">
        <v>154</v>
      </c>
      <c r="C83" s="8" t="s">
        <v>155</v>
      </c>
      <c r="D83" s="16" t="s">
        <v>22</v>
      </c>
      <c r="E83" s="16" t="s">
        <v>22</v>
      </c>
      <c r="F83" s="16" t="s">
        <v>22</v>
      </c>
      <c r="G83" s="16" t="s">
        <v>22</v>
      </c>
      <c r="H83" s="8">
        <v>0</v>
      </c>
      <c r="I83" s="8">
        <v>0</v>
      </c>
      <c r="J83" s="8">
        <v>0</v>
      </c>
      <c r="K83" s="8">
        <v>0</v>
      </c>
      <c r="L83" s="12" t="s">
        <v>22</v>
      </c>
      <c r="M83" s="16" t="s">
        <v>22</v>
      </c>
      <c r="N83" s="16">
        <v>0</v>
      </c>
      <c r="O83" s="10"/>
      <c r="P83" s="8">
        <f t="shared" si="2"/>
        <v>0</v>
      </c>
      <c r="Q83" s="11">
        <v>1</v>
      </c>
      <c r="R83" s="10">
        <v>0</v>
      </c>
      <c r="S83" s="8">
        <v>0</v>
      </c>
    </row>
    <row r="84" spans="1:1021" x14ac:dyDescent="0.3">
      <c r="A84" s="8" t="s">
        <v>19</v>
      </c>
      <c r="B84" s="8" t="s">
        <v>156</v>
      </c>
      <c r="C84" s="8" t="s">
        <v>157</v>
      </c>
      <c r="D84" s="8">
        <v>0</v>
      </c>
      <c r="E84" s="8" t="s">
        <v>22</v>
      </c>
      <c r="F84" s="8" t="s">
        <v>22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 t="s">
        <v>158</v>
      </c>
      <c r="M84" s="15">
        <v>0</v>
      </c>
      <c r="N84" s="16">
        <v>0</v>
      </c>
      <c r="O84" s="10"/>
      <c r="P84" s="8">
        <f t="shared" si="2"/>
        <v>0</v>
      </c>
      <c r="Q84" s="11" t="s">
        <v>22</v>
      </c>
      <c r="R84" s="10">
        <v>0</v>
      </c>
      <c r="S84" s="8">
        <v>0</v>
      </c>
    </row>
    <row r="85" spans="1:1021" x14ac:dyDescent="0.3">
      <c r="A85" s="8" t="s">
        <v>19</v>
      </c>
      <c r="B85" s="8" t="s">
        <v>156</v>
      </c>
      <c r="C85" s="8" t="s">
        <v>159</v>
      </c>
      <c r="D85" s="8">
        <v>0</v>
      </c>
      <c r="E85" s="8" t="s">
        <v>22</v>
      </c>
      <c r="F85" s="8" t="s">
        <v>22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 t="s">
        <v>158</v>
      </c>
      <c r="M85" s="15">
        <v>0</v>
      </c>
      <c r="N85" s="16">
        <v>0</v>
      </c>
      <c r="O85" s="10"/>
      <c r="P85" s="8">
        <f t="shared" si="2"/>
        <v>0</v>
      </c>
      <c r="Q85" s="11">
        <v>1</v>
      </c>
      <c r="R85" s="10">
        <v>0</v>
      </c>
      <c r="S85" s="8">
        <v>0</v>
      </c>
    </row>
    <row r="86" spans="1:1021" x14ac:dyDescent="0.3">
      <c r="A86" s="8" t="s">
        <v>19</v>
      </c>
      <c r="B86" s="8" t="s">
        <v>156</v>
      </c>
      <c r="C86" s="8" t="s">
        <v>160</v>
      </c>
      <c r="D86" s="16">
        <v>27.586206896551701</v>
      </c>
      <c r="E86" s="16" t="s">
        <v>22</v>
      </c>
      <c r="F86" s="16" t="s">
        <v>22</v>
      </c>
      <c r="G86" s="16">
        <v>27.586206896551701</v>
      </c>
      <c r="H86" s="8">
        <v>21.9</v>
      </c>
      <c r="I86" s="8">
        <v>43.75</v>
      </c>
      <c r="J86" s="8">
        <v>43.75</v>
      </c>
      <c r="K86" s="8">
        <v>43.75</v>
      </c>
      <c r="L86" s="8" t="s">
        <v>158</v>
      </c>
      <c r="M86" s="16">
        <v>31.590909090909101</v>
      </c>
      <c r="N86" s="16">
        <f>(G86+K86+M86)/3</f>
        <v>34.309038662486934</v>
      </c>
      <c r="O86" s="10" t="s">
        <v>29</v>
      </c>
      <c r="P86" s="8">
        <f t="shared" si="2"/>
        <v>1</v>
      </c>
      <c r="Q86" s="11">
        <v>1</v>
      </c>
      <c r="R86" s="10">
        <v>0</v>
      </c>
      <c r="S86" s="8">
        <v>0</v>
      </c>
    </row>
    <row r="87" spans="1:1021" x14ac:dyDescent="0.3">
      <c r="A87" s="8" t="s">
        <v>19</v>
      </c>
      <c r="B87" s="8" t="s">
        <v>156</v>
      </c>
      <c r="C87" s="8" t="s">
        <v>161</v>
      </c>
      <c r="D87" s="16">
        <v>42.105263157894697</v>
      </c>
      <c r="E87" s="16" t="s">
        <v>22</v>
      </c>
      <c r="F87" s="16" t="s">
        <v>22</v>
      </c>
      <c r="G87" s="16">
        <v>42.105263157894697</v>
      </c>
      <c r="H87" s="8">
        <v>23.48</v>
      </c>
      <c r="I87" s="8">
        <v>47.02</v>
      </c>
      <c r="J87" s="8">
        <v>47.02</v>
      </c>
      <c r="K87" s="8">
        <v>47.02</v>
      </c>
      <c r="L87" s="8" t="s">
        <v>158</v>
      </c>
      <c r="M87" s="16">
        <v>55.2816901408451</v>
      </c>
      <c r="N87" s="16">
        <f>(G87+K87+M87)/3</f>
        <v>48.135651099579924</v>
      </c>
      <c r="O87" s="10" t="s">
        <v>29</v>
      </c>
      <c r="P87" s="8">
        <f t="shared" si="2"/>
        <v>1</v>
      </c>
      <c r="Q87" s="11" t="s">
        <v>22</v>
      </c>
      <c r="R87" s="10">
        <v>0</v>
      </c>
      <c r="S87" s="8">
        <v>0</v>
      </c>
    </row>
    <row r="88" spans="1:1021" x14ac:dyDescent="0.3">
      <c r="A88" s="8" t="s">
        <v>19</v>
      </c>
      <c r="B88" s="8" t="s">
        <v>156</v>
      </c>
      <c r="C88" s="8" t="s">
        <v>162</v>
      </c>
      <c r="D88" s="8">
        <v>0</v>
      </c>
      <c r="E88" s="8" t="s">
        <v>22</v>
      </c>
      <c r="F88" s="8" t="s">
        <v>22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 t="s">
        <v>158</v>
      </c>
      <c r="M88" s="16">
        <v>0</v>
      </c>
      <c r="N88" s="16">
        <v>0</v>
      </c>
      <c r="O88" s="10"/>
      <c r="P88" s="8">
        <f t="shared" si="2"/>
        <v>0</v>
      </c>
      <c r="Q88" s="11" t="s">
        <v>22</v>
      </c>
      <c r="R88" s="10">
        <v>0</v>
      </c>
      <c r="S88" s="8">
        <v>0</v>
      </c>
    </row>
    <row r="89" spans="1:1021" x14ac:dyDescent="0.3">
      <c r="A89" s="8" t="s">
        <v>19</v>
      </c>
      <c r="B89" s="8" t="s">
        <v>156</v>
      </c>
      <c r="C89" s="8" t="s">
        <v>163</v>
      </c>
      <c r="D89" s="8">
        <v>0</v>
      </c>
      <c r="E89" s="8" t="s">
        <v>22</v>
      </c>
      <c r="F89" s="8" t="s">
        <v>22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 t="s">
        <v>158</v>
      </c>
      <c r="M89" s="16">
        <v>0</v>
      </c>
      <c r="N89" s="16">
        <v>0</v>
      </c>
      <c r="O89" s="10"/>
      <c r="P89" s="8">
        <f t="shared" si="2"/>
        <v>0</v>
      </c>
      <c r="Q89" s="11" t="s">
        <v>22</v>
      </c>
      <c r="R89" s="10">
        <v>0</v>
      </c>
      <c r="S89" s="8">
        <v>0</v>
      </c>
    </row>
    <row r="90" spans="1:1021" x14ac:dyDescent="0.3">
      <c r="A90" s="8" t="s">
        <v>19</v>
      </c>
      <c r="B90" s="8" t="s">
        <v>156</v>
      </c>
      <c r="C90" s="8" t="s">
        <v>164</v>
      </c>
      <c r="D90" s="8">
        <v>0</v>
      </c>
      <c r="E90" s="8" t="s">
        <v>22</v>
      </c>
      <c r="F90" s="8" t="s">
        <v>22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 t="s">
        <v>158</v>
      </c>
      <c r="M90" s="16">
        <v>0</v>
      </c>
      <c r="N90" s="16">
        <v>0</v>
      </c>
      <c r="O90" s="10"/>
      <c r="P90" s="8">
        <f t="shared" si="2"/>
        <v>0</v>
      </c>
      <c r="Q90" s="11" t="s">
        <v>22</v>
      </c>
      <c r="R90" s="10">
        <v>0</v>
      </c>
      <c r="S90" s="8">
        <v>0</v>
      </c>
    </row>
    <row r="91" spans="1:1021" x14ac:dyDescent="0.3">
      <c r="A91" s="8" t="s">
        <v>19</v>
      </c>
      <c r="B91" s="8" t="s">
        <v>156</v>
      </c>
      <c r="C91" s="8" t="s">
        <v>165</v>
      </c>
      <c r="D91" s="8">
        <v>0</v>
      </c>
      <c r="E91" s="8" t="s">
        <v>22</v>
      </c>
      <c r="F91" s="8" t="s">
        <v>22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 t="s">
        <v>158</v>
      </c>
      <c r="M91" s="16">
        <v>0</v>
      </c>
      <c r="N91" s="16">
        <v>0</v>
      </c>
      <c r="O91" s="10"/>
      <c r="P91" s="8">
        <f t="shared" si="2"/>
        <v>0</v>
      </c>
      <c r="Q91" s="11" t="s">
        <v>22</v>
      </c>
      <c r="R91" s="10">
        <v>0</v>
      </c>
      <c r="S91" s="8">
        <v>0</v>
      </c>
    </row>
    <row r="92" spans="1:1021" x14ac:dyDescent="0.3">
      <c r="A92" s="8" t="s">
        <v>19</v>
      </c>
      <c r="B92" s="8" t="s">
        <v>156</v>
      </c>
      <c r="C92" s="8" t="s">
        <v>166</v>
      </c>
      <c r="D92" s="15">
        <v>54.545454545454497</v>
      </c>
      <c r="E92" s="15" t="s">
        <v>22</v>
      </c>
      <c r="F92" s="15" t="s">
        <v>22</v>
      </c>
      <c r="G92" s="15">
        <v>54.545454545454596</v>
      </c>
      <c r="H92" s="8">
        <v>14.83</v>
      </c>
      <c r="I92" s="8">
        <v>43.09</v>
      </c>
      <c r="J92" s="8">
        <v>22.14</v>
      </c>
      <c r="K92" s="8">
        <v>43.09</v>
      </c>
      <c r="L92" s="8" t="s">
        <v>158</v>
      </c>
      <c r="M92" s="16">
        <v>32.713567839196003</v>
      </c>
      <c r="N92" s="16">
        <f>(G92+K92+M92)/3</f>
        <v>43.449674128216863</v>
      </c>
      <c r="O92" s="10" t="s">
        <v>29</v>
      </c>
      <c r="P92" s="8">
        <f t="shared" si="2"/>
        <v>1</v>
      </c>
      <c r="Q92" s="11">
        <v>1</v>
      </c>
      <c r="R92" s="10">
        <v>0</v>
      </c>
      <c r="S92" s="8">
        <v>0</v>
      </c>
    </row>
    <row r="93" spans="1:1021" s="18" customFormat="1" x14ac:dyDescent="0.3">
      <c r="A93" s="12" t="s">
        <v>19</v>
      </c>
      <c r="B93" s="8" t="s">
        <v>156</v>
      </c>
      <c r="C93" s="8" t="s">
        <v>167</v>
      </c>
      <c r="D93" s="16">
        <v>36.363636363636402</v>
      </c>
      <c r="E93" s="8" t="s">
        <v>22</v>
      </c>
      <c r="F93" s="8" t="s">
        <v>22</v>
      </c>
      <c r="G93" s="8">
        <v>36.4</v>
      </c>
      <c r="H93" s="8">
        <v>23.91</v>
      </c>
      <c r="I93" s="8">
        <v>47.91</v>
      </c>
      <c r="J93" s="8">
        <v>47.91</v>
      </c>
      <c r="K93" s="8">
        <v>47.91</v>
      </c>
      <c r="L93" s="8" t="s">
        <v>158</v>
      </c>
      <c r="M93" s="15">
        <v>56.875</v>
      </c>
      <c r="N93" s="16">
        <f>(G93+K93+M93)/3</f>
        <v>47.061666666666667</v>
      </c>
      <c r="O93" s="10" t="s">
        <v>29</v>
      </c>
      <c r="P93" s="8">
        <f t="shared" si="2"/>
        <v>1</v>
      </c>
      <c r="Q93" s="11" t="s">
        <v>22</v>
      </c>
      <c r="R93" s="10">
        <v>0</v>
      </c>
      <c r="S93" s="8">
        <v>0</v>
      </c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</row>
    <row r="94" spans="1:1021" x14ac:dyDescent="0.3">
      <c r="A94" s="8" t="s">
        <v>19</v>
      </c>
      <c r="B94" s="8" t="s">
        <v>168</v>
      </c>
      <c r="C94" s="8" t="s">
        <v>169</v>
      </c>
      <c r="D94" s="15" t="s">
        <v>22</v>
      </c>
      <c r="E94" s="15" t="s">
        <v>22</v>
      </c>
      <c r="F94" s="15" t="s">
        <v>22</v>
      </c>
      <c r="G94" s="15" t="s">
        <v>22</v>
      </c>
      <c r="H94" s="8">
        <v>16.02</v>
      </c>
      <c r="I94" s="8">
        <v>16.02</v>
      </c>
      <c r="J94" s="8">
        <v>16.02</v>
      </c>
      <c r="K94" s="8">
        <v>16.02</v>
      </c>
      <c r="L94" s="12" t="s">
        <v>22</v>
      </c>
      <c r="M94" s="16" t="s">
        <v>22</v>
      </c>
      <c r="N94" s="16">
        <f>K94</f>
        <v>16.02</v>
      </c>
      <c r="O94" s="10" t="s">
        <v>134</v>
      </c>
      <c r="P94" s="8">
        <f t="shared" si="2"/>
        <v>1</v>
      </c>
      <c r="Q94" s="11">
        <v>1</v>
      </c>
      <c r="R94" s="10">
        <v>0</v>
      </c>
      <c r="S94" s="8">
        <v>0</v>
      </c>
    </row>
    <row r="95" spans="1:1021" ht="28.8" x14ac:dyDescent="0.3">
      <c r="A95" s="8" t="s">
        <v>19</v>
      </c>
      <c r="B95" s="8" t="s">
        <v>170</v>
      </c>
      <c r="C95" s="8" t="s">
        <v>171</v>
      </c>
      <c r="D95" s="16" t="s">
        <v>22</v>
      </c>
      <c r="E95" s="16" t="s">
        <v>22</v>
      </c>
      <c r="F95" s="16" t="s">
        <v>22</v>
      </c>
      <c r="G95" s="16" t="s">
        <v>22</v>
      </c>
      <c r="H95" s="8">
        <v>19.190000000000001</v>
      </c>
      <c r="I95" s="8">
        <v>38.630000000000003</v>
      </c>
      <c r="J95" s="8">
        <v>38.630000000000003</v>
      </c>
      <c r="K95" s="16">
        <v>9.5980000000000008</v>
      </c>
      <c r="L95" s="12" t="s">
        <v>22</v>
      </c>
      <c r="M95" s="16" t="s">
        <v>22</v>
      </c>
      <c r="N95" s="16">
        <v>9.5980000000000008</v>
      </c>
      <c r="O95" s="10" t="s">
        <v>172</v>
      </c>
      <c r="P95" s="8">
        <f t="shared" si="2"/>
        <v>1</v>
      </c>
      <c r="Q95" s="11">
        <v>1</v>
      </c>
      <c r="R95" s="10">
        <v>0</v>
      </c>
      <c r="S95" s="8">
        <v>0</v>
      </c>
    </row>
    <row r="96" spans="1:1021" x14ac:dyDescent="0.3">
      <c r="A96" s="8" t="s">
        <v>19</v>
      </c>
      <c r="B96" s="8" t="s">
        <v>173</v>
      </c>
      <c r="C96" s="8" t="s">
        <v>174</v>
      </c>
      <c r="D96" s="16" t="s">
        <v>22</v>
      </c>
      <c r="E96" s="16" t="s">
        <v>22</v>
      </c>
      <c r="F96" s="16" t="s">
        <v>22</v>
      </c>
      <c r="G96" s="16" t="s">
        <v>22</v>
      </c>
      <c r="H96" s="8">
        <v>0</v>
      </c>
      <c r="I96" s="8">
        <v>3.5880000000000001</v>
      </c>
      <c r="J96" s="8">
        <v>3.5880000000000001</v>
      </c>
      <c r="K96" s="8">
        <v>0</v>
      </c>
      <c r="L96" s="12" t="s">
        <v>22</v>
      </c>
      <c r="M96" s="16" t="s">
        <v>22</v>
      </c>
      <c r="N96" s="16">
        <v>0</v>
      </c>
      <c r="O96" s="10"/>
      <c r="P96" s="8">
        <f t="shared" si="2"/>
        <v>0</v>
      </c>
      <c r="Q96" s="11">
        <v>1</v>
      </c>
      <c r="R96" s="10">
        <v>0</v>
      </c>
      <c r="S96" s="8">
        <v>0</v>
      </c>
    </row>
    <row r="97" spans="1:19" x14ac:dyDescent="0.3">
      <c r="A97" s="8" t="s">
        <v>19</v>
      </c>
      <c r="B97" s="8" t="s">
        <v>175</v>
      </c>
      <c r="C97" s="8" t="s">
        <v>176</v>
      </c>
      <c r="D97" s="16" t="s">
        <v>22</v>
      </c>
      <c r="E97" s="16" t="s">
        <v>22</v>
      </c>
      <c r="F97" s="16" t="s">
        <v>22</v>
      </c>
      <c r="G97" s="16" t="s">
        <v>22</v>
      </c>
      <c r="H97" s="8">
        <v>0</v>
      </c>
      <c r="I97" s="8">
        <v>0</v>
      </c>
      <c r="J97" s="8">
        <v>0</v>
      </c>
      <c r="K97" s="8">
        <v>0</v>
      </c>
      <c r="L97" s="12" t="s">
        <v>22</v>
      </c>
      <c r="M97" s="16" t="s">
        <v>22</v>
      </c>
      <c r="N97" s="16">
        <v>0</v>
      </c>
      <c r="O97" s="10"/>
      <c r="P97" s="8">
        <f t="shared" si="2"/>
        <v>0</v>
      </c>
      <c r="Q97" s="11">
        <v>1</v>
      </c>
      <c r="R97" s="10">
        <v>0</v>
      </c>
      <c r="S97" s="8">
        <v>0</v>
      </c>
    </row>
    <row r="98" spans="1:19" x14ac:dyDescent="0.3">
      <c r="A98" s="8" t="s">
        <v>19</v>
      </c>
      <c r="B98" s="8" t="s">
        <v>177</v>
      </c>
      <c r="C98" s="8" t="s">
        <v>178</v>
      </c>
      <c r="D98" s="16" t="s">
        <v>22</v>
      </c>
      <c r="E98" s="16" t="s">
        <v>22</v>
      </c>
      <c r="F98" s="16" t="s">
        <v>22</v>
      </c>
      <c r="G98" s="16" t="s">
        <v>22</v>
      </c>
      <c r="H98" s="8">
        <v>0</v>
      </c>
      <c r="I98" s="8">
        <v>0</v>
      </c>
      <c r="J98" s="8">
        <v>0</v>
      </c>
      <c r="K98" s="8">
        <v>0</v>
      </c>
      <c r="L98" s="12" t="s">
        <v>22</v>
      </c>
      <c r="M98" s="16" t="s">
        <v>22</v>
      </c>
      <c r="N98" s="16">
        <v>0</v>
      </c>
      <c r="O98" s="10"/>
      <c r="P98" s="8">
        <f t="shared" si="2"/>
        <v>0</v>
      </c>
      <c r="Q98" s="11">
        <v>1</v>
      </c>
      <c r="R98" s="10">
        <v>0</v>
      </c>
      <c r="S98" s="8">
        <v>0</v>
      </c>
    </row>
    <row r="99" spans="1:19" x14ac:dyDescent="0.3">
      <c r="A99" s="8" t="s">
        <v>19</v>
      </c>
      <c r="B99" s="8" t="s">
        <v>179</v>
      </c>
      <c r="C99" s="8" t="s">
        <v>180</v>
      </c>
      <c r="D99" s="16">
        <v>32.4324324324324</v>
      </c>
      <c r="E99" s="16" t="s">
        <v>22</v>
      </c>
      <c r="F99" s="16" t="s">
        <v>22</v>
      </c>
      <c r="G99" s="16">
        <v>32.4324324324324</v>
      </c>
      <c r="H99" s="8">
        <v>19.82</v>
      </c>
      <c r="I99" s="8">
        <v>32.29</v>
      </c>
      <c r="J99" s="8">
        <v>19.82</v>
      </c>
      <c r="K99" s="8">
        <v>32.29</v>
      </c>
      <c r="L99" s="12" t="s">
        <v>22</v>
      </c>
      <c r="M99" s="16" t="s">
        <v>22</v>
      </c>
      <c r="N99" s="16">
        <f>(G99+K99)/2</f>
        <v>32.361216216216199</v>
      </c>
      <c r="O99" s="10" t="s">
        <v>124</v>
      </c>
      <c r="P99" s="8">
        <f t="shared" si="2"/>
        <v>1</v>
      </c>
      <c r="Q99" s="11">
        <v>1</v>
      </c>
      <c r="R99" s="10">
        <v>0</v>
      </c>
      <c r="S99" s="8">
        <v>0</v>
      </c>
    </row>
    <row r="100" spans="1:19" x14ac:dyDescent="0.3">
      <c r="A100" s="8" t="s">
        <v>19</v>
      </c>
      <c r="B100" s="8" t="s">
        <v>181</v>
      </c>
      <c r="C100" s="8" t="s">
        <v>182</v>
      </c>
      <c r="D100" s="16" t="s">
        <v>22</v>
      </c>
      <c r="E100" s="16" t="s">
        <v>22</v>
      </c>
      <c r="F100" s="16" t="s">
        <v>22</v>
      </c>
      <c r="G100" s="16" t="s">
        <v>22</v>
      </c>
      <c r="H100" s="8">
        <v>0</v>
      </c>
      <c r="I100" s="8">
        <v>0</v>
      </c>
      <c r="J100" s="8">
        <v>0</v>
      </c>
      <c r="K100" s="8">
        <v>0</v>
      </c>
      <c r="L100" s="12" t="s">
        <v>22</v>
      </c>
      <c r="M100" s="16" t="s">
        <v>22</v>
      </c>
      <c r="N100" s="16">
        <v>0</v>
      </c>
      <c r="O100" s="10"/>
      <c r="P100" s="8">
        <f t="shared" si="2"/>
        <v>0</v>
      </c>
      <c r="Q100" s="11">
        <v>1</v>
      </c>
      <c r="R100" s="10">
        <v>0</v>
      </c>
      <c r="S100" s="8">
        <v>0</v>
      </c>
    </row>
    <row r="101" spans="1:19" x14ac:dyDescent="0.3">
      <c r="A101" s="8" t="s">
        <v>19</v>
      </c>
      <c r="B101" s="8" t="s">
        <v>183</v>
      </c>
      <c r="C101" s="8" t="s">
        <v>184</v>
      </c>
      <c r="D101" s="16" t="s">
        <v>22</v>
      </c>
      <c r="E101" s="16" t="s">
        <v>22</v>
      </c>
      <c r="F101" s="16" t="s">
        <v>22</v>
      </c>
      <c r="G101" s="16" t="s">
        <v>22</v>
      </c>
      <c r="H101" s="8">
        <v>0</v>
      </c>
      <c r="I101" s="8">
        <v>5.0919999999999996</v>
      </c>
      <c r="J101" s="8">
        <v>4.5590000000000002</v>
      </c>
      <c r="K101" s="16">
        <v>4.5590000000000002</v>
      </c>
      <c r="L101" s="12" t="s">
        <v>22</v>
      </c>
      <c r="M101" s="16" t="s">
        <v>22</v>
      </c>
      <c r="N101" s="16" t="s">
        <v>22</v>
      </c>
      <c r="O101" s="10" t="s">
        <v>185</v>
      </c>
      <c r="P101" s="8" t="s">
        <v>22</v>
      </c>
      <c r="Q101" s="11">
        <v>1</v>
      </c>
      <c r="R101" s="10">
        <v>0</v>
      </c>
      <c r="S101" s="8">
        <v>0</v>
      </c>
    </row>
    <row r="102" spans="1:19" x14ac:dyDescent="0.3">
      <c r="A102" s="8" t="s">
        <v>19</v>
      </c>
      <c r="B102" s="8" t="s">
        <v>186</v>
      </c>
      <c r="C102" s="8" t="s">
        <v>187</v>
      </c>
      <c r="D102" s="16">
        <v>53.3333333333333</v>
      </c>
      <c r="E102" s="16" t="s">
        <v>22</v>
      </c>
      <c r="F102" s="16" t="s">
        <v>22</v>
      </c>
      <c r="G102" s="16">
        <v>53.3333333333333</v>
      </c>
      <c r="H102" s="8">
        <v>15</v>
      </c>
      <c r="I102" s="8">
        <v>45.72</v>
      </c>
      <c r="J102" s="8">
        <v>15</v>
      </c>
      <c r="K102" s="8">
        <v>23.51</v>
      </c>
      <c r="L102" s="12" t="s">
        <v>22</v>
      </c>
      <c r="M102" s="16" t="s">
        <v>22</v>
      </c>
      <c r="N102" s="16">
        <f>(G102+K102)/2</f>
        <v>38.421666666666653</v>
      </c>
      <c r="O102" s="10" t="s">
        <v>124</v>
      </c>
      <c r="P102" s="8">
        <f t="shared" ref="P102:P133" si="3">IF(N102=0,0,1)</f>
        <v>1</v>
      </c>
      <c r="Q102" s="11">
        <v>1</v>
      </c>
      <c r="R102" s="10">
        <v>0</v>
      </c>
      <c r="S102" s="8">
        <v>0</v>
      </c>
    </row>
    <row r="103" spans="1:19" x14ac:dyDescent="0.3">
      <c r="A103" s="8" t="s">
        <v>19</v>
      </c>
      <c r="B103" s="8" t="s">
        <v>188</v>
      </c>
      <c r="C103" s="8" t="s">
        <v>189</v>
      </c>
      <c r="D103" s="16" t="s">
        <v>22</v>
      </c>
      <c r="E103" s="16" t="s">
        <v>22</v>
      </c>
      <c r="F103" s="16" t="s">
        <v>22</v>
      </c>
      <c r="G103" s="16" t="s">
        <v>22</v>
      </c>
      <c r="H103" s="8">
        <v>0</v>
      </c>
      <c r="I103" s="8">
        <v>3.9129999999999998</v>
      </c>
      <c r="J103" s="8">
        <v>3.9129999999999998</v>
      </c>
      <c r="K103" s="8">
        <v>0</v>
      </c>
      <c r="L103" s="12" t="s">
        <v>22</v>
      </c>
      <c r="M103" s="16" t="s">
        <v>22</v>
      </c>
      <c r="N103" s="16">
        <v>0</v>
      </c>
      <c r="O103" s="10"/>
      <c r="P103" s="8">
        <f t="shared" si="3"/>
        <v>0</v>
      </c>
      <c r="Q103" s="11" t="s">
        <v>22</v>
      </c>
      <c r="R103" s="10">
        <v>0</v>
      </c>
      <c r="S103" s="8">
        <v>0</v>
      </c>
    </row>
    <row r="104" spans="1:19" x14ac:dyDescent="0.3">
      <c r="A104" s="8" t="s">
        <v>19</v>
      </c>
      <c r="B104" s="8" t="s">
        <v>190</v>
      </c>
      <c r="C104" s="8" t="s">
        <v>191</v>
      </c>
      <c r="D104" s="17">
        <v>0</v>
      </c>
      <c r="E104" s="16">
        <v>30.769230769230798</v>
      </c>
      <c r="F104" s="16" t="s">
        <v>22</v>
      </c>
      <c r="G104" s="16">
        <v>15.384615384615399</v>
      </c>
      <c r="H104" s="8">
        <v>24.91</v>
      </c>
      <c r="I104" s="8">
        <v>77.42</v>
      </c>
      <c r="J104" s="8">
        <v>77.42</v>
      </c>
      <c r="K104" s="8">
        <v>38.840000000000003</v>
      </c>
      <c r="L104" s="8" t="s">
        <v>192</v>
      </c>
      <c r="M104" s="16">
        <v>13.7265415549598</v>
      </c>
      <c r="N104" s="16">
        <f>(G104+K104+M104)/3</f>
        <v>22.650385646525066</v>
      </c>
      <c r="O104" s="10" t="s">
        <v>29</v>
      </c>
      <c r="P104" s="8">
        <f t="shared" si="3"/>
        <v>1</v>
      </c>
      <c r="Q104" s="11">
        <v>1</v>
      </c>
      <c r="R104" s="10">
        <v>0</v>
      </c>
      <c r="S104" s="8">
        <v>0</v>
      </c>
    </row>
    <row r="105" spans="1:19" x14ac:dyDescent="0.3">
      <c r="A105" s="8" t="s">
        <v>19</v>
      </c>
      <c r="B105" s="8" t="s">
        <v>190</v>
      </c>
      <c r="C105" s="8" t="s">
        <v>193</v>
      </c>
      <c r="D105" s="16">
        <v>50</v>
      </c>
      <c r="E105" s="16">
        <v>26.6666666666667</v>
      </c>
      <c r="F105" s="16" t="s">
        <v>22</v>
      </c>
      <c r="G105" s="16">
        <v>38.3333333333333</v>
      </c>
      <c r="H105" s="8">
        <v>19.61</v>
      </c>
      <c r="I105" s="8">
        <v>61.95</v>
      </c>
      <c r="J105" s="8">
        <v>61.95</v>
      </c>
      <c r="K105" s="8">
        <v>31.2</v>
      </c>
      <c r="L105" s="8" t="s">
        <v>192</v>
      </c>
      <c r="M105" s="16">
        <v>18.092643051771098</v>
      </c>
      <c r="N105" s="16">
        <f>(G105+K105+M105)/3</f>
        <v>29.208658795034797</v>
      </c>
      <c r="O105" s="10" t="s">
        <v>29</v>
      </c>
      <c r="P105" s="8">
        <f t="shared" si="3"/>
        <v>1</v>
      </c>
      <c r="Q105" s="11" t="s">
        <v>22</v>
      </c>
      <c r="R105" s="10">
        <v>0</v>
      </c>
      <c r="S105" s="8">
        <v>0</v>
      </c>
    </row>
    <row r="106" spans="1:19" x14ac:dyDescent="0.3">
      <c r="A106" s="8" t="s">
        <v>19</v>
      </c>
      <c r="B106" s="8" t="s">
        <v>190</v>
      </c>
      <c r="C106" s="8" t="s">
        <v>194</v>
      </c>
      <c r="D106" s="17">
        <v>0</v>
      </c>
      <c r="E106" s="17">
        <v>0</v>
      </c>
      <c r="F106" s="16" t="s">
        <v>22</v>
      </c>
      <c r="G106" s="17">
        <v>0</v>
      </c>
      <c r="H106" s="8">
        <v>0</v>
      </c>
      <c r="I106" s="8">
        <v>0</v>
      </c>
      <c r="J106" s="8">
        <v>0</v>
      </c>
      <c r="K106" s="8">
        <v>0</v>
      </c>
      <c r="L106" s="8" t="s">
        <v>192</v>
      </c>
      <c r="M106" s="16">
        <v>0</v>
      </c>
      <c r="N106" s="16">
        <v>0</v>
      </c>
      <c r="O106" s="10"/>
      <c r="P106" s="8">
        <f t="shared" si="3"/>
        <v>0</v>
      </c>
      <c r="Q106" s="11" t="s">
        <v>22</v>
      </c>
      <c r="R106" s="10">
        <v>0</v>
      </c>
      <c r="S106" s="8">
        <v>0</v>
      </c>
    </row>
    <row r="107" spans="1:19" x14ac:dyDescent="0.3">
      <c r="A107" s="8" t="s">
        <v>19</v>
      </c>
      <c r="B107" s="8" t="s">
        <v>190</v>
      </c>
      <c r="C107" s="8" t="s">
        <v>195</v>
      </c>
      <c r="D107" s="17">
        <v>0</v>
      </c>
      <c r="E107" s="17">
        <v>0</v>
      </c>
      <c r="F107" s="16" t="s">
        <v>22</v>
      </c>
      <c r="G107" s="17">
        <v>0</v>
      </c>
      <c r="H107" s="8">
        <v>0</v>
      </c>
      <c r="I107" s="8">
        <v>0</v>
      </c>
      <c r="J107" s="8">
        <v>0</v>
      </c>
      <c r="K107" s="8">
        <v>0</v>
      </c>
      <c r="L107" s="8" t="s">
        <v>192</v>
      </c>
      <c r="M107" s="16">
        <v>0</v>
      </c>
      <c r="N107" s="16">
        <v>0</v>
      </c>
      <c r="O107" s="10"/>
      <c r="P107" s="8">
        <f t="shared" si="3"/>
        <v>0</v>
      </c>
      <c r="Q107" s="11" t="s">
        <v>22</v>
      </c>
      <c r="R107" s="10">
        <v>0</v>
      </c>
      <c r="S107" s="8">
        <v>0</v>
      </c>
    </row>
    <row r="108" spans="1:19" x14ac:dyDescent="0.3">
      <c r="A108" s="8" t="s">
        <v>19</v>
      </c>
      <c r="B108" s="8" t="s">
        <v>190</v>
      </c>
      <c r="C108" s="8" t="s">
        <v>196</v>
      </c>
      <c r="D108" s="17">
        <v>0</v>
      </c>
      <c r="E108" s="17">
        <v>0</v>
      </c>
      <c r="F108" s="16" t="s">
        <v>22</v>
      </c>
      <c r="G108" s="17">
        <v>0</v>
      </c>
      <c r="H108" s="8">
        <v>0</v>
      </c>
      <c r="I108" s="8">
        <v>0</v>
      </c>
      <c r="J108" s="8">
        <v>0</v>
      </c>
      <c r="K108" s="8">
        <v>0</v>
      </c>
      <c r="L108" s="8" t="s">
        <v>192</v>
      </c>
      <c r="M108" s="16">
        <v>0</v>
      </c>
      <c r="N108" s="16">
        <v>0</v>
      </c>
      <c r="O108" s="10"/>
      <c r="P108" s="8">
        <f t="shared" si="3"/>
        <v>0</v>
      </c>
      <c r="Q108" s="11" t="s">
        <v>22</v>
      </c>
      <c r="R108" s="10">
        <v>0</v>
      </c>
      <c r="S108" s="8">
        <v>0</v>
      </c>
    </row>
    <row r="109" spans="1:19" x14ac:dyDescent="0.3">
      <c r="A109" s="8" t="s">
        <v>19</v>
      </c>
      <c r="B109" s="8" t="s">
        <v>190</v>
      </c>
      <c r="C109" s="8" t="s">
        <v>197</v>
      </c>
      <c r="D109" s="17">
        <v>0</v>
      </c>
      <c r="E109" s="17">
        <v>0</v>
      </c>
      <c r="F109" s="16" t="s">
        <v>22</v>
      </c>
      <c r="G109" s="17">
        <v>0</v>
      </c>
      <c r="H109" s="8">
        <v>0</v>
      </c>
      <c r="I109" s="8">
        <v>0</v>
      </c>
      <c r="J109" s="8">
        <v>0</v>
      </c>
      <c r="K109" s="8">
        <v>0</v>
      </c>
      <c r="L109" s="8" t="s">
        <v>192</v>
      </c>
      <c r="M109" s="16">
        <v>0</v>
      </c>
      <c r="N109" s="16">
        <v>0</v>
      </c>
      <c r="O109" s="10"/>
      <c r="P109" s="8">
        <f t="shared" si="3"/>
        <v>0</v>
      </c>
      <c r="Q109" s="11">
        <v>0</v>
      </c>
      <c r="R109" s="10">
        <v>0</v>
      </c>
      <c r="S109" s="8">
        <v>0</v>
      </c>
    </row>
    <row r="110" spans="1:19" x14ac:dyDescent="0.3">
      <c r="A110" s="8" t="s">
        <v>19</v>
      </c>
      <c r="B110" s="8" t="s">
        <v>198</v>
      </c>
      <c r="C110" s="8" t="s">
        <v>199</v>
      </c>
      <c r="D110" s="16" t="s">
        <v>22</v>
      </c>
      <c r="E110" s="16" t="s">
        <v>22</v>
      </c>
      <c r="F110" s="16" t="s">
        <v>22</v>
      </c>
      <c r="G110" s="16" t="s">
        <v>22</v>
      </c>
      <c r="H110" s="8">
        <v>0</v>
      </c>
      <c r="I110" s="8">
        <v>3.85</v>
      </c>
      <c r="J110" s="8">
        <v>3.85</v>
      </c>
      <c r="K110" s="8">
        <v>0</v>
      </c>
      <c r="L110" s="12" t="s">
        <v>22</v>
      </c>
      <c r="M110" s="16" t="s">
        <v>22</v>
      </c>
      <c r="N110" s="16">
        <v>0</v>
      </c>
      <c r="O110" s="10"/>
      <c r="P110" s="8">
        <f t="shared" si="3"/>
        <v>0</v>
      </c>
      <c r="Q110" s="11">
        <v>1</v>
      </c>
      <c r="R110" s="10">
        <v>0</v>
      </c>
      <c r="S110" s="8">
        <v>0</v>
      </c>
    </row>
    <row r="111" spans="1:19" x14ac:dyDescent="0.3">
      <c r="A111" s="8" t="s">
        <v>19</v>
      </c>
      <c r="B111" s="8" t="s">
        <v>198</v>
      </c>
      <c r="C111" s="8" t="s">
        <v>200</v>
      </c>
      <c r="D111" s="16" t="s">
        <v>22</v>
      </c>
      <c r="E111" s="16" t="s">
        <v>22</v>
      </c>
      <c r="F111" s="16" t="s">
        <v>22</v>
      </c>
      <c r="G111" s="16" t="s">
        <v>22</v>
      </c>
      <c r="H111" s="8">
        <v>0</v>
      </c>
      <c r="I111" s="8">
        <v>0</v>
      </c>
      <c r="J111" s="8">
        <v>0</v>
      </c>
      <c r="K111" s="8">
        <v>0</v>
      </c>
      <c r="L111" s="12" t="s">
        <v>22</v>
      </c>
      <c r="M111" s="16" t="s">
        <v>22</v>
      </c>
      <c r="N111" s="16">
        <v>0</v>
      </c>
      <c r="O111" s="10"/>
      <c r="P111" s="8">
        <f t="shared" si="3"/>
        <v>0</v>
      </c>
      <c r="Q111" s="11" t="s">
        <v>22</v>
      </c>
      <c r="R111" s="10">
        <v>0</v>
      </c>
      <c r="S111" s="8">
        <v>0</v>
      </c>
    </row>
    <row r="112" spans="1:19" x14ac:dyDescent="0.3">
      <c r="A112" s="8" t="s">
        <v>19</v>
      </c>
      <c r="B112" s="8" t="s">
        <v>198</v>
      </c>
      <c r="C112" s="8" t="s">
        <v>201</v>
      </c>
      <c r="D112" s="16" t="s">
        <v>22</v>
      </c>
      <c r="E112" s="16" t="s">
        <v>22</v>
      </c>
      <c r="F112" s="16" t="s">
        <v>22</v>
      </c>
      <c r="G112" s="16" t="s">
        <v>22</v>
      </c>
      <c r="H112" s="8">
        <v>0</v>
      </c>
      <c r="I112" s="8">
        <v>0</v>
      </c>
      <c r="J112" s="8">
        <v>0</v>
      </c>
      <c r="K112" s="8">
        <v>0</v>
      </c>
      <c r="L112" s="12" t="s">
        <v>22</v>
      </c>
      <c r="M112" s="16" t="s">
        <v>22</v>
      </c>
      <c r="N112" s="16">
        <v>0</v>
      </c>
      <c r="O112" s="10"/>
      <c r="P112" s="8">
        <f t="shared" si="3"/>
        <v>0</v>
      </c>
      <c r="Q112" s="11" t="s">
        <v>22</v>
      </c>
      <c r="R112" s="10">
        <v>0</v>
      </c>
      <c r="S112" s="8">
        <v>0</v>
      </c>
    </row>
    <row r="113" spans="1:19" x14ac:dyDescent="0.3">
      <c r="A113" s="8" t="s">
        <v>19</v>
      </c>
      <c r="B113" s="8" t="s">
        <v>198</v>
      </c>
      <c r="C113" s="8" t="s">
        <v>202</v>
      </c>
      <c r="D113" s="16" t="s">
        <v>22</v>
      </c>
      <c r="E113" s="16" t="s">
        <v>22</v>
      </c>
      <c r="F113" s="16" t="s">
        <v>22</v>
      </c>
      <c r="G113" s="16" t="s">
        <v>22</v>
      </c>
      <c r="H113" s="8">
        <v>0</v>
      </c>
      <c r="I113" s="8">
        <v>0</v>
      </c>
      <c r="J113" s="8">
        <v>0</v>
      </c>
      <c r="K113" s="8">
        <v>0</v>
      </c>
      <c r="L113" s="12" t="s">
        <v>22</v>
      </c>
      <c r="M113" s="16" t="s">
        <v>22</v>
      </c>
      <c r="N113" s="16">
        <v>0</v>
      </c>
      <c r="O113" s="10"/>
      <c r="P113" s="8">
        <f t="shared" si="3"/>
        <v>0</v>
      </c>
      <c r="Q113" s="11" t="s">
        <v>22</v>
      </c>
      <c r="R113" s="10">
        <v>0</v>
      </c>
      <c r="S113" s="8">
        <v>0</v>
      </c>
    </row>
    <row r="114" spans="1:19" x14ac:dyDescent="0.3">
      <c r="A114" s="8" t="s">
        <v>19</v>
      </c>
      <c r="B114" s="8" t="s">
        <v>198</v>
      </c>
      <c r="C114" s="8" t="s">
        <v>203</v>
      </c>
      <c r="D114" s="16" t="s">
        <v>22</v>
      </c>
      <c r="E114" s="16" t="s">
        <v>22</v>
      </c>
      <c r="F114" s="16" t="s">
        <v>22</v>
      </c>
      <c r="G114" s="16" t="s">
        <v>22</v>
      </c>
      <c r="H114" s="8">
        <v>0</v>
      </c>
      <c r="I114" s="8">
        <v>0</v>
      </c>
      <c r="J114" s="8">
        <v>0</v>
      </c>
      <c r="K114" s="8">
        <v>0</v>
      </c>
      <c r="L114" s="12" t="s">
        <v>22</v>
      </c>
      <c r="M114" s="16" t="s">
        <v>22</v>
      </c>
      <c r="N114" s="16">
        <v>0</v>
      </c>
      <c r="O114" s="10"/>
      <c r="P114" s="8">
        <f t="shared" si="3"/>
        <v>0</v>
      </c>
      <c r="Q114" s="11" t="s">
        <v>22</v>
      </c>
      <c r="R114" s="10">
        <v>0</v>
      </c>
      <c r="S114" s="8">
        <v>0</v>
      </c>
    </row>
    <row r="115" spans="1:19" x14ac:dyDescent="0.3">
      <c r="A115" s="8" t="s">
        <v>19</v>
      </c>
      <c r="B115" s="8" t="s">
        <v>198</v>
      </c>
      <c r="C115" s="8" t="s">
        <v>204</v>
      </c>
      <c r="D115" s="16" t="s">
        <v>22</v>
      </c>
      <c r="E115" s="16" t="s">
        <v>22</v>
      </c>
      <c r="F115" s="16" t="s">
        <v>22</v>
      </c>
      <c r="G115" s="16" t="s">
        <v>22</v>
      </c>
      <c r="H115" s="8">
        <v>0</v>
      </c>
      <c r="I115" s="8">
        <v>2.9710000000000001</v>
      </c>
      <c r="J115" s="8">
        <v>2.9710000000000001</v>
      </c>
      <c r="K115" s="8">
        <v>0</v>
      </c>
      <c r="L115" s="12" t="s">
        <v>22</v>
      </c>
      <c r="M115" s="16" t="s">
        <v>22</v>
      </c>
      <c r="N115" s="16">
        <v>0</v>
      </c>
      <c r="O115" s="10"/>
      <c r="P115" s="8">
        <f t="shared" si="3"/>
        <v>0</v>
      </c>
      <c r="Q115" s="11">
        <v>0</v>
      </c>
      <c r="R115" s="10">
        <v>0</v>
      </c>
      <c r="S115" s="8">
        <v>0</v>
      </c>
    </row>
    <row r="116" spans="1:19" x14ac:dyDescent="0.3">
      <c r="A116" s="8" t="s">
        <v>19</v>
      </c>
      <c r="B116" s="8" t="s">
        <v>198</v>
      </c>
      <c r="C116" s="8" t="s">
        <v>205</v>
      </c>
      <c r="D116" s="16" t="s">
        <v>22</v>
      </c>
      <c r="E116" s="16" t="s">
        <v>22</v>
      </c>
      <c r="F116" s="16" t="s">
        <v>22</v>
      </c>
      <c r="G116" s="16" t="s">
        <v>22</v>
      </c>
      <c r="H116" s="8">
        <v>0</v>
      </c>
      <c r="I116" s="8">
        <v>2.8580000000000001</v>
      </c>
      <c r="J116" s="8">
        <v>2.8580000000000001</v>
      </c>
      <c r="K116" s="8">
        <v>0</v>
      </c>
      <c r="L116" s="12" t="s">
        <v>22</v>
      </c>
      <c r="M116" s="16" t="s">
        <v>22</v>
      </c>
      <c r="N116" s="16">
        <v>0</v>
      </c>
      <c r="O116" s="10"/>
      <c r="P116" s="8">
        <f t="shared" si="3"/>
        <v>0</v>
      </c>
      <c r="Q116" s="11">
        <v>0</v>
      </c>
      <c r="R116" s="10">
        <v>0</v>
      </c>
      <c r="S116" s="8">
        <v>0</v>
      </c>
    </row>
    <row r="117" spans="1:19" x14ac:dyDescent="0.3">
      <c r="A117" s="8" t="s">
        <v>19</v>
      </c>
      <c r="B117" s="8" t="s">
        <v>206</v>
      </c>
      <c r="C117" s="8" t="s">
        <v>207</v>
      </c>
      <c r="D117" s="16" t="s">
        <v>22</v>
      </c>
      <c r="E117" s="16" t="s">
        <v>22</v>
      </c>
      <c r="F117" s="16" t="s">
        <v>22</v>
      </c>
      <c r="G117" s="16" t="s">
        <v>22</v>
      </c>
      <c r="H117" s="8">
        <v>0</v>
      </c>
      <c r="I117" s="8">
        <v>0</v>
      </c>
      <c r="J117" s="8">
        <v>0</v>
      </c>
      <c r="K117" s="8">
        <v>0</v>
      </c>
      <c r="L117" s="12" t="s">
        <v>22</v>
      </c>
      <c r="M117" s="16" t="s">
        <v>22</v>
      </c>
      <c r="N117" s="16">
        <v>0</v>
      </c>
      <c r="O117" s="10"/>
      <c r="P117" s="8">
        <f t="shared" si="3"/>
        <v>0</v>
      </c>
      <c r="Q117" s="11">
        <v>1</v>
      </c>
      <c r="R117" s="10">
        <v>0</v>
      </c>
      <c r="S117" s="8">
        <v>0</v>
      </c>
    </row>
    <row r="118" spans="1:19" x14ac:dyDescent="0.3">
      <c r="A118" s="8" t="s">
        <v>19</v>
      </c>
      <c r="B118" s="8" t="s">
        <v>208</v>
      </c>
      <c r="C118" s="8" t="s">
        <v>209</v>
      </c>
      <c r="D118" s="16" t="s">
        <v>22</v>
      </c>
      <c r="E118" s="16" t="s">
        <v>22</v>
      </c>
      <c r="F118" s="16" t="s">
        <v>22</v>
      </c>
      <c r="G118" s="16" t="s">
        <v>22</v>
      </c>
      <c r="H118" s="8">
        <v>27.29</v>
      </c>
      <c r="I118" s="8">
        <v>33.659999999999997</v>
      </c>
      <c r="J118" s="8">
        <v>27.29</v>
      </c>
      <c r="K118" s="8">
        <v>28.39</v>
      </c>
      <c r="L118" s="12" t="s">
        <v>22</v>
      </c>
      <c r="M118" s="16" t="s">
        <v>22</v>
      </c>
      <c r="N118" s="16">
        <v>28.39</v>
      </c>
      <c r="O118" s="10" t="s">
        <v>210</v>
      </c>
      <c r="P118" s="8">
        <f t="shared" si="3"/>
        <v>1</v>
      </c>
      <c r="Q118" s="11">
        <v>1</v>
      </c>
      <c r="R118" s="10">
        <v>0</v>
      </c>
      <c r="S118" s="8">
        <v>0</v>
      </c>
    </row>
    <row r="119" spans="1:19" x14ac:dyDescent="0.3">
      <c r="A119" s="8" t="s">
        <v>19</v>
      </c>
      <c r="B119" s="8" t="s">
        <v>211</v>
      </c>
      <c r="C119" s="8" t="s">
        <v>212</v>
      </c>
      <c r="D119" s="9">
        <v>0</v>
      </c>
      <c r="E119" s="15">
        <v>13.7931034482759</v>
      </c>
      <c r="F119" s="14" t="s">
        <v>22</v>
      </c>
      <c r="G119" s="15">
        <v>13.7931034482759</v>
      </c>
      <c r="H119" s="8">
        <v>11.57</v>
      </c>
      <c r="I119" s="8">
        <v>24.57</v>
      </c>
      <c r="J119" s="8">
        <v>22.65</v>
      </c>
      <c r="K119" s="8">
        <v>24.57</v>
      </c>
      <c r="L119" s="8" t="s">
        <v>213</v>
      </c>
      <c r="M119" s="16">
        <v>28.652482269503501</v>
      </c>
      <c r="N119" s="16">
        <f>(G119+K119+M119)/3</f>
        <v>22.338528572593134</v>
      </c>
      <c r="O119" s="10" t="s">
        <v>29</v>
      </c>
      <c r="P119" s="8">
        <f t="shared" si="3"/>
        <v>1</v>
      </c>
      <c r="Q119" s="11">
        <v>1</v>
      </c>
      <c r="R119" s="10">
        <v>0</v>
      </c>
      <c r="S119" s="8">
        <v>0</v>
      </c>
    </row>
    <row r="120" spans="1:19" x14ac:dyDescent="0.3">
      <c r="A120" s="8" t="s">
        <v>19</v>
      </c>
      <c r="B120" s="8" t="s">
        <v>211</v>
      </c>
      <c r="C120" s="8" t="s">
        <v>214</v>
      </c>
      <c r="D120" s="15">
        <v>40</v>
      </c>
      <c r="E120" s="15">
        <v>40</v>
      </c>
      <c r="F120" s="14" t="s">
        <v>22</v>
      </c>
      <c r="G120" s="15">
        <v>40</v>
      </c>
      <c r="H120" s="8">
        <v>30.15</v>
      </c>
      <c r="I120" s="8">
        <v>60.81</v>
      </c>
      <c r="J120" s="8">
        <v>60.81</v>
      </c>
      <c r="K120" s="8">
        <v>60.81</v>
      </c>
      <c r="L120" s="8" t="s">
        <v>213</v>
      </c>
      <c r="M120" s="16">
        <v>49.476439790575903</v>
      </c>
      <c r="N120" s="16">
        <f>(G120+K120+M120)/3</f>
        <v>50.095479930191971</v>
      </c>
      <c r="O120" s="10" t="s">
        <v>29</v>
      </c>
      <c r="P120" s="8">
        <f t="shared" si="3"/>
        <v>1</v>
      </c>
      <c r="Q120" s="11">
        <v>1</v>
      </c>
      <c r="R120" s="10">
        <v>0</v>
      </c>
      <c r="S120" s="8">
        <v>0</v>
      </c>
    </row>
    <row r="121" spans="1:19" x14ac:dyDescent="0.3">
      <c r="A121" s="8" t="s">
        <v>19</v>
      </c>
      <c r="B121" s="8" t="s">
        <v>211</v>
      </c>
      <c r="C121" s="8" t="s">
        <v>215</v>
      </c>
      <c r="D121" s="17">
        <v>0</v>
      </c>
      <c r="E121" s="16">
        <v>12.5</v>
      </c>
      <c r="F121" s="16" t="s">
        <v>22</v>
      </c>
      <c r="G121" s="16">
        <v>6.25</v>
      </c>
      <c r="H121" s="8">
        <v>3.8929999999999998</v>
      </c>
      <c r="I121" s="8">
        <v>27.42</v>
      </c>
      <c r="J121" s="8">
        <v>3.8929999999999998</v>
      </c>
      <c r="K121" s="16">
        <v>3.8929999999999998</v>
      </c>
      <c r="L121" s="8" t="s">
        <v>213</v>
      </c>
      <c r="M121" s="16">
        <v>5.0738255033557103</v>
      </c>
      <c r="N121" s="16">
        <f>(G121+K121+M121)/3</f>
        <v>5.0722751677852367</v>
      </c>
      <c r="O121" s="10" t="s">
        <v>29</v>
      </c>
      <c r="P121" s="8">
        <f t="shared" si="3"/>
        <v>1</v>
      </c>
      <c r="Q121" s="11">
        <v>1</v>
      </c>
      <c r="R121" s="10">
        <v>0</v>
      </c>
      <c r="S121" s="8">
        <v>0</v>
      </c>
    </row>
    <row r="122" spans="1:19" x14ac:dyDescent="0.3">
      <c r="A122" s="8" t="s">
        <v>19</v>
      </c>
      <c r="B122" s="8" t="s">
        <v>211</v>
      </c>
      <c r="C122" s="8" t="s">
        <v>216</v>
      </c>
      <c r="D122" s="17">
        <v>0</v>
      </c>
      <c r="E122" s="17">
        <v>0</v>
      </c>
      <c r="F122" s="16" t="s">
        <v>22</v>
      </c>
      <c r="G122" s="17">
        <v>0</v>
      </c>
      <c r="H122" s="8">
        <v>1</v>
      </c>
      <c r="I122" s="8">
        <v>4.0540000000000003</v>
      </c>
      <c r="J122" s="8">
        <v>4.0540000000000003</v>
      </c>
      <c r="K122" s="8">
        <v>1</v>
      </c>
      <c r="L122" s="8" t="s">
        <v>213</v>
      </c>
      <c r="M122" s="16">
        <v>0.55555555555555602</v>
      </c>
      <c r="N122" s="16">
        <v>0.55555555555555602</v>
      </c>
      <c r="O122" s="10" t="s">
        <v>217</v>
      </c>
      <c r="P122" s="8">
        <f t="shared" si="3"/>
        <v>1</v>
      </c>
      <c r="Q122" s="11">
        <v>1</v>
      </c>
      <c r="R122" s="10">
        <v>0</v>
      </c>
      <c r="S122" s="8">
        <v>0</v>
      </c>
    </row>
    <row r="123" spans="1:19" x14ac:dyDescent="0.3">
      <c r="A123" s="8" t="s">
        <v>19</v>
      </c>
      <c r="B123" s="8" t="s">
        <v>211</v>
      </c>
      <c r="C123" s="8" t="s">
        <v>218</v>
      </c>
      <c r="D123" s="16">
        <v>40</v>
      </c>
      <c r="E123" s="16">
        <v>72.727272727272705</v>
      </c>
      <c r="F123" s="16" t="s">
        <v>22</v>
      </c>
      <c r="G123" s="16">
        <v>56.363636363636402</v>
      </c>
      <c r="H123" s="8">
        <v>31.23</v>
      </c>
      <c r="I123" s="8">
        <v>63.96</v>
      </c>
      <c r="J123" s="8">
        <v>63.96</v>
      </c>
      <c r="K123" s="8">
        <v>63.96</v>
      </c>
      <c r="L123" s="8" t="s">
        <v>213</v>
      </c>
      <c r="M123" s="16">
        <v>53.435114503816799</v>
      </c>
      <c r="N123" s="16">
        <f>(G123+K123+M123)/3</f>
        <v>57.919583622484403</v>
      </c>
      <c r="O123" s="10" t="s">
        <v>29</v>
      </c>
      <c r="P123" s="8">
        <f t="shared" si="3"/>
        <v>1</v>
      </c>
      <c r="Q123" s="11">
        <v>1</v>
      </c>
      <c r="R123" s="10">
        <v>0</v>
      </c>
      <c r="S123" s="8">
        <v>0</v>
      </c>
    </row>
    <row r="124" spans="1:19" x14ac:dyDescent="0.3">
      <c r="A124" s="8" t="s">
        <v>19</v>
      </c>
      <c r="B124" s="8" t="s">
        <v>219</v>
      </c>
      <c r="C124" s="8" t="s">
        <v>220</v>
      </c>
      <c r="D124" s="16">
        <v>26.67</v>
      </c>
      <c r="E124" s="16">
        <v>14.285714285714301</v>
      </c>
      <c r="F124" s="16" t="s">
        <v>22</v>
      </c>
      <c r="G124" s="16">
        <v>20.335000000000001</v>
      </c>
      <c r="H124" s="8">
        <v>5.5570000000000004</v>
      </c>
      <c r="I124" s="8">
        <v>11.59</v>
      </c>
      <c r="J124" s="8">
        <v>5.5570000000000004</v>
      </c>
      <c r="K124" s="8">
        <v>11.59</v>
      </c>
      <c r="L124" s="8" t="s">
        <v>221</v>
      </c>
      <c r="M124" s="16">
        <v>22.5468164794007</v>
      </c>
      <c r="N124" s="16">
        <f>(G124+K124+M124)/3</f>
        <v>18.157272159800232</v>
      </c>
      <c r="O124" s="10" t="s">
        <v>29</v>
      </c>
      <c r="P124" s="8">
        <f t="shared" si="3"/>
        <v>1</v>
      </c>
      <c r="Q124" s="11">
        <v>1</v>
      </c>
      <c r="R124" s="10">
        <v>0</v>
      </c>
      <c r="S124" s="8">
        <v>0</v>
      </c>
    </row>
    <row r="125" spans="1:19" ht="28.8" x14ac:dyDescent="0.3">
      <c r="A125" s="8" t="s">
        <v>19</v>
      </c>
      <c r="B125" s="8" t="s">
        <v>222</v>
      </c>
      <c r="C125" s="8" t="s">
        <v>223</v>
      </c>
      <c r="D125" s="16">
        <v>36.363636363636402</v>
      </c>
      <c r="E125" s="16">
        <v>19.047619047619001</v>
      </c>
      <c r="F125" s="16" t="s">
        <v>22</v>
      </c>
      <c r="G125" s="16">
        <v>27.705627705627698</v>
      </c>
      <c r="H125" s="8">
        <v>13.29</v>
      </c>
      <c r="I125" s="8">
        <v>25.78</v>
      </c>
      <c r="J125" s="8">
        <v>13.29</v>
      </c>
      <c r="K125" s="8">
        <v>26.58</v>
      </c>
      <c r="L125" s="12" t="s">
        <v>22</v>
      </c>
      <c r="M125" s="16" t="s">
        <v>22</v>
      </c>
      <c r="N125" s="16">
        <f>(G125+K125)/2</f>
        <v>27.142813852813848</v>
      </c>
      <c r="O125" s="10" t="s">
        <v>224</v>
      </c>
      <c r="P125" s="8">
        <f t="shared" si="3"/>
        <v>1</v>
      </c>
      <c r="Q125" s="11">
        <v>1</v>
      </c>
      <c r="R125" s="10">
        <v>0</v>
      </c>
      <c r="S125" s="8">
        <v>0</v>
      </c>
    </row>
    <row r="126" spans="1:19" x14ac:dyDescent="0.3">
      <c r="A126" s="8" t="s">
        <v>19</v>
      </c>
      <c r="B126" s="8" t="s">
        <v>222</v>
      </c>
      <c r="C126" s="8" t="s">
        <v>225</v>
      </c>
      <c r="D126" s="8">
        <v>20</v>
      </c>
      <c r="E126" s="16">
        <v>30.769230769230798</v>
      </c>
      <c r="F126" s="16" t="s">
        <v>22</v>
      </c>
      <c r="G126" s="16">
        <v>25.384615384615401</v>
      </c>
      <c r="H126" s="8">
        <v>9.1110000000000007</v>
      </c>
      <c r="I126" s="8">
        <v>18.21</v>
      </c>
      <c r="J126" s="8">
        <v>9.1110000000000007</v>
      </c>
      <c r="K126" s="8">
        <v>18.21</v>
      </c>
      <c r="L126" s="12" t="s">
        <v>22</v>
      </c>
      <c r="M126" s="16" t="s">
        <v>22</v>
      </c>
      <c r="N126" s="16">
        <f>(G126+K126)/2</f>
        <v>21.797307692307701</v>
      </c>
      <c r="O126" s="10" t="s">
        <v>107</v>
      </c>
      <c r="P126" s="8">
        <f t="shared" si="3"/>
        <v>1</v>
      </c>
      <c r="Q126" s="11" t="s">
        <v>22</v>
      </c>
      <c r="R126" s="10">
        <v>0</v>
      </c>
      <c r="S126" s="8">
        <v>0</v>
      </c>
    </row>
    <row r="127" spans="1:19" x14ac:dyDescent="0.3">
      <c r="A127" s="8" t="s">
        <v>19</v>
      </c>
      <c r="B127" s="8" t="s">
        <v>222</v>
      </c>
      <c r="C127" s="8" t="s">
        <v>226</v>
      </c>
      <c r="D127" s="16">
        <v>26.6666666666667</v>
      </c>
      <c r="E127" s="16">
        <v>23.529411764705898</v>
      </c>
      <c r="F127" s="8" t="s">
        <v>22</v>
      </c>
      <c r="G127" s="8">
        <v>12.54</v>
      </c>
      <c r="H127" s="8">
        <v>38.76</v>
      </c>
      <c r="I127" s="8">
        <v>39.03</v>
      </c>
      <c r="J127" s="8">
        <v>39.03</v>
      </c>
      <c r="K127" s="8">
        <v>39.03</v>
      </c>
      <c r="L127" s="12" t="s">
        <v>22</v>
      </c>
      <c r="M127" s="16" t="s">
        <v>22</v>
      </c>
      <c r="N127" s="16">
        <f>(G127+K127)/2</f>
        <v>25.785</v>
      </c>
      <c r="O127" s="10" t="s">
        <v>107</v>
      </c>
      <c r="P127" s="8">
        <f t="shared" si="3"/>
        <v>1</v>
      </c>
      <c r="Q127" s="11" t="s">
        <v>22</v>
      </c>
      <c r="R127" s="10">
        <v>0</v>
      </c>
      <c r="S127" s="8">
        <v>0</v>
      </c>
    </row>
    <row r="128" spans="1:19" x14ac:dyDescent="0.3">
      <c r="A128" s="8" t="s">
        <v>19</v>
      </c>
      <c r="B128" s="8" t="s">
        <v>222</v>
      </c>
      <c r="C128" s="8" t="s">
        <v>227</v>
      </c>
      <c r="D128" s="8">
        <v>0</v>
      </c>
      <c r="E128" s="8">
        <v>0</v>
      </c>
      <c r="F128" s="8" t="s">
        <v>22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12" t="s">
        <v>22</v>
      </c>
      <c r="M128" s="16" t="s">
        <v>22</v>
      </c>
      <c r="N128" s="16">
        <v>0</v>
      </c>
      <c r="O128" s="10"/>
      <c r="P128" s="8">
        <f t="shared" si="3"/>
        <v>0</v>
      </c>
      <c r="Q128" s="11" t="s">
        <v>22</v>
      </c>
      <c r="R128" s="10">
        <v>0</v>
      </c>
      <c r="S128" s="8">
        <v>0</v>
      </c>
    </row>
    <row r="129" spans="1:19" x14ac:dyDescent="0.3">
      <c r="A129" s="8" t="s">
        <v>19</v>
      </c>
      <c r="B129" s="8" t="s">
        <v>228</v>
      </c>
      <c r="C129" s="8" t="s">
        <v>229</v>
      </c>
      <c r="D129" s="16">
        <v>26.6666666666667</v>
      </c>
      <c r="E129" s="16">
        <v>64</v>
      </c>
      <c r="F129" s="16" t="s">
        <v>22</v>
      </c>
      <c r="G129" s="16">
        <f>0.453333333333333*100</f>
        <v>45.3333333333333</v>
      </c>
      <c r="H129" s="8">
        <v>31.26</v>
      </c>
      <c r="I129" s="8">
        <v>61.71</v>
      </c>
      <c r="J129" s="8">
        <v>32.07</v>
      </c>
      <c r="K129" s="8">
        <v>31.26</v>
      </c>
      <c r="L129" s="12" t="s">
        <v>230</v>
      </c>
      <c r="M129" s="43">
        <v>29.92</v>
      </c>
      <c r="N129" s="16">
        <f>(M129+K129+G129)/3</f>
        <v>35.504444444444438</v>
      </c>
      <c r="O129" s="10" t="s">
        <v>29</v>
      </c>
      <c r="P129" s="8">
        <f t="shared" si="3"/>
        <v>1</v>
      </c>
      <c r="Q129" s="11">
        <v>1</v>
      </c>
      <c r="R129" s="10">
        <v>0</v>
      </c>
      <c r="S129" s="8">
        <v>0</v>
      </c>
    </row>
    <row r="130" spans="1:19" x14ac:dyDescent="0.3">
      <c r="A130" s="8" t="s">
        <v>19</v>
      </c>
      <c r="B130" s="8" t="s">
        <v>228</v>
      </c>
      <c r="C130" s="8" t="s">
        <v>231</v>
      </c>
      <c r="D130" s="8">
        <v>0</v>
      </c>
      <c r="E130" s="8">
        <v>0</v>
      </c>
      <c r="F130" s="8" t="s">
        <v>22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12" t="s">
        <v>230</v>
      </c>
      <c r="M130" s="43">
        <v>0</v>
      </c>
      <c r="N130" s="16">
        <v>0</v>
      </c>
      <c r="O130" s="10"/>
      <c r="P130" s="8">
        <f t="shared" si="3"/>
        <v>0</v>
      </c>
      <c r="Q130" s="11">
        <v>1</v>
      </c>
      <c r="R130" s="10">
        <v>0</v>
      </c>
      <c r="S130" s="8">
        <v>0</v>
      </c>
    </row>
    <row r="131" spans="1:19" x14ac:dyDescent="0.3">
      <c r="A131" s="8" t="s">
        <v>19</v>
      </c>
      <c r="B131" s="8" t="s">
        <v>228</v>
      </c>
      <c r="C131" s="8" t="s">
        <v>232</v>
      </c>
      <c r="D131" s="8">
        <v>0</v>
      </c>
      <c r="E131" s="8">
        <v>0</v>
      </c>
      <c r="F131" s="8" t="s">
        <v>22</v>
      </c>
      <c r="G131" s="8">
        <v>0</v>
      </c>
      <c r="H131" s="8">
        <v>0</v>
      </c>
      <c r="I131" s="8">
        <v>4.2720000000000002</v>
      </c>
      <c r="J131" s="8">
        <v>4.2720000000000002</v>
      </c>
      <c r="K131" s="8">
        <v>0</v>
      </c>
      <c r="L131" s="12" t="s">
        <v>230</v>
      </c>
      <c r="M131" s="43">
        <v>0</v>
      </c>
      <c r="N131" s="16">
        <v>0</v>
      </c>
      <c r="O131" s="10"/>
      <c r="P131" s="8">
        <f t="shared" si="3"/>
        <v>0</v>
      </c>
      <c r="Q131" s="11" t="s">
        <v>22</v>
      </c>
      <c r="R131" s="10">
        <v>0</v>
      </c>
      <c r="S131" s="8">
        <v>0</v>
      </c>
    </row>
    <row r="132" spans="1:19" x14ac:dyDescent="0.3">
      <c r="A132" s="8" t="s">
        <v>19</v>
      </c>
      <c r="B132" s="8" t="s">
        <v>228</v>
      </c>
      <c r="C132" s="8" t="s">
        <v>233</v>
      </c>
      <c r="D132" s="8">
        <v>0</v>
      </c>
      <c r="E132" s="8">
        <v>0</v>
      </c>
      <c r="F132" s="8" t="s">
        <v>22</v>
      </c>
      <c r="G132" s="8">
        <v>0</v>
      </c>
      <c r="H132" s="8">
        <v>0</v>
      </c>
      <c r="I132" s="8">
        <v>2.4969999999999999</v>
      </c>
      <c r="J132" s="8">
        <v>2.4969999999999999</v>
      </c>
      <c r="K132" s="8">
        <v>0</v>
      </c>
      <c r="L132" s="12" t="s">
        <v>230</v>
      </c>
      <c r="M132" s="43">
        <v>0</v>
      </c>
      <c r="N132" s="16">
        <v>0</v>
      </c>
      <c r="O132" s="10"/>
      <c r="P132" s="8">
        <f t="shared" si="3"/>
        <v>0</v>
      </c>
      <c r="Q132" s="11" t="s">
        <v>22</v>
      </c>
      <c r="R132" s="10">
        <v>0</v>
      </c>
      <c r="S132" s="8">
        <v>0</v>
      </c>
    </row>
    <row r="133" spans="1:19" x14ac:dyDescent="0.3">
      <c r="A133" s="8" t="s">
        <v>19</v>
      </c>
      <c r="B133" s="8" t="s">
        <v>234</v>
      </c>
      <c r="C133" s="8" t="s">
        <v>235</v>
      </c>
      <c r="D133" s="15">
        <v>76.190476190476204</v>
      </c>
      <c r="E133" s="15">
        <v>40</v>
      </c>
      <c r="F133" s="15" t="s">
        <v>22</v>
      </c>
      <c r="G133" s="15">
        <v>58.095238095238102</v>
      </c>
      <c r="H133" s="8">
        <v>16.89</v>
      </c>
      <c r="I133" s="8">
        <v>50.67</v>
      </c>
      <c r="J133" s="8">
        <v>50.67</v>
      </c>
      <c r="K133" s="8">
        <v>50.67</v>
      </c>
      <c r="L133" s="12" t="s">
        <v>236</v>
      </c>
      <c r="M133" s="15">
        <v>11.39</v>
      </c>
      <c r="N133" s="16">
        <f>(M133+K133+G133)/3</f>
        <v>40.051746031746035</v>
      </c>
      <c r="O133" s="10" t="s">
        <v>29</v>
      </c>
      <c r="P133" s="8">
        <f t="shared" si="3"/>
        <v>1</v>
      </c>
      <c r="Q133" s="11">
        <v>1</v>
      </c>
      <c r="R133" s="10">
        <v>0</v>
      </c>
      <c r="S133" s="8">
        <v>0</v>
      </c>
    </row>
    <row r="134" spans="1:19" x14ac:dyDescent="0.3">
      <c r="A134" s="8" t="s">
        <v>19</v>
      </c>
      <c r="B134" s="8" t="s">
        <v>234</v>
      </c>
      <c r="C134" s="8" t="s">
        <v>237</v>
      </c>
      <c r="D134" s="9">
        <v>0</v>
      </c>
      <c r="E134" s="9">
        <v>0</v>
      </c>
      <c r="F134" s="15" t="s">
        <v>22</v>
      </c>
      <c r="G134" s="15">
        <v>7.57</v>
      </c>
      <c r="H134" s="8">
        <v>0</v>
      </c>
      <c r="I134" s="8">
        <v>2.3079999999999998</v>
      </c>
      <c r="J134" s="8">
        <v>2.3079999999999998</v>
      </c>
      <c r="K134" s="16">
        <v>2.3079999999999998</v>
      </c>
      <c r="L134" s="12" t="s">
        <v>236</v>
      </c>
      <c r="M134" s="43">
        <v>0.86</v>
      </c>
      <c r="N134" s="16">
        <f>(M134+K134+G134)/3</f>
        <v>3.579333333333333</v>
      </c>
      <c r="O134" s="10" t="s">
        <v>29</v>
      </c>
      <c r="P134" s="8">
        <f t="shared" ref="P134:P165" si="4">IF(N134=0,0,1)</f>
        <v>1</v>
      </c>
      <c r="Q134" s="11" t="s">
        <v>22</v>
      </c>
      <c r="R134" s="10">
        <v>0</v>
      </c>
      <c r="S134" s="8">
        <v>0</v>
      </c>
    </row>
    <row r="135" spans="1:19" x14ac:dyDescent="0.3">
      <c r="A135" s="8" t="s">
        <v>19</v>
      </c>
      <c r="B135" s="8" t="s">
        <v>234</v>
      </c>
      <c r="C135" s="8" t="s">
        <v>238</v>
      </c>
      <c r="D135" s="9">
        <v>0</v>
      </c>
      <c r="E135" s="9">
        <v>0</v>
      </c>
      <c r="F135" s="15" t="s">
        <v>22</v>
      </c>
      <c r="G135" s="9">
        <v>0</v>
      </c>
      <c r="H135" s="8">
        <v>0</v>
      </c>
      <c r="I135" s="8">
        <v>2.5350000000000001</v>
      </c>
      <c r="J135" s="8">
        <v>2.5350000000000001</v>
      </c>
      <c r="K135" s="8">
        <v>0</v>
      </c>
      <c r="L135" s="12" t="s">
        <v>236</v>
      </c>
      <c r="M135" s="43">
        <v>0.22</v>
      </c>
      <c r="N135" s="43">
        <v>0.22</v>
      </c>
      <c r="O135" s="10"/>
      <c r="P135" s="8">
        <f t="shared" si="4"/>
        <v>1</v>
      </c>
      <c r="Q135" s="11">
        <v>1</v>
      </c>
      <c r="R135" s="10">
        <v>0</v>
      </c>
      <c r="S135" s="8">
        <v>0</v>
      </c>
    </row>
    <row r="136" spans="1:19" x14ac:dyDescent="0.3">
      <c r="A136" s="8" t="s">
        <v>19</v>
      </c>
      <c r="B136" s="8" t="s">
        <v>234</v>
      </c>
      <c r="C136" s="8" t="s">
        <v>239</v>
      </c>
      <c r="D136" s="9">
        <v>0</v>
      </c>
      <c r="E136" s="9">
        <v>0</v>
      </c>
      <c r="F136" s="15" t="s">
        <v>22</v>
      </c>
      <c r="G136" s="9">
        <v>0</v>
      </c>
      <c r="H136" s="8">
        <v>0</v>
      </c>
      <c r="I136" s="8">
        <v>2.8380000000000001</v>
      </c>
      <c r="J136" s="8">
        <v>2.8380000000000001</v>
      </c>
      <c r="K136" s="8">
        <v>0</v>
      </c>
      <c r="L136" s="12" t="s">
        <v>236</v>
      </c>
      <c r="M136" s="43">
        <v>0</v>
      </c>
      <c r="N136" s="16">
        <v>0</v>
      </c>
      <c r="O136" s="10"/>
      <c r="P136" s="8">
        <f t="shared" si="4"/>
        <v>0</v>
      </c>
      <c r="Q136" s="11" t="s">
        <v>22</v>
      </c>
      <c r="R136" s="10">
        <v>0</v>
      </c>
      <c r="S136" s="8">
        <v>0</v>
      </c>
    </row>
    <row r="137" spans="1:19" x14ac:dyDescent="0.3">
      <c r="A137" s="8" t="s">
        <v>19</v>
      </c>
      <c r="B137" s="8" t="s">
        <v>234</v>
      </c>
      <c r="C137" s="8" t="s">
        <v>240</v>
      </c>
      <c r="D137" s="9">
        <v>0</v>
      </c>
      <c r="E137" s="9">
        <v>0</v>
      </c>
      <c r="F137" s="15" t="s">
        <v>22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12" t="s">
        <v>236</v>
      </c>
      <c r="M137" s="43">
        <v>0</v>
      </c>
      <c r="N137" s="16">
        <v>0</v>
      </c>
      <c r="O137" s="10"/>
      <c r="P137" s="8">
        <f t="shared" si="4"/>
        <v>0</v>
      </c>
      <c r="Q137" s="11">
        <v>1</v>
      </c>
      <c r="R137" s="10">
        <v>0</v>
      </c>
      <c r="S137" s="8">
        <v>0</v>
      </c>
    </row>
    <row r="138" spans="1:19" x14ac:dyDescent="0.3">
      <c r="A138" s="8" t="s">
        <v>19</v>
      </c>
      <c r="B138" s="8" t="s">
        <v>234</v>
      </c>
      <c r="C138" s="8" t="s">
        <v>241</v>
      </c>
      <c r="D138" s="9">
        <v>0</v>
      </c>
      <c r="E138" s="9">
        <v>0</v>
      </c>
      <c r="F138" s="15" t="s">
        <v>22</v>
      </c>
      <c r="G138" s="15">
        <v>7.7</v>
      </c>
      <c r="H138" s="8">
        <v>19.23</v>
      </c>
      <c r="I138" s="8">
        <v>19.23</v>
      </c>
      <c r="J138" s="8">
        <v>19.23</v>
      </c>
      <c r="K138" s="8">
        <v>19.23</v>
      </c>
      <c r="L138" s="12" t="s">
        <v>236</v>
      </c>
      <c r="M138" s="43">
        <v>13.15</v>
      </c>
      <c r="N138" s="16">
        <f>(M138+K138+G138)/3</f>
        <v>13.360000000000001</v>
      </c>
      <c r="O138" s="10" t="s">
        <v>29</v>
      </c>
      <c r="P138" s="8">
        <f t="shared" si="4"/>
        <v>1</v>
      </c>
      <c r="Q138" s="11" t="s">
        <v>22</v>
      </c>
      <c r="R138" s="10">
        <v>0</v>
      </c>
      <c r="S138" s="8">
        <v>0</v>
      </c>
    </row>
    <row r="139" spans="1:19" ht="28.8" x14ac:dyDescent="0.3">
      <c r="A139" s="8" t="s">
        <v>19</v>
      </c>
      <c r="B139" s="8" t="s">
        <v>242</v>
      </c>
      <c r="C139" s="8" t="s">
        <v>243</v>
      </c>
      <c r="D139" s="15">
        <v>106.66</v>
      </c>
      <c r="E139" s="15">
        <v>100</v>
      </c>
      <c r="F139" s="15" t="s">
        <v>22</v>
      </c>
      <c r="G139" s="15">
        <v>103.33</v>
      </c>
      <c r="H139" s="10" t="s">
        <v>244</v>
      </c>
      <c r="I139" s="10" t="s">
        <v>244</v>
      </c>
      <c r="J139" s="10" t="s">
        <v>244</v>
      </c>
      <c r="K139" s="8">
        <v>79.06</v>
      </c>
      <c r="L139" s="12" t="s">
        <v>67</v>
      </c>
      <c r="M139" s="43">
        <v>33.33</v>
      </c>
      <c r="N139" s="16">
        <f>(M139+K139+G139)/3</f>
        <v>71.906666666666666</v>
      </c>
      <c r="O139" s="10" t="s">
        <v>245</v>
      </c>
      <c r="P139" s="8">
        <f t="shared" si="4"/>
        <v>1</v>
      </c>
      <c r="Q139" s="11">
        <v>1</v>
      </c>
      <c r="R139" s="10">
        <v>0</v>
      </c>
      <c r="S139" s="8">
        <v>0</v>
      </c>
    </row>
    <row r="140" spans="1:19" x14ac:dyDescent="0.3">
      <c r="A140" s="8" t="s">
        <v>19</v>
      </c>
      <c r="B140" s="8" t="s">
        <v>242</v>
      </c>
      <c r="C140" s="8" t="s">
        <v>246</v>
      </c>
      <c r="D140" s="9">
        <v>0</v>
      </c>
      <c r="E140" s="9">
        <v>0</v>
      </c>
      <c r="F140" s="15" t="s">
        <v>22</v>
      </c>
      <c r="G140" s="9">
        <v>0</v>
      </c>
      <c r="H140" s="8">
        <v>0</v>
      </c>
      <c r="I140" s="8">
        <v>0</v>
      </c>
      <c r="J140" s="12">
        <v>0</v>
      </c>
      <c r="K140" s="12">
        <v>0</v>
      </c>
      <c r="L140" s="12" t="s">
        <v>67</v>
      </c>
      <c r="M140" s="43">
        <v>0</v>
      </c>
      <c r="N140" s="16">
        <v>0</v>
      </c>
      <c r="O140" s="13"/>
      <c r="P140" s="8">
        <f t="shared" si="4"/>
        <v>0</v>
      </c>
      <c r="Q140" s="11">
        <v>1</v>
      </c>
      <c r="R140" s="10">
        <v>0</v>
      </c>
      <c r="S140" s="8">
        <v>0</v>
      </c>
    </row>
    <row r="141" spans="1:19" x14ac:dyDescent="0.3">
      <c r="A141" s="8" t="s">
        <v>19</v>
      </c>
      <c r="B141" s="8" t="s">
        <v>242</v>
      </c>
      <c r="C141" s="8" t="s">
        <v>247</v>
      </c>
      <c r="D141" s="9">
        <v>0</v>
      </c>
      <c r="E141" s="9">
        <v>0</v>
      </c>
      <c r="F141" s="16" t="s">
        <v>22</v>
      </c>
      <c r="G141" s="17">
        <v>0</v>
      </c>
      <c r="H141" s="8">
        <v>0</v>
      </c>
      <c r="I141" s="8">
        <v>5.056</v>
      </c>
      <c r="J141" s="8">
        <v>5.056</v>
      </c>
      <c r="K141" s="8">
        <v>0</v>
      </c>
      <c r="L141" s="12" t="s">
        <v>67</v>
      </c>
      <c r="M141" s="15">
        <v>0.34</v>
      </c>
      <c r="N141" s="15">
        <v>0.34</v>
      </c>
      <c r="O141" s="10" t="s">
        <v>85</v>
      </c>
      <c r="P141" s="8">
        <f t="shared" si="4"/>
        <v>1</v>
      </c>
      <c r="Q141" s="11">
        <v>1</v>
      </c>
      <c r="R141" s="10">
        <v>0</v>
      </c>
      <c r="S141" s="8">
        <v>0</v>
      </c>
    </row>
    <row r="142" spans="1:19" x14ac:dyDescent="0.3">
      <c r="A142" s="8" t="s">
        <v>19</v>
      </c>
      <c r="B142" s="8" t="s">
        <v>242</v>
      </c>
      <c r="C142" s="8" t="s">
        <v>248</v>
      </c>
      <c r="D142" s="15">
        <v>86.956521739130395</v>
      </c>
      <c r="E142" s="15">
        <v>80</v>
      </c>
      <c r="F142" s="8" t="s">
        <v>22</v>
      </c>
      <c r="G142" s="15">
        <v>83.478260869565204</v>
      </c>
      <c r="H142" s="8">
        <v>22.42</v>
      </c>
      <c r="I142" s="8">
        <v>57.12</v>
      </c>
      <c r="J142" s="8">
        <v>57.12</v>
      </c>
      <c r="K142" s="8">
        <v>57.12</v>
      </c>
      <c r="L142" s="12" t="s">
        <v>67</v>
      </c>
      <c r="M142" s="15">
        <v>17.579999999999998</v>
      </c>
      <c r="N142" s="16">
        <f>(M142+K142+G142)/3</f>
        <v>52.726086956521726</v>
      </c>
      <c r="O142" s="10" t="s">
        <v>29</v>
      </c>
      <c r="P142" s="8">
        <f t="shared" si="4"/>
        <v>1</v>
      </c>
      <c r="Q142" s="11">
        <v>1</v>
      </c>
      <c r="R142" s="10">
        <v>0</v>
      </c>
      <c r="S142" s="8">
        <v>0</v>
      </c>
    </row>
    <row r="143" spans="1:19" x14ac:dyDescent="0.3">
      <c r="A143" s="8" t="s">
        <v>19</v>
      </c>
      <c r="B143" s="8" t="s">
        <v>249</v>
      </c>
      <c r="C143" s="8" t="s">
        <v>250</v>
      </c>
      <c r="D143" s="15" t="s">
        <v>22</v>
      </c>
      <c r="E143" s="8" t="s">
        <v>22</v>
      </c>
      <c r="F143" s="8" t="s">
        <v>22</v>
      </c>
      <c r="G143" s="8" t="s">
        <v>22</v>
      </c>
      <c r="H143" s="8">
        <v>0</v>
      </c>
      <c r="I143" s="8">
        <v>18.25</v>
      </c>
      <c r="J143" s="8">
        <v>18.25</v>
      </c>
      <c r="K143" s="8">
        <v>0</v>
      </c>
      <c r="L143" s="12" t="s">
        <v>22</v>
      </c>
      <c r="M143" s="16" t="s">
        <v>22</v>
      </c>
      <c r="N143" s="16">
        <v>0</v>
      </c>
      <c r="O143" s="10"/>
      <c r="P143" s="8">
        <f t="shared" si="4"/>
        <v>0</v>
      </c>
      <c r="Q143" s="11">
        <v>0</v>
      </c>
      <c r="R143" s="10">
        <v>1</v>
      </c>
      <c r="S143" s="8">
        <v>0</v>
      </c>
    </row>
    <row r="144" spans="1:19" x14ac:dyDescent="0.3">
      <c r="A144" s="8" t="s">
        <v>19</v>
      </c>
      <c r="B144" s="8" t="s">
        <v>251</v>
      </c>
      <c r="C144" s="8" t="s">
        <v>252</v>
      </c>
      <c r="D144" s="8" t="s">
        <v>22</v>
      </c>
      <c r="E144" s="8" t="s">
        <v>22</v>
      </c>
      <c r="F144" s="8" t="s">
        <v>22</v>
      </c>
      <c r="G144" s="8" t="s">
        <v>22</v>
      </c>
      <c r="H144" s="8">
        <v>0</v>
      </c>
      <c r="I144" s="8">
        <v>6.0919999999999996</v>
      </c>
      <c r="J144" s="8">
        <v>6.0919999999999996</v>
      </c>
      <c r="K144" s="8">
        <v>0</v>
      </c>
      <c r="L144" s="12" t="s">
        <v>22</v>
      </c>
      <c r="M144" s="16" t="s">
        <v>22</v>
      </c>
      <c r="N144" s="16">
        <v>0</v>
      </c>
      <c r="O144" s="10"/>
      <c r="P144" s="8">
        <f t="shared" si="4"/>
        <v>0</v>
      </c>
      <c r="Q144" s="11">
        <v>0</v>
      </c>
      <c r="R144" s="10">
        <v>1</v>
      </c>
      <c r="S144" s="8">
        <v>0</v>
      </c>
    </row>
    <row r="145" spans="1:19" x14ac:dyDescent="0.3">
      <c r="A145" s="8" t="s">
        <v>19</v>
      </c>
      <c r="B145" s="8" t="s">
        <v>253</v>
      </c>
      <c r="C145" s="8" t="s">
        <v>254</v>
      </c>
      <c r="D145" s="8" t="s">
        <v>22</v>
      </c>
      <c r="E145" s="8" t="s">
        <v>22</v>
      </c>
      <c r="F145" s="8" t="s">
        <v>22</v>
      </c>
      <c r="G145" s="8" t="s">
        <v>22</v>
      </c>
      <c r="H145" s="8">
        <v>0</v>
      </c>
      <c r="I145" s="8">
        <v>0</v>
      </c>
      <c r="J145" s="8">
        <v>0</v>
      </c>
      <c r="K145" s="8">
        <v>0</v>
      </c>
      <c r="L145" s="12" t="s">
        <v>22</v>
      </c>
      <c r="M145" s="16" t="s">
        <v>22</v>
      </c>
      <c r="N145" s="16">
        <v>0</v>
      </c>
      <c r="O145" s="10"/>
      <c r="P145" s="8">
        <f t="shared" si="4"/>
        <v>0</v>
      </c>
      <c r="Q145" s="11">
        <v>0</v>
      </c>
      <c r="R145" s="10">
        <v>0</v>
      </c>
      <c r="S145" s="8">
        <v>0</v>
      </c>
    </row>
    <row r="146" spans="1:19" x14ac:dyDescent="0.3">
      <c r="A146" s="8" t="s">
        <v>19</v>
      </c>
      <c r="B146" s="8" t="s">
        <v>255</v>
      </c>
      <c r="C146" s="8" t="s">
        <v>256</v>
      </c>
      <c r="D146" s="8" t="s">
        <v>22</v>
      </c>
      <c r="E146" s="8" t="s">
        <v>22</v>
      </c>
      <c r="F146" s="8" t="s">
        <v>22</v>
      </c>
      <c r="G146" s="8" t="s">
        <v>22</v>
      </c>
      <c r="H146" s="8">
        <v>0</v>
      </c>
      <c r="I146" s="8">
        <v>3.4239999999999999</v>
      </c>
      <c r="J146" s="8">
        <v>3.4239999999999999</v>
      </c>
      <c r="K146" s="8">
        <v>0</v>
      </c>
      <c r="L146" s="12" t="s">
        <v>22</v>
      </c>
      <c r="M146" s="16" t="s">
        <v>22</v>
      </c>
      <c r="N146" s="16">
        <v>0</v>
      </c>
      <c r="O146" s="10"/>
      <c r="P146" s="8">
        <f t="shared" si="4"/>
        <v>0</v>
      </c>
      <c r="Q146" s="11">
        <v>0</v>
      </c>
      <c r="R146" s="10">
        <v>0</v>
      </c>
      <c r="S146" s="8">
        <v>0</v>
      </c>
    </row>
    <row r="147" spans="1:19" x14ac:dyDescent="0.3">
      <c r="A147" s="8" t="s">
        <v>19</v>
      </c>
      <c r="B147" s="8" t="s">
        <v>257</v>
      </c>
      <c r="C147" s="8" t="s">
        <v>258</v>
      </c>
      <c r="D147" s="8" t="s">
        <v>22</v>
      </c>
      <c r="E147" s="8" t="s">
        <v>22</v>
      </c>
      <c r="F147" s="8" t="s">
        <v>22</v>
      </c>
      <c r="G147" s="8" t="s">
        <v>22</v>
      </c>
      <c r="H147" s="8">
        <v>0</v>
      </c>
      <c r="I147" s="8">
        <v>4.34</v>
      </c>
      <c r="J147" s="8">
        <v>4.34</v>
      </c>
      <c r="K147" s="8">
        <v>0</v>
      </c>
      <c r="L147" s="12" t="s">
        <v>22</v>
      </c>
      <c r="M147" s="16" t="s">
        <v>22</v>
      </c>
      <c r="N147" s="16">
        <v>0</v>
      </c>
      <c r="O147" s="10"/>
      <c r="P147" s="8">
        <f t="shared" si="4"/>
        <v>0</v>
      </c>
      <c r="Q147" s="11">
        <v>0</v>
      </c>
      <c r="R147" s="10">
        <v>1</v>
      </c>
      <c r="S147" s="8">
        <v>0</v>
      </c>
    </row>
    <row r="148" spans="1:19" x14ac:dyDescent="0.3">
      <c r="A148" s="8" t="s">
        <v>19</v>
      </c>
      <c r="B148" s="8" t="s">
        <v>259</v>
      </c>
      <c r="C148" s="8" t="s">
        <v>260</v>
      </c>
      <c r="D148" s="15">
        <v>32</v>
      </c>
      <c r="E148" s="8" t="s">
        <v>22</v>
      </c>
      <c r="F148" s="15" t="s">
        <v>22</v>
      </c>
      <c r="G148" s="15">
        <v>32</v>
      </c>
      <c r="H148" s="8">
        <v>24.31</v>
      </c>
      <c r="I148" s="8">
        <v>24.31</v>
      </c>
      <c r="J148" s="8">
        <v>24.31</v>
      </c>
      <c r="K148" s="8">
        <v>24.31</v>
      </c>
      <c r="L148" s="8" t="s">
        <v>261</v>
      </c>
      <c r="M148" s="15">
        <v>7.43</v>
      </c>
      <c r="N148" s="16">
        <f>K148</f>
        <v>24.31</v>
      </c>
      <c r="O148" s="10" t="s">
        <v>262</v>
      </c>
      <c r="P148" s="8">
        <f t="shared" si="4"/>
        <v>1</v>
      </c>
      <c r="Q148" s="11">
        <v>1</v>
      </c>
      <c r="R148" s="10">
        <v>0</v>
      </c>
      <c r="S148" s="8">
        <v>0</v>
      </c>
    </row>
    <row r="149" spans="1:19" x14ac:dyDescent="0.3">
      <c r="A149" s="8" t="s">
        <v>19</v>
      </c>
      <c r="B149" s="8" t="s">
        <v>263</v>
      </c>
      <c r="C149" s="8" t="s">
        <v>264</v>
      </c>
      <c r="D149" s="16">
        <v>22.2222222222222</v>
      </c>
      <c r="E149" s="16">
        <v>19.047619047619001</v>
      </c>
      <c r="F149" s="16" t="s">
        <v>22</v>
      </c>
      <c r="G149" s="16">
        <v>20.634920634920601</v>
      </c>
      <c r="H149" s="8">
        <v>15.54</v>
      </c>
      <c r="I149" s="8">
        <v>46.62</v>
      </c>
      <c r="J149" s="8">
        <v>15.59</v>
      </c>
      <c r="K149" s="8">
        <v>23.31</v>
      </c>
      <c r="L149" s="12" t="s">
        <v>22</v>
      </c>
      <c r="M149" s="16" t="s">
        <v>22</v>
      </c>
      <c r="N149" s="16">
        <v>23.31</v>
      </c>
      <c r="O149" s="10" t="s">
        <v>265</v>
      </c>
      <c r="P149" s="8">
        <f t="shared" si="4"/>
        <v>1</v>
      </c>
      <c r="Q149" s="11">
        <v>1</v>
      </c>
      <c r="R149" s="10">
        <v>0</v>
      </c>
      <c r="S149" s="8">
        <v>0</v>
      </c>
    </row>
    <row r="150" spans="1:19" x14ac:dyDescent="0.3">
      <c r="A150" s="8" t="s">
        <v>19</v>
      </c>
      <c r="B150" s="8" t="s">
        <v>263</v>
      </c>
      <c r="C150" s="8" t="s">
        <v>266</v>
      </c>
      <c r="D150" s="8">
        <v>0</v>
      </c>
      <c r="E150" s="8">
        <v>0</v>
      </c>
      <c r="F150" s="8" t="s">
        <v>22</v>
      </c>
      <c r="G150" s="8">
        <v>0</v>
      </c>
      <c r="H150" s="8">
        <v>0</v>
      </c>
      <c r="I150" s="8">
        <v>4.6779999999999999</v>
      </c>
      <c r="J150" s="8">
        <v>4.6779999999999999</v>
      </c>
      <c r="K150" s="8">
        <v>0</v>
      </c>
      <c r="L150" s="12" t="s">
        <v>22</v>
      </c>
      <c r="M150" s="16" t="s">
        <v>22</v>
      </c>
      <c r="N150" s="16">
        <v>0</v>
      </c>
      <c r="O150" s="10"/>
      <c r="P150" s="8">
        <f t="shared" si="4"/>
        <v>0</v>
      </c>
      <c r="Q150" s="11" t="s">
        <v>22</v>
      </c>
      <c r="R150" s="10">
        <v>1</v>
      </c>
      <c r="S150" s="8">
        <v>0</v>
      </c>
    </row>
    <row r="151" spans="1:19" x14ac:dyDescent="0.3">
      <c r="A151" s="8" t="s">
        <v>19</v>
      </c>
      <c r="B151" s="8" t="s">
        <v>263</v>
      </c>
      <c r="C151" s="8" t="s">
        <v>267</v>
      </c>
      <c r="D151" s="8">
        <v>0</v>
      </c>
      <c r="E151" s="8">
        <v>0</v>
      </c>
      <c r="F151" s="8" t="s">
        <v>22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12" t="s">
        <v>22</v>
      </c>
      <c r="M151" s="16" t="s">
        <v>22</v>
      </c>
      <c r="N151" s="16">
        <v>0</v>
      </c>
      <c r="O151" s="10"/>
      <c r="P151" s="8">
        <f t="shared" si="4"/>
        <v>0</v>
      </c>
      <c r="Q151" s="11" t="s">
        <v>22</v>
      </c>
      <c r="R151" s="10">
        <v>0</v>
      </c>
      <c r="S151" s="8">
        <v>0</v>
      </c>
    </row>
    <row r="152" spans="1:19" x14ac:dyDescent="0.3">
      <c r="A152" s="8" t="s">
        <v>19</v>
      </c>
      <c r="B152" s="8" t="s">
        <v>263</v>
      </c>
      <c r="C152" s="8" t="s">
        <v>268</v>
      </c>
      <c r="D152" s="8">
        <v>0</v>
      </c>
      <c r="E152" s="8">
        <v>0</v>
      </c>
      <c r="F152" s="8" t="s">
        <v>22</v>
      </c>
      <c r="G152" s="8">
        <v>0</v>
      </c>
      <c r="H152" s="8">
        <v>0</v>
      </c>
      <c r="I152" s="8">
        <v>5.351</v>
      </c>
      <c r="J152" s="8">
        <v>5.351</v>
      </c>
      <c r="K152" s="8">
        <v>0</v>
      </c>
      <c r="L152" s="12" t="s">
        <v>22</v>
      </c>
      <c r="M152" s="16" t="s">
        <v>22</v>
      </c>
      <c r="N152" s="16">
        <v>0</v>
      </c>
      <c r="O152" s="10"/>
      <c r="P152" s="8">
        <f t="shared" si="4"/>
        <v>0</v>
      </c>
      <c r="Q152" s="11" t="s">
        <v>22</v>
      </c>
      <c r="R152" s="10">
        <v>0</v>
      </c>
      <c r="S152" s="8">
        <v>0</v>
      </c>
    </row>
    <row r="153" spans="1:19" x14ac:dyDescent="0.3">
      <c r="A153" s="8" t="s">
        <v>19</v>
      </c>
      <c r="B153" s="8" t="s">
        <v>263</v>
      </c>
      <c r="C153" s="8" t="s">
        <v>269</v>
      </c>
      <c r="D153" s="8">
        <v>0</v>
      </c>
      <c r="E153" s="8">
        <v>0</v>
      </c>
      <c r="F153" s="8" t="s">
        <v>22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12" t="s">
        <v>22</v>
      </c>
      <c r="M153" s="16" t="s">
        <v>22</v>
      </c>
      <c r="N153" s="16">
        <v>0</v>
      </c>
      <c r="O153" s="10"/>
      <c r="P153" s="8">
        <f t="shared" si="4"/>
        <v>0</v>
      </c>
      <c r="Q153" s="11" t="s">
        <v>22</v>
      </c>
      <c r="R153" s="10">
        <v>0</v>
      </c>
      <c r="S153" s="8">
        <v>0</v>
      </c>
    </row>
    <row r="154" spans="1:19" x14ac:dyDescent="0.3">
      <c r="A154" s="8" t="s">
        <v>19</v>
      </c>
      <c r="B154" s="8" t="s">
        <v>263</v>
      </c>
      <c r="C154" s="8" t="s">
        <v>270</v>
      </c>
      <c r="D154" s="8">
        <v>0</v>
      </c>
      <c r="E154" s="8">
        <v>0</v>
      </c>
      <c r="F154" s="8" t="s">
        <v>22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12" t="s">
        <v>22</v>
      </c>
      <c r="M154" s="16" t="s">
        <v>22</v>
      </c>
      <c r="N154" s="16">
        <v>0</v>
      </c>
      <c r="O154" s="10"/>
      <c r="P154" s="8">
        <f t="shared" si="4"/>
        <v>0</v>
      </c>
      <c r="Q154" s="11" t="s">
        <v>22</v>
      </c>
      <c r="R154" s="10">
        <v>0</v>
      </c>
      <c r="S154" s="8">
        <v>0</v>
      </c>
    </row>
    <row r="155" spans="1:19" x14ac:dyDescent="0.3">
      <c r="A155" s="8" t="s">
        <v>19</v>
      </c>
      <c r="B155" s="8" t="s">
        <v>263</v>
      </c>
      <c r="C155" s="8" t="s">
        <v>271</v>
      </c>
      <c r="D155" s="8">
        <v>0</v>
      </c>
      <c r="E155" s="8">
        <v>0</v>
      </c>
      <c r="F155" s="8" t="s">
        <v>22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12" t="s">
        <v>22</v>
      </c>
      <c r="M155" s="16" t="s">
        <v>22</v>
      </c>
      <c r="N155" s="16">
        <v>0</v>
      </c>
      <c r="O155" s="10"/>
      <c r="P155" s="8">
        <f t="shared" si="4"/>
        <v>0</v>
      </c>
      <c r="Q155" s="11">
        <v>0</v>
      </c>
      <c r="R155" s="10">
        <v>0</v>
      </c>
      <c r="S155" s="8">
        <v>0</v>
      </c>
    </row>
    <row r="156" spans="1:19" x14ac:dyDescent="0.3">
      <c r="A156" s="8" t="s">
        <v>19</v>
      </c>
      <c r="B156" s="8" t="s">
        <v>272</v>
      </c>
      <c r="C156" s="8" t="s">
        <v>273</v>
      </c>
      <c r="D156" s="8" t="s">
        <v>22</v>
      </c>
      <c r="E156" s="8" t="s">
        <v>22</v>
      </c>
      <c r="F156" s="8" t="s">
        <v>22</v>
      </c>
      <c r="G156" s="8" t="s">
        <v>22</v>
      </c>
      <c r="H156" s="8">
        <v>0</v>
      </c>
      <c r="I156" s="8">
        <v>2.7679999999999998</v>
      </c>
      <c r="J156" s="8">
        <v>2.7679999999999998</v>
      </c>
      <c r="K156" s="8">
        <v>0</v>
      </c>
      <c r="L156" s="12" t="s">
        <v>22</v>
      </c>
      <c r="M156" s="16" t="s">
        <v>22</v>
      </c>
      <c r="N156" s="16">
        <v>2.7679999999999998</v>
      </c>
      <c r="O156" s="10" t="s">
        <v>274</v>
      </c>
      <c r="P156" s="8">
        <f t="shared" si="4"/>
        <v>1</v>
      </c>
      <c r="Q156" s="11">
        <v>1</v>
      </c>
      <c r="R156" s="10">
        <v>1</v>
      </c>
      <c r="S156" s="8">
        <v>0</v>
      </c>
    </row>
    <row r="157" spans="1:19" x14ac:dyDescent="0.3">
      <c r="A157" s="8" t="s">
        <v>19</v>
      </c>
      <c r="B157" s="8" t="s">
        <v>272</v>
      </c>
      <c r="C157" s="8" t="s">
        <v>275</v>
      </c>
      <c r="D157" s="8" t="s">
        <v>22</v>
      </c>
      <c r="E157" s="8" t="s">
        <v>22</v>
      </c>
      <c r="F157" s="8" t="s">
        <v>22</v>
      </c>
      <c r="G157" s="8" t="s">
        <v>22</v>
      </c>
      <c r="H157" s="8">
        <v>0</v>
      </c>
      <c r="I157" s="8">
        <v>7.7949999999999999</v>
      </c>
      <c r="J157" s="8">
        <v>5.4660000000000002</v>
      </c>
      <c r="K157" s="8">
        <v>0</v>
      </c>
      <c r="L157" s="12" t="s">
        <v>22</v>
      </c>
      <c r="M157" s="16" t="s">
        <v>22</v>
      </c>
      <c r="N157" s="16">
        <v>0</v>
      </c>
      <c r="O157" s="10"/>
      <c r="P157" s="8">
        <f t="shared" si="4"/>
        <v>0</v>
      </c>
      <c r="Q157" s="11" t="s">
        <v>22</v>
      </c>
      <c r="R157" s="10">
        <v>1</v>
      </c>
      <c r="S157" s="8">
        <v>0</v>
      </c>
    </row>
    <row r="158" spans="1:19" x14ac:dyDescent="0.3">
      <c r="A158" s="8" t="s">
        <v>19</v>
      </c>
      <c r="B158" s="8" t="s">
        <v>272</v>
      </c>
      <c r="C158" s="8" t="s">
        <v>276</v>
      </c>
      <c r="D158" s="8" t="s">
        <v>22</v>
      </c>
      <c r="E158" s="8" t="s">
        <v>22</v>
      </c>
      <c r="F158" s="8" t="s">
        <v>22</v>
      </c>
      <c r="G158" s="8" t="s">
        <v>22</v>
      </c>
      <c r="H158" s="8">
        <v>0</v>
      </c>
      <c r="I158" s="8">
        <v>0</v>
      </c>
      <c r="J158" s="8">
        <v>0</v>
      </c>
      <c r="K158" s="8">
        <v>0</v>
      </c>
      <c r="L158" s="12" t="s">
        <v>22</v>
      </c>
      <c r="M158" s="16" t="s">
        <v>22</v>
      </c>
      <c r="N158" s="16">
        <v>0</v>
      </c>
      <c r="O158" s="10"/>
      <c r="P158" s="8">
        <f t="shared" si="4"/>
        <v>0</v>
      </c>
      <c r="Q158" s="11" t="s">
        <v>22</v>
      </c>
      <c r="R158" s="10">
        <v>0</v>
      </c>
      <c r="S158" s="8">
        <v>0</v>
      </c>
    </row>
    <row r="159" spans="1:19" x14ac:dyDescent="0.3">
      <c r="A159" s="8" t="s">
        <v>19</v>
      </c>
      <c r="B159" s="8" t="s">
        <v>272</v>
      </c>
      <c r="C159" s="8" t="s">
        <v>277</v>
      </c>
      <c r="D159" s="8" t="s">
        <v>22</v>
      </c>
      <c r="E159" s="8" t="s">
        <v>22</v>
      </c>
      <c r="F159" s="8" t="s">
        <v>22</v>
      </c>
      <c r="G159" s="8" t="s">
        <v>22</v>
      </c>
      <c r="H159" s="8">
        <v>0</v>
      </c>
      <c r="I159" s="8">
        <v>0</v>
      </c>
      <c r="J159" s="8">
        <v>0</v>
      </c>
      <c r="K159" s="8">
        <v>0</v>
      </c>
      <c r="L159" s="12" t="s">
        <v>22</v>
      </c>
      <c r="M159" s="16" t="s">
        <v>22</v>
      </c>
      <c r="N159" s="16">
        <v>0</v>
      </c>
      <c r="O159" s="10"/>
      <c r="P159" s="8">
        <f t="shared" si="4"/>
        <v>0</v>
      </c>
      <c r="Q159" s="11" t="s">
        <v>22</v>
      </c>
      <c r="R159" s="10">
        <v>0</v>
      </c>
      <c r="S159" s="8">
        <v>0</v>
      </c>
    </row>
    <row r="160" spans="1:19" x14ac:dyDescent="0.3">
      <c r="A160" s="8" t="s">
        <v>19</v>
      </c>
      <c r="B160" s="8" t="s">
        <v>272</v>
      </c>
      <c r="C160" s="8" t="s">
        <v>278</v>
      </c>
      <c r="D160" s="8" t="s">
        <v>22</v>
      </c>
      <c r="E160" s="8" t="s">
        <v>22</v>
      </c>
      <c r="F160" s="8" t="s">
        <v>22</v>
      </c>
      <c r="G160" s="8" t="s">
        <v>22</v>
      </c>
      <c r="H160" s="8">
        <v>0</v>
      </c>
      <c r="I160" s="8">
        <v>0</v>
      </c>
      <c r="J160" s="8">
        <v>0</v>
      </c>
      <c r="K160" s="8">
        <v>0</v>
      </c>
      <c r="L160" s="12" t="s">
        <v>22</v>
      </c>
      <c r="M160" s="16" t="s">
        <v>22</v>
      </c>
      <c r="N160" s="16">
        <v>0</v>
      </c>
      <c r="O160" s="10"/>
      <c r="P160" s="12">
        <f t="shared" si="4"/>
        <v>0</v>
      </c>
      <c r="Q160" s="11">
        <v>0</v>
      </c>
      <c r="R160" s="10">
        <v>0</v>
      </c>
      <c r="S160" s="8">
        <v>0</v>
      </c>
    </row>
    <row r="161" spans="1:1021" x14ac:dyDescent="0.3">
      <c r="A161" s="8" t="s">
        <v>19</v>
      </c>
      <c r="B161" s="8" t="s">
        <v>272</v>
      </c>
      <c r="C161" s="8" t="s">
        <v>279</v>
      </c>
      <c r="D161" s="8" t="s">
        <v>22</v>
      </c>
      <c r="E161" s="8" t="s">
        <v>22</v>
      </c>
      <c r="F161" s="8" t="s">
        <v>22</v>
      </c>
      <c r="G161" s="8" t="s">
        <v>22</v>
      </c>
      <c r="H161" s="8">
        <v>0</v>
      </c>
      <c r="I161" s="8">
        <v>0</v>
      </c>
      <c r="J161" s="8">
        <v>0</v>
      </c>
      <c r="K161" s="8">
        <v>0</v>
      </c>
      <c r="L161" s="12" t="s">
        <v>22</v>
      </c>
      <c r="M161" s="16" t="s">
        <v>22</v>
      </c>
      <c r="N161" s="16">
        <v>0</v>
      </c>
      <c r="O161" s="10"/>
      <c r="P161" s="12">
        <f t="shared" si="4"/>
        <v>0</v>
      </c>
      <c r="Q161" s="11">
        <v>0</v>
      </c>
      <c r="R161" s="10">
        <v>0</v>
      </c>
      <c r="S161" s="8">
        <v>0</v>
      </c>
    </row>
    <row r="162" spans="1:1021" x14ac:dyDescent="0.3">
      <c r="A162" s="8" t="s">
        <v>19</v>
      </c>
      <c r="B162" s="8" t="s">
        <v>280</v>
      </c>
      <c r="C162" s="8" t="s">
        <v>281</v>
      </c>
      <c r="D162" s="8" t="s">
        <v>22</v>
      </c>
      <c r="E162" s="8" t="s">
        <v>22</v>
      </c>
      <c r="F162" s="8" t="s">
        <v>22</v>
      </c>
      <c r="G162" s="8" t="s">
        <v>22</v>
      </c>
      <c r="H162" s="8">
        <v>0</v>
      </c>
      <c r="I162" s="8">
        <v>11.44</v>
      </c>
      <c r="J162" s="8">
        <v>11.44</v>
      </c>
      <c r="K162" s="8">
        <v>0</v>
      </c>
      <c r="L162" s="12" t="s">
        <v>22</v>
      </c>
      <c r="M162" s="16" t="s">
        <v>22</v>
      </c>
      <c r="N162" s="16">
        <v>0</v>
      </c>
      <c r="O162" s="10"/>
      <c r="P162" s="8">
        <f t="shared" si="4"/>
        <v>0</v>
      </c>
      <c r="Q162" s="11">
        <v>1</v>
      </c>
      <c r="R162" s="10">
        <v>1</v>
      </c>
      <c r="S162" s="8">
        <v>0</v>
      </c>
    </row>
    <row r="163" spans="1:1021" x14ac:dyDescent="0.3">
      <c r="A163" s="8" t="s">
        <v>19</v>
      </c>
      <c r="B163" s="8" t="s">
        <v>282</v>
      </c>
      <c r="C163" s="8" t="s">
        <v>283</v>
      </c>
      <c r="D163" s="16">
        <v>16</v>
      </c>
      <c r="E163" s="16">
        <v>28.571428571428601</v>
      </c>
      <c r="F163" s="16" t="s">
        <v>22</v>
      </c>
      <c r="G163" s="16">
        <v>22.285714285714299</v>
      </c>
      <c r="H163" s="8">
        <v>31.2</v>
      </c>
      <c r="I163" s="8">
        <v>31.2</v>
      </c>
      <c r="J163" s="8">
        <v>31.2</v>
      </c>
      <c r="K163" s="8">
        <v>31.2</v>
      </c>
      <c r="L163" s="12" t="s">
        <v>22</v>
      </c>
      <c r="M163" s="16" t="s">
        <v>22</v>
      </c>
      <c r="N163" s="16">
        <v>31.2</v>
      </c>
      <c r="O163" s="10" t="s">
        <v>134</v>
      </c>
      <c r="P163" s="8">
        <f t="shared" si="4"/>
        <v>1</v>
      </c>
      <c r="Q163" s="11">
        <v>1</v>
      </c>
      <c r="R163" s="10">
        <v>0</v>
      </c>
      <c r="S163" s="8">
        <v>0</v>
      </c>
    </row>
    <row r="164" spans="1:1021" x14ac:dyDescent="0.3">
      <c r="A164" s="8" t="s">
        <v>19</v>
      </c>
      <c r="B164" s="8" t="s">
        <v>284</v>
      </c>
      <c r="C164" s="8" t="s">
        <v>285</v>
      </c>
      <c r="D164" s="8" t="s">
        <v>22</v>
      </c>
      <c r="E164" s="8" t="s">
        <v>22</v>
      </c>
      <c r="F164" s="8" t="s">
        <v>22</v>
      </c>
      <c r="G164" s="8" t="s">
        <v>22</v>
      </c>
      <c r="H164" s="8">
        <v>0</v>
      </c>
      <c r="I164" s="8">
        <v>19.75</v>
      </c>
      <c r="J164" s="8">
        <v>4.7450000000000001</v>
      </c>
      <c r="K164" s="8">
        <v>0</v>
      </c>
      <c r="L164" s="12" t="s">
        <v>22</v>
      </c>
      <c r="M164" s="16" t="s">
        <v>22</v>
      </c>
      <c r="N164" s="16">
        <v>0</v>
      </c>
      <c r="O164" s="10"/>
      <c r="P164" s="12">
        <f t="shared" si="4"/>
        <v>0</v>
      </c>
      <c r="Q164" s="11" t="s">
        <v>22</v>
      </c>
      <c r="R164" s="10">
        <v>0</v>
      </c>
      <c r="S164" s="8">
        <v>0</v>
      </c>
    </row>
    <row r="165" spans="1:1021" x14ac:dyDescent="0.3">
      <c r="A165" s="8" t="s">
        <v>19</v>
      </c>
      <c r="B165" s="8" t="s">
        <v>286</v>
      </c>
      <c r="C165" s="8" t="s">
        <v>287</v>
      </c>
      <c r="D165" s="8" t="s">
        <v>22</v>
      </c>
      <c r="E165" s="8" t="s">
        <v>22</v>
      </c>
      <c r="F165" s="8" t="s">
        <v>22</v>
      </c>
      <c r="G165" s="8" t="s">
        <v>22</v>
      </c>
      <c r="H165" s="8">
        <v>0</v>
      </c>
      <c r="I165" s="8">
        <v>8.3040000000000003</v>
      </c>
      <c r="J165" s="8">
        <v>8.3040000000000003</v>
      </c>
      <c r="K165" s="16">
        <v>8.3040000000000003</v>
      </c>
      <c r="L165" s="12" t="s">
        <v>22</v>
      </c>
      <c r="M165" s="16" t="s">
        <v>22</v>
      </c>
      <c r="N165" s="16">
        <v>8.3040000000000003</v>
      </c>
      <c r="O165" s="10" t="s">
        <v>134</v>
      </c>
      <c r="P165" s="12">
        <f t="shared" si="4"/>
        <v>1</v>
      </c>
      <c r="Q165" s="11" t="s">
        <v>22</v>
      </c>
      <c r="R165" s="10">
        <v>0</v>
      </c>
      <c r="S165" s="8">
        <v>0</v>
      </c>
    </row>
    <row r="166" spans="1:1021" x14ac:dyDescent="0.3">
      <c r="A166" s="8" t="s">
        <v>19</v>
      </c>
      <c r="B166" s="8" t="s">
        <v>288</v>
      </c>
      <c r="C166" s="8" t="s">
        <v>289</v>
      </c>
      <c r="D166" s="16">
        <v>107.69230769230801</v>
      </c>
      <c r="E166" s="16">
        <v>90.322580645161295</v>
      </c>
      <c r="F166" s="16" t="s">
        <v>22</v>
      </c>
      <c r="G166" s="16">
        <f>0.990074441687345*100</f>
        <v>99.007444168734509</v>
      </c>
      <c r="H166" s="8">
        <v>77.900000000000006</v>
      </c>
      <c r="I166" s="8">
        <v>77.900000000000006</v>
      </c>
      <c r="J166" s="8">
        <v>77.900000000000006</v>
      </c>
      <c r="K166" s="8">
        <v>77.900000000000006</v>
      </c>
      <c r="L166" s="8" t="s">
        <v>290</v>
      </c>
      <c r="M166" s="15">
        <v>104.202</v>
      </c>
      <c r="N166" s="16">
        <f>(M166+K166+G166)/3</f>
        <v>93.703148056244842</v>
      </c>
      <c r="O166" s="10" t="s">
        <v>29</v>
      </c>
      <c r="P166" s="8">
        <f t="shared" ref="P166:P186" si="5">IF(N166=0,0,1)</f>
        <v>1</v>
      </c>
      <c r="Q166" s="11">
        <v>1</v>
      </c>
      <c r="R166" s="10">
        <v>0</v>
      </c>
      <c r="S166" s="8">
        <v>0</v>
      </c>
    </row>
    <row r="167" spans="1:1021" x14ac:dyDescent="0.3">
      <c r="A167" s="8" t="s">
        <v>19</v>
      </c>
      <c r="B167" s="8" t="s">
        <v>288</v>
      </c>
      <c r="C167" s="8" t="s">
        <v>291</v>
      </c>
      <c r="D167" s="9">
        <v>0</v>
      </c>
      <c r="E167" s="9">
        <v>0</v>
      </c>
      <c r="F167" s="15" t="s">
        <v>22</v>
      </c>
      <c r="G167" s="9">
        <v>0</v>
      </c>
      <c r="H167" s="8">
        <v>0</v>
      </c>
      <c r="I167" s="8">
        <v>3.4220000000000002</v>
      </c>
      <c r="J167" s="8">
        <v>3.4220000000000002</v>
      </c>
      <c r="K167" s="8">
        <v>0</v>
      </c>
      <c r="L167" s="8" t="s">
        <v>290</v>
      </c>
      <c r="M167" s="16">
        <v>0</v>
      </c>
      <c r="N167" s="16">
        <v>0</v>
      </c>
      <c r="O167" s="10"/>
      <c r="P167" s="8">
        <f t="shared" si="5"/>
        <v>0</v>
      </c>
      <c r="Q167" s="11" t="s">
        <v>22</v>
      </c>
      <c r="R167" s="10">
        <v>0</v>
      </c>
      <c r="S167" s="8">
        <v>0</v>
      </c>
    </row>
    <row r="168" spans="1:1021" x14ac:dyDescent="0.3">
      <c r="A168" s="8" t="s">
        <v>19</v>
      </c>
      <c r="B168" s="8" t="s">
        <v>288</v>
      </c>
      <c r="C168" s="8" t="s">
        <v>292</v>
      </c>
      <c r="D168" s="8">
        <v>0</v>
      </c>
      <c r="E168" s="8">
        <v>0</v>
      </c>
      <c r="F168" s="15" t="s">
        <v>22</v>
      </c>
      <c r="G168" s="9">
        <v>0</v>
      </c>
      <c r="H168" s="8">
        <v>0</v>
      </c>
      <c r="I168" s="8">
        <v>0</v>
      </c>
      <c r="J168" s="8">
        <v>0</v>
      </c>
      <c r="K168" s="8">
        <v>0</v>
      </c>
      <c r="L168" s="8" t="s">
        <v>290</v>
      </c>
      <c r="M168" s="16">
        <v>0</v>
      </c>
      <c r="N168" s="16">
        <v>0</v>
      </c>
      <c r="O168" s="10"/>
      <c r="P168" s="8">
        <f t="shared" si="5"/>
        <v>0</v>
      </c>
      <c r="Q168" s="11" t="s">
        <v>22</v>
      </c>
      <c r="R168" s="10">
        <v>0</v>
      </c>
      <c r="S168" s="8">
        <v>0</v>
      </c>
    </row>
    <row r="169" spans="1:1021" x14ac:dyDescent="0.3">
      <c r="A169" s="8" t="s">
        <v>19</v>
      </c>
      <c r="B169" s="8" t="s">
        <v>288</v>
      </c>
      <c r="C169" s="12" t="s">
        <v>293</v>
      </c>
      <c r="D169" s="8">
        <v>0</v>
      </c>
      <c r="E169" s="8">
        <v>0</v>
      </c>
      <c r="F169" s="8" t="s">
        <v>22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 t="s">
        <v>290</v>
      </c>
      <c r="M169" s="16">
        <v>0</v>
      </c>
      <c r="N169" s="16">
        <v>0</v>
      </c>
      <c r="O169" s="10"/>
      <c r="P169" s="8">
        <f t="shared" si="5"/>
        <v>0</v>
      </c>
      <c r="Q169" s="11" t="s">
        <v>22</v>
      </c>
      <c r="R169" s="10">
        <v>0</v>
      </c>
      <c r="S169" s="8">
        <v>0</v>
      </c>
    </row>
    <row r="170" spans="1:1021" x14ac:dyDescent="0.3">
      <c r="A170" s="8" t="s">
        <v>19</v>
      </c>
      <c r="B170" s="8" t="s">
        <v>294</v>
      </c>
      <c r="C170" s="8" t="s">
        <v>295</v>
      </c>
      <c r="D170" s="15" t="s">
        <v>22</v>
      </c>
      <c r="E170" s="15" t="s">
        <v>22</v>
      </c>
      <c r="F170" s="15" t="s">
        <v>22</v>
      </c>
      <c r="G170" s="15" t="s">
        <v>22</v>
      </c>
      <c r="H170" s="8">
        <v>4</v>
      </c>
      <c r="I170" s="8">
        <v>8.048</v>
      </c>
      <c r="J170" s="8">
        <v>8.048</v>
      </c>
      <c r="K170" s="16">
        <v>8.048</v>
      </c>
      <c r="L170" s="12" t="s">
        <v>22</v>
      </c>
      <c r="M170" s="16" t="s">
        <v>22</v>
      </c>
      <c r="N170" s="16">
        <f>K170</f>
        <v>8.048</v>
      </c>
      <c r="O170" s="10" t="s">
        <v>134</v>
      </c>
      <c r="P170" s="8">
        <f t="shared" si="5"/>
        <v>1</v>
      </c>
      <c r="Q170" s="11">
        <v>1</v>
      </c>
      <c r="R170" s="10">
        <v>0</v>
      </c>
      <c r="S170" s="8">
        <v>0</v>
      </c>
    </row>
    <row r="171" spans="1:1021" x14ac:dyDescent="0.3">
      <c r="A171" s="8" t="s">
        <v>19</v>
      </c>
      <c r="B171" s="8" t="s">
        <v>296</v>
      </c>
      <c r="C171" s="8" t="s">
        <v>297</v>
      </c>
      <c r="D171" s="15">
        <v>94.117647058823493</v>
      </c>
      <c r="E171" s="15">
        <v>83.3333333333333</v>
      </c>
      <c r="F171" s="15" t="s">
        <v>22</v>
      </c>
      <c r="G171" s="15">
        <v>88.725490196078397</v>
      </c>
      <c r="H171" s="8">
        <v>27.27</v>
      </c>
      <c r="I171" s="8">
        <v>54.69</v>
      </c>
      <c r="J171" s="8">
        <v>54.69</v>
      </c>
      <c r="K171" s="8">
        <v>54.69</v>
      </c>
      <c r="L171" s="12" t="s">
        <v>298</v>
      </c>
      <c r="M171" s="15">
        <v>37.1</v>
      </c>
      <c r="N171" s="16">
        <f>(M171+K171+G171)/3</f>
        <v>60.171830065359465</v>
      </c>
      <c r="O171" s="10" t="s">
        <v>29</v>
      </c>
      <c r="P171" s="8">
        <f t="shared" si="5"/>
        <v>1</v>
      </c>
      <c r="Q171" s="11">
        <v>1</v>
      </c>
      <c r="R171" s="10">
        <v>0</v>
      </c>
      <c r="S171" s="8">
        <v>0</v>
      </c>
    </row>
    <row r="172" spans="1:1021" x14ac:dyDescent="0.3">
      <c r="A172" s="8" t="s">
        <v>19</v>
      </c>
      <c r="B172" s="8" t="s">
        <v>299</v>
      </c>
      <c r="C172" s="8" t="s">
        <v>300</v>
      </c>
      <c r="D172" s="15" t="s">
        <v>22</v>
      </c>
      <c r="E172" s="15" t="s">
        <v>22</v>
      </c>
      <c r="F172" s="15" t="s">
        <v>22</v>
      </c>
      <c r="G172" s="15" t="s">
        <v>22</v>
      </c>
      <c r="H172" s="8">
        <v>0</v>
      </c>
      <c r="I172" s="8">
        <v>6.3979999999999997</v>
      </c>
      <c r="J172" s="8">
        <v>4.26</v>
      </c>
      <c r="K172" s="8">
        <v>0</v>
      </c>
      <c r="L172" s="12" t="s">
        <v>22</v>
      </c>
      <c r="M172" s="16" t="s">
        <v>22</v>
      </c>
      <c r="N172" s="16">
        <v>0</v>
      </c>
      <c r="O172" s="10"/>
      <c r="P172" s="8">
        <f t="shared" si="5"/>
        <v>0</v>
      </c>
      <c r="Q172" s="11">
        <v>1</v>
      </c>
      <c r="R172" s="10">
        <v>0</v>
      </c>
      <c r="S172" s="8">
        <v>0</v>
      </c>
    </row>
    <row r="173" spans="1:1021" s="18" customFormat="1" x14ac:dyDescent="0.3">
      <c r="A173" s="12" t="s">
        <v>19</v>
      </c>
      <c r="B173" s="8" t="s">
        <v>301</v>
      </c>
      <c r="C173" s="8" t="s">
        <v>302</v>
      </c>
      <c r="D173" s="15">
        <v>30.769230769230798</v>
      </c>
      <c r="E173" s="15">
        <v>32</v>
      </c>
      <c r="F173" s="15" t="s">
        <v>22</v>
      </c>
      <c r="G173" s="15">
        <v>31.384615384615401</v>
      </c>
      <c r="H173" s="8">
        <v>18.21</v>
      </c>
      <c r="I173" s="8">
        <v>36.409999999999997</v>
      </c>
      <c r="J173" s="8">
        <v>36.409999999999997</v>
      </c>
      <c r="K173" s="8">
        <v>36.409999999999997</v>
      </c>
      <c r="L173" s="8" t="s">
        <v>303</v>
      </c>
      <c r="M173" s="16">
        <v>29.97</v>
      </c>
      <c r="N173" s="16">
        <f>(M173+K173+G173)/3</f>
        <v>32.588205128205132</v>
      </c>
      <c r="O173" s="10" t="s">
        <v>29</v>
      </c>
      <c r="P173" s="8">
        <f t="shared" si="5"/>
        <v>1</v>
      </c>
      <c r="Q173" s="11">
        <v>1</v>
      </c>
      <c r="R173" s="10">
        <v>0</v>
      </c>
      <c r="S173" s="8">
        <v>0</v>
      </c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</row>
    <row r="174" spans="1:1021" s="18" customFormat="1" x14ac:dyDescent="0.3">
      <c r="A174" s="12" t="s">
        <v>19</v>
      </c>
      <c r="B174" s="8" t="s">
        <v>304</v>
      </c>
      <c r="C174" s="8" t="s">
        <v>305</v>
      </c>
      <c r="D174" s="15">
        <v>63.157894736842103</v>
      </c>
      <c r="E174" s="15">
        <v>50</v>
      </c>
      <c r="F174" s="15" t="s">
        <v>22</v>
      </c>
      <c r="G174" s="15">
        <v>56.578947368420998</v>
      </c>
      <c r="H174" s="8">
        <v>19.670000000000002</v>
      </c>
      <c r="I174" s="8">
        <v>39.340000000000003</v>
      </c>
      <c r="J174" s="8">
        <v>39.340000000000003</v>
      </c>
      <c r="K174" s="8">
        <v>39.340000000000003</v>
      </c>
      <c r="L174" s="12" t="s">
        <v>22</v>
      </c>
      <c r="M174" s="16" t="s">
        <v>22</v>
      </c>
      <c r="N174" s="16">
        <v>47.96</v>
      </c>
      <c r="O174" s="10" t="s">
        <v>306</v>
      </c>
      <c r="P174" s="8">
        <f t="shared" si="5"/>
        <v>1</v>
      </c>
      <c r="Q174" s="11">
        <v>1</v>
      </c>
      <c r="R174" s="10">
        <v>0</v>
      </c>
      <c r="S174" s="8">
        <v>0</v>
      </c>
      <c r="ALR174" s="1"/>
      <c r="ALS174" s="1"/>
      <c r="ALT174" s="1"/>
      <c r="ALU174" s="1"/>
      <c r="ALV174" s="1"/>
      <c r="ALW174" s="1"/>
      <c r="ALX174" s="1"/>
      <c r="ALY174" s="1"/>
      <c r="ALZ174" s="1"/>
      <c r="AMA174" s="1"/>
      <c r="AMB174" s="1"/>
      <c r="AMC174" s="1"/>
      <c r="AMD174" s="1"/>
      <c r="AME174" s="1"/>
      <c r="AMF174" s="1"/>
      <c r="AMG174" s="1"/>
    </row>
    <row r="175" spans="1:1021" s="18" customFormat="1" x14ac:dyDescent="0.3">
      <c r="A175" s="12" t="s">
        <v>19</v>
      </c>
      <c r="B175" s="8" t="s">
        <v>307</v>
      </c>
      <c r="C175" s="8" t="s">
        <v>308</v>
      </c>
      <c r="D175" s="15">
        <v>50</v>
      </c>
      <c r="E175" s="15" t="s">
        <v>22</v>
      </c>
      <c r="F175" s="15" t="s">
        <v>22</v>
      </c>
      <c r="G175" s="15">
        <v>50</v>
      </c>
      <c r="H175" s="8">
        <v>16.329999999999998</v>
      </c>
      <c r="I175" s="8">
        <v>32.950000000000003</v>
      </c>
      <c r="J175" s="8">
        <v>32.950000000000003</v>
      </c>
      <c r="K175" s="8">
        <v>16.329999999999998</v>
      </c>
      <c r="L175" s="8" t="s">
        <v>309</v>
      </c>
      <c r="M175" s="43">
        <v>8.65</v>
      </c>
      <c r="N175" s="16">
        <f>(M175+K175+G175)/3</f>
        <v>24.993333333333329</v>
      </c>
      <c r="O175" s="10" t="s">
        <v>29</v>
      </c>
      <c r="P175" s="8">
        <f t="shared" si="5"/>
        <v>1</v>
      </c>
      <c r="Q175" s="11">
        <v>1</v>
      </c>
      <c r="R175" s="10">
        <v>0</v>
      </c>
      <c r="S175" s="8">
        <v>0</v>
      </c>
      <c r="ALR175" s="1"/>
      <c r="ALS175" s="1"/>
      <c r="ALT175" s="1"/>
      <c r="ALU175" s="1"/>
      <c r="ALV175" s="1"/>
      <c r="ALW175" s="1"/>
      <c r="ALX175" s="1"/>
      <c r="ALY175" s="1"/>
      <c r="ALZ175" s="1"/>
      <c r="AMA175" s="1"/>
      <c r="AMB175" s="1"/>
      <c r="AMC175" s="1"/>
      <c r="AMD175" s="1"/>
      <c r="AME175" s="1"/>
      <c r="AMF175" s="1"/>
      <c r="AMG175" s="1"/>
    </row>
    <row r="176" spans="1:1021" x14ac:dyDescent="0.3">
      <c r="A176" s="8" t="s">
        <v>19</v>
      </c>
      <c r="B176" s="8" t="s">
        <v>310</v>
      </c>
      <c r="C176" s="8" t="s">
        <v>311</v>
      </c>
      <c r="D176" s="15" t="s">
        <v>22</v>
      </c>
      <c r="E176" s="15" t="s">
        <v>22</v>
      </c>
      <c r="F176" s="15" t="s">
        <v>22</v>
      </c>
      <c r="G176" s="15" t="s">
        <v>22</v>
      </c>
      <c r="H176" s="8">
        <v>0</v>
      </c>
      <c r="I176" s="8">
        <v>2.786</v>
      </c>
      <c r="J176" s="8">
        <v>2.786</v>
      </c>
      <c r="K176" s="8">
        <v>0</v>
      </c>
      <c r="L176" s="12" t="s">
        <v>22</v>
      </c>
      <c r="M176" s="16" t="s">
        <v>22</v>
      </c>
      <c r="N176" s="16">
        <v>2.78</v>
      </c>
      <c r="O176" s="10" t="s">
        <v>73</v>
      </c>
      <c r="P176" s="8">
        <f t="shared" si="5"/>
        <v>1</v>
      </c>
      <c r="Q176" s="11">
        <v>1</v>
      </c>
      <c r="R176" s="10">
        <v>0</v>
      </c>
      <c r="S176" s="8">
        <v>0</v>
      </c>
    </row>
    <row r="177" spans="1:19" x14ac:dyDescent="0.3">
      <c r="A177" s="8" t="s">
        <v>19</v>
      </c>
      <c r="B177" s="8" t="s">
        <v>312</v>
      </c>
      <c r="C177" s="8" t="s">
        <v>313</v>
      </c>
      <c r="D177" s="15" t="s">
        <v>22</v>
      </c>
      <c r="E177" s="15" t="s">
        <v>22</v>
      </c>
      <c r="F177" s="15" t="s">
        <v>22</v>
      </c>
      <c r="G177" s="15" t="s">
        <v>22</v>
      </c>
      <c r="H177" s="8">
        <v>0</v>
      </c>
      <c r="I177" s="8">
        <v>0</v>
      </c>
      <c r="J177" s="8">
        <v>0</v>
      </c>
      <c r="K177" s="8">
        <v>0</v>
      </c>
      <c r="L177" s="12" t="s">
        <v>22</v>
      </c>
      <c r="M177" s="16" t="s">
        <v>22</v>
      </c>
      <c r="N177" s="16">
        <v>0</v>
      </c>
      <c r="O177" s="10"/>
      <c r="P177" s="8">
        <f t="shared" si="5"/>
        <v>0</v>
      </c>
      <c r="Q177" s="11">
        <v>1</v>
      </c>
      <c r="R177" s="10">
        <v>0</v>
      </c>
      <c r="S177" s="8">
        <v>0</v>
      </c>
    </row>
    <row r="178" spans="1:19" x14ac:dyDescent="0.3">
      <c r="A178" s="8" t="s">
        <v>19</v>
      </c>
      <c r="B178" s="8" t="s">
        <v>314</v>
      </c>
      <c r="C178" s="8" t="s">
        <v>315</v>
      </c>
      <c r="D178" s="15">
        <v>18.181818181818201</v>
      </c>
      <c r="E178" s="15">
        <v>18.181818181818201</v>
      </c>
      <c r="F178" s="15" t="s">
        <v>22</v>
      </c>
      <c r="G178" s="15">
        <v>18.398268398268399</v>
      </c>
      <c r="H178" s="8">
        <v>0</v>
      </c>
      <c r="I178" s="8">
        <v>0</v>
      </c>
      <c r="J178" s="8">
        <v>0</v>
      </c>
      <c r="K178" s="8">
        <v>0</v>
      </c>
      <c r="L178" s="8" t="s">
        <v>316</v>
      </c>
      <c r="M178" s="43">
        <v>3.56</v>
      </c>
      <c r="N178" s="16">
        <f>(18.4+3.56)/2</f>
        <v>10.979999999999999</v>
      </c>
      <c r="O178" s="10" t="s">
        <v>317</v>
      </c>
      <c r="P178" s="8">
        <f t="shared" si="5"/>
        <v>1</v>
      </c>
      <c r="Q178" s="11">
        <v>1</v>
      </c>
      <c r="R178" s="10">
        <v>0</v>
      </c>
      <c r="S178" s="8">
        <v>0</v>
      </c>
    </row>
    <row r="179" spans="1:19" x14ac:dyDescent="0.3">
      <c r="A179" s="8" t="s">
        <v>19</v>
      </c>
      <c r="B179" s="8" t="s">
        <v>318</v>
      </c>
      <c r="C179" s="8" t="s">
        <v>319</v>
      </c>
      <c r="D179" s="15" t="s">
        <v>22</v>
      </c>
      <c r="E179" s="15" t="s">
        <v>22</v>
      </c>
      <c r="F179" s="15" t="s">
        <v>22</v>
      </c>
      <c r="G179" s="15" t="s">
        <v>22</v>
      </c>
      <c r="H179" s="8">
        <v>0</v>
      </c>
      <c r="I179" s="8">
        <v>2.593</v>
      </c>
      <c r="J179" s="8">
        <v>2.593</v>
      </c>
      <c r="K179" s="8">
        <v>0</v>
      </c>
      <c r="L179" s="12" t="s">
        <v>22</v>
      </c>
      <c r="M179" s="16" t="s">
        <v>22</v>
      </c>
      <c r="N179" s="16">
        <v>2.59</v>
      </c>
      <c r="O179" s="10" t="s">
        <v>73</v>
      </c>
      <c r="P179" s="8">
        <f t="shared" si="5"/>
        <v>1</v>
      </c>
      <c r="Q179" s="11">
        <v>1</v>
      </c>
      <c r="R179" s="10">
        <v>0</v>
      </c>
      <c r="S179" s="8">
        <v>0</v>
      </c>
    </row>
    <row r="180" spans="1:19" x14ac:dyDescent="0.3">
      <c r="A180" s="8" t="s">
        <v>19</v>
      </c>
      <c r="B180" s="8" t="s">
        <v>320</v>
      </c>
      <c r="C180" s="8" t="s">
        <v>321</v>
      </c>
      <c r="D180" s="15" t="s">
        <v>22</v>
      </c>
      <c r="E180" s="15" t="s">
        <v>22</v>
      </c>
      <c r="F180" s="15" t="s">
        <v>22</v>
      </c>
      <c r="G180" s="15" t="s">
        <v>22</v>
      </c>
      <c r="H180" s="8">
        <v>0</v>
      </c>
      <c r="I180" s="8">
        <v>0</v>
      </c>
      <c r="J180" s="8">
        <v>0</v>
      </c>
      <c r="K180" s="8">
        <v>0</v>
      </c>
      <c r="L180" s="12" t="s">
        <v>22</v>
      </c>
      <c r="M180" s="16" t="s">
        <v>22</v>
      </c>
      <c r="N180" s="16">
        <v>0</v>
      </c>
      <c r="O180" s="10"/>
      <c r="P180" s="8">
        <f t="shared" si="5"/>
        <v>0</v>
      </c>
      <c r="Q180" s="21">
        <v>1</v>
      </c>
      <c r="R180" s="10">
        <v>0</v>
      </c>
      <c r="S180" s="8">
        <v>0</v>
      </c>
    </row>
    <row r="181" spans="1:19" x14ac:dyDescent="0.3">
      <c r="A181" s="8" t="s">
        <v>19</v>
      </c>
      <c r="B181" s="8" t="s">
        <v>322</v>
      </c>
      <c r="C181" s="8" t="s">
        <v>323</v>
      </c>
      <c r="D181" s="15" t="s">
        <v>22</v>
      </c>
      <c r="E181" s="15" t="s">
        <v>22</v>
      </c>
      <c r="F181" s="15" t="s">
        <v>22</v>
      </c>
      <c r="G181" s="15" t="s">
        <v>22</v>
      </c>
      <c r="H181" s="8">
        <v>0</v>
      </c>
      <c r="I181" s="8">
        <v>0</v>
      </c>
      <c r="J181" s="8">
        <v>0</v>
      </c>
      <c r="K181" s="8">
        <v>0</v>
      </c>
      <c r="L181" s="12" t="s">
        <v>22</v>
      </c>
      <c r="M181" s="16" t="s">
        <v>22</v>
      </c>
      <c r="N181" s="16">
        <v>0</v>
      </c>
      <c r="O181" s="10"/>
      <c r="P181" s="8">
        <f t="shared" si="5"/>
        <v>0</v>
      </c>
      <c r="Q181" s="21">
        <v>1</v>
      </c>
      <c r="R181" s="10">
        <v>0</v>
      </c>
      <c r="S181" s="8">
        <v>0</v>
      </c>
    </row>
    <row r="182" spans="1:19" x14ac:dyDescent="0.3">
      <c r="A182" s="8" t="s">
        <v>19</v>
      </c>
      <c r="B182" s="8" t="s">
        <v>324</v>
      </c>
      <c r="C182" s="8" t="s">
        <v>325</v>
      </c>
      <c r="D182" s="15" t="s">
        <v>22</v>
      </c>
      <c r="E182" s="15" t="s">
        <v>22</v>
      </c>
      <c r="F182" s="15" t="s">
        <v>22</v>
      </c>
      <c r="G182" s="15" t="s">
        <v>22</v>
      </c>
      <c r="H182" s="8">
        <v>0</v>
      </c>
      <c r="I182" s="8">
        <v>0</v>
      </c>
      <c r="J182" s="8">
        <v>0</v>
      </c>
      <c r="K182" s="8">
        <v>0</v>
      </c>
      <c r="L182" s="12" t="s">
        <v>22</v>
      </c>
      <c r="M182" s="16" t="s">
        <v>22</v>
      </c>
      <c r="N182" s="16">
        <v>0</v>
      </c>
      <c r="O182" s="10"/>
      <c r="P182" s="8">
        <f t="shared" si="5"/>
        <v>0</v>
      </c>
      <c r="Q182" s="21">
        <v>1</v>
      </c>
      <c r="R182" s="10">
        <v>0</v>
      </c>
      <c r="S182" s="8">
        <v>0</v>
      </c>
    </row>
    <row r="183" spans="1:19" x14ac:dyDescent="0.3">
      <c r="A183" s="8" t="s">
        <v>19</v>
      </c>
      <c r="B183" s="8" t="s">
        <v>326</v>
      </c>
      <c r="C183" s="8" t="s">
        <v>327</v>
      </c>
      <c r="D183" s="15" t="s">
        <v>22</v>
      </c>
      <c r="E183" s="15" t="s">
        <v>22</v>
      </c>
      <c r="F183" s="15" t="s">
        <v>22</v>
      </c>
      <c r="G183" s="15" t="s">
        <v>22</v>
      </c>
      <c r="H183" s="8">
        <v>0</v>
      </c>
      <c r="I183" s="8">
        <v>0</v>
      </c>
      <c r="J183" s="8">
        <v>0</v>
      </c>
      <c r="K183" s="8">
        <v>0</v>
      </c>
      <c r="L183" s="12" t="s">
        <v>22</v>
      </c>
      <c r="M183" s="16" t="s">
        <v>22</v>
      </c>
      <c r="N183" s="16">
        <v>0</v>
      </c>
      <c r="O183" s="10"/>
      <c r="P183" s="8">
        <f t="shared" si="5"/>
        <v>0</v>
      </c>
      <c r="Q183" s="21">
        <v>1</v>
      </c>
      <c r="R183" s="10">
        <v>0</v>
      </c>
      <c r="S183" s="8">
        <v>0</v>
      </c>
    </row>
    <row r="184" spans="1:19" x14ac:dyDescent="0.3">
      <c r="A184" s="8" t="s">
        <v>19</v>
      </c>
      <c r="B184" s="8" t="s">
        <v>328</v>
      </c>
      <c r="C184" s="8" t="s">
        <v>329</v>
      </c>
      <c r="D184" s="15" t="s">
        <v>22</v>
      </c>
      <c r="E184" s="15" t="s">
        <v>22</v>
      </c>
      <c r="F184" s="15" t="s">
        <v>22</v>
      </c>
      <c r="G184" s="15" t="s">
        <v>22</v>
      </c>
      <c r="H184" s="8">
        <v>0</v>
      </c>
      <c r="I184" s="8">
        <v>4.1079999999999997</v>
      </c>
      <c r="J184" s="8">
        <v>4.1079999999999997</v>
      </c>
      <c r="K184" s="8">
        <v>0</v>
      </c>
      <c r="L184" s="12" t="s">
        <v>22</v>
      </c>
      <c r="M184" s="16" t="s">
        <v>22</v>
      </c>
      <c r="N184" s="16">
        <v>0</v>
      </c>
      <c r="O184" s="10"/>
      <c r="P184" s="8">
        <f t="shared" si="5"/>
        <v>0</v>
      </c>
      <c r="Q184" s="21">
        <v>1</v>
      </c>
      <c r="R184" s="10">
        <v>0</v>
      </c>
      <c r="S184" s="8">
        <v>0</v>
      </c>
    </row>
    <row r="185" spans="1:19" x14ac:dyDescent="0.3">
      <c r="A185" s="8" t="s">
        <v>19</v>
      </c>
      <c r="B185" s="8" t="s">
        <v>330</v>
      </c>
      <c r="C185" s="8" t="s">
        <v>331</v>
      </c>
      <c r="D185" s="15" t="s">
        <v>22</v>
      </c>
      <c r="E185" s="15" t="s">
        <v>22</v>
      </c>
      <c r="F185" s="15" t="s">
        <v>22</v>
      </c>
      <c r="G185" s="15" t="s">
        <v>22</v>
      </c>
      <c r="H185" s="8">
        <v>0</v>
      </c>
      <c r="I185" s="8">
        <v>0</v>
      </c>
      <c r="J185" s="8">
        <v>0</v>
      </c>
      <c r="K185" s="8">
        <v>0</v>
      </c>
      <c r="L185" s="12" t="s">
        <v>22</v>
      </c>
      <c r="M185" s="16" t="s">
        <v>22</v>
      </c>
      <c r="N185" s="16">
        <v>0</v>
      </c>
      <c r="O185" s="10"/>
      <c r="P185" s="8">
        <f t="shared" si="5"/>
        <v>0</v>
      </c>
      <c r="Q185" s="21">
        <v>1</v>
      </c>
      <c r="R185" s="10">
        <v>0</v>
      </c>
      <c r="S185" s="8">
        <v>0</v>
      </c>
    </row>
    <row r="186" spans="1:19" x14ac:dyDescent="0.3">
      <c r="A186" s="8" t="s">
        <v>19</v>
      </c>
      <c r="B186" s="8" t="s">
        <v>332</v>
      </c>
      <c r="C186" s="8" t="s">
        <v>333</v>
      </c>
      <c r="D186" s="15" t="s">
        <v>22</v>
      </c>
      <c r="E186" s="15" t="s">
        <v>22</v>
      </c>
      <c r="F186" s="15" t="s">
        <v>22</v>
      </c>
      <c r="G186" s="15" t="s">
        <v>22</v>
      </c>
      <c r="H186" s="8">
        <v>0</v>
      </c>
      <c r="I186" s="8">
        <v>0</v>
      </c>
      <c r="J186" s="8">
        <v>0</v>
      </c>
      <c r="K186" s="8">
        <v>0</v>
      </c>
      <c r="L186" s="12" t="s">
        <v>22</v>
      </c>
      <c r="M186" s="16" t="s">
        <v>22</v>
      </c>
      <c r="N186" s="16">
        <v>0</v>
      </c>
      <c r="O186" s="10"/>
      <c r="P186" s="8">
        <f t="shared" si="5"/>
        <v>0</v>
      </c>
      <c r="Q186" s="21">
        <v>1</v>
      </c>
      <c r="R186" s="10">
        <v>0</v>
      </c>
      <c r="S186" s="8">
        <v>0</v>
      </c>
    </row>
    <row r="187" spans="1:19" x14ac:dyDescent="0.3">
      <c r="A187" s="8" t="s">
        <v>19</v>
      </c>
      <c r="B187" s="8" t="s">
        <v>334</v>
      </c>
      <c r="C187" s="8" t="s">
        <v>335</v>
      </c>
      <c r="D187" s="15">
        <v>36.363636363636402</v>
      </c>
      <c r="E187" s="15" t="s">
        <v>22</v>
      </c>
      <c r="F187" s="15" t="s">
        <v>22</v>
      </c>
      <c r="G187" s="15">
        <v>36.363636363636402</v>
      </c>
      <c r="H187" s="8">
        <v>25.09</v>
      </c>
      <c r="I187" s="8">
        <v>27.29</v>
      </c>
      <c r="J187" s="8">
        <v>27.22</v>
      </c>
      <c r="K187" s="8">
        <v>27.22</v>
      </c>
      <c r="L187" s="12" t="s">
        <v>22</v>
      </c>
      <c r="M187" s="16" t="s">
        <v>22</v>
      </c>
      <c r="N187" s="16">
        <f>(G187+K187)/2</f>
        <v>31.791818181818201</v>
      </c>
      <c r="O187" s="10" t="s">
        <v>336</v>
      </c>
      <c r="P187" s="8">
        <v>1</v>
      </c>
      <c r="Q187" s="21">
        <v>1</v>
      </c>
      <c r="R187" s="10">
        <v>0</v>
      </c>
      <c r="S187" s="8">
        <v>0</v>
      </c>
    </row>
    <row r="188" spans="1:19" x14ac:dyDescent="0.3">
      <c r="A188" s="8" t="s">
        <v>19</v>
      </c>
      <c r="B188" s="8" t="s">
        <v>337</v>
      </c>
      <c r="C188" s="8" t="s">
        <v>338</v>
      </c>
      <c r="D188" s="15">
        <v>77.7777777777778</v>
      </c>
      <c r="E188" s="15" t="s">
        <v>22</v>
      </c>
      <c r="F188" s="15" t="s">
        <v>22</v>
      </c>
      <c r="G188" s="15">
        <v>77.7777777777778</v>
      </c>
      <c r="H188" s="8">
        <v>0</v>
      </c>
      <c r="I188" s="8">
        <v>0</v>
      </c>
      <c r="J188" s="8">
        <v>0</v>
      </c>
      <c r="K188" s="8">
        <v>0</v>
      </c>
      <c r="L188" s="12" t="s">
        <v>309</v>
      </c>
      <c r="M188" s="16">
        <v>21.173020527859201</v>
      </c>
      <c r="N188" s="16">
        <f>(G188+M188)/2</f>
        <v>49.475399152818497</v>
      </c>
      <c r="O188" s="10" t="s">
        <v>339</v>
      </c>
      <c r="P188" s="8">
        <v>1</v>
      </c>
      <c r="Q188" s="21">
        <v>1</v>
      </c>
      <c r="R188" s="10">
        <v>0</v>
      </c>
      <c r="S188" s="8">
        <v>0</v>
      </c>
    </row>
    <row r="189" spans="1:19" x14ac:dyDescent="0.3">
      <c r="A189" s="8" t="s">
        <v>19</v>
      </c>
      <c r="B189" s="8" t="s">
        <v>340</v>
      </c>
      <c r="C189" s="8" t="s">
        <v>341</v>
      </c>
      <c r="D189" s="15" t="s">
        <v>22</v>
      </c>
      <c r="E189" s="15" t="s">
        <v>22</v>
      </c>
      <c r="F189" s="15" t="s">
        <v>22</v>
      </c>
      <c r="G189" s="15" t="s">
        <v>22</v>
      </c>
      <c r="H189" s="8">
        <v>23.39</v>
      </c>
      <c r="I189" s="8">
        <v>29.54</v>
      </c>
      <c r="J189" s="8">
        <v>23.39</v>
      </c>
      <c r="K189" s="8">
        <v>23.39</v>
      </c>
      <c r="L189" s="12" t="s">
        <v>22</v>
      </c>
      <c r="M189" s="16" t="s">
        <v>22</v>
      </c>
      <c r="N189" s="16">
        <f>K189</f>
        <v>23.39</v>
      </c>
      <c r="O189" s="10"/>
      <c r="P189" s="8">
        <v>1</v>
      </c>
      <c r="Q189" s="21" t="s">
        <v>22</v>
      </c>
      <c r="R189" s="10">
        <v>0</v>
      </c>
      <c r="S189" s="8">
        <v>0</v>
      </c>
    </row>
    <row r="190" spans="1:19" x14ac:dyDescent="0.3">
      <c r="A190" s="8" t="s">
        <v>19</v>
      </c>
      <c r="B190" s="8" t="s">
        <v>342</v>
      </c>
      <c r="C190" s="8" t="s">
        <v>343</v>
      </c>
      <c r="D190" s="15">
        <v>80</v>
      </c>
      <c r="E190" s="15" t="s">
        <v>22</v>
      </c>
      <c r="F190" s="15" t="s">
        <v>22</v>
      </c>
      <c r="G190" s="15">
        <v>80</v>
      </c>
      <c r="H190" s="8">
        <v>0</v>
      </c>
      <c r="I190" s="8">
        <v>3.5289999999999999</v>
      </c>
      <c r="J190" s="8">
        <v>3.5289999999999999</v>
      </c>
      <c r="K190" s="8">
        <v>0</v>
      </c>
      <c r="L190" s="12" t="s">
        <v>344</v>
      </c>
      <c r="M190" s="16">
        <v>11.344040574809799</v>
      </c>
      <c r="N190" s="16">
        <f>(G190+M190)/2</f>
        <v>45.672020287404898</v>
      </c>
      <c r="O190" s="10" t="s">
        <v>339</v>
      </c>
      <c r="P190" s="8">
        <v>1</v>
      </c>
      <c r="Q190" s="21">
        <v>1</v>
      </c>
      <c r="R190" s="10">
        <v>0</v>
      </c>
      <c r="S190" s="8">
        <v>0</v>
      </c>
    </row>
    <row r="191" spans="1:19" x14ac:dyDescent="0.3">
      <c r="A191" s="8" t="s">
        <v>19</v>
      </c>
      <c r="B191" s="8" t="s">
        <v>345</v>
      </c>
      <c r="C191" s="8" t="s">
        <v>346</v>
      </c>
      <c r="D191" s="15" t="s">
        <v>22</v>
      </c>
      <c r="E191" s="15" t="s">
        <v>22</v>
      </c>
      <c r="F191" s="15" t="s">
        <v>22</v>
      </c>
      <c r="G191" s="15" t="s">
        <v>22</v>
      </c>
      <c r="H191" s="8">
        <v>22.37</v>
      </c>
      <c r="I191" s="8">
        <v>22.38</v>
      </c>
      <c r="J191" s="8">
        <v>22.38</v>
      </c>
      <c r="K191" s="8">
        <v>22.38</v>
      </c>
      <c r="L191" s="12" t="s">
        <v>22</v>
      </c>
      <c r="M191" s="15" t="s">
        <v>22</v>
      </c>
      <c r="N191" s="16">
        <f>K191</f>
        <v>22.38</v>
      </c>
      <c r="O191" s="10"/>
      <c r="P191" s="8">
        <v>1</v>
      </c>
      <c r="Q191" s="21">
        <v>1</v>
      </c>
      <c r="R191" s="10">
        <v>0</v>
      </c>
      <c r="S191" s="8">
        <v>0</v>
      </c>
    </row>
    <row r="192" spans="1:19" x14ac:dyDescent="0.3">
      <c r="A192" s="8" t="s">
        <v>19</v>
      </c>
      <c r="B192" s="8" t="s">
        <v>347</v>
      </c>
      <c r="C192" s="8" t="s">
        <v>348</v>
      </c>
      <c r="D192" s="15" t="s">
        <v>22</v>
      </c>
      <c r="E192" s="15" t="s">
        <v>22</v>
      </c>
      <c r="F192" s="15" t="s">
        <v>22</v>
      </c>
      <c r="G192" s="15" t="s">
        <v>22</v>
      </c>
      <c r="H192" s="8">
        <v>0</v>
      </c>
      <c r="I192" s="8">
        <v>4.7910000000000004</v>
      </c>
      <c r="J192" s="8">
        <v>4.7910000000000004</v>
      </c>
      <c r="K192" s="8">
        <v>0</v>
      </c>
      <c r="L192" s="12" t="s">
        <v>22</v>
      </c>
      <c r="M192" s="15" t="s">
        <v>22</v>
      </c>
      <c r="N192" s="16">
        <v>0</v>
      </c>
      <c r="O192" s="10"/>
      <c r="P192" s="8">
        <v>0</v>
      </c>
      <c r="Q192" s="21" t="s">
        <v>22</v>
      </c>
      <c r="R192" s="10">
        <v>0</v>
      </c>
      <c r="S192" s="8">
        <v>0</v>
      </c>
    </row>
    <row r="193" spans="1:19" x14ac:dyDescent="0.3">
      <c r="A193" s="8" t="s">
        <v>19</v>
      </c>
      <c r="B193" s="8" t="s">
        <v>349</v>
      </c>
      <c r="C193" s="8" t="s">
        <v>350</v>
      </c>
      <c r="D193" s="15" t="s">
        <v>22</v>
      </c>
      <c r="E193" s="15" t="s">
        <v>22</v>
      </c>
      <c r="F193" s="15" t="s">
        <v>22</v>
      </c>
      <c r="G193" s="15" t="s">
        <v>22</v>
      </c>
      <c r="H193" s="8">
        <v>4.2510000000000003</v>
      </c>
      <c r="I193" s="8">
        <v>8.7490000000000006</v>
      </c>
      <c r="J193" s="8">
        <v>6.4640000000000004</v>
      </c>
      <c r="K193" s="8">
        <v>6.4640000000000004</v>
      </c>
      <c r="L193" s="12" t="s">
        <v>22</v>
      </c>
      <c r="M193" s="15" t="s">
        <v>22</v>
      </c>
      <c r="N193" s="16">
        <f>K193</f>
        <v>6.4640000000000004</v>
      </c>
      <c r="O193" s="10"/>
      <c r="P193" s="8">
        <v>1</v>
      </c>
      <c r="Q193" s="21">
        <v>1</v>
      </c>
      <c r="R193" s="10">
        <v>0</v>
      </c>
      <c r="S193" s="8">
        <v>0</v>
      </c>
    </row>
    <row r="194" spans="1:19" x14ac:dyDescent="0.3">
      <c r="A194" s="8" t="s">
        <v>19</v>
      </c>
      <c r="B194" s="8" t="s">
        <v>351</v>
      </c>
      <c r="C194" s="8" t="s">
        <v>352</v>
      </c>
      <c r="D194" s="15" t="s">
        <v>22</v>
      </c>
      <c r="E194" s="15" t="s">
        <v>22</v>
      </c>
      <c r="F194" s="15" t="s">
        <v>22</v>
      </c>
      <c r="G194" s="15" t="s">
        <v>22</v>
      </c>
      <c r="H194" s="8">
        <v>28.35</v>
      </c>
      <c r="I194" s="8">
        <v>41.43</v>
      </c>
      <c r="J194" s="8">
        <v>39.119999999999997</v>
      </c>
      <c r="K194" s="8">
        <v>41.43</v>
      </c>
      <c r="L194" s="12" t="s">
        <v>22</v>
      </c>
      <c r="M194" s="15" t="s">
        <v>22</v>
      </c>
      <c r="N194" s="16">
        <f>K194</f>
        <v>41.43</v>
      </c>
      <c r="O194" s="10"/>
      <c r="P194" s="8">
        <v>1</v>
      </c>
      <c r="Q194" s="21">
        <v>1</v>
      </c>
      <c r="R194" s="10">
        <v>0</v>
      </c>
      <c r="S194" s="8">
        <v>0</v>
      </c>
    </row>
    <row r="195" spans="1:19" x14ac:dyDescent="0.3">
      <c r="A195" s="8" t="s">
        <v>19</v>
      </c>
      <c r="B195" s="8" t="s">
        <v>353</v>
      </c>
      <c r="C195" s="8" t="s">
        <v>354</v>
      </c>
      <c r="D195" s="15" t="s">
        <v>22</v>
      </c>
      <c r="E195" s="15" t="s">
        <v>22</v>
      </c>
      <c r="F195" s="15" t="s">
        <v>22</v>
      </c>
      <c r="G195" s="15" t="s">
        <v>22</v>
      </c>
      <c r="H195" s="8">
        <v>0</v>
      </c>
      <c r="I195" s="8">
        <v>0</v>
      </c>
      <c r="J195" s="8">
        <v>0</v>
      </c>
      <c r="K195" s="8">
        <v>0</v>
      </c>
      <c r="L195" s="12" t="s">
        <v>22</v>
      </c>
      <c r="M195" s="15" t="s">
        <v>22</v>
      </c>
      <c r="N195" s="16">
        <v>0</v>
      </c>
      <c r="O195" s="10"/>
      <c r="P195" s="8">
        <v>0</v>
      </c>
      <c r="Q195" s="21">
        <v>1</v>
      </c>
      <c r="R195" s="10">
        <v>0</v>
      </c>
      <c r="S195" s="8">
        <v>0</v>
      </c>
    </row>
    <row r="196" spans="1:19" x14ac:dyDescent="0.3">
      <c r="A196" s="8" t="s">
        <v>19</v>
      </c>
      <c r="B196" s="8" t="s">
        <v>355</v>
      </c>
      <c r="C196" s="8" t="s">
        <v>356</v>
      </c>
      <c r="D196" s="8">
        <v>28.571428571428601</v>
      </c>
      <c r="E196" s="15" t="s">
        <v>22</v>
      </c>
      <c r="F196" s="15" t="s">
        <v>22</v>
      </c>
      <c r="G196" s="8">
        <v>28.571428571428601</v>
      </c>
      <c r="H196" s="8">
        <v>14.61</v>
      </c>
      <c r="I196" s="8">
        <v>15.27</v>
      </c>
      <c r="J196" s="8">
        <v>15.27</v>
      </c>
      <c r="K196" s="8">
        <v>14.61</v>
      </c>
      <c r="L196" s="12" t="s">
        <v>357</v>
      </c>
      <c r="M196" s="16">
        <v>7.8592375366568898</v>
      </c>
      <c r="N196" s="16">
        <f>(G196+K196+M196)/3</f>
        <v>17.013555369361828</v>
      </c>
      <c r="O196" s="10"/>
      <c r="P196" s="8">
        <v>1</v>
      </c>
      <c r="Q196" s="21">
        <v>1</v>
      </c>
      <c r="R196" s="10">
        <v>0</v>
      </c>
      <c r="S196" s="8">
        <v>0</v>
      </c>
    </row>
    <row r="197" spans="1:19" x14ac:dyDescent="0.3">
      <c r="A197" s="8" t="s">
        <v>19</v>
      </c>
      <c r="B197" s="8" t="s">
        <v>358</v>
      </c>
      <c r="C197" s="8" t="s">
        <v>359</v>
      </c>
      <c r="D197" s="15" t="s">
        <v>22</v>
      </c>
      <c r="E197" s="15" t="s">
        <v>22</v>
      </c>
      <c r="F197" s="15" t="s">
        <v>22</v>
      </c>
      <c r="G197" s="15" t="s">
        <v>22</v>
      </c>
      <c r="H197" s="8">
        <v>12.69</v>
      </c>
      <c r="I197" s="8">
        <v>12.72</v>
      </c>
      <c r="J197" s="8">
        <v>12.72</v>
      </c>
      <c r="K197" s="8">
        <v>12.69</v>
      </c>
      <c r="L197" s="12" t="s">
        <v>22</v>
      </c>
      <c r="M197" s="16" t="s">
        <v>22</v>
      </c>
      <c r="N197" s="16">
        <f>K197</f>
        <v>12.69</v>
      </c>
      <c r="O197" s="10"/>
      <c r="P197" s="8">
        <v>1</v>
      </c>
      <c r="Q197" s="21">
        <v>1</v>
      </c>
      <c r="R197" s="10">
        <v>0</v>
      </c>
      <c r="S197" s="8">
        <v>0</v>
      </c>
    </row>
    <row r="198" spans="1:19" x14ac:dyDescent="0.3">
      <c r="A198" s="8" t="s">
        <v>19</v>
      </c>
      <c r="B198" s="8" t="s">
        <v>360</v>
      </c>
      <c r="C198" s="8" t="s">
        <v>361</v>
      </c>
      <c r="D198" s="8">
        <v>16.6666666666667</v>
      </c>
      <c r="E198" s="8">
        <v>18.181818181818201</v>
      </c>
      <c r="F198" s="15" t="s">
        <v>22</v>
      </c>
      <c r="G198" s="8">
        <v>17.424242424242401</v>
      </c>
      <c r="H198" s="8">
        <v>0</v>
      </c>
      <c r="I198" s="8">
        <v>0</v>
      </c>
      <c r="J198" s="8">
        <v>0</v>
      </c>
      <c r="K198" s="8">
        <v>0</v>
      </c>
      <c r="L198" s="12" t="s">
        <v>213</v>
      </c>
      <c r="M198" s="16">
        <v>4.3037974683544302</v>
      </c>
      <c r="N198" s="16">
        <f>(G198+M198)/2</f>
        <v>10.864019946298416</v>
      </c>
      <c r="O198" s="10" t="s">
        <v>339</v>
      </c>
      <c r="P198" s="8">
        <v>1</v>
      </c>
      <c r="Q198" s="21">
        <v>1</v>
      </c>
      <c r="R198" s="10">
        <v>0</v>
      </c>
      <c r="S198" s="8">
        <v>0</v>
      </c>
    </row>
    <row r="199" spans="1:19" x14ac:dyDescent="0.3">
      <c r="A199" s="8" t="s">
        <v>19</v>
      </c>
      <c r="B199" s="8" t="s">
        <v>362</v>
      </c>
      <c r="C199" s="8" t="s">
        <v>363</v>
      </c>
      <c r="D199" s="15">
        <v>42.105263157894697</v>
      </c>
      <c r="E199" s="15" t="s">
        <v>22</v>
      </c>
      <c r="F199" s="15" t="s">
        <v>22</v>
      </c>
      <c r="G199" s="15">
        <v>42.105263157894697</v>
      </c>
      <c r="H199" s="8">
        <v>9.7219999999999995</v>
      </c>
      <c r="I199" s="8">
        <v>9.8089999999999993</v>
      </c>
      <c r="J199" s="8">
        <v>9.8089999999999993</v>
      </c>
      <c r="K199" s="8">
        <v>9.8089999999999993</v>
      </c>
      <c r="L199" s="12" t="s">
        <v>364</v>
      </c>
      <c r="M199" s="16">
        <v>8.9361702127659601</v>
      </c>
      <c r="N199" s="16">
        <f>(G199+K199+M199)/3</f>
        <v>20.283477790220218</v>
      </c>
      <c r="O199" s="10"/>
      <c r="P199" s="8">
        <v>1</v>
      </c>
      <c r="Q199" s="21">
        <v>1</v>
      </c>
      <c r="R199" s="10">
        <v>0</v>
      </c>
      <c r="S199" s="8">
        <v>0</v>
      </c>
    </row>
    <row r="200" spans="1:19" x14ac:dyDescent="0.3">
      <c r="A200" s="8" t="s">
        <v>19</v>
      </c>
      <c r="B200" s="8" t="s">
        <v>365</v>
      </c>
      <c r="C200" s="8" t="s">
        <v>366</v>
      </c>
      <c r="D200" s="15">
        <v>86.956521739130395</v>
      </c>
      <c r="E200" s="15">
        <v>103.70370370370399</v>
      </c>
      <c r="F200" s="15" t="s">
        <v>22</v>
      </c>
      <c r="G200" s="15">
        <v>95.330112721417095</v>
      </c>
      <c r="H200" s="8">
        <v>41.12</v>
      </c>
      <c r="I200" s="8">
        <v>41.14</v>
      </c>
      <c r="J200" s="8">
        <v>41.14</v>
      </c>
      <c r="K200" s="8">
        <v>41.14</v>
      </c>
      <c r="L200" s="12" t="s">
        <v>367</v>
      </c>
      <c r="M200" s="16">
        <v>51.311475409836099</v>
      </c>
      <c r="N200" s="16">
        <f>(G200+K200+M200)/3</f>
        <v>62.593862710417731</v>
      </c>
      <c r="O200" s="10"/>
      <c r="P200" s="8">
        <v>1</v>
      </c>
      <c r="Q200" s="21">
        <v>1</v>
      </c>
      <c r="R200" s="10">
        <v>0</v>
      </c>
      <c r="S200" s="8">
        <v>0</v>
      </c>
    </row>
    <row r="201" spans="1:19" x14ac:dyDescent="0.3">
      <c r="A201" s="8" t="s">
        <v>19</v>
      </c>
      <c r="B201" s="8" t="s">
        <v>368</v>
      </c>
      <c r="C201" s="8" t="s">
        <v>369</v>
      </c>
      <c r="D201" s="15">
        <v>53.3333333333333</v>
      </c>
      <c r="E201" s="15">
        <v>53.3333333333333</v>
      </c>
      <c r="F201" s="15" t="s">
        <v>22</v>
      </c>
      <c r="G201" s="15">
        <v>53.3333333333333</v>
      </c>
      <c r="H201" s="8">
        <v>0</v>
      </c>
      <c r="I201" s="8">
        <v>3.2360000000000002</v>
      </c>
      <c r="J201" s="8">
        <v>3.2360000000000002</v>
      </c>
      <c r="K201" s="8">
        <v>0</v>
      </c>
      <c r="L201" s="12" t="s">
        <v>22</v>
      </c>
      <c r="M201" s="16" t="s">
        <v>22</v>
      </c>
      <c r="N201" s="16">
        <f>G201</f>
        <v>53.3333333333333</v>
      </c>
      <c r="O201" s="10" t="s">
        <v>370</v>
      </c>
      <c r="P201" s="8">
        <v>1</v>
      </c>
      <c r="Q201" s="21">
        <v>1</v>
      </c>
      <c r="R201" s="10">
        <v>0</v>
      </c>
      <c r="S201" s="8">
        <v>0</v>
      </c>
    </row>
    <row r="202" spans="1:19" x14ac:dyDescent="0.3">
      <c r="A202" s="8" t="s">
        <v>371</v>
      </c>
      <c r="B202" s="8" t="s">
        <v>372</v>
      </c>
      <c r="C202" s="8" t="s">
        <v>372</v>
      </c>
      <c r="D202" s="8" t="s">
        <v>22</v>
      </c>
      <c r="E202" s="8" t="s">
        <v>22</v>
      </c>
      <c r="F202" s="8" t="s">
        <v>22</v>
      </c>
      <c r="G202" s="8">
        <v>0</v>
      </c>
      <c r="H202" s="8">
        <v>0</v>
      </c>
      <c r="I202" s="8">
        <v>0</v>
      </c>
      <c r="J202" s="8">
        <v>4.016</v>
      </c>
      <c r="K202" s="8">
        <v>0</v>
      </c>
      <c r="L202" s="12" t="s">
        <v>22</v>
      </c>
      <c r="M202" s="16" t="s">
        <v>22</v>
      </c>
      <c r="N202" s="16">
        <v>0</v>
      </c>
      <c r="O202" s="10"/>
      <c r="P202" s="8">
        <f t="shared" ref="P202:P236" si="6">IF(N202=0,0,1)</f>
        <v>0</v>
      </c>
      <c r="Q202" s="11" t="s">
        <v>22</v>
      </c>
      <c r="R202" s="10">
        <v>0</v>
      </c>
      <c r="S202" s="8">
        <v>0</v>
      </c>
    </row>
    <row r="203" spans="1:19" x14ac:dyDescent="0.3">
      <c r="A203" s="8" t="s">
        <v>371</v>
      </c>
      <c r="B203" s="8" t="s">
        <v>373</v>
      </c>
      <c r="C203" s="8" t="s">
        <v>373</v>
      </c>
      <c r="D203" s="8" t="s">
        <v>22</v>
      </c>
      <c r="E203" s="8" t="s">
        <v>22</v>
      </c>
      <c r="F203" s="8" t="s">
        <v>22</v>
      </c>
      <c r="G203" s="8">
        <v>0</v>
      </c>
      <c r="H203" s="8">
        <v>0</v>
      </c>
      <c r="I203" s="8">
        <v>0</v>
      </c>
      <c r="J203" s="8">
        <v>2.669</v>
      </c>
      <c r="K203" s="8">
        <v>0</v>
      </c>
      <c r="L203" s="12" t="s">
        <v>22</v>
      </c>
      <c r="M203" s="16" t="s">
        <v>22</v>
      </c>
      <c r="N203" s="16">
        <v>0</v>
      </c>
      <c r="O203" s="10"/>
      <c r="P203" s="8">
        <f t="shared" si="6"/>
        <v>0</v>
      </c>
      <c r="Q203" s="11" t="s">
        <v>22</v>
      </c>
      <c r="R203" s="10">
        <v>0</v>
      </c>
      <c r="S203" s="8">
        <v>0</v>
      </c>
    </row>
    <row r="204" spans="1:19" x14ac:dyDescent="0.3">
      <c r="A204" s="8" t="s">
        <v>371</v>
      </c>
      <c r="B204" s="8" t="s">
        <v>374</v>
      </c>
      <c r="C204" s="8" t="s">
        <v>374</v>
      </c>
      <c r="D204" s="8" t="s">
        <v>22</v>
      </c>
      <c r="E204" s="8" t="s">
        <v>22</v>
      </c>
      <c r="F204" s="8" t="s">
        <v>22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12" t="s">
        <v>22</v>
      </c>
      <c r="M204" s="16" t="s">
        <v>22</v>
      </c>
      <c r="N204" s="16">
        <v>0</v>
      </c>
      <c r="O204" s="10"/>
      <c r="P204" s="8">
        <f t="shared" si="6"/>
        <v>0</v>
      </c>
      <c r="Q204" s="11" t="s">
        <v>22</v>
      </c>
      <c r="R204" s="10">
        <v>0</v>
      </c>
      <c r="S204" s="8">
        <v>0</v>
      </c>
    </row>
    <row r="205" spans="1:19" x14ac:dyDescent="0.3">
      <c r="A205" s="8" t="s">
        <v>371</v>
      </c>
      <c r="B205" s="8" t="s">
        <v>375</v>
      </c>
      <c r="C205" s="8" t="s">
        <v>375</v>
      </c>
      <c r="D205" s="8" t="s">
        <v>22</v>
      </c>
      <c r="E205" s="8" t="s">
        <v>22</v>
      </c>
      <c r="F205" s="8" t="s">
        <v>22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12" t="s">
        <v>22</v>
      </c>
      <c r="M205" s="16" t="s">
        <v>22</v>
      </c>
      <c r="N205" s="16">
        <v>0</v>
      </c>
      <c r="O205" s="10"/>
      <c r="P205" s="8">
        <f t="shared" si="6"/>
        <v>0</v>
      </c>
      <c r="Q205" s="11" t="s">
        <v>22</v>
      </c>
      <c r="R205" s="10">
        <v>0</v>
      </c>
      <c r="S205" s="8">
        <v>0</v>
      </c>
    </row>
    <row r="206" spans="1:19" x14ac:dyDescent="0.3">
      <c r="A206" s="8" t="s">
        <v>371</v>
      </c>
      <c r="B206" s="8" t="s">
        <v>376</v>
      </c>
      <c r="C206" s="8" t="s">
        <v>376</v>
      </c>
      <c r="D206" s="8" t="s">
        <v>22</v>
      </c>
      <c r="E206" s="8" t="s">
        <v>22</v>
      </c>
      <c r="F206" s="8" t="s">
        <v>22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12" t="s">
        <v>22</v>
      </c>
      <c r="M206" s="16" t="s">
        <v>22</v>
      </c>
      <c r="N206" s="16">
        <v>0</v>
      </c>
      <c r="O206" s="10"/>
      <c r="P206" s="8">
        <f t="shared" si="6"/>
        <v>0</v>
      </c>
      <c r="Q206" s="11" t="s">
        <v>22</v>
      </c>
      <c r="R206" s="10">
        <v>0</v>
      </c>
      <c r="S206" s="8">
        <v>0</v>
      </c>
    </row>
    <row r="207" spans="1:19" x14ac:dyDescent="0.3">
      <c r="A207" s="8" t="s">
        <v>371</v>
      </c>
      <c r="B207" s="8" t="s">
        <v>377</v>
      </c>
      <c r="C207" s="8" t="s">
        <v>377</v>
      </c>
      <c r="D207" s="8" t="s">
        <v>22</v>
      </c>
      <c r="E207" s="8" t="s">
        <v>22</v>
      </c>
      <c r="F207" s="8" t="s">
        <v>22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12" t="s">
        <v>22</v>
      </c>
      <c r="M207" s="16" t="s">
        <v>22</v>
      </c>
      <c r="N207" s="16">
        <v>0</v>
      </c>
      <c r="O207" s="10"/>
      <c r="P207" s="8">
        <f t="shared" si="6"/>
        <v>0</v>
      </c>
      <c r="Q207" s="11" t="s">
        <v>22</v>
      </c>
      <c r="R207" s="10">
        <v>0</v>
      </c>
      <c r="S207" s="8">
        <v>0</v>
      </c>
    </row>
    <row r="208" spans="1:19" x14ac:dyDescent="0.3">
      <c r="A208" s="8" t="s">
        <v>371</v>
      </c>
      <c r="B208" s="8" t="s">
        <v>378</v>
      </c>
      <c r="C208" s="8" t="s">
        <v>378</v>
      </c>
      <c r="D208" s="8" t="s">
        <v>22</v>
      </c>
      <c r="E208" s="8" t="s">
        <v>22</v>
      </c>
      <c r="F208" s="8" t="s">
        <v>22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12" t="s">
        <v>22</v>
      </c>
      <c r="M208" s="16" t="s">
        <v>22</v>
      </c>
      <c r="N208" s="16">
        <v>0</v>
      </c>
      <c r="O208" s="10"/>
      <c r="P208" s="8">
        <f t="shared" si="6"/>
        <v>0</v>
      </c>
      <c r="Q208" s="11" t="s">
        <v>22</v>
      </c>
      <c r="R208" s="10">
        <v>0</v>
      </c>
      <c r="S208" s="8">
        <v>0</v>
      </c>
    </row>
    <row r="209" spans="1:19" x14ac:dyDescent="0.3">
      <c r="A209" s="8" t="s">
        <v>371</v>
      </c>
      <c r="B209" s="8" t="s">
        <v>379</v>
      </c>
      <c r="C209" s="8" t="s">
        <v>379</v>
      </c>
      <c r="D209" s="8" t="s">
        <v>22</v>
      </c>
      <c r="E209" s="8" t="s">
        <v>22</v>
      </c>
      <c r="F209" s="8" t="s">
        <v>22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12" t="s">
        <v>22</v>
      </c>
      <c r="M209" s="16" t="s">
        <v>22</v>
      </c>
      <c r="N209" s="16">
        <v>0</v>
      </c>
      <c r="O209" s="10"/>
      <c r="P209" s="8">
        <f t="shared" si="6"/>
        <v>0</v>
      </c>
      <c r="Q209" s="11" t="s">
        <v>22</v>
      </c>
      <c r="R209" s="10">
        <v>0</v>
      </c>
      <c r="S209" s="8">
        <v>0</v>
      </c>
    </row>
    <row r="210" spans="1:19" x14ac:dyDescent="0.3">
      <c r="A210" s="8" t="s">
        <v>371</v>
      </c>
      <c r="B210" s="8" t="s">
        <v>380</v>
      </c>
      <c r="C210" s="8" t="s">
        <v>380</v>
      </c>
      <c r="D210" s="8" t="s">
        <v>22</v>
      </c>
      <c r="E210" s="8" t="s">
        <v>22</v>
      </c>
      <c r="F210" s="8" t="s">
        <v>22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12" t="s">
        <v>22</v>
      </c>
      <c r="M210" s="16" t="s">
        <v>22</v>
      </c>
      <c r="N210" s="16">
        <v>0</v>
      </c>
      <c r="O210" s="10"/>
      <c r="P210" s="12">
        <f t="shared" si="6"/>
        <v>0</v>
      </c>
      <c r="Q210" s="11" t="s">
        <v>22</v>
      </c>
      <c r="R210" s="10">
        <v>0</v>
      </c>
      <c r="S210" s="8">
        <v>0</v>
      </c>
    </row>
    <row r="211" spans="1:19" x14ac:dyDescent="0.3">
      <c r="A211" s="8" t="s">
        <v>371</v>
      </c>
      <c r="B211" s="8" t="s">
        <v>381</v>
      </c>
      <c r="C211" s="8" t="s">
        <v>381</v>
      </c>
      <c r="D211" s="8" t="s">
        <v>22</v>
      </c>
      <c r="E211" s="8" t="s">
        <v>22</v>
      </c>
      <c r="F211" s="8" t="s">
        <v>22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12" t="s">
        <v>22</v>
      </c>
      <c r="M211" s="16" t="s">
        <v>22</v>
      </c>
      <c r="N211" s="16">
        <v>0</v>
      </c>
      <c r="O211" s="10"/>
      <c r="P211" s="8">
        <f t="shared" si="6"/>
        <v>0</v>
      </c>
      <c r="Q211" s="11" t="s">
        <v>22</v>
      </c>
      <c r="R211" s="10">
        <v>0</v>
      </c>
      <c r="S211" s="8">
        <v>0</v>
      </c>
    </row>
    <row r="212" spans="1:19" x14ac:dyDescent="0.3">
      <c r="A212" s="8" t="s">
        <v>371</v>
      </c>
      <c r="B212" s="8" t="s">
        <v>382</v>
      </c>
      <c r="C212" s="8" t="s">
        <v>382</v>
      </c>
      <c r="D212" s="8" t="s">
        <v>22</v>
      </c>
      <c r="E212" s="8" t="s">
        <v>22</v>
      </c>
      <c r="F212" s="8" t="s">
        <v>22</v>
      </c>
      <c r="G212" s="8">
        <v>0</v>
      </c>
      <c r="H212" s="8">
        <v>0</v>
      </c>
      <c r="I212" s="8">
        <v>2.2759999999999998</v>
      </c>
      <c r="J212" s="8">
        <v>2.2759999999999998</v>
      </c>
      <c r="K212" s="8">
        <v>0</v>
      </c>
      <c r="L212" s="12" t="s">
        <v>22</v>
      </c>
      <c r="M212" s="16" t="s">
        <v>22</v>
      </c>
      <c r="N212" s="16">
        <v>0</v>
      </c>
      <c r="O212" s="10"/>
      <c r="P212" s="8">
        <f t="shared" si="6"/>
        <v>0</v>
      </c>
      <c r="Q212" s="11" t="s">
        <v>22</v>
      </c>
      <c r="R212" s="10">
        <v>0</v>
      </c>
      <c r="S212" s="8">
        <v>0</v>
      </c>
    </row>
    <row r="213" spans="1:19" x14ac:dyDescent="0.3">
      <c r="A213" s="8" t="s">
        <v>371</v>
      </c>
      <c r="B213" s="8" t="s">
        <v>383</v>
      </c>
      <c r="C213" s="8" t="s">
        <v>383</v>
      </c>
      <c r="D213" s="8" t="s">
        <v>22</v>
      </c>
      <c r="E213" s="8" t="s">
        <v>22</v>
      </c>
      <c r="F213" s="8" t="s">
        <v>22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12" t="s">
        <v>22</v>
      </c>
      <c r="M213" s="16" t="s">
        <v>22</v>
      </c>
      <c r="N213" s="16">
        <v>0</v>
      </c>
      <c r="O213" s="10"/>
      <c r="P213" s="8">
        <f t="shared" si="6"/>
        <v>0</v>
      </c>
      <c r="Q213" s="11" t="s">
        <v>22</v>
      </c>
      <c r="R213" s="10">
        <v>0</v>
      </c>
      <c r="S213" s="8">
        <v>0</v>
      </c>
    </row>
    <row r="214" spans="1:19" x14ac:dyDescent="0.3">
      <c r="A214" s="8" t="s">
        <v>371</v>
      </c>
      <c r="B214" s="8" t="s">
        <v>384</v>
      </c>
      <c r="C214" s="8" t="s">
        <v>384</v>
      </c>
      <c r="D214" s="8" t="s">
        <v>22</v>
      </c>
      <c r="E214" s="8" t="s">
        <v>22</v>
      </c>
      <c r="F214" s="8" t="s">
        <v>22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12" t="s">
        <v>22</v>
      </c>
      <c r="M214" s="16" t="s">
        <v>22</v>
      </c>
      <c r="N214" s="16">
        <v>0</v>
      </c>
      <c r="O214" s="10"/>
      <c r="P214" s="8">
        <f t="shared" si="6"/>
        <v>0</v>
      </c>
      <c r="Q214" s="11" t="s">
        <v>22</v>
      </c>
      <c r="R214" s="10">
        <v>0</v>
      </c>
      <c r="S214" s="8">
        <v>0</v>
      </c>
    </row>
    <row r="215" spans="1:19" x14ac:dyDescent="0.3">
      <c r="A215" s="8" t="s">
        <v>371</v>
      </c>
      <c r="B215" s="8" t="s">
        <v>385</v>
      </c>
      <c r="C215" s="8" t="s">
        <v>385</v>
      </c>
      <c r="D215" s="8" t="s">
        <v>22</v>
      </c>
      <c r="E215" s="8" t="s">
        <v>22</v>
      </c>
      <c r="F215" s="8" t="s">
        <v>22</v>
      </c>
      <c r="G215" s="8">
        <v>0</v>
      </c>
      <c r="H215" s="8">
        <v>0</v>
      </c>
      <c r="I215" s="8">
        <v>4.2569999999999997</v>
      </c>
      <c r="J215" s="8">
        <v>4.2569999999999997</v>
      </c>
      <c r="K215" s="8">
        <v>0</v>
      </c>
      <c r="L215" s="12" t="s">
        <v>22</v>
      </c>
      <c r="M215" s="16" t="s">
        <v>22</v>
      </c>
      <c r="N215" s="16">
        <v>0</v>
      </c>
      <c r="O215" s="10"/>
      <c r="P215" s="8">
        <f t="shared" si="6"/>
        <v>0</v>
      </c>
      <c r="Q215" s="11" t="s">
        <v>22</v>
      </c>
      <c r="R215" s="10">
        <v>0</v>
      </c>
      <c r="S215" s="8">
        <v>0</v>
      </c>
    </row>
    <row r="216" spans="1:19" x14ac:dyDescent="0.3">
      <c r="A216" s="8" t="s">
        <v>371</v>
      </c>
      <c r="B216" s="8" t="s">
        <v>386</v>
      </c>
      <c r="C216" s="8" t="s">
        <v>386</v>
      </c>
      <c r="D216" s="8" t="s">
        <v>22</v>
      </c>
      <c r="E216" s="8" t="s">
        <v>22</v>
      </c>
      <c r="F216" s="8" t="s">
        <v>22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12" t="s">
        <v>22</v>
      </c>
      <c r="M216" s="16" t="s">
        <v>22</v>
      </c>
      <c r="N216" s="16">
        <v>0</v>
      </c>
      <c r="O216" s="10"/>
      <c r="P216" s="8">
        <f t="shared" si="6"/>
        <v>0</v>
      </c>
      <c r="Q216" s="11" t="s">
        <v>22</v>
      </c>
      <c r="R216" s="10">
        <v>0</v>
      </c>
      <c r="S216" s="8">
        <v>0</v>
      </c>
    </row>
    <row r="217" spans="1:19" x14ac:dyDescent="0.3">
      <c r="A217" s="8" t="s">
        <v>371</v>
      </c>
      <c r="B217" s="8" t="s">
        <v>387</v>
      </c>
      <c r="C217" s="8" t="s">
        <v>387</v>
      </c>
      <c r="D217" s="8" t="s">
        <v>22</v>
      </c>
      <c r="E217" s="8" t="s">
        <v>22</v>
      </c>
      <c r="F217" s="8" t="s">
        <v>22</v>
      </c>
      <c r="G217" s="8">
        <v>0</v>
      </c>
      <c r="H217" s="8">
        <v>0</v>
      </c>
      <c r="I217" s="8">
        <v>6.9</v>
      </c>
      <c r="J217" s="8">
        <v>6.048</v>
      </c>
      <c r="K217" s="8">
        <v>0</v>
      </c>
      <c r="L217" s="12" t="s">
        <v>22</v>
      </c>
      <c r="M217" s="16" t="s">
        <v>22</v>
      </c>
      <c r="N217" s="16">
        <v>0</v>
      </c>
      <c r="O217" s="10"/>
      <c r="P217" s="8">
        <f t="shared" si="6"/>
        <v>0</v>
      </c>
      <c r="Q217" s="11" t="s">
        <v>22</v>
      </c>
      <c r="R217" s="10">
        <v>0</v>
      </c>
      <c r="S217" s="8">
        <v>0</v>
      </c>
    </row>
    <row r="218" spans="1:19" x14ac:dyDescent="0.3">
      <c r="A218" s="8" t="s">
        <v>371</v>
      </c>
      <c r="B218" s="8" t="s">
        <v>388</v>
      </c>
      <c r="C218" s="8" t="s">
        <v>388</v>
      </c>
      <c r="D218" s="8" t="s">
        <v>22</v>
      </c>
      <c r="E218" s="8" t="s">
        <v>22</v>
      </c>
      <c r="F218" s="8" t="s">
        <v>22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12" t="s">
        <v>22</v>
      </c>
      <c r="M218" s="16" t="s">
        <v>22</v>
      </c>
      <c r="N218" s="16">
        <v>0</v>
      </c>
      <c r="O218" s="10"/>
      <c r="P218" s="8">
        <f t="shared" si="6"/>
        <v>0</v>
      </c>
      <c r="Q218" s="11" t="s">
        <v>22</v>
      </c>
      <c r="R218" s="10">
        <v>0</v>
      </c>
      <c r="S218" s="8">
        <v>0</v>
      </c>
    </row>
    <row r="219" spans="1:19" x14ac:dyDescent="0.3">
      <c r="A219" s="8" t="s">
        <v>371</v>
      </c>
      <c r="B219" s="8" t="s">
        <v>389</v>
      </c>
      <c r="C219" s="8" t="s">
        <v>389</v>
      </c>
      <c r="D219" s="8" t="s">
        <v>22</v>
      </c>
      <c r="E219" s="8" t="s">
        <v>22</v>
      </c>
      <c r="F219" s="8" t="s">
        <v>22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12" t="s">
        <v>22</v>
      </c>
      <c r="M219" s="16" t="s">
        <v>22</v>
      </c>
      <c r="N219" s="16">
        <v>0</v>
      </c>
      <c r="O219" s="10"/>
      <c r="P219" s="8">
        <f t="shared" si="6"/>
        <v>0</v>
      </c>
      <c r="Q219" s="11" t="s">
        <v>22</v>
      </c>
      <c r="R219" s="10">
        <v>0</v>
      </c>
      <c r="S219" s="8">
        <v>0</v>
      </c>
    </row>
    <row r="220" spans="1:19" x14ac:dyDescent="0.3">
      <c r="A220" s="8" t="s">
        <v>371</v>
      </c>
      <c r="B220" s="8" t="s">
        <v>390</v>
      </c>
      <c r="C220" s="8" t="s">
        <v>390</v>
      </c>
      <c r="D220" s="8" t="s">
        <v>22</v>
      </c>
      <c r="E220" s="8" t="s">
        <v>22</v>
      </c>
      <c r="F220" s="8" t="s">
        <v>22</v>
      </c>
      <c r="G220" s="8">
        <v>0</v>
      </c>
      <c r="H220" s="8">
        <v>0</v>
      </c>
      <c r="I220" s="8">
        <v>0</v>
      </c>
      <c r="J220" s="8">
        <v>4.57</v>
      </c>
      <c r="K220" s="8">
        <v>0</v>
      </c>
      <c r="L220" s="12" t="s">
        <v>22</v>
      </c>
      <c r="M220" s="16" t="s">
        <v>22</v>
      </c>
      <c r="N220" s="16">
        <v>0</v>
      </c>
      <c r="O220" s="10"/>
      <c r="P220" s="8">
        <f t="shared" si="6"/>
        <v>0</v>
      </c>
      <c r="Q220" s="11" t="s">
        <v>22</v>
      </c>
      <c r="R220" s="10">
        <v>0</v>
      </c>
      <c r="S220" s="8">
        <v>0</v>
      </c>
    </row>
    <row r="221" spans="1:19" x14ac:dyDescent="0.3">
      <c r="A221" s="8" t="s">
        <v>371</v>
      </c>
      <c r="B221" s="8" t="s">
        <v>391</v>
      </c>
      <c r="C221" s="8" t="s">
        <v>391</v>
      </c>
      <c r="D221" s="8" t="s">
        <v>22</v>
      </c>
      <c r="E221" s="8" t="s">
        <v>22</v>
      </c>
      <c r="F221" s="8" t="s">
        <v>22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12" t="s">
        <v>22</v>
      </c>
      <c r="M221" s="16" t="s">
        <v>22</v>
      </c>
      <c r="N221" s="16">
        <v>0</v>
      </c>
      <c r="O221" s="10"/>
      <c r="P221" s="8">
        <f t="shared" si="6"/>
        <v>0</v>
      </c>
      <c r="Q221" s="11" t="s">
        <v>22</v>
      </c>
      <c r="R221" s="10">
        <v>0</v>
      </c>
      <c r="S221" s="8">
        <v>0</v>
      </c>
    </row>
    <row r="222" spans="1:19" x14ac:dyDescent="0.3">
      <c r="A222" s="8" t="s">
        <v>371</v>
      </c>
      <c r="B222" s="8" t="s">
        <v>392</v>
      </c>
      <c r="C222" s="8" t="s">
        <v>392</v>
      </c>
      <c r="D222" s="8" t="s">
        <v>22</v>
      </c>
      <c r="E222" s="8" t="s">
        <v>22</v>
      </c>
      <c r="F222" s="8" t="s">
        <v>22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12" t="s">
        <v>22</v>
      </c>
      <c r="M222" s="16" t="s">
        <v>22</v>
      </c>
      <c r="N222" s="16">
        <v>0</v>
      </c>
      <c r="O222" s="10"/>
      <c r="P222" s="8">
        <f t="shared" si="6"/>
        <v>0</v>
      </c>
      <c r="Q222" s="11" t="s">
        <v>22</v>
      </c>
      <c r="R222" s="10">
        <v>0</v>
      </c>
      <c r="S222" s="8">
        <v>0</v>
      </c>
    </row>
    <row r="223" spans="1:19" x14ac:dyDescent="0.3">
      <c r="A223" s="8" t="s">
        <v>371</v>
      </c>
      <c r="B223" s="8" t="s">
        <v>393</v>
      </c>
      <c r="C223" s="8" t="s">
        <v>393</v>
      </c>
      <c r="D223" s="8" t="s">
        <v>22</v>
      </c>
      <c r="E223" s="8" t="s">
        <v>22</v>
      </c>
      <c r="F223" s="8" t="s">
        <v>22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12" t="s">
        <v>22</v>
      </c>
      <c r="M223" s="16" t="s">
        <v>22</v>
      </c>
      <c r="N223" s="16">
        <v>0</v>
      </c>
      <c r="O223" s="10"/>
      <c r="P223" s="8">
        <f t="shared" si="6"/>
        <v>0</v>
      </c>
      <c r="Q223" s="11" t="s">
        <v>22</v>
      </c>
      <c r="R223" s="10">
        <v>0</v>
      </c>
      <c r="S223" s="8">
        <v>0</v>
      </c>
    </row>
    <row r="224" spans="1:19" x14ac:dyDescent="0.3">
      <c r="A224" s="8" t="s">
        <v>394</v>
      </c>
      <c r="B224" s="8" t="s">
        <v>395</v>
      </c>
      <c r="C224" s="8" t="s">
        <v>396</v>
      </c>
      <c r="D224" s="8" t="s">
        <v>22</v>
      </c>
      <c r="E224" s="8" t="s">
        <v>22</v>
      </c>
      <c r="F224" s="8" t="s">
        <v>22</v>
      </c>
      <c r="G224" s="8" t="s">
        <v>22</v>
      </c>
      <c r="H224" s="8">
        <v>13.31</v>
      </c>
      <c r="I224" s="8">
        <v>13.32</v>
      </c>
      <c r="J224" s="8">
        <v>13.31</v>
      </c>
      <c r="K224" s="8">
        <v>13.31</v>
      </c>
      <c r="L224" s="12" t="s">
        <v>22</v>
      </c>
      <c r="M224" s="16" t="s">
        <v>22</v>
      </c>
      <c r="N224" s="16">
        <v>13.31</v>
      </c>
      <c r="O224" s="10"/>
      <c r="P224" s="8">
        <f t="shared" si="6"/>
        <v>1</v>
      </c>
      <c r="Q224" s="11">
        <v>1</v>
      </c>
      <c r="R224" s="10">
        <v>0</v>
      </c>
      <c r="S224" s="8">
        <v>0</v>
      </c>
    </row>
    <row r="225" spans="1:19" x14ac:dyDescent="0.3">
      <c r="A225" s="8" t="s">
        <v>394</v>
      </c>
      <c r="B225" s="8" t="s">
        <v>395</v>
      </c>
      <c r="C225" s="8" t="s">
        <v>397</v>
      </c>
      <c r="D225" s="8" t="s">
        <v>22</v>
      </c>
      <c r="E225" s="8" t="s">
        <v>22</v>
      </c>
      <c r="F225" s="8" t="s">
        <v>22</v>
      </c>
      <c r="G225" s="8" t="s">
        <v>22</v>
      </c>
      <c r="H225" s="8">
        <v>16.64</v>
      </c>
      <c r="I225" s="8">
        <v>16.64</v>
      </c>
      <c r="J225" s="8">
        <v>16.64</v>
      </c>
      <c r="K225" s="8">
        <v>16.64</v>
      </c>
      <c r="L225" s="12" t="s">
        <v>22</v>
      </c>
      <c r="M225" s="16" t="s">
        <v>22</v>
      </c>
      <c r="N225" s="16">
        <v>16.64</v>
      </c>
      <c r="O225" s="10"/>
      <c r="P225" s="8">
        <f t="shared" si="6"/>
        <v>1</v>
      </c>
      <c r="Q225" s="11">
        <v>1</v>
      </c>
      <c r="R225" s="10">
        <v>0</v>
      </c>
      <c r="S225" s="8">
        <v>0</v>
      </c>
    </row>
    <row r="226" spans="1:19" x14ac:dyDescent="0.3">
      <c r="A226" s="8" t="s">
        <v>394</v>
      </c>
      <c r="B226" s="8" t="s">
        <v>398</v>
      </c>
      <c r="C226" s="8" t="s">
        <v>399</v>
      </c>
      <c r="D226" s="8">
        <v>0</v>
      </c>
      <c r="E226" s="8" t="s">
        <v>22</v>
      </c>
      <c r="F226" s="8" t="s">
        <v>22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12" t="s">
        <v>22</v>
      </c>
      <c r="M226" s="16" t="s">
        <v>22</v>
      </c>
      <c r="N226" s="16">
        <v>0</v>
      </c>
      <c r="O226" s="10"/>
      <c r="P226" s="8">
        <f t="shared" si="6"/>
        <v>0</v>
      </c>
      <c r="Q226" s="11" t="s">
        <v>22</v>
      </c>
      <c r="R226" s="10">
        <v>0</v>
      </c>
      <c r="S226" s="8">
        <v>0</v>
      </c>
    </row>
    <row r="227" spans="1:19" x14ac:dyDescent="0.3">
      <c r="A227" s="8" t="s">
        <v>394</v>
      </c>
      <c r="B227" s="8" t="s">
        <v>398</v>
      </c>
      <c r="C227" s="8" t="s">
        <v>400</v>
      </c>
      <c r="D227" s="8">
        <v>0</v>
      </c>
      <c r="E227" s="8" t="s">
        <v>22</v>
      </c>
      <c r="F227" s="8" t="s">
        <v>22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12" t="s">
        <v>22</v>
      </c>
      <c r="M227" s="16" t="s">
        <v>22</v>
      </c>
      <c r="N227" s="16">
        <v>0</v>
      </c>
      <c r="O227" s="10"/>
      <c r="P227" s="8">
        <f t="shared" si="6"/>
        <v>0</v>
      </c>
      <c r="Q227" s="11" t="s">
        <v>22</v>
      </c>
      <c r="R227" s="10">
        <v>0</v>
      </c>
      <c r="S227" s="8">
        <v>0</v>
      </c>
    </row>
    <row r="228" spans="1:19" x14ac:dyDescent="0.3">
      <c r="A228" s="8" t="s">
        <v>394</v>
      </c>
      <c r="B228" s="8" t="s">
        <v>398</v>
      </c>
      <c r="C228" s="8" t="s">
        <v>401</v>
      </c>
      <c r="D228" s="16">
        <v>114.28571428571399</v>
      </c>
      <c r="E228" s="16" t="s">
        <v>22</v>
      </c>
      <c r="F228" s="16" t="s">
        <v>22</v>
      </c>
      <c r="G228" s="16">
        <v>114.28571428571399</v>
      </c>
      <c r="H228" s="8">
        <v>17.36</v>
      </c>
      <c r="I228" s="8">
        <v>52.68</v>
      </c>
      <c r="J228" s="8">
        <v>52.68</v>
      </c>
      <c r="K228" s="8">
        <v>52.68</v>
      </c>
      <c r="L228" s="12" t="s">
        <v>22</v>
      </c>
      <c r="M228" s="16" t="s">
        <v>22</v>
      </c>
      <c r="N228" s="16">
        <v>52.68</v>
      </c>
      <c r="O228" s="10" t="s">
        <v>402</v>
      </c>
      <c r="P228" s="8">
        <f t="shared" si="6"/>
        <v>1</v>
      </c>
      <c r="Q228" s="11" t="s">
        <v>22</v>
      </c>
      <c r="R228" s="10">
        <v>0</v>
      </c>
      <c r="S228" s="8">
        <v>0</v>
      </c>
    </row>
    <row r="229" spans="1:19" x14ac:dyDescent="0.3">
      <c r="A229" s="8" t="s">
        <v>394</v>
      </c>
      <c r="B229" s="8" t="s">
        <v>403</v>
      </c>
      <c r="C229" s="8" t="s">
        <v>404</v>
      </c>
      <c r="D229" s="8" t="s">
        <v>22</v>
      </c>
      <c r="E229" s="8" t="s">
        <v>22</v>
      </c>
      <c r="F229" s="8" t="s">
        <v>22</v>
      </c>
      <c r="G229" s="8" t="s">
        <v>22</v>
      </c>
      <c r="H229" s="8">
        <v>0</v>
      </c>
      <c r="I229" s="8">
        <v>8.3230000000000004</v>
      </c>
      <c r="J229" s="8">
        <v>4.3040000000000003</v>
      </c>
      <c r="K229" s="8">
        <v>8.3230000000000004</v>
      </c>
      <c r="L229" s="12" t="s">
        <v>22</v>
      </c>
      <c r="M229" s="16" t="s">
        <v>22</v>
      </c>
      <c r="N229" s="16">
        <v>8.3230000000000004</v>
      </c>
      <c r="O229" s="10" t="s">
        <v>134</v>
      </c>
      <c r="P229" s="8">
        <f t="shared" si="6"/>
        <v>1</v>
      </c>
      <c r="Q229" s="11">
        <v>1</v>
      </c>
      <c r="R229" s="10">
        <v>0</v>
      </c>
      <c r="S229" s="8">
        <v>0</v>
      </c>
    </row>
    <row r="230" spans="1:19" x14ac:dyDescent="0.3">
      <c r="A230" s="8" t="s">
        <v>394</v>
      </c>
      <c r="B230" s="8" t="s">
        <v>405</v>
      </c>
      <c r="C230" s="8" t="s">
        <v>406</v>
      </c>
      <c r="D230" s="16" t="s">
        <v>22</v>
      </c>
      <c r="E230" s="16" t="s">
        <v>22</v>
      </c>
      <c r="F230" s="16" t="s">
        <v>22</v>
      </c>
      <c r="G230" s="16" t="s">
        <v>22</v>
      </c>
      <c r="H230" s="8">
        <v>0</v>
      </c>
      <c r="I230" s="8">
        <v>11.66</v>
      </c>
      <c r="J230" s="8">
        <v>11.66</v>
      </c>
      <c r="K230" s="8">
        <v>0</v>
      </c>
      <c r="L230" s="12" t="s">
        <v>22</v>
      </c>
      <c r="M230" s="16" t="s">
        <v>22</v>
      </c>
      <c r="N230" s="16">
        <v>0</v>
      </c>
      <c r="O230" s="10" t="s">
        <v>134</v>
      </c>
      <c r="P230" s="8">
        <f t="shared" si="6"/>
        <v>0</v>
      </c>
      <c r="Q230" s="11" t="s">
        <v>22</v>
      </c>
      <c r="R230" s="10">
        <v>0</v>
      </c>
      <c r="S230" s="8">
        <v>0</v>
      </c>
    </row>
    <row r="231" spans="1:19" x14ac:dyDescent="0.3">
      <c r="A231" s="8" t="s">
        <v>394</v>
      </c>
      <c r="B231" s="8" t="s">
        <v>405</v>
      </c>
      <c r="C231" s="8" t="s">
        <v>407</v>
      </c>
      <c r="D231" s="8" t="s">
        <v>22</v>
      </c>
      <c r="E231" s="8" t="s">
        <v>22</v>
      </c>
      <c r="F231" s="8" t="s">
        <v>22</v>
      </c>
      <c r="G231" s="8" t="s">
        <v>22</v>
      </c>
      <c r="H231" s="8">
        <v>0</v>
      </c>
      <c r="I231" s="8">
        <v>8.9459999999999997</v>
      </c>
      <c r="J231" s="8">
        <v>8.9459999999999997</v>
      </c>
      <c r="K231" s="8">
        <v>0</v>
      </c>
      <c r="L231" s="12" t="s">
        <v>22</v>
      </c>
      <c r="M231" s="15" t="s">
        <v>22</v>
      </c>
      <c r="N231" s="16">
        <v>0</v>
      </c>
      <c r="O231" s="10" t="s">
        <v>134</v>
      </c>
      <c r="P231" s="8">
        <f t="shared" si="6"/>
        <v>0</v>
      </c>
      <c r="Q231" s="11" t="s">
        <v>22</v>
      </c>
      <c r="R231" s="10">
        <v>1</v>
      </c>
      <c r="S231" s="8">
        <v>0</v>
      </c>
    </row>
    <row r="232" spans="1:19" x14ac:dyDescent="0.3">
      <c r="A232" s="8" t="s">
        <v>394</v>
      </c>
      <c r="B232" s="8" t="s">
        <v>408</v>
      </c>
      <c r="C232" s="8" t="s">
        <v>409</v>
      </c>
      <c r="D232" s="8" t="s">
        <v>22</v>
      </c>
      <c r="E232" s="8" t="s">
        <v>22</v>
      </c>
      <c r="F232" s="8" t="s">
        <v>22</v>
      </c>
      <c r="G232" s="8" t="s">
        <v>22</v>
      </c>
      <c r="H232" s="8">
        <v>19.3</v>
      </c>
      <c r="I232" s="8">
        <v>33.01</v>
      </c>
      <c r="J232" s="8">
        <v>19.3</v>
      </c>
      <c r="K232" s="8">
        <v>25.72</v>
      </c>
      <c r="L232" s="12" t="s">
        <v>22</v>
      </c>
      <c r="M232" s="16" t="s">
        <v>22</v>
      </c>
      <c r="N232" s="16">
        <v>25.72</v>
      </c>
      <c r="O232" s="10" t="s">
        <v>134</v>
      </c>
      <c r="P232" s="8">
        <f t="shared" si="6"/>
        <v>1</v>
      </c>
      <c r="Q232" s="11">
        <v>1</v>
      </c>
      <c r="R232" s="10">
        <v>0</v>
      </c>
      <c r="S232" s="8">
        <v>0</v>
      </c>
    </row>
    <row r="233" spans="1:19" x14ac:dyDescent="0.3">
      <c r="A233" s="8" t="s">
        <v>394</v>
      </c>
      <c r="B233" s="8" t="s">
        <v>408</v>
      </c>
      <c r="C233" s="8" t="s">
        <v>410</v>
      </c>
      <c r="D233" s="8" t="s">
        <v>22</v>
      </c>
      <c r="E233" s="8" t="s">
        <v>22</v>
      </c>
      <c r="F233" s="8" t="s">
        <v>22</v>
      </c>
      <c r="G233" s="8" t="s">
        <v>22</v>
      </c>
      <c r="H233" s="8">
        <v>23.62</v>
      </c>
      <c r="I233" s="8">
        <v>46.04</v>
      </c>
      <c r="J233" s="8">
        <v>23.62</v>
      </c>
      <c r="K233" s="8">
        <v>32.729999999999997</v>
      </c>
      <c r="L233" s="12" t="s">
        <v>22</v>
      </c>
      <c r="M233" s="16" t="s">
        <v>22</v>
      </c>
      <c r="N233" s="16">
        <v>32.729999999999997</v>
      </c>
      <c r="O233" s="10" t="s">
        <v>134</v>
      </c>
      <c r="P233" s="8">
        <f t="shared" si="6"/>
        <v>1</v>
      </c>
      <c r="Q233" s="11">
        <v>1</v>
      </c>
      <c r="R233" s="10">
        <v>0</v>
      </c>
      <c r="S233" s="8">
        <v>0</v>
      </c>
    </row>
    <row r="234" spans="1:19" x14ac:dyDescent="0.3">
      <c r="A234" s="8" t="s">
        <v>394</v>
      </c>
      <c r="B234" s="8" t="s">
        <v>408</v>
      </c>
      <c r="C234" s="12" t="s">
        <v>411</v>
      </c>
      <c r="D234" s="8" t="s">
        <v>22</v>
      </c>
      <c r="E234" s="8" t="s">
        <v>22</v>
      </c>
      <c r="F234" s="8" t="s">
        <v>22</v>
      </c>
      <c r="G234" s="8" t="s">
        <v>22</v>
      </c>
      <c r="H234" s="8">
        <v>0</v>
      </c>
      <c r="I234" s="8">
        <v>7.4370000000000003</v>
      </c>
      <c r="J234" s="8">
        <v>7.3090000000000002</v>
      </c>
      <c r="K234" s="16">
        <v>7.3090000000000002</v>
      </c>
      <c r="L234" s="12" t="s">
        <v>22</v>
      </c>
      <c r="M234" s="16" t="s">
        <v>22</v>
      </c>
      <c r="N234" s="16">
        <v>7.3090000000000002</v>
      </c>
      <c r="O234" s="10" t="s">
        <v>134</v>
      </c>
      <c r="P234" s="8">
        <f t="shared" si="6"/>
        <v>1</v>
      </c>
      <c r="Q234" s="11">
        <v>1</v>
      </c>
      <c r="R234" s="10">
        <v>0</v>
      </c>
      <c r="S234" s="8">
        <v>0</v>
      </c>
    </row>
    <row r="235" spans="1:19" x14ac:dyDescent="0.3">
      <c r="A235" s="8" t="s">
        <v>394</v>
      </c>
      <c r="B235" s="8" t="s">
        <v>412</v>
      </c>
      <c r="C235" s="8" t="s">
        <v>413</v>
      </c>
      <c r="D235" s="8" t="s">
        <v>22</v>
      </c>
      <c r="E235" s="8" t="s">
        <v>22</v>
      </c>
      <c r="F235" s="8" t="s">
        <v>22</v>
      </c>
      <c r="G235" s="8" t="s">
        <v>22</v>
      </c>
      <c r="H235" s="8">
        <v>0</v>
      </c>
      <c r="I235" s="8">
        <v>2.4809999999999999</v>
      </c>
      <c r="J235" s="8">
        <v>2.4809999999999999</v>
      </c>
      <c r="K235" s="16">
        <v>2.4809999999999999</v>
      </c>
      <c r="L235" s="12" t="s">
        <v>22</v>
      </c>
      <c r="M235" s="16" t="s">
        <v>22</v>
      </c>
      <c r="N235" s="16">
        <v>2.48</v>
      </c>
      <c r="O235" s="10" t="s">
        <v>73</v>
      </c>
      <c r="P235" s="8">
        <f t="shared" si="6"/>
        <v>1</v>
      </c>
      <c r="Q235" s="11">
        <v>1</v>
      </c>
      <c r="R235" s="10">
        <v>0</v>
      </c>
      <c r="S235" s="8">
        <v>0</v>
      </c>
    </row>
    <row r="236" spans="1:19" x14ac:dyDescent="0.3">
      <c r="A236" s="8" t="s">
        <v>394</v>
      </c>
      <c r="B236" s="8" t="s">
        <v>414</v>
      </c>
      <c r="C236" s="8" t="s">
        <v>415</v>
      </c>
      <c r="D236" s="16" t="s">
        <v>22</v>
      </c>
      <c r="E236" s="16" t="s">
        <v>22</v>
      </c>
      <c r="F236" s="16" t="s">
        <v>22</v>
      </c>
      <c r="G236" s="16" t="s">
        <v>22</v>
      </c>
      <c r="H236" s="8">
        <v>20.88</v>
      </c>
      <c r="I236" s="8">
        <v>45.01</v>
      </c>
      <c r="J236" s="8">
        <v>20.88</v>
      </c>
      <c r="K236" s="8">
        <v>20.9</v>
      </c>
      <c r="L236" s="12" t="s">
        <v>22</v>
      </c>
      <c r="M236" s="16" t="s">
        <v>22</v>
      </c>
      <c r="N236" s="16">
        <f>K236</f>
        <v>20.9</v>
      </c>
      <c r="O236" s="10" t="s">
        <v>416</v>
      </c>
      <c r="P236" s="8">
        <f t="shared" si="6"/>
        <v>1</v>
      </c>
      <c r="Q236" s="11">
        <v>1</v>
      </c>
      <c r="R236" s="10">
        <v>0</v>
      </c>
      <c r="S236" s="8">
        <v>0</v>
      </c>
    </row>
    <row r="237" spans="1:19" x14ac:dyDescent="0.3">
      <c r="A237" s="8" t="s">
        <v>394</v>
      </c>
      <c r="B237" s="8" t="s">
        <v>417</v>
      </c>
      <c r="C237" s="8" t="s">
        <v>418</v>
      </c>
      <c r="D237" s="8" t="s">
        <v>22</v>
      </c>
      <c r="E237" s="8" t="s">
        <v>22</v>
      </c>
      <c r="F237" s="8" t="s">
        <v>22</v>
      </c>
      <c r="G237" s="8" t="s">
        <v>22</v>
      </c>
      <c r="H237" s="8">
        <v>11.73</v>
      </c>
      <c r="I237" s="8">
        <v>13.1</v>
      </c>
      <c r="J237" s="8">
        <v>11.73</v>
      </c>
      <c r="K237" s="8">
        <v>11.73</v>
      </c>
      <c r="L237" s="12" t="s">
        <v>22</v>
      </c>
      <c r="M237" s="15" t="s">
        <v>22</v>
      </c>
      <c r="N237" s="16">
        <f>K237</f>
        <v>11.73</v>
      </c>
      <c r="O237" s="10"/>
      <c r="P237" s="8">
        <v>1</v>
      </c>
      <c r="Q237" s="11">
        <v>1</v>
      </c>
      <c r="R237" s="10">
        <v>0</v>
      </c>
      <c r="S237" s="8">
        <v>0</v>
      </c>
    </row>
    <row r="238" spans="1:19" x14ac:dyDescent="0.3">
      <c r="A238" s="8" t="s">
        <v>394</v>
      </c>
      <c r="B238" s="8" t="s">
        <v>419</v>
      </c>
      <c r="C238" s="8" t="s">
        <v>420</v>
      </c>
      <c r="D238" s="8" t="s">
        <v>22</v>
      </c>
      <c r="E238" s="8" t="s">
        <v>22</v>
      </c>
      <c r="F238" s="8" t="s">
        <v>22</v>
      </c>
      <c r="G238" s="8" t="s">
        <v>22</v>
      </c>
      <c r="H238" s="24">
        <v>6023</v>
      </c>
      <c r="I238" s="8">
        <v>10.16</v>
      </c>
      <c r="J238" s="8">
        <v>9.1039999999999992</v>
      </c>
      <c r="K238" s="8">
        <v>9.1039999999999992</v>
      </c>
      <c r="L238" s="12" t="s">
        <v>22</v>
      </c>
      <c r="M238" s="15" t="s">
        <v>22</v>
      </c>
      <c r="N238" s="16">
        <f>K238</f>
        <v>9.1039999999999992</v>
      </c>
      <c r="O238" s="10"/>
      <c r="P238" s="8">
        <v>1</v>
      </c>
      <c r="Q238" s="11">
        <v>1</v>
      </c>
      <c r="R238" s="10">
        <v>0</v>
      </c>
      <c r="S238" s="8">
        <v>0</v>
      </c>
    </row>
    <row r="239" spans="1:19" x14ac:dyDescent="0.3">
      <c r="A239" s="8" t="s">
        <v>394</v>
      </c>
      <c r="B239" s="8" t="s">
        <v>421</v>
      </c>
      <c r="C239" s="8" t="s">
        <v>422</v>
      </c>
      <c r="D239" s="8" t="s">
        <v>22</v>
      </c>
      <c r="E239" s="8" t="s">
        <v>22</v>
      </c>
      <c r="F239" s="8" t="s">
        <v>22</v>
      </c>
      <c r="G239" s="8" t="s">
        <v>22</v>
      </c>
      <c r="H239" s="8">
        <v>0</v>
      </c>
      <c r="I239" s="8">
        <v>0</v>
      </c>
      <c r="J239" s="8">
        <v>0</v>
      </c>
      <c r="K239" s="8">
        <v>0</v>
      </c>
      <c r="L239" s="12" t="s">
        <v>22</v>
      </c>
      <c r="M239" s="15" t="s">
        <v>22</v>
      </c>
      <c r="N239" s="16">
        <v>0</v>
      </c>
      <c r="O239" s="10"/>
      <c r="P239" s="8">
        <v>0</v>
      </c>
      <c r="Q239" s="11" t="s">
        <v>22</v>
      </c>
      <c r="R239" s="10">
        <v>0</v>
      </c>
      <c r="S239" s="8">
        <v>0</v>
      </c>
    </row>
    <row r="240" spans="1:19" x14ac:dyDescent="0.3">
      <c r="A240" s="8" t="s">
        <v>394</v>
      </c>
      <c r="B240" s="8" t="s">
        <v>423</v>
      </c>
      <c r="C240" s="8" t="s">
        <v>424</v>
      </c>
      <c r="D240" s="8" t="s">
        <v>22</v>
      </c>
      <c r="E240" s="8" t="s">
        <v>22</v>
      </c>
      <c r="F240" s="8" t="s">
        <v>22</v>
      </c>
      <c r="G240" s="8" t="s">
        <v>22</v>
      </c>
      <c r="H240" s="8">
        <v>0</v>
      </c>
      <c r="I240" s="8">
        <v>0</v>
      </c>
      <c r="J240" s="8">
        <v>0</v>
      </c>
      <c r="K240" s="8">
        <v>0</v>
      </c>
      <c r="L240" s="12" t="s">
        <v>22</v>
      </c>
      <c r="M240" s="15" t="s">
        <v>22</v>
      </c>
      <c r="N240" s="16">
        <v>0</v>
      </c>
      <c r="O240" s="10"/>
      <c r="P240" s="8">
        <v>0</v>
      </c>
      <c r="Q240" s="11">
        <v>1</v>
      </c>
      <c r="R240" s="10">
        <v>0</v>
      </c>
      <c r="S240" s="8">
        <v>0</v>
      </c>
    </row>
    <row r="241" spans="1:19" x14ac:dyDescent="0.3">
      <c r="A241" s="8" t="s">
        <v>394</v>
      </c>
      <c r="B241" s="8" t="s">
        <v>425</v>
      </c>
      <c r="C241" s="8" t="s">
        <v>426</v>
      </c>
      <c r="D241" s="8" t="s">
        <v>22</v>
      </c>
      <c r="E241" s="8" t="s">
        <v>22</v>
      </c>
      <c r="F241" s="8" t="s">
        <v>22</v>
      </c>
      <c r="G241" s="8" t="s">
        <v>22</v>
      </c>
      <c r="H241" s="8">
        <v>0</v>
      </c>
      <c r="I241" s="8">
        <v>4.0190000000000001</v>
      </c>
      <c r="J241" s="8">
        <v>4.0190000000000001</v>
      </c>
      <c r="K241" s="8">
        <v>4.0190000000000001</v>
      </c>
      <c r="L241" s="12" t="s">
        <v>22</v>
      </c>
      <c r="M241" s="15" t="s">
        <v>22</v>
      </c>
      <c r="N241" s="16">
        <f>K241</f>
        <v>4.0190000000000001</v>
      </c>
      <c r="O241" s="10"/>
      <c r="P241" s="8">
        <v>1</v>
      </c>
      <c r="Q241" s="11">
        <v>1</v>
      </c>
      <c r="R241" s="10">
        <v>0</v>
      </c>
      <c r="S241" s="8">
        <v>0</v>
      </c>
    </row>
    <row r="242" spans="1:19" x14ac:dyDescent="0.3">
      <c r="A242" s="8" t="s">
        <v>394</v>
      </c>
      <c r="B242" s="8" t="s">
        <v>427</v>
      </c>
      <c r="C242" s="8" t="s">
        <v>428</v>
      </c>
      <c r="D242" s="8" t="s">
        <v>22</v>
      </c>
      <c r="E242" s="8" t="s">
        <v>22</v>
      </c>
      <c r="F242" s="8" t="s">
        <v>22</v>
      </c>
      <c r="G242" s="8" t="s">
        <v>22</v>
      </c>
      <c r="H242" s="8">
        <v>0</v>
      </c>
      <c r="I242" s="8">
        <v>0</v>
      </c>
      <c r="J242" s="8">
        <v>0</v>
      </c>
      <c r="K242" s="8">
        <v>0</v>
      </c>
      <c r="L242" s="12" t="s">
        <v>22</v>
      </c>
      <c r="M242" s="15" t="s">
        <v>22</v>
      </c>
      <c r="N242" s="16">
        <v>0</v>
      </c>
      <c r="O242" s="10"/>
      <c r="P242" s="8">
        <v>0</v>
      </c>
      <c r="Q242" s="11">
        <v>1</v>
      </c>
      <c r="R242" s="10">
        <v>0</v>
      </c>
      <c r="S242" s="8">
        <v>0</v>
      </c>
    </row>
    <row r="243" spans="1:19" x14ac:dyDescent="0.3">
      <c r="A243" s="8" t="s">
        <v>394</v>
      </c>
      <c r="B243" s="8" t="s">
        <v>429</v>
      </c>
      <c r="C243" s="8" t="s">
        <v>430</v>
      </c>
      <c r="D243" s="8" t="s">
        <v>22</v>
      </c>
      <c r="E243" s="8" t="s">
        <v>22</v>
      </c>
      <c r="F243" s="8" t="s">
        <v>22</v>
      </c>
      <c r="G243" s="8" t="s">
        <v>22</v>
      </c>
      <c r="H243" s="8">
        <v>0</v>
      </c>
      <c r="I243" s="8">
        <v>0</v>
      </c>
      <c r="J243" s="8">
        <v>0</v>
      </c>
      <c r="K243" s="8">
        <v>0</v>
      </c>
      <c r="L243" s="12" t="s">
        <v>22</v>
      </c>
      <c r="M243" s="15" t="s">
        <v>22</v>
      </c>
      <c r="N243" s="16">
        <v>0</v>
      </c>
      <c r="O243" s="10"/>
      <c r="P243" s="8">
        <v>0</v>
      </c>
      <c r="Q243" s="11" t="s">
        <v>22</v>
      </c>
      <c r="R243" s="10">
        <v>0</v>
      </c>
      <c r="S243" s="8">
        <v>0</v>
      </c>
    </row>
    <row r="244" spans="1:19" x14ac:dyDescent="0.3">
      <c r="A244" s="8" t="s">
        <v>394</v>
      </c>
      <c r="B244" s="8" t="s">
        <v>431</v>
      </c>
      <c r="C244" s="8" t="s">
        <v>432</v>
      </c>
      <c r="D244" s="8" t="s">
        <v>22</v>
      </c>
      <c r="E244" s="8" t="s">
        <v>22</v>
      </c>
      <c r="F244" s="8" t="s">
        <v>22</v>
      </c>
      <c r="G244" s="8" t="s">
        <v>22</v>
      </c>
      <c r="H244" s="8">
        <v>0</v>
      </c>
      <c r="I244" s="8">
        <v>0</v>
      </c>
      <c r="J244" s="8">
        <v>0</v>
      </c>
      <c r="K244" s="8">
        <v>0</v>
      </c>
      <c r="L244" s="12" t="s">
        <v>22</v>
      </c>
      <c r="M244" s="15" t="s">
        <v>22</v>
      </c>
      <c r="N244" s="16">
        <v>0</v>
      </c>
      <c r="O244" s="10"/>
      <c r="P244" s="8">
        <v>0</v>
      </c>
      <c r="Q244" s="11" t="s">
        <v>22</v>
      </c>
      <c r="R244" s="10">
        <v>0</v>
      </c>
      <c r="S244" s="8">
        <v>0</v>
      </c>
    </row>
    <row r="245" spans="1:19" x14ac:dyDescent="0.3">
      <c r="A245" s="8" t="s">
        <v>394</v>
      </c>
      <c r="B245" s="8" t="s">
        <v>433</v>
      </c>
      <c r="C245" s="8" t="s">
        <v>434</v>
      </c>
      <c r="D245" s="8" t="s">
        <v>22</v>
      </c>
      <c r="E245" s="8" t="s">
        <v>22</v>
      </c>
      <c r="F245" s="8" t="s">
        <v>22</v>
      </c>
      <c r="G245" s="8" t="s">
        <v>22</v>
      </c>
      <c r="H245" s="8">
        <v>0</v>
      </c>
      <c r="I245" s="8">
        <v>0</v>
      </c>
      <c r="J245" s="8">
        <v>0</v>
      </c>
      <c r="K245" s="8">
        <v>0</v>
      </c>
      <c r="L245" s="12" t="s">
        <v>22</v>
      </c>
      <c r="M245" s="15" t="s">
        <v>22</v>
      </c>
      <c r="N245" s="16">
        <v>0</v>
      </c>
      <c r="O245" s="10"/>
      <c r="P245" s="8">
        <v>0</v>
      </c>
      <c r="Q245" s="11" t="s">
        <v>22</v>
      </c>
      <c r="R245" s="10">
        <v>0</v>
      </c>
      <c r="S245" s="8">
        <v>0</v>
      </c>
    </row>
    <row r="246" spans="1:19" x14ac:dyDescent="0.3">
      <c r="A246" s="8" t="s">
        <v>394</v>
      </c>
      <c r="B246" s="8" t="s">
        <v>693</v>
      </c>
      <c r="C246" s="8" t="s">
        <v>694</v>
      </c>
      <c r="D246" s="8" t="s">
        <v>22</v>
      </c>
      <c r="E246" s="8" t="s">
        <v>22</v>
      </c>
      <c r="F246" s="8" t="s">
        <v>22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 t="s">
        <v>316</v>
      </c>
      <c r="M246" s="16">
        <v>0</v>
      </c>
      <c r="N246" s="16">
        <v>0</v>
      </c>
      <c r="O246" s="10"/>
      <c r="P246" s="8">
        <f>IF(N246=0,0,1)</f>
        <v>0</v>
      </c>
      <c r="Q246" s="11">
        <v>0</v>
      </c>
      <c r="R246" s="10">
        <v>0</v>
      </c>
      <c r="S246" s="8">
        <v>0</v>
      </c>
    </row>
    <row r="247" spans="1:19" ht="28.8" x14ac:dyDescent="0.3">
      <c r="A247" s="8" t="s">
        <v>394</v>
      </c>
      <c r="B247" s="8" t="s">
        <v>693</v>
      </c>
      <c r="C247" s="8" t="s">
        <v>695</v>
      </c>
      <c r="D247" s="16">
        <v>69.565217391304301</v>
      </c>
      <c r="E247" s="16">
        <v>25</v>
      </c>
      <c r="F247" s="16">
        <v>26.6666666666667</v>
      </c>
      <c r="G247" s="16">
        <v>47.699275362318801</v>
      </c>
      <c r="H247" s="8">
        <v>15.23</v>
      </c>
      <c r="I247" s="8">
        <v>28.83</v>
      </c>
      <c r="J247" s="8">
        <v>17.239999999999998</v>
      </c>
      <c r="K247" s="16">
        <v>23.035</v>
      </c>
      <c r="L247" s="8" t="s">
        <v>316</v>
      </c>
      <c r="M247" s="16">
        <v>72.075000000000003</v>
      </c>
      <c r="N247" s="16">
        <f>K247</f>
        <v>23.035</v>
      </c>
      <c r="O247" s="10" t="s">
        <v>435</v>
      </c>
      <c r="P247" s="8">
        <f>IF(N247=0,0,1)</f>
        <v>1</v>
      </c>
      <c r="Q247" s="11">
        <v>1</v>
      </c>
      <c r="R247" s="10">
        <v>0</v>
      </c>
      <c r="S247" s="8">
        <v>0</v>
      </c>
    </row>
    <row r="248" spans="1:19" x14ac:dyDescent="0.3">
      <c r="A248" s="8" t="s">
        <v>394</v>
      </c>
      <c r="B248" s="8" t="s">
        <v>693</v>
      </c>
      <c r="C248" s="8" t="s">
        <v>696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2.831</v>
      </c>
      <c r="K248" s="8">
        <v>0</v>
      </c>
      <c r="L248" s="8" t="s">
        <v>316</v>
      </c>
      <c r="M248" s="16">
        <v>7.1999999999999995E-2</v>
      </c>
      <c r="N248" s="16">
        <v>7.1999999999999995E-2</v>
      </c>
      <c r="O248" s="10" t="s">
        <v>85</v>
      </c>
      <c r="P248" s="8">
        <f>IF(N248=0,0,1)</f>
        <v>1</v>
      </c>
      <c r="Q248" s="11" t="s">
        <v>22</v>
      </c>
      <c r="R248" s="10">
        <v>0</v>
      </c>
      <c r="S248" s="8">
        <v>0</v>
      </c>
    </row>
    <row r="249" spans="1:19" x14ac:dyDescent="0.3">
      <c r="A249" s="8" t="s">
        <v>394</v>
      </c>
      <c r="B249" s="8" t="s">
        <v>697</v>
      </c>
      <c r="C249" s="8" t="s">
        <v>698</v>
      </c>
      <c r="D249" s="15">
        <v>50</v>
      </c>
      <c r="E249" s="15">
        <v>63.157894736842103</v>
      </c>
      <c r="F249" s="8" t="s">
        <v>22</v>
      </c>
      <c r="G249" s="16">
        <v>56.578947368421098</v>
      </c>
      <c r="H249" s="8">
        <v>14.7</v>
      </c>
      <c r="I249" s="8">
        <v>44.13</v>
      </c>
      <c r="J249" s="8">
        <v>44.13</v>
      </c>
      <c r="K249" s="8">
        <v>44.13</v>
      </c>
      <c r="L249" s="12" t="s">
        <v>436</v>
      </c>
      <c r="M249" s="16">
        <v>41.741932690017499</v>
      </c>
      <c r="N249" s="16">
        <f>(G249+K249+M249)/3</f>
        <v>47.483626686146202</v>
      </c>
      <c r="O249" s="10"/>
      <c r="P249" s="8">
        <v>1</v>
      </c>
      <c r="Q249" s="11">
        <v>1</v>
      </c>
      <c r="R249" s="10">
        <v>0</v>
      </c>
      <c r="S249" s="8">
        <v>0</v>
      </c>
    </row>
    <row r="250" spans="1:19" x14ac:dyDescent="0.3">
      <c r="A250" s="8" t="s">
        <v>394</v>
      </c>
      <c r="B250" s="8" t="s">
        <v>699</v>
      </c>
      <c r="C250" s="8" t="s">
        <v>700</v>
      </c>
      <c r="D250" s="8" t="s">
        <v>22</v>
      </c>
      <c r="E250" s="8" t="s">
        <v>22</v>
      </c>
      <c r="F250" s="8" t="s">
        <v>22</v>
      </c>
      <c r="G250" s="8" t="s">
        <v>22</v>
      </c>
      <c r="H250" s="8">
        <v>0</v>
      </c>
      <c r="I250" s="8">
        <v>3.49</v>
      </c>
      <c r="J250" s="8">
        <v>3.49</v>
      </c>
      <c r="K250" s="8">
        <v>0</v>
      </c>
      <c r="L250" s="12" t="s">
        <v>22</v>
      </c>
      <c r="M250" s="15" t="s">
        <v>22</v>
      </c>
      <c r="N250" s="16">
        <v>0</v>
      </c>
      <c r="O250" s="10"/>
      <c r="P250" s="8">
        <v>0</v>
      </c>
      <c r="Q250" s="11">
        <v>1</v>
      </c>
      <c r="R250" s="10">
        <v>0</v>
      </c>
      <c r="S250" s="8">
        <v>0</v>
      </c>
    </row>
    <row r="251" spans="1:19" x14ac:dyDescent="0.3">
      <c r="A251" s="8" t="s">
        <v>394</v>
      </c>
      <c r="B251" s="8" t="s">
        <v>701</v>
      </c>
      <c r="C251" s="8" t="s">
        <v>702</v>
      </c>
      <c r="D251" s="8" t="s">
        <v>22</v>
      </c>
      <c r="E251" s="8" t="s">
        <v>22</v>
      </c>
      <c r="F251" s="8" t="s">
        <v>22</v>
      </c>
      <c r="G251" s="8" t="s">
        <v>22</v>
      </c>
      <c r="H251" s="8">
        <v>8.8260000000000005</v>
      </c>
      <c r="I251" s="8">
        <v>9.06</v>
      </c>
      <c r="J251" s="8">
        <v>8.8260000000000005</v>
      </c>
      <c r="K251" s="8">
        <v>8.8989999999999991</v>
      </c>
      <c r="L251" s="12" t="s">
        <v>22</v>
      </c>
      <c r="M251" s="15" t="s">
        <v>22</v>
      </c>
      <c r="N251" s="16">
        <f>K251</f>
        <v>8.8989999999999991</v>
      </c>
      <c r="O251" s="10"/>
      <c r="P251" s="8">
        <v>1</v>
      </c>
      <c r="Q251" s="11">
        <v>1</v>
      </c>
      <c r="R251" s="10">
        <v>0</v>
      </c>
      <c r="S251" s="8">
        <v>0</v>
      </c>
    </row>
    <row r="252" spans="1:19" x14ac:dyDescent="0.3">
      <c r="A252" s="8" t="s">
        <v>394</v>
      </c>
      <c r="B252" s="8" t="s">
        <v>703</v>
      </c>
      <c r="C252" s="8" t="s">
        <v>704</v>
      </c>
      <c r="D252" s="8" t="s">
        <v>22</v>
      </c>
      <c r="E252" s="8" t="s">
        <v>22</v>
      </c>
      <c r="F252" s="8" t="s">
        <v>22</v>
      </c>
      <c r="G252" s="8" t="s">
        <v>22</v>
      </c>
      <c r="H252" s="8">
        <v>0</v>
      </c>
      <c r="I252" s="8">
        <v>0</v>
      </c>
      <c r="J252" s="8">
        <v>0</v>
      </c>
      <c r="K252" s="8">
        <v>0</v>
      </c>
      <c r="L252" s="12" t="s">
        <v>22</v>
      </c>
      <c r="M252" s="15" t="s">
        <v>22</v>
      </c>
      <c r="N252" s="16">
        <v>0</v>
      </c>
      <c r="O252" s="10"/>
      <c r="P252" s="8">
        <f t="shared" ref="P252:P257" si="7">IF(N252=0,0,1)</f>
        <v>0</v>
      </c>
      <c r="Q252" s="11" t="s">
        <v>22</v>
      </c>
      <c r="R252" s="10">
        <v>0</v>
      </c>
      <c r="S252" s="8">
        <v>0</v>
      </c>
    </row>
    <row r="253" spans="1:19" x14ac:dyDescent="0.3">
      <c r="A253" s="8" t="s">
        <v>394</v>
      </c>
      <c r="B253" s="8" t="s">
        <v>703</v>
      </c>
      <c r="C253" s="8" t="s">
        <v>705</v>
      </c>
      <c r="D253" s="8" t="s">
        <v>22</v>
      </c>
      <c r="E253" s="8" t="s">
        <v>22</v>
      </c>
      <c r="F253" s="8" t="s">
        <v>22</v>
      </c>
      <c r="G253" s="8" t="s">
        <v>22</v>
      </c>
      <c r="H253" s="8">
        <v>0</v>
      </c>
      <c r="I253" s="8">
        <v>0</v>
      </c>
      <c r="J253" s="8">
        <v>0</v>
      </c>
      <c r="K253" s="8">
        <v>0</v>
      </c>
      <c r="L253" s="12" t="s">
        <v>22</v>
      </c>
      <c r="M253" s="15" t="s">
        <v>22</v>
      </c>
      <c r="N253" s="16">
        <v>0</v>
      </c>
      <c r="O253" s="10"/>
      <c r="P253" s="8">
        <f t="shared" si="7"/>
        <v>0</v>
      </c>
      <c r="Q253" s="11">
        <v>1</v>
      </c>
      <c r="R253" s="10">
        <v>0</v>
      </c>
      <c r="S253" s="8">
        <v>0</v>
      </c>
    </row>
    <row r="254" spans="1:19" x14ac:dyDescent="0.3">
      <c r="A254" s="8" t="s">
        <v>394</v>
      </c>
      <c r="B254" s="8" t="s">
        <v>706</v>
      </c>
      <c r="C254" s="8" t="s">
        <v>707</v>
      </c>
      <c r="D254" s="16" t="s">
        <v>22</v>
      </c>
      <c r="E254" s="16" t="s">
        <v>22</v>
      </c>
      <c r="F254" s="16" t="s">
        <v>22</v>
      </c>
      <c r="G254" s="16" t="s">
        <v>22</v>
      </c>
      <c r="H254" s="8">
        <v>0</v>
      </c>
      <c r="I254" s="8">
        <v>0</v>
      </c>
      <c r="J254" s="8">
        <v>0</v>
      </c>
      <c r="K254" s="8">
        <v>0</v>
      </c>
      <c r="L254" s="12" t="s">
        <v>22</v>
      </c>
      <c r="M254" s="16" t="s">
        <v>22</v>
      </c>
      <c r="N254" s="16">
        <v>0</v>
      </c>
      <c r="O254" s="10"/>
      <c r="P254" s="8">
        <f t="shared" si="7"/>
        <v>0</v>
      </c>
      <c r="Q254" s="11">
        <v>1</v>
      </c>
      <c r="R254" s="10">
        <v>0</v>
      </c>
      <c r="S254" s="8">
        <v>0</v>
      </c>
    </row>
    <row r="255" spans="1:19" x14ac:dyDescent="0.3">
      <c r="A255" s="8" t="s">
        <v>394</v>
      </c>
      <c r="B255" s="8" t="s">
        <v>708</v>
      </c>
      <c r="C255" s="8" t="s">
        <v>709</v>
      </c>
      <c r="D255" s="8" t="s">
        <v>22</v>
      </c>
      <c r="E255" s="8" t="s">
        <v>22</v>
      </c>
      <c r="F255" s="8" t="s">
        <v>22</v>
      </c>
      <c r="G255" s="8" t="s">
        <v>22</v>
      </c>
      <c r="H255" s="8">
        <v>0</v>
      </c>
      <c r="I255" s="8">
        <v>0</v>
      </c>
      <c r="J255" s="8">
        <v>0</v>
      </c>
      <c r="K255" s="8">
        <v>0</v>
      </c>
      <c r="L255" s="12" t="s">
        <v>22</v>
      </c>
      <c r="M255" s="15" t="s">
        <v>22</v>
      </c>
      <c r="N255" s="16">
        <v>0</v>
      </c>
      <c r="O255" s="10"/>
      <c r="P255" s="8">
        <f t="shared" si="7"/>
        <v>0</v>
      </c>
      <c r="Q255" s="11">
        <v>1</v>
      </c>
      <c r="R255" s="10">
        <v>0</v>
      </c>
      <c r="S255" s="8">
        <v>0</v>
      </c>
    </row>
    <row r="256" spans="1:19" x14ac:dyDescent="0.3">
      <c r="A256" s="8" t="s">
        <v>394</v>
      </c>
      <c r="B256" s="8" t="s">
        <v>710</v>
      </c>
      <c r="C256" s="8" t="s">
        <v>711</v>
      </c>
      <c r="D256" s="8" t="s">
        <v>22</v>
      </c>
      <c r="E256" s="8" t="s">
        <v>22</v>
      </c>
      <c r="F256" s="8" t="s">
        <v>22</v>
      </c>
      <c r="G256" s="8" t="s">
        <v>22</v>
      </c>
      <c r="H256" s="8">
        <v>0</v>
      </c>
      <c r="I256" s="8">
        <v>0</v>
      </c>
      <c r="J256" s="8">
        <v>0</v>
      </c>
      <c r="K256" s="8">
        <v>0</v>
      </c>
      <c r="L256" s="12" t="s">
        <v>22</v>
      </c>
      <c r="M256" s="15" t="s">
        <v>22</v>
      </c>
      <c r="N256" s="16">
        <v>0</v>
      </c>
      <c r="O256" s="10"/>
      <c r="P256" s="8">
        <f t="shared" si="7"/>
        <v>0</v>
      </c>
      <c r="Q256" s="11">
        <v>1</v>
      </c>
      <c r="R256" s="10">
        <v>0</v>
      </c>
      <c r="S256" s="8">
        <v>0</v>
      </c>
    </row>
    <row r="257" spans="1:19" x14ac:dyDescent="0.3">
      <c r="A257" s="8" t="s">
        <v>394</v>
      </c>
      <c r="B257" s="8" t="s">
        <v>710</v>
      </c>
      <c r="C257" s="8" t="s">
        <v>712</v>
      </c>
      <c r="D257" s="8" t="s">
        <v>22</v>
      </c>
      <c r="E257" s="8" t="s">
        <v>22</v>
      </c>
      <c r="F257" s="8" t="s">
        <v>22</v>
      </c>
      <c r="G257" s="8" t="s">
        <v>22</v>
      </c>
      <c r="H257" s="8">
        <v>0</v>
      </c>
      <c r="I257" s="8">
        <v>0</v>
      </c>
      <c r="J257" s="8">
        <v>0</v>
      </c>
      <c r="K257" s="8">
        <v>0</v>
      </c>
      <c r="L257" s="12" t="s">
        <v>22</v>
      </c>
      <c r="M257" s="15" t="s">
        <v>22</v>
      </c>
      <c r="N257" s="16">
        <v>0</v>
      </c>
      <c r="O257" s="10"/>
      <c r="P257" s="8">
        <f t="shared" si="7"/>
        <v>0</v>
      </c>
      <c r="Q257" s="11">
        <v>1</v>
      </c>
      <c r="R257" s="10">
        <v>0</v>
      </c>
      <c r="S257" s="8">
        <v>0</v>
      </c>
    </row>
    <row r="258" spans="1:19" x14ac:dyDescent="0.3">
      <c r="A258" s="8" t="s">
        <v>394</v>
      </c>
      <c r="B258" s="8" t="s">
        <v>713</v>
      </c>
      <c r="C258" s="8" t="s">
        <v>714</v>
      </c>
      <c r="D258" s="8" t="s">
        <v>22</v>
      </c>
      <c r="E258" s="8" t="s">
        <v>22</v>
      </c>
      <c r="F258" s="8" t="s">
        <v>22</v>
      </c>
      <c r="G258" s="8" t="s">
        <v>22</v>
      </c>
      <c r="H258" s="8">
        <v>21.86</v>
      </c>
      <c r="I258" s="8">
        <v>21.86</v>
      </c>
      <c r="J258" s="8">
        <v>21.86</v>
      </c>
      <c r="K258" s="8">
        <v>21.86</v>
      </c>
      <c r="L258" s="12" t="s">
        <v>22</v>
      </c>
      <c r="M258" s="15" t="s">
        <v>22</v>
      </c>
      <c r="N258" s="16">
        <f>K258</f>
        <v>21.86</v>
      </c>
      <c r="O258" s="10"/>
      <c r="P258" s="8">
        <v>1</v>
      </c>
      <c r="Q258" s="11">
        <v>1</v>
      </c>
      <c r="R258" s="10">
        <v>0</v>
      </c>
      <c r="S258" s="8">
        <v>0</v>
      </c>
    </row>
    <row r="259" spans="1:19" x14ac:dyDescent="0.3">
      <c r="A259" s="8" t="s">
        <v>394</v>
      </c>
      <c r="B259" s="8" t="s">
        <v>715</v>
      </c>
      <c r="C259" s="8" t="s">
        <v>716</v>
      </c>
      <c r="D259" s="8" t="s">
        <v>22</v>
      </c>
      <c r="E259" s="8" t="s">
        <v>22</v>
      </c>
      <c r="F259" s="8" t="s">
        <v>22</v>
      </c>
      <c r="G259" s="8" t="s">
        <v>22</v>
      </c>
      <c r="H259" s="8">
        <v>0</v>
      </c>
      <c r="I259" s="8">
        <v>0</v>
      </c>
      <c r="J259" s="8">
        <v>0</v>
      </c>
      <c r="K259" s="8">
        <v>0</v>
      </c>
      <c r="L259" s="12" t="s">
        <v>22</v>
      </c>
      <c r="M259" s="15" t="s">
        <v>22</v>
      </c>
      <c r="N259" s="16">
        <v>0</v>
      </c>
      <c r="O259" s="10"/>
      <c r="P259" s="8">
        <v>0</v>
      </c>
      <c r="Q259" s="11">
        <v>1</v>
      </c>
      <c r="R259" s="10">
        <v>0</v>
      </c>
      <c r="S259" s="8">
        <v>0</v>
      </c>
    </row>
    <row r="260" spans="1:19" x14ac:dyDescent="0.3">
      <c r="A260" s="8" t="s">
        <v>394</v>
      </c>
      <c r="B260" s="8" t="s">
        <v>717</v>
      </c>
      <c r="C260" s="8" t="s">
        <v>718</v>
      </c>
      <c r="D260" s="8" t="s">
        <v>22</v>
      </c>
      <c r="E260" s="8" t="s">
        <v>22</v>
      </c>
      <c r="F260" s="8" t="s">
        <v>22</v>
      </c>
      <c r="G260" s="8" t="s">
        <v>22</v>
      </c>
      <c r="H260" s="8">
        <v>0</v>
      </c>
      <c r="I260" s="8">
        <v>0</v>
      </c>
      <c r="J260" s="8">
        <v>0</v>
      </c>
      <c r="K260" s="8">
        <v>0</v>
      </c>
      <c r="L260" s="12" t="s">
        <v>22</v>
      </c>
      <c r="M260" s="15" t="s">
        <v>22</v>
      </c>
      <c r="N260" s="16">
        <v>0</v>
      </c>
      <c r="O260" s="10"/>
      <c r="P260" s="8">
        <v>0</v>
      </c>
      <c r="Q260" s="11" t="s">
        <v>22</v>
      </c>
      <c r="R260" s="10">
        <v>0</v>
      </c>
      <c r="S260" s="8">
        <v>0</v>
      </c>
    </row>
    <row r="261" spans="1:19" x14ac:dyDescent="0.3">
      <c r="A261" s="8" t="s">
        <v>394</v>
      </c>
      <c r="B261" s="8" t="s">
        <v>719</v>
      </c>
      <c r="C261" s="8" t="s">
        <v>720</v>
      </c>
      <c r="D261" s="8" t="s">
        <v>22</v>
      </c>
      <c r="E261" s="8" t="s">
        <v>22</v>
      </c>
      <c r="F261" s="8" t="s">
        <v>22</v>
      </c>
      <c r="G261" s="8" t="s">
        <v>22</v>
      </c>
      <c r="H261" s="8">
        <v>0</v>
      </c>
      <c r="I261" s="8">
        <v>0</v>
      </c>
      <c r="J261" s="8">
        <v>0</v>
      </c>
      <c r="K261" s="8">
        <v>0</v>
      </c>
      <c r="L261" s="12" t="s">
        <v>22</v>
      </c>
      <c r="M261" s="15" t="s">
        <v>22</v>
      </c>
      <c r="N261" s="16">
        <v>0</v>
      </c>
      <c r="O261" s="10"/>
      <c r="P261" s="8">
        <v>0</v>
      </c>
      <c r="Q261" s="11">
        <v>1</v>
      </c>
      <c r="R261" s="10">
        <v>0</v>
      </c>
      <c r="S261" s="8">
        <v>0</v>
      </c>
    </row>
    <row r="262" spans="1:19" x14ac:dyDescent="0.3">
      <c r="A262" s="8" t="s">
        <v>394</v>
      </c>
      <c r="B262" s="8" t="s">
        <v>437</v>
      </c>
      <c r="C262" s="8" t="s">
        <v>438</v>
      </c>
      <c r="D262" s="8" t="s">
        <v>22</v>
      </c>
      <c r="E262" s="8" t="s">
        <v>22</v>
      </c>
      <c r="F262" s="8" t="s">
        <v>22</v>
      </c>
      <c r="G262" s="8" t="s">
        <v>22</v>
      </c>
      <c r="H262" s="8">
        <v>0</v>
      </c>
      <c r="I262" s="8">
        <v>2.7040000000000002</v>
      </c>
      <c r="J262" s="8">
        <v>2.7040000000000002</v>
      </c>
      <c r="K262" s="8">
        <v>0</v>
      </c>
      <c r="L262" s="12" t="s">
        <v>22</v>
      </c>
      <c r="M262" s="15" t="s">
        <v>22</v>
      </c>
      <c r="N262" s="16">
        <v>0</v>
      </c>
      <c r="O262" s="10"/>
      <c r="P262" s="8">
        <v>0</v>
      </c>
      <c r="Q262" s="11">
        <v>1</v>
      </c>
      <c r="R262" s="10">
        <v>0</v>
      </c>
      <c r="S262" s="8">
        <v>0</v>
      </c>
    </row>
    <row r="263" spans="1:19" x14ac:dyDescent="0.3">
      <c r="A263" s="8" t="s">
        <v>394</v>
      </c>
      <c r="B263" s="8" t="s">
        <v>439</v>
      </c>
      <c r="C263" s="8" t="s">
        <v>440</v>
      </c>
      <c r="D263" s="16">
        <v>23.529411764705898</v>
      </c>
      <c r="E263" s="16">
        <v>26.6666666666667</v>
      </c>
      <c r="F263" s="8" t="s">
        <v>22</v>
      </c>
      <c r="G263" s="16">
        <v>25.098039215686299</v>
      </c>
      <c r="H263" s="8">
        <v>0</v>
      </c>
      <c r="I263" s="8">
        <v>0</v>
      </c>
      <c r="J263" s="8">
        <v>0</v>
      </c>
      <c r="K263" s="8">
        <v>0</v>
      </c>
      <c r="L263" s="12" t="s">
        <v>441</v>
      </c>
      <c r="M263" s="16">
        <v>5.5555555555555598</v>
      </c>
      <c r="N263" s="16">
        <f>(G263+M263)/2</f>
        <v>15.32679738562093</v>
      </c>
      <c r="O263" s="10" t="s">
        <v>442</v>
      </c>
      <c r="P263" s="8">
        <v>1</v>
      </c>
      <c r="Q263" s="11" t="s">
        <v>22</v>
      </c>
      <c r="R263" s="10">
        <v>0</v>
      </c>
      <c r="S263" s="8">
        <v>0</v>
      </c>
    </row>
    <row r="264" spans="1:19" x14ac:dyDescent="0.3">
      <c r="A264" s="25" t="s">
        <v>394</v>
      </c>
      <c r="B264" s="25" t="s">
        <v>443</v>
      </c>
      <c r="C264" s="25" t="s">
        <v>444</v>
      </c>
      <c r="D264" s="25" t="s">
        <v>22</v>
      </c>
      <c r="E264" s="25" t="s">
        <v>22</v>
      </c>
      <c r="F264" s="25" t="s">
        <v>22</v>
      </c>
      <c r="G264" s="25" t="s">
        <v>22</v>
      </c>
      <c r="H264" s="25">
        <v>0</v>
      </c>
      <c r="I264" s="25">
        <v>0</v>
      </c>
      <c r="J264" s="25">
        <v>0</v>
      </c>
      <c r="K264" s="25">
        <v>0</v>
      </c>
      <c r="L264" s="26" t="s">
        <v>22</v>
      </c>
      <c r="M264" s="45" t="s">
        <v>22</v>
      </c>
      <c r="N264" s="27">
        <v>0</v>
      </c>
      <c r="O264" s="28"/>
      <c r="P264" s="25">
        <v>0</v>
      </c>
      <c r="Q264" s="29" t="s">
        <v>22</v>
      </c>
      <c r="R264" s="28">
        <v>0</v>
      </c>
      <c r="S264" s="25">
        <v>0</v>
      </c>
    </row>
  </sheetData>
  <pageMargins left="0" right="0" top="0.39374999999999999" bottom="0.39374999999999999" header="0" footer="0"/>
  <pageSetup paperSize="9" firstPageNumber="0" orientation="portrait" horizontalDpi="300" verticalDpi="300" r:id="rId1"/>
  <headerFooter>
    <oddHeader>&amp;C&amp;A</oddHead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6"/>
  <sheetViews>
    <sheetView zoomScaleNormal="100" workbookViewId="0"/>
  </sheetViews>
  <sheetFormatPr defaultColWidth="9" defaultRowHeight="14.4" x14ac:dyDescent="0.3"/>
  <cols>
    <col min="1" max="1" width="18.5" style="6" customWidth="1"/>
    <col min="2" max="2" width="11.19921875" style="30" customWidth="1"/>
    <col min="3" max="3" width="13.19921875" style="30" customWidth="1"/>
    <col min="4" max="4" width="19" style="30" customWidth="1"/>
    <col min="5" max="5" width="22.19921875" style="30" customWidth="1"/>
    <col min="6" max="6" width="40.59765625" style="30" customWidth="1"/>
    <col min="7" max="7" width="39.5" style="30" customWidth="1"/>
    <col min="8" max="8" width="25.19921875" style="30" customWidth="1"/>
    <col min="9" max="9" width="14" style="30" customWidth="1"/>
    <col min="10" max="10" width="20.09765625" style="30" customWidth="1"/>
    <col min="11" max="11" width="144" style="6" customWidth="1"/>
    <col min="12" max="1025" width="10.5" style="31" customWidth="1"/>
  </cols>
  <sheetData>
    <row r="1" spans="1:11" s="7" customFormat="1" ht="43.2" x14ac:dyDescent="0.25">
      <c r="A1" s="32" t="s">
        <v>0</v>
      </c>
      <c r="B1" s="33" t="s">
        <v>1</v>
      </c>
      <c r="C1" s="33" t="s">
        <v>2</v>
      </c>
      <c r="D1" s="32" t="s">
        <v>445</v>
      </c>
      <c r="E1" s="34" t="s">
        <v>446</v>
      </c>
      <c r="F1" s="32" t="s">
        <v>447</v>
      </c>
      <c r="G1" s="32" t="s">
        <v>448</v>
      </c>
      <c r="H1" s="32" t="s">
        <v>449</v>
      </c>
      <c r="I1" s="35" t="s">
        <v>450</v>
      </c>
      <c r="J1" s="36" t="s">
        <v>451</v>
      </c>
      <c r="K1" s="32" t="s">
        <v>452</v>
      </c>
    </row>
    <row r="2" spans="1:11" x14ac:dyDescent="0.3">
      <c r="A2" s="8" t="s">
        <v>19</v>
      </c>
      <c r="B2" s="8" t="s">
        <v>20</v>
      </c>
      <c r="C2" s="8" t="s">
        <v>30</v>
      </c>
      <c r="D2" s="11" t="s">
        <v>453</v>
      </c>
      <c r="E2" s="8" t="s">
        <v>454</v>
      </c>
      <c r="F2" s="11" t="s">
        <v>455</v>
      </c>
      <c r="G2" s="8" t="s">
        <v>456</v>
      </c>
      <c r="H2" s="8" t="s">
        <v>457</v>
      </c>
      <c r="I2" s="37" t="s">
        <v>458</v>
      </c>
      <c r="J2" s="37" t="s">
        <v>459</v>
      </c>
      <c r="K2" s="8" t="s">
        <v>460</v>
      </c>
    </row>
    <row r="3" spans="1:11" x14ac:dyDescent="0.3">
      <c r="A3" s="8" t="s">
        <v>19</v>
      </c>
      <c r="B3" s="8" t="s">
        <v>20</v>
      </c>
      <c r="C3" s="8" t="s">
        <v>30</v>
      </c>
      <c r="D3" s="8" t="s">
        <v>461</v>
      </c>
      <c r="E3" s="8" t="s">
        <v>454</v>
      </c>
      <c r="F3" s="11" t="s">
        <v>462</v>
      </c>
      <c r="G3" s="8" t="s">
        <v>463</v>
      </c>
      <c r="H3" s="8" t="s">
        <v>464</v>
      </c>
      <c r="I3" s="37" t="s">
        <v>458</v>
      </c>
      <c r="J3" s="37" t="s">
        <v>459</v>
      </c>
      <c r="K3" s="8" t="s">
        <v>465</v>
      </c>
    </row>
    <row r="4" spans="1:11" x14ac:dyDescent="0.3">
      <c r="A4" s="8" t="s">
        <v>19</v>
      </c>
      <c r="B4" s="8" t="s">
        <v>34</v>
      </c>
      <c r="C4" s="8" t="s">
        <v>35</v>
      </c>
      <c r="D4" s="11" t="s">
        <v>453</v>
      </c>
      <c r="E4" s="11" t="s">
        <v>454</v>
      </c>
      <c r="F4" s="11" t="s">
        <v>466</v>
      </c>
      <c r="G4" s="11" t="s">
        <v>467</v>
      </c>
      <c r="H4" s="11" t="s">
        <v>457</v>
      </c>
      <c r="I4" s="38" t="s">
        <v>458</v>
      </c>
      <c r="J4" s="37" t="s">
        <v>459</v>
      </c>
      <c r="K4" s="11" t="s">
        <v>468</v>
      </c>
    </row>
    <row r="5" spans="1:11" x14ac:dyDescent="0.3">
      <c r="A5" s="8" t="s">
        <v>19</v>
      </c>
      <c r="B5" s="8" t="s">
        <v>34</v>
      </c>
      <c r="C5" s="8" t="s">
        <v>35</v>
      </c>
      <c r="D5" s="8" t="s">
        <v>469</v>
      </c>
      <c r="E5" s="11" t="s">
        <v>454</v>
      </c>
      <c r="F5" s="11" t="s">
        <v>470</v>
      </c>
      <c r="G5" s="11" t="s">
        <v>471</v>
      </c>
      <c r="H5" s="11" t="s">
        <v>472</v>
      </c>
      <c r="I5" s="38" t="s">
        <v>473</v>
      </c>
      <c r="J5" s="38" t="s">
        <v>474</v>
      </c>
      <c r="K5" s="8" t="s">
        <v>475</v>
      </c>
    </row>
    <row r="6" spans="1:11" x14ac:dyDescent="0.3">
      <c r="A6" s="8" t="s">
        <v>19</v>
      </c>
      <c r="B6" s="8" t="s">
        <v>34</v>
      </c>
      <c r="C6" s="8" t="s">
        <v>35</v>
      </c>
      <c r="D6" s="11" t="s">
        <v>453</v>
      </c>
      <c r="E6" s="11" t="s">
        <v>454</v>
      </c>
      <c r="F6" s="11" t="s">
        <v>476</v>
      </c>
      <c r="G6" s="11" t="s">
        <v>477</v>
      </c>
      <c r="H6" s="11" t="s">
        <v>478</v>
      </c>
      <c r="I6" s="38" t="s">
        <v>479</v>
      </c>
      <c r="J6" s="38" t="s">
        <v>474</v>
      </c>
      <c r="K6" s="8" t="s">
        <v>480</v>
      </c>
    </row>
    <row r="7" spans="1:11" x14ac:dyDescent="0.3">
      <c r="A7" s="8" t="s">
        <v>19</v>
      </c>
      <c r="B7" s="8" t="s">
        <v>41</v>
      </c>
      <c r="C7" s="8" t="s">
        <v>42</v>
      </c>
      <c r="D7" s="11" t="s">
        <v>453</v>
      </c>
      <c r="E7" s="12" t="s">
        <v>454</v>
      </c>
      <c r="F7" s="11" t="s">
        <v>481</v>
      </c>
      <c r="G7" s="12" t="s">
        <v>477</v>
      </c>
      <c r="H7" s="12" t="s">
        <v>464</v>
      </c>
      <c r="I7" s="39" t="s">
        <v>458</v>
      </c>
      <c r="J7" s="37" t="s">
        <v>459</v>
      </c>
      <c r="K7" s="8" t="s">
        <v>482</v>
      </c>
    </row>
    <row r="8" spans="1:11" x14ac:dyDescent="0.3">
      <c r="A8" s="8" t="s">
        <v>19</v>
      </c>
      <c r="B8" s="8" t="s">
        <v>41</v>
      </c>
      <c r="C8" s="8" t="s">
        <v>42</v>
      </c>
      <c r="D8" s="11" t="s">
        <v>453</v>
      </c>
      <c r="E8" s="12" t="s">
        <v>454</v>
      </c>
      <c r="F8" s="11" t="s">
        <v>483</v>
      </c>
      <c r="G8" s="12" t="s">
        <v>477</v>
      </c>
      <c r="H8" s="12" t="s">
        <v>484</v>
      </c>
      <c r="I8" s="39" t="s">
        <v>479</v>
      </c>
      <c r="J8" s="39" t="s">
        <v>474</v>
      </c>
      <c r="K8" s="8" t="s">
        <v>485</v>
      </c>
    </row>
    <row r="9" spans="1:11" x14ac:dyDescent="0.3">
      <c r="A9" s="8" t="s">
        <v>19</v>
      </c>
      <c r="B9" s="8" t="s">
        <v>56</v>
      </c>
      <c r="C9" s="8" t="s">
        <v>63</v>
      </c>
      <c r="D9" s="8" t="s">
        <v>486</v>
      </c>
      <c r="E9" s="12" t="s">
        <v>454</v>
      </c>
      <c r="F9" s="11" t="s">
        <v>487</v>
      </c>
      <c r="G9" s="12" t="s">
        <v>477</v>
      </c>
      <c r="H9" s="12" t="s">
        <v>484</v>
      </c>
      <c r="I9" s="39" t="s">
        <v>479</v>
      </c>
      <c r="J9" s="39" t="s">
        <v>474</v>
      </c>
      <c r="K9" s="8" t="s">
        <v>488</v>
      </c>
    </row>
    <row r="10" spans="1:11" x14ac:dyDescent="0.3">
      <c r="A10" s="8" t="s">
        <v>19</v>
      </c>
      <c r="B10" s="8" t="s">
        <v>65</v>
      </c>
      <c r="C10" s="8" t="s">
        <v>66</v>
      </c>
      <c r="D10" s="11" t="s">
        <v>453</v>
      </c>
      <c r="E10" s="11" t="s">
        <v>454</v>
      </c>
      <c r="F10" s="11" t="s">
        <v>489</v>
      </c>
      <c r="G10" s="11" t="s">
        <v>477</v>
      </c>
      <c r="H10" s="11" t="s">
        <v>457</v>
      </c>
      <c r="I10" s="38" t="s">
        <v>458</v>
      </c>
      <c r="J10" s="37" t="s">
        <v>459</v>
      </c>
      <c r="K10" s="8" t="s">
        <v>490</v>
      </c>
    </row>
    <row r="11" spans="1:11" x14ac:dyDescent="0.3">
      <c r="A11" s="8" t="s">
        <v>19</v>
      </c>
      <c r="B11" s="8" t="s">
        <v>65</v>
      </c>
      <c r="C11" s="8" t="s">
        <v>66</v>
      </c>
      <c r="D11" s="11" t="s">
        <v>453</v>
      </c>
      <c r="E11" s="11" t="s">
        <v>454</v>
      </c>
      <c r="F11" s="11" t="s">
        <v>491</v>
      </c>
      <c r="G11" s="11" t="s">
        <v>477</v>
      </c>
      <c r="H11" s="11" t="s">
        <v>464</v>
      </c>
      <c r="I11" s="38" t="s">
        <v>458</v>
      </c>
      <c r="J11" s="37" t="s">
        <v>459</v>
      </c>
      <c r="K11" s="8" t="s">
        <v>492</v>
      </c>
    </row>
    <row r="12" spans="1:11" x14ac:dyDescent="0.3">
      <c r="A12" s="8" t="s">
        <v>19</v>
      </c>
      <c r="B12" s="8" t="s">
        <v>75</v>
      </c>
      <c r="C12" s="8" t="s">
        <v>76</v>
      </c>
      <c r="D12" s="11" t="s">
        <v>453</v>
      </c>
      <c r="E12" s="11" t="s">
        <v>454</v>
      </c>
      <c r="F12" s="11" t="s">
        <v>493</v>
      </c>
      <c r="G12" s="11" t="s">
        <v>494</v>
      </c>
      <c r="H12" s="11" t="s">
        <v>457</v>
      </c>
      <c r="I12" s="38" t="s">
        <v>458</v>
      </c>
      <c r="J12" s="37" t="s">
        <v>459</v>
      </c>
      <c r="K12" s="8" t="s">
        <v>495</v>
      </c>
    </row>
    <row r="13" spans="1:11" x14ac:dyDescent="0.3">
      <c r="A13" s="8" t="s">
        <v>19</v>
      </c>
      <c r="B13" s="8" t="s">
        <v>75</v>
      </c>
      <c r="C13" s="8" t="s">
        <v>76</v>
      </c>
      <c r="D13" s="11" t="s">
        <v>453</v>
      </c>
      <c r="E13" s="11" t="s">
        <v>454</v>
      </c>
      <c r="F13" s="11" t="s">
        <v>496</v>
      </c>
      <c r="G13" s="11" t="s">
        <v>477</v>
      </c>
      <c r="H13" s="11" t="s">
        <v>472</v>
      </c>
      <c r="I13" s="38" t="s">
        <v>479</v>
      </c>
      <c r="J13" s="38" t="s">
        <v>474</v>
      </c>
      <c r="K13" s="8" t="s">
        <v>497</v>
      </c>
    </row>
    <row r="14" spans="1:11" x14ac:dyDescent="0.3">
      <c r="A14" s="8" t="s">
        <v>19</v>
      </c>
      <c r="B14" s="8" t="s">
        <v>75</v>
      </c>
      <c r="C14" s="8" t="s">
        <v>76</v>
      </c>
      <c r="D14" s="11" t="s">
        <v>469</v>
      </c>
      <c r="E14" s="11" t="s">
        <v>454</v>
      </c>
      <c r="F14" s="11" t="s">
        <v>498</v>
      </c>
      <c r="G14" s="11" t="s">
        <v>499</v>
      </c>
      <c r="H14" s="11" t="s">
        <v>478</v>
      </c>
      <c r="I14" s="38" t="s">
        <v>473</v>
      </c>
      <c r="J14" s="38" t="s">
        <v>474</v>
      </c>
      <c r="K14" s="8" t="s">
        <v>497</v>
      </c>
    </row>
    <row r="15" spans="1:11" x14ac:dyDescent="0.3">
      <c r="A15" s="8" t="s">
        <v>19</v>
      </c>
      <c r="B15" s="8" t="s">
        <v>86</v>
      </c>
      <c r="C15" s="8" t="s">
        <v>87</v>
      </c>
      <c r="D15" s="11" t="s">
        <v>453</v>
      </c>
      <c r="E15" s="8" t="s">
        <v>454</v>
      </c>
      <c r="F15" s="11" t="s">
        <v>500</v>
      </c>
      <c r="G15" s="11" t="s">
        <v>501</v>
      </c>
      <c r="H15" s="8" t="s">
        <v>464</v>
      </c>
      <c r="I15" s="37" t="s">
        <v>458</v>
      </c>
      <c r="J15" s="37" t="s">
        <v>459</v>
      </c>
      <c r="K15" s="8" t="s">
        <v>502</v>
      </c>
    </row>
    <row r="16" spans="1:11" x14ac:dyDescent="0.3">
      <c r="A16" s="8" t="s">
        <v>19</v>
      </c>
      <c r="B16" s="8" t="s">
        <v>86</v>
      </c>
      <c r="C16" s="8" t="s">
        <v>87</v>
      </c>
      <c r="D16" s="11" t="s">
        <v>453</v>
      </c>
      <c r="E16" s="11" t="s">
        <v>454</v>
      </c>
      <c r="F16" s="11" t="s">
        <v>503</v>
      </c>
      <c r="G16" s="11" t="s">
        <v>477</v>
      </c>
      <c r="H16" s="8" t="s">
        <v>504</v>
      </c>
      <c r="I16" s="37" t="s">
        <v>479</v>
      </c>
      <c r="J16" s="38" t="s">
        <v>474</v>
      </c>
      <c r="K16" s="8" t="s">
        <v>505</v>
      </c>
    </row>
    <row r="17" spans="1:11" x14ac:dyDescent="0.3">
      <c r="A17" s="8" t="s">
        <v>19</v>
      </c>
      <c r="B17" s="8" t="s">
        <v>86</v>
      </c>
      <c r="C17" s="8" t="s">
        <v>87</v>
      </c>
      <c r="D17" s="8" t="s">
        <v>506</v>
      </c>
      <c r="E17" s="11" t="s">
        <v>454</v>
      </c>
      <c r="F17" s="11" t="s">
        <v>507</v>
      </c>
      <c r="G17" s="8" t="s">
        <v>456</v>
      </c>
      <c r="H17" s="8" t="s">
        <v>508</v>
      </c>
      <c r="I17" s="37" t="s">
        <v>473</v>
      </c>
      <c r="J17" s="38" t="s">
        <v>474</v>
      </c>
      <c r="K17" s="8" t="s">
        <v>509</v>
      </c>
    </row>
    <row r="18" spans="1:11" x14ac:dyDescent="0.3">
      <c r="A18" s="8" t="s">
        <v>19</v>
      </c>
      <c r="B18" s="8" t="s">
        <v>95</v>
      </c>
      <c r="C18" s="12" t="s">
        <v>96</v>
      </c>
      <c r="D18" s="11" t="s">
        <v>453</v>
      </c>
      <c r="E18" s="11" t="s">
        <v>454</v>
      </c>
      <c r="F18" s="11" t="s">
        <v>510</v>
      </c>
      <c r="G18" s="11" t="s">
        <v>477</v>
      </c>
      <c r="H18" s="11" t="s">
        <v>457</v>
      </c>
      <c r="I18" s="38" t="s">
        <v>458</v>
      </c>
      <c r="J18" s="37" t="s">
        <v>459</v>
      </c>
      <c r="K18" s="8" t="s">
        <v>511</v>
      </c>
    </row>
    <row r="19" spans="1:11" x14ac:dyDescent="0.3">
      <c r="A19" s="8" t="s">
        <v>19</v>
      </c>
      <c r="B19" s="8" t="s">
        <v>102</v>
      </c>
      <c r="C19" s="8" t="s">
        <v>103</v>
      </c>
      <c r="D19" s="11" t="s">
        <v>453</v>
      </c>
      <c r="E19" s="11" t="s">
        <v>454</v>
      </c>
      <c r="F19" s="11" t="s">
        <v>512</v>
      </c>
      <c r="G19" s="11" t="s">
        <v>513</v>
      </c>
      <c r="H19" s="11" t="s">
        <v>464</v>
      </c>
      <c r="I19" s="38" t="s">
        <v>458</v>
      </c>
      <c r="J19" s="37" t="s">
        <v>459</v>
      </c>
      <c r="K19" s="11" t="s">
        <v>514</v>
      </c>
    </row>
    <row r="20" spans="1:11" x14ac:dyDescent="0.3">
      <c r="A20" s="8" t="s">
        <v>19</v>
      </c>
      <c r="B20" s="8" t="s">
        <v>102</v>
      </c>
      <c r="C20" s="8" t="s">
        <v>103</v>
      </c>
      <c r="D20" s="11" t="s">
        <v>453</v>
      </c>
      <c r="E20" s="11" t="s">
        <v>454</v>
      </c>
      <c r="F20" s="11" t="s">
        <v>515</v>
      </c>
      <c r="G20" s="11" t="s">
        <v>516</v>
      </c>
      <c r="H20" s="11" t="s">
        <v>457</v>
      </c>
      <c r="I20" s="38" t="s">
        <v>458</v>
      </c>
      <c r="J20" s="37" t="s">
        <v>459</v>
      </c>
      <c r="K20" s="8" t="s">
        <v>517</v>
      </c>
    </row>
    <row r="21" spans="1:11" x14ac:dyDescent="0.3">
      <c r="A21" s="8" t="s">
        <v>19</v>
      </c>
      <c r="B21" s="8" t="s">
        <v>105</v>
      </c>
      <c r="C21" s="8" t="s">
        <v>106</v>
      </c>
      <c r="D21" s="11" t="s">
        <v>453</v>
      </c>
      <c r="E21" s="11" t="s">
        <v>454</v>
      </c>
      <c r="F21" s="11" t="s">
        <v>518</v>
      </c>
      <c r="G21" s="11" t="s">
        <v>519</v>
      </c>
      <c r="H21" s="11" t="s">
        <v>457</v>
      </c>
      <c r="I21" s="38" t="s">
        <v>458</v>
      </c>
      <c r="J21" s="37" t="s">
        <v>459</v>
      </c>
      <c r="K21" s="11" t="s">
        <v>520</v>
      </c>
    </row>
    <row r="22" spans="1:11" x14ac:dyDescent="0.3">
      <c r="A22" s="8" t="s">
        <v>19</v>
      </c>
      <c r="B22" s="8" t="s">
        <v>108</v>
      </c>
      <c r="C22" s="8" t="s">
        <v>109</v>
      </c>
      <c r="D22" s="11" t="s">
        <v>453</v>
      </c>
      <c r="E22" s="12" t="s">
        <v>454</v>
      </c>
      <c r="F22" s="11" t="s">
        <v>521</v>
      </c>
      <c r="G22" s="11" t="s">
        <v>456</v>
      </c>
      <c r="H22" s="12" t="s">
        <v>457</v>
      </c>
      <c r="I22" s="39" t="s">
        <v>458</v>
      </c>
      <c r="J22" s="37" t="s">
        <v>459</v>
      </c>
      <c r="K22" s="8" t="s">
        <v>522</v>
      </c>
    </row>
    <row r="23" spans="1:11" x14ac:dyDescent="0.3">
      <c r="A23" s="8" t="s">
        <v>19</v>
      </c>
      <c r="B23" s="8" t="s">
        <v>108</v>
      </c>
      <c r="C23" s="8" t="s">
        <v>109</v>
      </c>
      <c r="D23" s="11" t="s">
        <v>453</v>
      </c>
      <c r="E23" s="11" t="s">
        <v>454</v>
      </c>
      <c r="F23" s="11" t="s">
        <v>523</v>
      </c>
      <c r="G23" s="11" t="s">
        <v>524</v>
      </c>
      <c r="H23" s="11" t="s">
        <v>464</v>
      </c>
      <c r="I23" s="38" t="s">
        <v>458</v>
      </c>
      <c r="J23" s="37" t="s">
        <v>459</v>
      </c>
      <c r="K23" s="8" t="s">
        <v>525</v>
      </c>
    </row>
    <row r="24" spans="1:11" x14ac:dyDescent="0.3">
      <c r="A24" s="8" t="s">
        <v>19</v>
      </c>
      <c r="B24" s="8" t="s">
        <v>110</v>
      </c>
      <c r="C24" s="8" t="s">
        <v>111</v>
      </c>
      <c r="D24" s="11" t="s">
        <v>453</v>
      </c>
      <c r="E24" s="11" t="s">
        <v>454</v>
      </c>
      <c r="F24" s="11" t="s">
        <v>526</v>
      </c>
      <c r="G24" s="11" t="s">
        <v>456</v>
      </c>
      <c r="H24" s="11" t="s">
        <v>457</v>
      </c>
      <c r="I24" s="38" t="s">
        <v>458</v>
      </c>
      <c r="J24" s="37" t="s">
        <v>459</v>
      </c>
      <c r="K24" s="8" t="s">
        <v>527</v>
      </c>
    </row>
    <row r="25" spans="1:11" x14ac:dyDescent="0.3">
      <c r="A25" s="8" t="s">
        <v>19</v>
      </c>
      <c r="B25" s="8" t="s">
        <v>122</v>
      </c>
      <c r="C25" s="8" t="s">
        <v>123</v>
      </c>
      <c r="D25" s="8" t="s">
        <v>528</v>
      </c>
      <c r="E25" s="11" t="s">
        <v>454</v>
      </c>
      <c r="F25" s="11" t="s">
        <v>529</v>
      </c>
      <c r="G25" s="11" t="s">
        <v>456</v>
      </c>
      <c r="H25" s="11" t="s">
        <v>457</v>
      </c>
      <c r="I25" s="38" t="s">
        <v>479</v>
      </c>
      <c r="J25" s="38" t="s">
        <v>474</v>
      </c>
      <c r="K25" s="8" t="s">
        <v>530</v>
      </c>
    </row>
    <row r="26" spans="1:11" x14ac:dyDescent="0.3">
      <c r="A26" s="8" t="s">
        <v>19</v>
      </c>
      <c r="B26" s="8" t="s">
        <v>122</v>
      </c>
      <c r="C26" s="8" t="s">
        <v>123</v>
      </c>
      <c r="D26" s="8" t="s">
        <v>461</v>
      </c>
      <c r="E26" s="11" t="s">
        <v>454</v>
      </c>
      <c r="F26" s="11" t="s">
        <v>531</v>
      </c>
      <c r="G26" s="11" t="s">
        <v>477</v>
      </c>
      <c r="H26" s="11" t="s">
        <v>464</v>
      </c>
      <c r="I26" s="38" t="s">
        <v>479</v>
      </c>
      <c r="J26" s="38" t="s">
        <v>474</v>
      </c>
      <c r="K26" s="8" t="s">
        <v>532</v>
      </c>
    </row>
    <row r="27" spans="1:11" x14ac:dyDescent="0.3">
      <c r="A27" s="8" t="s">
        <v>19</v>
      </c>
      <c r="B27" s="8" t="s">
        <v>127</v>
      </c>
      <c r="C27" s="8" t="s">
        <v>128</v>
      </c>
      <c r="D27" s="11" t="s">
        <v>453</v>
      </c>
      <c r="E27" s="11" t="s">
        <v>454</v>
      </c>
      <c r="F27" s="11" t="s">
        <v>533</v>
      </c>
      <c r="G27" s="11" t="s">
        <v>477</v>
      </c>
      <c r="H27" s="11" t="s">
        <v>457</v>
      </c>
      <c r="I27" s="38" t="s">
        <v>458</v>
      </c>
      <c r="J27" s="38" t="s">
        <v>459</v>
      </c>
      <c r="K27" s="11" t="s">
        <v>534</v>
      </c>
    </row>
    <row r="28" spans="1:11" x14ac:dyDescent="0.3">
      <c r="A28" s="8" t="s">
        <v>19</v>
      </c>
      <c r="B28" s="8" t="s">
        <v>127</v>
      </c>
      <c r="C28" s="8" t="s">
        <v>128</v>
      </c>
      <c r="D28" s="11" t="s">
        <v>535</v>
      </c>
      <c r="E28" s="11" t="s">
        <v>454</v>
      </c>
      <c r="F28" s="11" t="s">
        <v>536</v>
      </c>
      <c r="G28" s="11" t="s">
        <v>537</v>
      </c>
      <c r="H28" s="11" t="s">
        <v>464</v>
      </c>
      <c r="I28" s="38" t="s">
        <v>458</v>
      </c>
      <c r="J28" s="38" t="s">
        <v>474</v>
      </c>
      <c r="K28" s="8" t="s">
        <v>538</v>
      </c>
    </row>
    <row r="29" spans="1:11" x14ac:dyDescent="0.3">
      <c r="A29" s="8" t="s">
        <v>19</v>
      </c>
      <c r="B29" s="8" t="s">
        <v>129</v>
      </c>
      <c r="C29" s="8" t="s">
        <v>130</v>
      </c>
      <c r="D29" s="11" t="s">
        <v>453</v>
      </c>
      <c r="E29" s="11" t="s">
        <v>454</v>
      </c>
      <c r="F29" s="11" t="s">
        <v>539</v>
      </c>
      <c r="G29" s="11" t="s">
        <v>540</v>
      </c>
      <c r="H29" s="11" t="s">
        <v>464</v>
      </c>
      <c r="I29" s="38" t="s">
        <v>458</v>
      </c>
      <c r="J29" s="38" t="s">
        <v>459</v>
      </c>
      <c r="K29" s="8" t="s">
        <v>541</v>
      </c>
    </row>
    <row r="30" spans="1:11" x14ac:dyDescent="0.3">
      <c r="A30" s="8" t="s">
        <v>19</v>
      </c>
      <c r="B30" s="8" t="s">
        <v>129</v>
      </c>
      <c r="C30" s="8" t="s">
        <v>130</v>
      </c>
      <c r="D30" s="11" t="s">
        <v>453</v>
      </c>
      <c r="E30" s="11" t="s">
        <v>454</v>
      </c>
      <c r="F30" s="11" t="s">
        <v>542</v>
      </c>
      <c r="G30" s="11" t="s">
        <v>456</v>
      </c>
      <c r="H30" s="11" t="s">
        <v>457</v>
      </c>
      <c r="I30" s="38" t="s">
        <v>458</v>
      </c>
      <c r="J30" s="38" t="s">
        <v>459</v>
      </c>
      <c r="K30" s="8" t="s">
        <v>543</v>
      </c>
    </row>
    <row r="31" spans="1:11" x14ac:dyDescent="0.3">
      <c r="A31" s="8" t="s">
        <v>19</v>
      </c>
      <c r="B31" s="8" t="s">
        <v>132</v>
      </c>
      <c r="C31" s="8" t="s">
        <v>133</v>
      </c>
      <c r="D31" s="11" t="s">
        <v>453</v>
      </c>
      <c r="E31" s="11" t="s">
        <v>544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</row>
    <row r="32" spans="1:11" x14ac:dyDescent="0.3">
      <c r="A32" s="8" t="s">
        <v>19</v>
      </c>
      <c r="B32" s="8" t="s">
        <v>135</v>
      </c>
      <c r="C32" s="8" t="s">
        <v>136</v>
      </c>
      <c r="D32" s="11" t="s">
        <v>453</v>
      </c>
      <c r="E32" s="11" t="s">
        <v>454</v>
      </c>
      <c r="F32" s="11" t="s">
        <v>545</v>
      </c>
      <c r="G32" s="11" t="s">
        <v>524</v>
      </c>
      <c r="H32" s="11" t="s">
        <v>464</v>
      </c>
      <c r="I32" s="38" t="s">
        <v>458</v>
      </c>
      <c r="J32" s="38" t="s">
        <v>459</v>
      </c>
      <c r="K32" s="11" t="s">
        <v>546</v>
      </c>
    </row>
    <row r="33" spans="1:11" x14ac:dyDescent="0.3">
      <c r="A33" s="8" t="s">
        <v>19</v>
      </c>
      <c r="B33" s="8" t="s">
        <v>135</v>
      </c>
      <c r="C33" s="8" t="s">
        <v>136</v>
      </c>
      <c r="D33" s="11" t="s">
        <v>453</v>
      </c>
      <c r="E33" s="11" t="s">
        <v>454</v>
      </c>
      <c r="F33" s="11" t="s">
        <v>547</v>
      </c>
      <c r="G33" s="11" t="s">
        <v>499</v>
      </c>
      <c r="H33" s="11" t="s">
        <v>457</v>
      </c>
      <c r="I33" s="38" t="s">
        <v>458</v>
      </c>
      <c r="J33" s="38" t="s">
        <v>459</v>
      </c>
      <c r="K33" s="11" t="s">
        <v>548</v>
      </c>
    </row>
    <row r="34" spans="1:11" x14ac:dyDescent="0.3">
      <c r="A34" s="8" t="s">
        <v>19</v>
      </c>
      <c r="B34" s="8" t="s">
        <v>138</v>
      </c>
      <c r="C34" s="8" t="s">
        <v>139</v>
      </c>
      <c r="D34" s="8" t="s">
        <v>549</v>
      </c>
      <c r="E34" s="11" t="s">
        <v>454</v>
      </c>
      <c r="F34" s="11" t="s">
        <v>550</v>
      </c>
      <c r="G34" s="11" t="s">
        <v>524</v>
      </c>
      <c r="H34" s="11" t="s">
        <v>551</v>
      </c>
      <c r="I34" s="38" t="s">
        <v>479</v>
      </c>
      <c r="J34" s="38" t="s">
        <v>474</v>
      </c>
      <c r="K34" s="8" t="s">
        <v>552</v>
      </c>
    </row>
    <row r="35" spans="1:11" x14ac:dyDescent="0.3">
      <c r="A35" s="8" t="s">
        <v>19</v>
      </c>
      <c r="B35" s="8" t="s">
        <v>140</v>
      </c>
      <c r="C35" s="8" t="s">
        <v>141</v>
      </c>
      <c r="D35" s="11" t="s">
        <v>453</v>
      </c>
      <c r="E35" s="11" t="s">
        <v>454</v>
      </c>
      <c r="F35" s="11" t="s">
        <v>553</v>
      </c>
      <c r="G35" s="11" t="s">
        <v>477</v>
      </c>
      <c r="H35" s="11" t="s">
        <v>457</v>
      </c>
      <c r="I35" s="38" t="s">
        <v>458</v>
      </c>
      <c r="J35" s="38" t="s">
        <v>459</v>
      </c>
      <c r="K35" s="8" t="s">
        <v>554</v>
      </c>
    </row>
    <row r="36" spans="1:11" x14ac:dyDescent="0.3">
      <c r="A36" s="8" t="s">
        <v>19</v>
      </c>
      <c r="B36" s="8" t="s">
        <v>143</v>
      </c>
      <c r="C36" s="8" t="s">
        <v>144</v>
      </c>
      <c r="D36" s="11" t="s">
        <v>453</v>
      </c>
      <c r="E36" s="11" t="s">
        <v>454</v>
      </c>
      <c r="F36" s="11" t="s">
        <v>555</v>
      </c>
      <c r="G36" s="11" t="s">
        <v>499</v>
      </c>
      <c r="H36" s="11" t="s">
        <v>457</v>
      </c>
      <c r="I36" s="38" t="s">
        <v>458</v>
      </c>
      <c r="J36" s="38" t="s">
        <v>459</v>
      </c>
      <c r="K36" s="8" t="s">
        <v>556</v>
      </c>
    </row>
    <row r="37" spans="1:11" x14ac:dyDescent="0.3">
      <c r="A37" s="8" t="s">
        <v>19</v>
      </c>
      <c r="B37" s="8" t="s">
        <v>143</v>
      </c>
      <c r="C37" s="8" t="s">
        <v>144</v>
      </c>
      <c r="D37" s="11" t="s">
        <v>535</v>
      </c>
      <c r="E37" s="11" t="s">
        <v>454</v>
      </c>
      <c r="F37" s="11" t="s">
        <v>557</v>
      </c>
      <c r="G37" s="11" t="s">
        <v>499</v>
      </c>
      <c r="H37" s="11" t="s">
        <v>464</v>
      </c>
      <c r="I37" s="38" t="s">
        <v>458</v>
      </c>
      <c r="J37" s="38" t="s">
        <v>474</v>
      </c>
      <c r="K37" s="8" t="s">
        <v>558</v>
      </c>
    </row>
    <row r="38" spans="1:11" x14ac:dyDescent="0.3">
      <c r="A38" s="8" t="s">
        <v>19</v>
      </c>
      <c r="B38" s="8" t="s">
        <v>149</v>
      </c>
      <c r="C38" s="8" t="s">
        <v>150</v>
      </c>
      <c r="D38" s="8" t="s">
        <v>559</v>
      </c>
      <c r="E38" s="11" t="s">
        <v>454</v>
      </c>
      <c r="F38" s="11" t="s">
        <v>560</v>
      </c>
      <c r="G38" s="11" t="s">
        <v>456</v>
      </c>
      <c r="H38" s="11" t="s">
        <v>551</v>
      </c>
      <c r="I38" s="38" t="s">
        <v>473</v>
      </c>
      <c r="J38" s="38" t="s">
        <v>474</v>
      </c>
      <c r="K38" s="8" t="s">
        <v>561</v>
      </c>
    </row>
    <row r="39" spans="1:11" x14ac:dyDescent="0.3">
      <c r="A39" s="8" t="s">
        <v>19</v>
      </c>
      <c r="B39" s="8" t="s">
        <v>152</v>
      </c>
      <c r="C39" s="8" t="s">
        <v>153</v>
      </c>
      <c r="D39" s="11" t="s">
        <v>453</v>
      </c>
      <c r="E39" s="11" t="s">
        <v>454</v>
      </c>
      <c r="F39" s="11" t="s">
        <v>521</v>
      </c>
      <c r="G39" s="11" t="s">
        <v>456</v>
      </c>
      <c r="H39" s="11" t="s">
        <v>457</v>
      </c>
      <c r="I39" s="38" t="s">
        <v>458</v>
      </c>
      <c r="J39" s="38" t="s">
        <v>459</v>
      </c>
      <c r="K39" s="8" t="s">
        <v>562</v>
      </c>
    </row>
    <row r="40" spans="1:11" x14ac:dyDescent="0.3">
      <c r="A40" s="8" t="s">
        <v>19</v>
      </c>
      <c r="B40" s="8" t="s">
        <v>156</v>
      </c>
      <c r="C40" s="8" t="s">
        <v>160</v>
      </c>
      <c r="D40" s="8" t="s">
        <v>528</v>
      </c>
      <c r="E40" s="11" t="s">
        <v>454</v>
      </c>
      <c r="F40" s="11" t="s">
        <v>563</v>
      </c>
      <c r="G40" s="11" t="s">
        <v>499</v>
      </c>
      <c r="H40" s="11" t="s">
        <v>457</v>
      </c>
      <c r="I40" s="38" t="s">
        <v>479</v>
      </c>
      <c r="J40" s="38" t="s">
        <v>474</v>
      </c>
      <c r="K40" s="8" t="s">
        <v>564</v>
      </c>
    </row>
    <row r="41" spans="1:11" x14ac:dyDescent="0.3">
      <c r="A41" s="8" t="s">
        <v>19</v>
      </c>
      <c r="B41" s="8" t="s">
        <v>179</v>
      </c>
      <c r="C41" s="8" t="s">
        <v>180</v>
      </c>
      <c r="D41" s="11" t="s">
        <v>528</v>
      </c>
      <c r="E41" s="11" t="s">
        <v>454</v>
      </c>
      <c r="F41" s="11" t="s">
        <v>565</v>
      </c>
      <c r="G41" s="11" t="s">
        <v>499</v>
      </c>
      <c r="H41" s="11" t="s">
        <v>457</v>
      </c>
      <c r="I41" s="38" t="s">
        <v>479</v>
      </c>
      <c r="J41" s="38" t="s">
        <v>474</v>
      </c>
      <c r="K41" s="8" t="s">
        <v>566</v>
      </c>
    </row>
    <row r="42" spans="1:11" x14ac:dyDescent="0.3">
      <c r="A42" s="8" t="s">
        <v>19</v>
      </c>
      <c r="B42" s="8" t="s">
        <v>186</v>
      </c>
      <c r="C42" s="8" t="s">
        <v>187</v>
      </c>
      <c r="D42" s="11" t="s">
        <v>453</v>
      </c>
      <c r="E42" s="11" t="s">
        <v>454</v>
      </c>
      <c r="F42" s="11" t="s">
        <v>567</v>
      </c>
      <c r="G42" s="11" t="s">
        <v>568</v>
      </c>
      <c r="H42" s="11" t="s">
        <v>457</v>
      </c>
      <c r="I42" s="38" t="s">
        <v>458</v>
      </c>
      <c r="J42" s="38" t="s">
        <v>459</v>
      </c>
      <c r="K42" s="8" t="s">
        <v>569</v>
      </c>
    </row>
    <row r="43" spans="1:11" x14ac:dyDescent="0.3">
      <c r="A43" s="8" t="s">
        <v>19</v>
      </c>
      <c r="B43" s="8" t="s">
        <v>190</v>
      </c>
      <c r="C43" s="8" t="s">
        <v>193</v>
      </c>
      <c r="D43" s="11" t="s">
        <v>453</v>
      </c>
      <c r="E43" s="11" t="s">
        <v>454</v>
      </c>
      <c r="F43" s="11" t="s">
        <v>570</v>
      </c>
      <c r="G43" s="11" t="s">
        <v>571</v>
      </c>
      <c r="H43" s="11" t="s">
        <v>457</v>
      </c>
      <c r="I43" s="38" t="s">
        <v>458</v>
      </c>
      <c r="J43" s="38" t="s">
        <v>459</v>
      </c>
      <c r="K43" s="8" t="s">
        <v>572</v>
      </c>
    </row>
    <row r="44" spans="1:11" x14ac:dyDescent="0.3">
      <c r="A44" s="8" t="s">
        <v>19</v>
      </c>
      <c r="B44" s="8" t="s">
        <v>190</v>
      </c>
      <c r="C44" s="8" t="s">
        <v>193</v>
      </c>
      <c r="D44" s="11" t="s">
        <v>453</v>
      </c>
      <c r="E44" s="11" t="s">
        <v>454</v>
      </c>
      <c r="F44" s="11" t="s">
        <v>573</v>
      </c>
      <c r="G44" s="11" t="s">
        <v>456</v>
      </c>
      <c r="H44" s="11" t="s">
        <v>464</v>
      </c>
      <c r="I44" s="38" t="s">
        <v>458</v>
      </c>
      <c r="J44" s="38" t="s">
        <v>459</v>
      </c>
      <c r="K44" s="8" t="s">
        <v>574</v>
      </c>
    </row>
    <row r="45" spans="1:11" x14ac:dyDescent="0.3">
      <c r="A45" s="8" t="s">
        <v>19</v>
      </c>
      <c r="B45" s="8" t="s">
        <v>211</v>
      </c>
      <c r="C45" s="8" t="s">
        <v>214</v>
      </c>
      <c r="D45" s="11" t="s">
        <v>453</v>
      </c>
      <c r="E45" s="11" t="s">
        <v>454</v>
      </c>
      <c r="F45" s="11" t="s">
        <v>575</v>
      </c>
      <c r="G45" s="11" t="s">
        <v>477</v>
      </c>
      <c r="H45" s="11" t="s">
        <v>457</v>
      </c>
      <c r="I45" s="38" t="s">
        <v>458</v>
      </c>
      <c r="J45" s="38" t="s">
        <v>459</v>
      </c>
      <c r="K45" s="8" t="s">
        <v>576</v>
      </c>
    </row>
    <row r="46" spans="1:11" x14ac:dyDescent="0.3">
      <c r="A46" s="8" t="s">
        <v>19</v>
      </c>
      <c r="B46" s="8" t="s">
        <v>211</v>
      </c>
      <c r="C46" s="8" t="s">
        <v>214</v>
      </c>
      <c r="D46" s="8" t="s">
        <v>461</v>
      </c>
      <c r="E46" s="11" t="s">
        <v>454</v>
      </c>
      <c r="F46" s="11" t="s">
        <v>577</v>
      </c>
      <c r="G46" s="11" t="s">
        <v>456</v>
      </c>
      <c r="H46" s="11" t="s">
        <v>484</v>
      </c>
      <c r="I46" s="38" t="s">
        <v>473</v>
      </c>
      <c r="J46" s="38" t="s">
        <v>474</v>
      </c>
      <c r="K46" s="8" t="s">
        <v>578</v>
      </c>
    </row>
    <row r="47" spans="1:11" x14ac:dyDescent="0.3">
      <c r="A47" s="8" t="s">
        <v>19</v>
      </c>
      <c r="B47" s="8" t="s">
        <v>219</v>
      </c>
      <c r="C47" s="8" t="s">
        <v>220</v>
      </c>
      <c r="D47" s="11" t="s">
        <v>453</v>
      </c>
      <c r="E47" s="11" t="s">
        <v>454</v>
      </c>
      <c r="F47" s="11" t="s">
        <v>579</v>
      </c>
      <c r="G47" s="11" t="s">
        <v>580</v>
      </c>
      <c r="H47" s="11" t="s">
        <v>457</v>
      </c>
      <c r="I47" s="38" t="s">
        <v>458</v>
      </c>
      <c r="J47" s="38" t="s">
        <v>459</v>
      </c>
      <c r="K47" s="8" t="s">
        <v>581</v>
      </c>
    </row>
    <row r="48" spans="1:11" x14ac:dyDescent="0.3">
      <c r="A48" s="8" t="s">
        <v>19</v>
      </c>
      <c r="B48" s="8" t="s">
        <v>219</v>
      </c>
      <c r="C48" s="8" t="s">
        <v>220</v>
      </c>
      <c r="D48" s="11" t="s">
        <v>469</v>
      </c>
      <c r="E48" s="11" t="s">
        <v>454</v>
      </c>
      <c r="F48" s="11" t="s">
        <v>582</v>
      </c>
      <c r="G48" s="11" t="s">
        <v>22</v>
      </c>
      <c r="H48" s="11" t="s">
        <v>484</v>
      </c>
      <c r="I48" s="38" t="s">
        <v>583</v>
      </c>
      <c r="J48" s="38" t="s">
        <v>459</v>
      </c>
      <c r="K48" s="8" t="s">
        <v>584</v>
      </c>
    </row>
    <row r="49" spans="1:11" x14ac:dyDescent="0.3">
      <c r="A49" s="8" t="s">
        <v>19</v>
      </c>
      <c r="B49" s="8" t="s">
        <v>222</v>
      </c>
      <c r="C49" s="8" t="s">
        <v>223</v>
      </c>
      <c r="D49" s="11" t="s">
        <v>453</v>
      </c>
      <c r="E49" s="11" t="s">
        <v>454</v>
      </c>
      <c r="F49" s="11" t="s">
        <v>585</v>
      </c>
      <c r="G49" s="11" t="s">
        <v>477</v>
      </c>
      <c r="H49" s="11" t="s">
        <v>457</v>
      </c>
      <c r="I49" s="38" t="s">
        <v>458</v>
      </c>
      <c r="J49" s="38" t="s">
        <v>459</v>
      </c>
      <c r="K49" s="8" t="s">
        <v>586</v>
      </c>
    </row>
    <row r="50" spans="1:11" x14ac:dyDescent="0.3">
      <c r="A50" s="8" t="s">
        <v>19</v>
      </c>
      <c r="B50" s="8" t="s">
        <v>222</v>
      </c>
      <c r="C50" s="8" t="s">
        <v>223</v>
      </c>
      <c r="D50" s="11" t="s">
        <v>453</v>
      </c>
      <c r="E50" s="11" t="s">
        <v>454</v>
      </c>
      <c r="F50" s="11" t="s">
        <v>587</v>
      </c>
      <c r="G50" s="11" t="s">
        <v>477</v>
      </c>
      <c r="H50" s="11" t="s">
        <v>464</v>
      </c>
      <c r="I50" s="38" t="s">
        <v>458</v>
      </c>
      <c r="J50" s="38" t="s">
        <v>459</v>
      </c>
      <c r="K50" s="8" t="s">
        <v>588</v>
      </c>
    </row>
    <row r="51" spans="1:11" x14ac:dyDescent="0.3">
      <c r="A51" s="8" t="s">
        <v>19</v>
      </c>
      <c r="B51" s="8" t="s">
        <v>222</v>
      </c>
      <c r="C51" s="8" t="s">
        <v>226</v>
      </c>
      <c r="D51" s="11" t="s">
        <v>453</v>
      </c>
      <c r="E51" s="11" t="s">
        <v>544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</row>
    <row r="52" spans="1:11" x14ac:dyDescent="0.3">
      <c r="A52" s="8" t="s">
        <v>19</v>
      </c>
      <c r="B52" s="8" t="s">
        <v>228</v>
      </c>
      <c r="C52" s="8" t="s">
        <v>229</v>
      </c>
      <c r="D52" s="11" t="s">
        <v>453</v>
      </c>
      <c r="E52" s="11" t="s">
        <v>454</v>
      </c>
      <c r="F52" s="11" t="s">
        <v>589</v>
      </c>
      <c r="G52" s="11" t="s">
        <v>456</v>
      </c>
      <c r="H52" s="11" t="s">
        <v>457</v>
      </c>
      <c r="I52" s="38" t="s">
        <v>458</v>
      </c>
      <c r="J52" s="38" t="s">
        <v>459</v>
      </c>
      <c r="K52" s="8" t="s">
        <v>590</v>
      </c>
    </row>
    <row r="53" spans="1:11" x14ac:dyDescent="0.3">
      <c r="A53" s="8" t="s">
        <v>19</v>
      </c>
      <c r="B53" s="8" t="s">
        <v>228</v>
      </c>
      <c r="C53" s="8" t="s">
        <v>229</v>
      </c>
      <c r="D53" s="11" t="s">
        <v>453</v>
      </c>
      <c r="E53" s="11" t="s">
        <v>454</v>
      </c>
      <c r="F53" s="11" t="s">
        <v>591</v>
      </c>
      <c r="G53" s="11" t="s">
        <v>456</v>
      </c>
      <c r="H53" s="11" t="s">
        <v>464</v>
      </c>
      <c r="I53" s="38" t="s">
        <v>458</v>
      </c>
      <c r="J53" s="38" t="s">
        <v>459</v>
      </c>
      <c r="K53" s="8" t="s">
        <v>592</v>
      </c>
    </row>
    <row r="54" spans="1:11" x14ac:dyDescent="0.3">
      <c r="A54" s="8" t="s">
        <v>19</v>
      </c>
      <c r="B54" s="8" t="s">
        <v>234</v>
      </c>
      <c r="C54" s="8" t="s">
        <v>235</v>
      </c>
      <c r="D54" s="11" t="s">
        <v>453</v>
      </c>
      <c r="E54" s="11" t="s">
        <v>454</v>
      </c>
      <c r="F54" s="11" t="s">
        <v>593</v>
      </c>
      <c r="G54" s="11" t="s">
        <v>456</v>
      </c>
      <c r="H54" s="11" t="s">
        <v>464</v>
      </c>
      <c r="I54" s="38" t="s">
        <v>458</v>
      </c>
      <c r="J54" s="38" t="s">
        <v>459</v>
      </c>
      <c r="K54" s="8" t="s">
        <v>594</v>
      </c>
    </row>
    <row r="55" spans="1:11" x14ac:dyDescent="0.3">
      <c r="A55" s="8" t="s">
        <v>19</v>
      </c>
      <c r="B55" s="8" t="s">
        <v>234</v>
      </c>
      <c r="C55" s="8" t="s">
        <v>235</v>
      </c>
      <c r="D55" s="11" t="s">
        <v>453</v>
      </c>
      <c r="E55" s="11" t="s">
        <v>454</v>
      </c>
      <c r="F55" s="11" t="s">
        <v>595</v>
      </c>
      <c r="G55" s="11" t="s">
        <v>499</v>
      </c>
      <c r="H55" s="11" t="s">
        <v>457</v>
      </c>
      <c r="I55" s="38" t="s">
        <v>458</v>
      </c>
      <c r="J55" s="38" t="s">
        <v>459</v>
      </c>
      <c r="K55" s="8" t="s">
        <v>596</v>
      </c>
    </row>
    <row r="56" spans="1:11" x14ac:dyDescent="0.3">
      <c r="A56" s="8" t="s">
        <v>19</v>
      </c>
      <c r="B56" s="8" t="s">
        <v>234</v>
      </c>
      <c r="C56" s="8" t="s">
        <v>237</v>
      </c>
      <c r="D56" s="11" t="s">
        <v>453</v>
      </c>
      <c r="E56" s="11" t="s">
        <v>544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</row>
    <row r="57" spans="1:11" x14ac:dyDescent="0.3">
      <c r="A57" s="8" t="s">
        <v>19</v>
      </c>
      <c r="B57" s="8" t="s">
        <v>234</v>
      </c>
      <c r="C57" s="8" t="s">
        <v>241</v>
      </c>
      <c r="D57" s="11" t="s">
        <v>453</v>
      </c>
      <c r="E57" s="11" t="s">
        <v>544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</row>
    <row r="58" spans="1:11" x14ac:dyDescent="0.3">
      <c r="A58" s="8" t="s">
        <v>19</v>
      </c>
      <c r="B58" s="8" t="s">
        <v>242</v>
      </c>
      <c r="C58" s="8" t="s">
        <v>243</v>
      </c>
      <c r="D58" s="11" t="s">
        <v>453</v>
      </c>
      <c r="E58" s="11" t="s">
        <v>454</v>
      </c>
      <c r="F58" s="11" t="s">
        <v>597</v>
      </c>
      <c r="G58" s="11" t="s">
        <v>499</v>
      </c>
      <c r="H58" s="11" t="s">
        <v>457</v>
      </c>
      <c r="I58" s="38" t="s">
        <v>458</v>
      </c>
      <c r="J58" s="38" t="s">
        <v>459</v>
      </c>
      <c r="K58" s="8" t="s">
        <v>598</v>
      </c>
    </row>
    <row r="59" spans="1:11" x14ac:dyDescent="0.3">
      <c r="A59" s="8" t="s">
        <v>19</v>
      </c>
      <c r="B59" s="8" t="s">
        <v>242</v>
      </c>
      <c r="C59" s="8" t="s">
        <v>243</v>
      </c>
      <c r="D59" s="11" t="s">
        <v>453</v>
      </c>
      <c r="E59" s="11" t="s">
        <v>454</v>
      </c>
      <c r="F59" s="11" t="s">
        <v>599</v>
      </c>
      <c r="G59" s="11" t="s">
        <v>477</v>
      </c>
      <c r="H59" s="11" t="s">
        <v>464</v>
      </c>
      <c r="I59" s="38" t="s">
        <v>458</v>
      </c>
      <c r="J59" s="38" t="s">
        <v>459</v>
      </c>
      <c r="K59" s="8" t="s">
        <v>600</v>
      </c>
    </row>
    <row r="60" spans="1:11" x14ac:dyDescent="0.3">
      <c r="A60" s="8" t="s">
        <v>19</v>
      </c>
      <c r="B60" s="8" t="s">
        <v>259</v>
      </c>
      <c r="C60" s="8" t="s">
        <v>260</v>
      </c>
      <c r="D60" s="11" t="s">
        <v>453</v>
      </c>
      <c r="E60" s="11" t="s">
        <v>454</v>
      </c>
      <c r="F60" s="11" t="s">
        <v>601</v>
      </c>
      <c r="G60" s="11" t="s">
        <v>456</v>
      </c>
      <c r="H60" s="11" t="s">
        <v>464</v>
      </c>
      <c r="I60" s="38" t="s">
        <v>458</v>
      </c>
      <c r="J60" s="38" t="s">
        <v>459</v>
      </c>
      <c r="K60" s="8" t="s">
        <v>602</v>
      </c>
    </row>
    <row r="61" spans="1:11" x14ac:dyDescent="0.3">
      <c r="A61" s="8" t="s">
        <v>19</v>
      </c>
      <c r="B61" s="8" t="s">
        <v>263</v>
      </c>
      <c r="C61" s="8" t="s">
        <v>264</v>
      </c>
      <c r="D61" s="11" t="s">
        <v>453</v>
      </c>
      <c r="E61" s="11" t="s">
        <v>454</v>
      </c>
      <c r="F61" s="11" t="s">
        <v>603</v>
      </c>
      <c r="G61" s="11" t="s">
        <v>604</v>
      </c>
      <c r="H61" s="11" t="s">
        <v>457</v>
      </c>
      <c r="I61" s="38" t="s">
        <v>458</v>
      </c>
      <c r="J61" s="38" t="s">
        <v>459</v>
      </c>
      <c r="K61" s="8" t="s">
        <v>605</v>
      </c>
    </row>
    <row r="62" spans="1:11" x14ac:dyDescent="0.3">
      <c r="A62" s="8" t="s">
        <v>19</v>
      </c>
      <c r="B62" s="8" t="s">
        <v>263</v>
      </c>
      <c r="C62" s="8" t="s">
        <v>264</v>
      </c>
      <c r="D62" s="11" t="s">
        <v>453</v>
      </c>
      <c r="E62" s="11" t="s">
        <v>454</v>
      </c>
      <c r="F62" s="11" t="s">
        <v>606</v>
      </c>
      <c r="G62" s="11" t="s">
        <v>477</v>
      </c>
      <c r="H62" s="11" t="s">
        <v>464</v>
      </c>
      <c r="I62" s="38" t="s">
        <v>458</v>
      </c>
      <c r="J62" s="38" t="s">
        <v>459</v>
      </c>
      <c r="K62" s="8" t="s">
        <v>607</v>
      </c>
    </row>
    <row r="63" spans="1:11" x14ac:dyDescent="0.3">
      <c r="A63" s="8" t="s">
        <v>19</v>
      </c>
      <c r="B63" s="8" t="s">
        <v>272</v>
      </c>
      <c r="C63" s="8" t="s">
        <v>273</v>
      </c>
      <c r="D63" s="11" t="s">
        <v>453</v>
      </c>
      <c r="E63" s="11" t="s">
        <v>544</v>
      </c>
      <c r="F63" s="11" t="s">
        <v>22</v>
      </c>
      <c r="G63" s="11" t="s">
        <v>22</v>
      </c>
      <c r="H63" s="11" t="s">
        <v>22</v>
      </c>
      <c r="I63" s="11" t="s">
        <v>22</v>
      </c>
      <c r="J63" s="11" t="s">
        <v>22</v>
      </c>
      <c r="K63" s="11" t="s">
        <v>22</v>
      </c>
    </row>
    <row r="64" spans="1:11" x14ac:dyDescent="0.3">
      <c r="A64" s="8" t="s">
        <v>19</v>
      </c>
      <c r="B64" s="8" t="s">
        <v>282</v>
      </c>
      <c r="C64" s="8" t="s">
        <v>283</v>
      </c>
      <c r="D64" s="11" t="s">
        <v>453</v>
      </c>
      <c r="E64" s="11" t="s">
        <v>454</v>
      </c>
      <c r="F64" s="11" t="s">
        <v>608</v>
      </c>
      <c r="G64" s="11" t="s">
        <v>477</v>
      </c>
      <c r="H64" s="11" t="s">
        <v>457</v>
      </c>
      <c r="I64" s="38" t="s">
        <v>458</v>
      </c>
      <c r="J64" s="38" t="s">
        <v>459</v>
      </c>
      <c r="K64" s="8" t="s">
        <v>609</v>
      </c>
    </row>
    <row r="65" spans="1:12" x14ac:dyDescent="0.3">
      <c r="A65" s="8" t="s">
        <v>19</v>
      </c>
      <c r="B65" s="8" t="s">
        <v>282</v>
      </c>
      <c r="C65" s="8" t="s">
        <v>283</v>
      </c>
      <c r="D65" s="11" t="s">
        <v>453</v>
      </c>
      <c r="E65" s="11" t="s">
        <v>454</v>
      </c>
      <c r="F65" s="11" t="s">
        <v>610</v>
      </c>
      <c r="G65" s="11" t="s">
        <v>456</v>
      </c>
      <c r="H65" s="11" t="s">
        <v>464</v>
      </c>
      <c r="I65" s="38" t="s">
        <v>458</v>
      </c>
      <c r="J65" s="38" t="s">
        <v>459</v>
      </c>
      <c r="K65" s="8" t="s">
        <v>611</v>
      </c>
    </row>
    <row r="66" spans="1:12" x14ac:dyDescent="0.3">
      <c r="A66" s="8" t="s">
        <v>19</v>
      </c>
      <c r="B66" s="8" t="s">
        <v>288</v>
      </c>
      <c r="C66" s="8" t="s">
        <v>289</v>
      </c>
      <c r="D66" s="11" t="s">
        <v>453</v>
      </c>
      <c r="E66" s="11" t="s">
        <v>454</v>
      </c>
      <c r="F66" s="11" t="s">
        <v>612</v>
      </c>
      <c r="G66" s="11" t="s">
        <v>524</v>
      </c>
      <c r="H66" s="11" t="s">
        <v>457</v>
      </c>
      <c r="I66" s="38" t="s">
        <v>458</v>
      </c>
      <c r="J66" s="38" t="s">
        <v>459</v>
      </c>
      <c r="K66" s="8" t="s">
        <v>613</v>
      </c>
    </row>
    <row r="67" spans="1:12" x14ac:dyDescent="0.3">
      <c r="A67" s="8" t="s">
        <v>19</v>
      </c>
      <c r="B67" s="8" t="s">
        <v>288</v>
      </c>
      <c r="C67" s="8" t="s">
        <v>289</v>
      </c>
      <c r="D67" s="8" t="s">
        <v>614</v>
      </c>
      <c r="E67" s="11" t="s">
        <v>454</v>
      </c>
      <c r="F67" s="11" t="s">
        <v>615</v>
      </c>
      <c r="G67" s="11" t="s">
        <v>456</v>
      </c>
      <c r="H67" s="11" t="s">
        <v>464</v>
      </c>
      <c r="I67" s="38" t="s">
        <v>458</v>
      </c>
      <c r="J67" s="38" t="s">
        <v>474</v>
      </c>
      <c r="K67" s="8" t="s">
        <v>616</v>
      </c>
    </row>
    <row r="68" spans="1:12" x14ac:dyDescent="0.3">
      <c r="A68" s="8" t="s">
        <v>19</v>
      </c>
      <c r="B68" s="8" t="s">
        <v>296</v>
      </c>
      <c r="C68" s="8" t="s">
        <v>297</v>
      </c>
      <c r="D68" s="11" t="s">
        <v>453</v>
      </c>
      <c r="E68" s="11" t="s">
        <v>454</v>
      </c>
      <c r="F68" s="11" t="s">
        <v>617</v>
      </c>
      <c r="G68" s="11" t="s">
        <v>499</v>
      </c>
      <c r="H68" s="11" t="s">
        <v>457</v>
      </c>
      <c r="I68" s="38" t="s">
        <v>458</v>
      </c>
      <c r="J68" s="38" t="s">
        <v>459</v>
      </c>
      <c r="K68" s="8" t="s">
        <v>618</v>
      </c>
    </row>
    <row r="69" spans="1:12" x14ac:dyDescent="0.3">
      <c r="A69" s="8" t="s">
        <v>19</v>
      </c>
      <c r="B69" s="8" t="s">
        <v>296</v>
      </c>
      <c r="C69" s="8" t="s">
        <v>297</v>
      </c>
      <c r="D69" s="11" t="s">
        <v>453</v>
      </c>
      <c r="E69" s="11" t="s">
        <v>454</v>
      </c>
      <c r="F69" s="11" t="s">
        <v>619</v>
      </c>
      <c r="G69" s="11" t="s">
        <v>620</v>
      </c>
      <c r="H69" s="11" t="s">
        <v>464</v>
      </c>
      <c r="I69" s="38" t="s">
        <v>458</v>
      </c>
      <c r="J69" s="38" t="s">
        <v>459</v>
      </c>
      <c r="K69" s="8" t="s">
        <v>621</v>
      </c>
    </row>
    <row r="70" spans="1:12" x14ac:dyDescent="0.3">
      <c r="A70" s="8" t="s">
        <v>19</v>
      </c>
      <c r="B70" s="8" t="s">
        <v>301</v>
      </c>
      <c r="C70" s="8" t="s">
        <v>302</v>
      </c>
      <c r="D70" s="11" t="s">
        <v>453</v>
      </c>
      <c r="E70" s="11" t="s">
        <v>454</v>
      </c>
      <c r="F70" s="11" t="s">
        <v>622</v>
      </c>
      <c r="G70" s="11" t="s">
        <v>499</v>
      </c>
      <c r="H70" s="11" t="s">
        <v>457</v>
      </c>
      <c r="I70" s="38" t="s">
        <v>458</v>
      </c>
      <c r="J70" s="38" t="s">
        <v>459</v>
      </c>
      <c r="K70" s="8" t="s">
        <v>623</v>
      </c>
    </row>
    <row r="71" spans="1:12" x14ac:dyDescent="0.3">
      <c r="A71" s="8" t="s">
        <v>19</v>
      </c>
      <c r="B71" s="8" t="s">
        <v>301</v>
      </c>
      <c r="C71" s="8" t="s">
        <v>302</v>
      </c>
      <c r="D71" s="11" t="s">
        <v>453</v>
      </c>
      <c r="E71" s="11" t="s">
        <v>454</v>
      </c>
      <c r="F71" s="11" t="s">
        <v>624</v>
      </c>
      <c r="G71" s="11" t="s">
        <v>477</v>
      </c>
      <c r="H71" s="11" t="s">
        <v>464</v>
      </c>
      <c r="I71" s="38" t="s">
        <v>458</v>
      </c>
      <c r="J71" s="38" t="s">
        <v>459</v>
      </c>
      <c r="K71" s="8" t="s">
        <v>625</v>
      </c>
    </row>
    <row r="72" spans="1:12" x14ac:dyDescent="0.3">
      <c r="A72" s="8" t="s">
        <v>19</v>
      </c>
      <c r="B72" s="8" t="s">
        <v>304</v>
      </c>
      <c r="C72" s="8" t="s">
        <v>305</v>
      </c>
      <c r="D72" s="11" t="s">
        <v>453</v>
      </c>
      <c r="E72" s="11" t="s">
        <v>454</v>
      </c>
      <c r="F72" s="11" t="s">
        <v>626</v>
      </c>
      <c r="G72" s="11" t="s">
        <v>524</v>
      </c>
      <c r="H72" s="11" t="s">
        <v>457</v>
      </c>
      <c r="I72" s="38" t="s">
        <v>458</v>
      </c>
      <c r="J72" s="38" t="s">
        <v>459</v>
      </c>
      <c r="K72" s="8" t="s">
        <v>627</v>
      </c>
    </row>
    <row r="73" spans="1:12" x14ac:dyDescent="0.3">
      <c r="A73" s="8" t="s">
        <v>19</v>
      </c>
      <c r="B73" s="8" t="s">
        <v>304</v>
      </c>
      <c r="C73" s="8" t="s">
        <v>305</v>
      </c>
      <c r="D73" s="11" t="s">
        <v>453</v>
      </c>
      <c r="E73" s="11" t="s">
        <v>454</v>
      </c>
      <c r="F73" s="11" t="s">
        <v>628</v>
      </c>
      <c r="G73" s="11" t="s">
        <v>477</v>
      </c>
      <c r="H73" s="11" t="s">
        <v>464</v>
      </c>
      <c r="I73" s="38" t="s">
        <v>458</v>
      </c>
      <c r="J73" s="38" t="s">
        <v>459</v>
      </c>
      <c r="K73" s="8" t="s">
        <v>629</v>
      </c>
    </row>
    <row r="74" spans="1:12" x14ac:dyDescent="0.3">
      <c r="A74" s="8" t="s">
        <v>19</v>
      </c>
      <c r="B74" s="8" t="s">
        <v>307</v>
      </c>
      <c r="C74" s="8" t="s">
        <v>308</v>
      </c>
      <c r="D74" s="11" t="s">
        <v>453</v>
      </c>
      <c r="E74" s="11" t="s">
        <v>454</v>
      </c>
      <c r="F74" s="11" t="s">
        <v>630</v>
      </c>
      <c r="G74" s="11" t="s">
        <v>631</v>
      </c>
      <c r="H74" s="11" t="s">
        <v>457</v>
      </c>
      <c r="I74" s="38" t="s">
        <v>458</v>
      </c>
      <c r="J74" s="38" t="s">
        <v>459</v>
      </c>
      <c r="K74" s="8" t="s">
        <v>632</v>
      </c>
    </row>
    <row r="75" spans="1:12" x14ac:dyDescent="0.3">
      <c r="A75" s="8" t="s">
        <v>19</v>
      </c>
      <c r="B75" s="8" t="s">
        <v>314</v>
      </c>
      <c r="C75" s="8" t="s">
        <v>315</v>
      </c>
      <c r="D75" s="11" t="s">
        <v>453</v>
      </c>
      <c r="E75" s="11" t="s">
        <v>454</v>
      </c>
      <c r="F75" s="11" t="s">
        <v>633</v>
      </c>
      <c r="G75" s="11" t="s">
        <v>477</v>
      </c>
      <c r="H75" s="11" t="s">
        <v>464</v>
      </c>
      <c r="I75" s="38" t="s">
        <v>458</v>
      </c>
      <c r="J75" s="38" t="s">
        <v>459</v>
      </c>
      <c r="K75" s="8" t="s">
        <v>634</v>
      </c>
    </row>
    <row r="76" spans="1:12" x14ac:dyDescent="0.3">
      <c r="A76" s="8" t="s">
        <v>19</v>
      </c>
      <c r="B76" s="8" t="s">
        <v>314</v>
      </c>
      <c r="C76" s="8" t="s">
        <v>315</v>
      </c>
      <c r="D76" s="11" t="s">
        <v>453</v>
      </c>
      <c r="E76" s="11" t="s">
        <v>454</v>
      </c>
      <c r="F76" s="11" t="s">
        <v>635</v>
      </c>
      <c r="G76" s="11" t="s">
        <v>477</v>
      </c>
      <c r="H76" s="11" t="s">
        <v>457</v>
      </c>
      <c r="I76" s="38" t="s">
        <v>458</v>
      </c>
      <c r="J76" s="38" t="s">
        <v>459</v>
      </c>
      <c r="K76" s="8" t="s">
        <v>636</v>
      </c>
    </row>
    <row r="77" spans="1:12" x14ac:dyDescent="0.3">
      <c r="A77" s="8" t="s">
        <v>19</v>
      </c>
      <c r="B77" s="11" t="s">
        <v>334</v>
      </c>
      <c r="C77" s="11" t="s">
        <v>335</v>
      </c>
      <c r="D77" s="11" t="s">
        <v>453</v>
      </c>
      <c r="E77" s="8" t="s">
        <v>454</v>
      </c>
      <c r="F77" s="11" t="s">
        <v>637</v>
      </c>
      <c r="G77" s="11" t="s">
        <v>477</v>
      </c>
      <c r="H77" s="11" t="s">
        <v>457</v>
      </c>
      <c r="I77" s="38" t="s">
        <v>458</v>
      </c>
      <c r="J77" s="38" t="s">
        <v>459</v>
      </c>
      <c r="K77" s="8" t="s">
        <v>638</v>
      </c>
    </row>
    <row r="78" spans="1:12" x14ac:dyDescent="0.3">
      <c r="A78" s="8" t="s">
        <v>19</v>
      </c>
      <c r="B78" s="11" t="s">
        <v>337</v>
      </c>
      <c r="C78" s="11" t="s">
        <v>338</v>
      </c>
      <c r="D78" s="11" t="s">
        <v>453</v>
      </c>
      <c r="E78" s="11" t="s">
        <v>454</v>
      </c>
      <c r="F78" s="11" t="s">
        <v>639</v>
      </c>
      <c r="G78" s="11" t="s">
        <v>640</v>
      </c>
      <c r="H78" s="11" t="s">
        <v>464</v>
      </c>
      <c r="I78" s="38" t="s">
        <v>458</v>
      </c>
      <c r="J78" s="38" t="s">
        <v>459</v>
      </c>
      <c r="K78" s="8" t="s">
        <v>641</v>
      </c>
      <c r="L78" s="40"/>
    </row>
    <row r="79" spans="1:12" x14ac:dyDescent="0.3">
      <c r="A79" s="8" t="s">
        <v>19</v>
      </c>
      <c r="B79" s="11" t="s">
        <v>342</v>
      </c>
      <c r="C79" s="11" t="s">
        <v>343</v>
      </c>
      <c r="D79" s="11" t="s">
        <v>453</v>
      </c>
      <c r="E79" s="11" t="s">
        <v>454</v>
      </c>
      <c r="F79" s="11" t="s">
        <v>642</v>
      </c>
      <c r="G79" s="11" t="s">
        <v>477</v>
      </c>
      <c r="H79" s="11" t="s">
        <v>457</v>
      </c>
      <c r="I79" s="38" t="s">
        <v>458</v>
      </c>
      <c r="J79" s="38" t="s">
        <v>459</v>
      </c>
      <c r="K79" s="8" t="s">
        <v>643</v>
      </c>
    </row>
    <row r="80" spans="1:12" x14ac:dyDescent="0.3">
      <c r="A80" s="8" t="s">
        <v>19</v>
      </c>
      <c r="B80" s="11" t="s">
        <v>355</v>
      </c>
      <c r="C80" s="11" t="s">
        <v>356</v>
      </c>
      <c r="D80" s="11" t="s">
        <v>644</v>
      </c>
      <c r="E80" s="11" t="s">
        <v>454</v>
      </c>
      <c r="F80" s="11" t="s">
        <v>645</v>
      </c>
      <c r="G80" s="11" t="s">
        <v>646</v>
      </c>
      <c r="H80" s="11" t="s">
        <v>464</v>
      </c>
      <c r="I80" s="38" t="s">
        <v>647</v>
      </c>
      <c r="J80" s="38" t="s">
        <v>459</v>
      </c>
      <c r="K80" s="8" t="s">
        <v>648</v>
      </c>
    </row>
    <row r="81" spans="1:11" x14ac:dyDescent="0.3">
      <c r="A81" s="8" t="s">
        <v>19</v>
      </c>
      <c r="B81" s="11" t="s">
        <v>360</v>
      </c>
      <c r="C81" s="11" t="s">
        <v>361</v>
      </c>
      <c r="D81" s="11" t="s">
        <v>453</v>
      </c>
      <c r="E81" s="11" t="s">
        <v>454</v>
      </c>
      <c r="F81" s="11" t="s">
        <v>649</v>
      </c>
      <c r="G81" s="11" t="s">
        <v>477</v>
      </c>
      <c r="H81" s="11" t="s">
        <v>457</v>
      </c>
      <c r="I81" s="38" t="s">
        <v>458</v>
      </c>
      <c r="J81" s="38" t="s">
        <v>459</v>
      </c>
      <c r="K81" s="8" t="s">
        <v>650</v>
      </c>
    </row>
    <row r="82" spans="1:11" x14ac:dyDescent="0.3">
      <c r="A82" s="8" t="s">
        <v>19</v>
      </c>
      <c r="B82" s="11" t="s">
        <v>360</v>
      </c>
      <c r="C82" s="11" t="s">
        <v>361</v>
      </c>
      <c r="D82" s="11" t="s">
        <v>453</v>
      </c>
      <c r="E82" s="11" t="s">
        <v>454</v>
      </c>
      <c r="F82" s="11" t="s">
        <v>651</v>
      </c>
      <c r="G82" s="11" t="s">
        <v>513</v>
      </c>
      <c r="H82" s="11" t="s">
        <v>464</v>
      </c>
      <c r="I82" s="38" t="s">
        <v>458</v>
      </c>
      <c r="J82" s="38" t="s">
        <v>459</v>
      </c>
      <c r="K82" s="21" t="s">
        <v>652</v>
      </c>
    </row>
    <row r="83" spans="1:11" x14ac:dyDescent="0.3">
      <c r="A83" s="8" t="s">
        <v>19</v>
      </c>
      <c r="B83" s="11" t="s">
        <v>362</v>
      </c>
      <c r="C83" s="11" t="s">
        <v>363</v>
      </c>
      <c r="D83" s="11" t="s">
        <v>453</v>
      </c>
      <c r="E83" s="11" t="s">
        <v>454</v>
      </c>
      <c r="F83" s="11" t="s">
        <v>653</v>
      </c>
      <c r="G83" s="11" t="s">
        <v>499</v>
      </c>
      <c r="H83" s="11" t="s">
        <v>457</v>
      </c>
      <c r="I83" s="38" t="s">
        <v>458</v>
      </c>
      <c r="J83" s="38" t="s">
        <v>459</v>
      </c>
      <c r="K83" s="8" t="s">
        <v>654</v>
      </c>
    </row>
    <row r="84" spans="1:11" x14ac:dyDescent="0.3">
      <c r="A84" s="8" t="s">
        <v>19</v>
      </c>
      <c r="B84" s="11" t="s">
        <v>365</v>
      </c>
      <c r="C84" s="11" t="s">
        <v>366</v>
      </c>
      <c r="D84" s="11" t="s">
        <v>453</v>
      </c>
      <c r="E84" s="11" t="s">
        <v>454</v>
      </c>
      <c r="F84" s="11" t="s">
        <v>655</v>
      </c>
      <c r="G84" s="11" t="s">
        <v>524</v>
      </c>
      <c r="H84" s="11" t="s">
        <v>504</v>
      </c>
      <c r="I84" s="38" t="s">
        <v>479</v>
      </c>
      <c r="J84" s="11" t="s">
        <v>474</v>
      </c>
      <c r="K84" s="8" t="s">
        <v>656</v>
      </c>
    </row>
    <row r="85" spans="1:11" x14ac:dyDescent="0.3">
      <c r="A85" s="8" t="s">
        <v>19</v>
      </c>
      <c r="B85" s="11" t="s">
        <v>365</v>
      </c>
      <c r="C85" s="11" t="s">
        <v>366</v>
      </c>
      <c r="D85" s="11" t="s">
        <v>657</v>
      </c>
      <c r="E85" s="11" t="s">
        <v>454</v>
      </c>
      <c r="F85" s="11" t="s">
        <v>658</v>
      </c>
      <c r="G85" s="11" t="s">
        <v>499</v>
      </c>
      <c r="H85" s="11" t="s">
        <v>508</v>
      </c>
      <c r="I85" s="38" t="s">
        <v>473</v>
      </c>
      <c r="J85" s="11" t="s">
        <v>474</v>
      </c>
      <c r="K85" s="8" t="s">
        <v>659</v>
      </c>
    </row>
    <row r="86" spans="1:11" x14ac:dyDescent="0.3">
      <c r="A86" s="8" t="s">
        <v>19</v>
      </c>
      <c r="B86" s="11" t="s">
        <v>368</v>
      </c>
      <c r="C86" s="11" t="s">
        <v>369</v>
      </c>
      <c r="D86" s="11" t="s">
        <v>453</v>
      </c>
      <c r="E86" s="11" t="s">
        <v>454</v>
      </c>
      <c r="F86" s="11" t="s">
        <v>660</v>
      </c>
      <c r="G86" s="11" t="s">
        <v>604</v>
      </c>
      <c r="H86" s="11" t="s">
        <v>457</v>
      </c>
      <c r="I86" s="38" t="s">
        <v>458</v>
      </c>
      <c r="J86" s="38" t="s">
        <v>459</v>
      </c>
      <c r="K86" s="8" t="s">
        <v>661</v>
      </c>
    </row>
    <row r="87" spans="1:11" x14ac:dyDescent="0.3">
      <c r="A87" s="8" t="s">
        <v>19</v>
      </c>
      <c r="B87" s="11" t="s">
        <v>368</v>
      </c>
      <c r="C87" s="11" t="s">
        <v>369</v>
      </c>
      <c r="D87" s="11" t="s">
        <v>453</v>
      </c>
      <c r="E87" s="11" t="s">
        <v>454</v>
      </c>
      <c r="F87" s="11" t="s">
        <v>662</v>
      </c>
      <c r="G87" s="11" t="s">
        <v>663</v>
      </c>
      <c r="H87" s="11" t="s">
        <v>464</v>
      </c>
      <c r="I87" s="38" t="s">
        <v>458</v>
      </c>
      <c r="J87" s="38" t="s">
        <v>459</v>
      </c>
      <c r="K87" s="8" t="s">
        <v>664</v>
      </c>
    </row>
    <row r="88" spans="1:11" x14ac:dyDescent="0.3">
      <c r="A88" s="8" t="s">
        <v>394</v>
      </c>
      <c r="B88" s="8" t="s">
        <v>398</v>
      </c>
      <c r="C88" s="8" t="s">
        <v>401</v>
      </c>
      <c r="D88" s="8" t="s">
        <v>665</v>
      </c>
      <c r="E88" s="11" t="s">
        <v>454</v>
      </c>
      <c r="F88" s="11" t="s">
        <v>666</v>
      </c>
      <c r="G88" s="11" t="s">
        <v>471</v>
      </c>
      <c r="H88" s="11" t="s">
        <v>457</v>
      </c>
      <c r="I88" s="38" t="s">
        <v>458</v>
      </c>
      <c r="J88" s="38" t="s">
        <v>459</v>
      </c>
      <c r="K88" s="8" t="s">
        <v>667</v>
      </c>
    </row>
    <row r="89" spans="1:11" x14ac:dyDescent="0.3">
      <c r="A89" s="8" t="s">
        <v>394</v>
      </c>
      <c r="B89" s="8" t="s">
        <v>403</v>
      </c>
      <c r="C89" s="8" t="s">
        <v>404</v>
      </c>
      <c r="D89" s="8" t="s">
        <v>665</v>
      </c>
      <c r="E89" s="11" t="s">
        <v>544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</row>
    <row r="90" spans="1:11" x14ac:dyDescent="0.3">
      <c r="A90" s="8" t="s">
        <v>394</v>
      </c>
      <c r="B90" s="8" t="s">
        <v>693</v>
      </c>
      <c r="C90" s="8" t="s">
        <v>695</v>
      </c>
      <c r="D90" s="11" t="s">
        <v>668</v>
      </c>
      <c r="E90" s="38" t="s">
        <v>454</v>
      </c>
      <c r="F90" s="11" t="s">
        <v>669</v>
      </c>
      <c r="G90" s="11" t="s">
        <v>499</v>
      </c>
      <c r="H90" s="11" t="s">
        <v>457</v>
      </c>
      <c r="I90" s="11" t="s">
        <v>458</v>
      </c>
      <c r="J90" s="38" t="s">
        <v>459</v>
      </c>
      <c r="K90" s="8" t="s">
        <v>670</v>
      </c>
    </row>
    <row r="91" spans="1:11" x14ac:dyDescent="0.3">
      <c r="A91" s="8" t="s">
        <v>394</v>
      </c>
      <c r="B91" s="8" t="s">
        <v>693</v>
      </c>
      <c r="C91" s="8" t="s">
        <v>695</v>
      </c>
      <c r="D91" s="11" t="s">
        <v>668</v>
      </c>
      <c r="E91" s="38" t="s">
        <v>454</v>
      </c>
      <c r="F91" s="11" t="s">
        <v>671</v>
      </c>
      <c r="G91" s="11" t="s">
        <v>672</v>
      </c>
      <c r="H91" s="11" t="s">
        <v>472</v>
      </c>
      <c r="I91" s="11" t="str">
        <f>"+-"</f>
        <v>+-</v>
      </c>
      <c r="J91" s="11" t="s">
        <v>474</v>
      </c>
      <c r="K91" s="8" t="s">
        <v>673</v>
      </c>
    </row>
    <row r="92" spans="1:11" x14ac:dyDescent="0.3">
      <c r="A92" s="8" t="s">
        <v>394</v>
      </c>
      <c r="B92" s="8" t="s">
        <v>693</v>
      </c>
      <c r="C92" s="8" t="s">
        <v>695</v>
      </c>
      <c r="D92" s="11" t="s">
        <v>674</v>
      </c>
      <c r="E92" s="38" t="s">
        <v>454</v>
      </c>
      <c r="F92" s="11" t="s">
        <v>675</v>
      </c>
      <c r="G92" s="11" t="s">
        <v>676</v>
      </c>
      <c r="H92" s="11" t="s">
        <v>478</v>
      </c>
      <c r="I92" s="11" t="str">
        <f>"-+"</f>
        <v>-+</v>
      </c>
      <c r="J92" s="11" t="s">
        <v>474</v>
      </c>
      <c r="K92" s="8" t="s">
        <v>673</v>
      </c>
    </row>
    <row r="93" spans="1:11" x14ac:dyDescent="0.3">
      <c r="A93" s="8" t="s">
        <v>394</v>
      </c>
      <c r="B93" s="11" t="s">
        <v>697</v>
      </c>
      <c r="C93" s="11" t="s">
        <v>698</v>
      </c>
      <c r="D93" s="11" t="s">
        <v>677</v>
      </c>
      <c r="E93" s="11" t="s">
        <v>454</v>
      </c>
      <c r="F93" s="11" t="s">
        <v>678</v>
      </c>
      <c r="G93" s="11" t="s">
        <v>679</v>
      </c>
      <c r="H93" s="11" t="s">
        <v>457</v>
      </c>
      <c r="I93" s="38" t="s">
        <v>458</v>
      </c>
      <c r="J93" s="38" t="s">
        <v>459</v>
      </c>
      <c r="K93" s="8" t="s">
        <v>680</v>
      </c>
    </row>
    <row r="94" spans="1:11" x14ac:dyDescent="0.3">
      <c r="A94" s="8" t="s">
        <v>394</v>
      </c>
      <c r="B94" s="11" t="s">
        <v>697</v>
      </c>
      <c r="C94" s="11" t="s">
        <v>698</v>
      </c>
      <c r="D94" s="11" t="s">
        <v>677</v>
      </c>
      <c r="E94" s="11" t="s">
        <v>454</v>
      </c>
      <c r="F94" s="11" t="s">
        <v>681</v>
      </c>
      <c r="G94" s="11" t="s">
        <v>682</v>
      </c>
      <c r="H94" s="11" t="s">
        <v>464</v>
      </c>
      <c r="I94" s="38" t="s">
        <v>458</v>
      </c>
      <c r="J94" s="38" t="s">
        <v>459</v>
      </c>
      <c r="K94" s="8" t="s">
        <v>683</v>
      </c>
    </row>
    <row r="95" spans="1:11" x14ac:dyDescent="0.3">
      <c r="A95" s="8" t="s">
        <v>394</v>
      </c>
      <c r="B95" s="11" t="s">
        <v>439</v>
      </c>
      <c r="C95" s="11" t="s">
        <v>440</v>
      </c>
      <c r="D95" s="11" t="s">
        <v>684</v>
      </c>
      <c r="E95" s="11" t="s">
        <v>454</v>
      </c>
      <c r="F95" s="11" t="s">
        <v>685</v>
      </c>
      <c r="G95" s="11" t="s">
        <v>477</v>
      </c>
      <c r="H95" s="11" t="s">
        <v>686</v>
      </c>
      <c r="I95" s="38" t="s">
        <v>479</v>
      </c>
      <c r="J95" s="38" t="s">
        <v>459</v>
      </c>
      <c r="K95" s="8" t="s">
        <v>687</v>
      </c>
    </row>
    <row r="96" spans="1:11" x14ac:dyDescent="0.3">
      <c r="A96" s="25" t="s">
        <v>394</v>
      </c>
      <c r="B96" s="29" t="s">
        <v>439</v>
      </c>
      <c r="C96" s="29" t="s">
        <v>440</v>
      </c>
      <c r="D96" s="29" t="s">
        <v>684</v>
      </c>
      <c r="E96" s="29" t="s">
        <v>454</v>
      </c>
      <c r="F96" s="29" t="s">
        <v>688</v>
      </c>
      <c r="G96" s="29" t="s">
        <v>477</v>
      </c>
      <c r="H96" s="29" t="s">
        <v>689</v>
      </c>
      <c r="I96" s="41" t="s">
        <v>473</v>
      </c>
      <c r="J96" s="41" t="s">
        <v>459</v>
      </c>
      <c r="K96" s="25" t="s">
        <v>690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C1" sqref="C1:C1048576"/>
    </sheetView>
  </sheetViews>
  <sheetFormatPr defaultRowHeight="13.8" x14ac:dyDescent="0.25"/>
  <cols>
    <col min="1" max="1" width="19.59765625" customWidth="1"/>
    <col min="2" max="2" width="29.59765625" customWidth="1"/>
    <col min="3" max="3" width="41.69921875" style="57" customWidth="1"/>
    <col min="4" max="4" width="33.59765625" customWidth="1"/>
  </cols>
  <sheetData>
    <row r="1" spans="1:4" ht="14.4" x14ac:dyDescent="0.3">
      <c r="A1" s="50" t="s">
        <v>721</v>
      </c>
      <c r="B1" s="50" t="s">
        <v>722</v>
      </c>
      <c r="C1" s="50" t="s">
        <v>723</v>
      </c>
      <c r="D1" s="50" t="s">
        <v>867</v>
      </c>
    </row>
    <row r="2" spans="1:4" ht="14.4" x14ac:dyDescent="0.3">
      <c r="A2" s="54" t="s">
        <v>724</v>
      </c>
      <c r="B2" s="52" t="s">
        <v>725</v>
      </c>
      <c r="C2" s="53" t="s">
        <v>726</v>
      </c>
      <c r="D2" s="52" t="s">
        <v>727</v>
      </c>
    </row>
    <row r="3" spans="1:4" ht="14.4" x14ac:dyDescent="0.25">
      <c r="A3" s="53" t="s">
        <v>728</v>
      </c>
      <c r="B3" s="53" t="s">
        <v>729</v>
      </c>
      <c r="C3" s="53" t="s">
        <v>730</v>
      </c>
      <c r="D3" s="53" t="s">
        <v>731</v>
      </c>
    </row>
    <row r="4" spans="1:4" ht="14.4" x14ac:dyDescent="0.25">
      <c r="A4" s="53" t="s">
        <v>732</v>
      </c>
      <c r="B4" s="53" t="s">
        <v>733</v>
      </c>
      <c r="C4" s="53" t="s">
        <v>734</v>
      </c>
      <c r="D4" s="53" t="s">
        <v>735</v>
      </c>
    </row>
    <row r="5" spans="1:4" ht="14.4" x14ac:dyDescent="0.25">
      <c r="A5" s="53" t="s">
        <v>736</v>
      </c>
      <c r="B5" s="53" t="s">
        <v>737</v>
      </c>
      <c r="C5" s="53" t="s">
        <v>738</v>
      </c>
      <c r="D5" s="53" t="s">
        <v>739</v>
      </c>
    </row>
    <row r="6" spans="1:4" ht="14.4" x14ac:dyDescent="0.3">
      <c r="A6" s="54" t="s">
        <v>740</v>
      </c>
      <c r="B6" s="52" t="s">
        <v>741</v>
      </c>
      <c r="C6" s="53" t="s">
        <v>742</v>
      </c>
      <c r="D6" s="52" t="s">
        <v>743</v>
      </c>
    </row>
    <row r="7" spans="1:4" ht="14.4" x14ac:dyDescent="0.3">
      <c r="A7" s="54" t="s">
        <v>744</v>
      </c>
      <c r="B7" s="52" t="s">
        <v>745</v>
      </c>
      <c r="C7" s="56" t="s">
        <v>746</v>
      </c>
      <c r="D7" s="52" t="s">
        <v>747</v>
      </c>
    </row>
    <row r="8" spans="1:4" ht="14.4" x14ac:dyDescent="0.3">
      <c r="A8" s="54" t="s">
        <v>748</v>
      </c>
      <c r="B8" s="52" t="s">
        <v>749</v>
      </c>
      <c r="C8" s="52" t="s">
        <v>750</v>
      </c>
      <c r="D8" s="52" t="s">
        <v>751</v>
      </c>
    </row>
    <row r="9" spans="1:4" ht="14.4" x14ac:dyDescent="0.3">
      <c r="A9" s="54" t="s">
        <v>752</v>
      </c>
      <c r="B9" s="52" t="s">
        <v>753</v>
      </c>
      <c r="C9" s="54" t="s">
        <v>754</v>
      </c>
      <c r="D9" s="52" t="s">
        <v>755</v>
      </c>
    </row>
    <row r="10" spans="1:4" ht="14.4" x14ac:dyDescent="0.3">
      <c r="A10" s="54" t="s">
        <v>756</v>
      </c>
      <c r="B10" s="52" t="s">
        <v>757</v>
      </c>
      <c r="C10" s="52" t="s">
        <v>758</v>
      </c>
      <c r="D10" s="52" t="s">
        <v>759</v>
      </c>
    </row>
    <row r="11" spans="1:4" ht="14.4" x14ac:dyDescent="0.3">
      <c r="A11" s="54" t="s">
        <v>760</v>
      </c>
      <c r="B11" s="52" t="s">
        <v>761</v>
      </c>
      <c r="C11" s="52" t="s">
        <v>762</v>
      </c>
      <c r="D11" s="52" t="s">
        <v>763</v>
      </c>
    </row>
    <row r="12" spans="1:4" ht="14.4" x14ac:dyDescent="0.3">
      <c r="A12" s="54" t="s">
        <v>764</v>
      </c>
      <c r="B12" s="52" t="s">
        <v>765</v>
      </c>
      <c r="C12" s="52" t="s">
        <v>766</v>
      </c>
      <c r="D12" s="52" t="s">
        <v>767</v>
      </c>
    </row>
    <row r="13" spans="1:4" ht="14.4" x14ac:dyDescent="0.25">
      <c r="A13" s="53" t="s">
        <v>768</v>
      </c>
      <c r="B13" s="53" t="s">
        <v>769</v>
      </c>
      <c r="C13" s="53" t="s">
        <v>770</v>
      </c>
      <c r="D13" s="53" t="s">
        <v>771</v>
      </c>
    </row>
    <row r="14" spans="1:4" ht="14.4" x14ac:dyDescent="0.25">
      <c r="A14" s="53" t="s">
        <v>772</v>
      </c>
      <c r="B14" s="53" t="s">
        <v>773</v>
      </c>
      <c r="C14" s="53" t="s">
        <v>774</v>
      </c>
      <c r="D14" s="53" t="s">
        <v>775</v>
      </c>
    </row>
    <row r="15" spans="1:4" ht="14.4" x14ac:dyDescent="0.25">
      <c r="A15" s="53" t="s">
        <v>776</v>
      </c>
      <c r="B15" s="53" t="s">
        <v>777</v>
      </c>
      <c r="C15" s="53" t="s">
        <v>778</v>
      </c>
      <c r="D15" s="53" t="s">
        <v>779</v>
      </c>
    </row>
    <row r="16" spans="1:4" ht="14.4" x14ac:dyDescent="0.3">
      <c r="A16" s="54" t="s">
        <v>780</v>
      </c>
      <c r="B16" s="54" t="s">
        <v>781</v>
      </c>
      <c r="C16" s="51" t="s">
        <v>782</v>
      </c>
      <c r="D16" s="54" t="s">
        <v>783</v>
      </c>
    </row>
    <row r="17" spans="1:4" ht="14.4" x14ac:dyDescent="0.3">
      <c r="A17" s="54" t="s">
        <v>784</v>
      </c>
      <c r="B17" s="52" t="s">
        <v>785</v>
      </c>
      <c r="C17" s="52" t="s">
        <v>786</v>
      </c>
      <c r="D17" s="52" t="s">
        <v>787</v>
      </c>
    </row>
    <row r="18" spans="1:4" ht="14.4" x14ac:dyDescent="0.25">
      <c r="A18" s="53" t="s">
        <v>788</v>
      </c>
      <c r="B18" s="53" t="s">
        <v>789</v>
      </c>
      <c r="C18" s="53" t="s">
        <v>790</v>
      </c>
      <c r="D18" s="53" t="s">
        <v>791</v>
      </c>
    </row>
    <row r="19" spans="1:4" ht="14.4" x14ac:dyDescent="0.3">
      <c r="A19" s="54" t="s">
        <v>792</v>
      </c>
      <c r="B19" s="54" t="s">
        <v>793</v>
      </c>
      <c r="C19" s="51" t="s">
        <v>794</v>
      </c>
      <c r="D19" s="54" t="s">
        <v>795</v>
      </c>
    </row>
    <row r="20" spans="1:4" ht="14.4" x14ac:dyDescent="0.3">
      <c r="A20" s="54" t="s">
        <v>796</v>
      </c>
      <c r="B20" s="54" t="s">
        <v>797</v>
      </c>
      <c r="C20" s="51" t="s">
        <v>798</v>
      </c>
      <c r="D20" s="54" t="s">
        <v>799</v>
      </c>
    </row>
    <row r="21" spans="1:4" ht="14.4" x14ac:dyDescent="0.3">
      <c r="A21" s="54" t="s">
        <v>800</v>
      </c>
      <c r="B21" s="54" t="s">
        <v>801</v>
      </c>
      <c r="C21" s="51" t="s">
        <v>802</v>
      </c>
      <c r="D21" s="54" t="s">
        <v>803</v>
      </c>
    </row>
    <row r="22" spans="1:4" ht="14.4" x14ac:dyDescent="0.3">
      <c r="A22" s="51" t="s">
        <v>804</v>
      </c>
      <c r="B22" s="52" t="s">
        <v>805</v>
      </c>
      <c r="C22" s="54" t="s">
        <v>806</v>
      </c>
      <c r="D22" s="52" t="s">
        <v>807</v>
      </c>
    </row>
    <row r="23" spans="1:4" ht="14.4" x14ac:dyDescent="0.3">
      <c r="A23" s="51" t="s">
        <v>808</v>
      </c>
      <c r="B23" s="52" t="s">
        <v>809</v>
      </c>
      <c r="C23" s="53" t="s">
        <v>810</v>
      </c>
      <c r="D23" s="52" t="s">
        <v>811</v>
      </c>
    </row>
    <row r="24" spans="1:4" ht="14.4" x14ac:dyDescent="0.3">
      <c r="A24" s="51" t="s">
        <v>812</v>
      </c>
      <c r="B24" s="52" t="s">
        <v>813</v>
      </c>
      <c r="C24" s="53" t="s">
        <v>814</v>
      </c>
      <c r="D24" s="52" t="s">
        <v>815</v>
      </c>
    </row>
    <row r="25" spans="1:4" ht="14.4" x14ac:dyDescent="0.3">
      <c r="A25" s="51" t="s">
        <v>816</v>
      </c>
      <c r="B25" s="52" t="s">
        <v>817</v>
      </c>
      <c r="C25" s="53" t="s">
        <v>818</v>
      </c>
      <c r="D25" s="52" t="s">
        <v>819</v>
      </c>
    </row>
    <row r="26" spans="1:4" ht="14.4" x14ac:dyDescent="0.3">
      <c r="A26" s="51" t="s">
        <v>820</v>
      </c>
      <c r="B26" s="52" t="s">
        <v>821</v>
      </c>
      <c r="C26" s="53" t="s">
        <v>822</v>
      </c>
      <c r="D26" s="52" t="s">
        <v>823</v>
      </c>
    </row>
    <row r="27" spans="1:4" ht="14.4" x14ac:dyDescent="0.3">
      <c r="A27" s="51" t="s">
        <v>824</v>
      </c>
      <c r="B27" s="52" t="s">
        <v>825</v>
      </c>
      <c r="C27" s="53" t="s">
        <v>826</v>
      </c>
      <c r="D27" s="52" t="s">
        <v>827</v>
      </c>
    </row>
    <row r="28" spans="1:4" ht="14.4" x14ac:dyDescent="0.3">
      <c r="A28" s="51" t="s">
        <v>828</v>
      </c>
      <c r="B28" s="52" t="s">
        <v>829</v>
      </c>
      <c r="C28" s="55" t="s">
        <v>830</v>
      </c>
      <c r="D28" s="51" t="s">
        <v>831</v>
      </c>
    </row>
    <row r="29" spans="1:4" ht="14.4" x14ac:dyDescent="0.25">
      <c r="A29" s="52" t="s">
        <v>832</v>
      </c>
      <c r="B29" s="52" t="s">
        <v>829</v>
      </c>
      <c r="C29" s="55" t="s">
        <v>830</v>
      </c>
      <c r="D29" s="52" t="s">
        <v>833</v>
      </c>
    </row>
    <row r="30" spans="1:4" ht="14.4" x14ac:dyDescent="0.25">
      <c r="A30" s="52" t="s">
        <v>834</v>
      </c>
      <c r="B30" s="52" t="s">
        <v>829</v>
      </c>
      <c r="C30" s="55" t="s">
        <v>830</v>
      </c>
      <c r="D30" s="52" t="s">
        <v>835</v>
      </c>
    </row>
    <row r="31" spans="1:4" ht="14.4" x14ac:dyDescent="0.25">
      <c r="A31" s="52" t="s">
        <v>836</v>
      </c>
      <c r="B31" s="52" t="s">
        <v>829</v>
      </c>
      <c r="C31" s="55" t="s">
        <v>830</v>
      </c>
      <c r="D31" s="52" t="s">
        <v>837</v>
      </c>
    </row>
    <row r="32" spans="1:4" ht="14.4" x14ac:dyDescent="0.25">
      <c r="A32" s="52" t="s">
        <v>838</v>
      </c>
      <c r="B32" s="55" t="s">
        <v>839</v>
      </c>
      <c r="C32" s="53" t="s">
        <v>840</v>
      </c>
      <c r="D32" s="55" t="s">
        <v>841</v>
      </c>
    </row>
    <row r="33" spans="1:4" ht="14.4" x14ac:dyDescent="0.25">
      <c r="A33" s="52" t="s">
        <v>842</v>
      </c>
      <c r="B33" s="55" t="s">
        <v>843</v>
      </c>
      <c r="C33" s="53" t="s">
        <v>840</v>
      </c>
      <c r="D33" s="55" t="s">
        <v>844</v>
      </c>
    </row>
    <row r="34" spans="1:4" ht="14.4" x14ac:dyDescent="0.25">
      <c r="A34" s="52" t="s">
        <v>845</v>
      </c>
      <c r="B34" s="55" t="s">
        <v>839</v>
      </c>
      <c r="C34" s="53" t="s">
        <v>840</v>
      </c>
      <c r="D34" s="55" t="s">
        <v>846</v>
      </c>
    </row>
    <row r="35" spans="1:4" ht="14.4" x14ac:dyDescent="0.25">
      <c r="A35" s="52" t="s">
        <v>847</v>
      </c>
      <c r="B35" s="55" t="s">
        <v>843</v>
      </c>
      <c r="C35" s="53" t="s">
        <v>840</v>
      </c>
      <c r="D35" s="55" t="s">
        <v>841</v>
      </c>
    </row>
    <row r="36" spans="1:4" ht="14.4" x14ac:dyDescent="0.25">
      <c r="A36" s="52" t="s">
        <v>848</v>
      </c>
      <c r="B36" s="52" t="s">
        <v>849</v>
      </c>
      <c r="C36" s="53" t="s">
        <v>850</v>
      </c>
      <c r="D36" s="52" t="s">
        <v>851</v>
      </c>
    </row>
    <row r="37" spans="1:4" ht="14.4" x14ac:dyDescent="0.25">
      <c r="A37" s="52" t="s">
        <v>852</v>
      </c>
      <c r="B37" s="52" t="s">
        <v>853</v>
      </c>
      <c r="C37" s="53" t="s">
        <v>850</v>
      </c>
      <c r="D37" s="52" t="s">
        <v>854</v>
      </c>
    </row>
    <row r="38" spans="1:4" ht="14.4" x14ac:dyDescent="0.3">
      <c r="A38" s="54" t="s">
        <v>855</v>
      </c>
      <c r="B38" s="52" t="s">
        <v>856</v>
      </c>
      <c r="C38" s="52" t="s">
        <v>857</v>
      </c>
      <c r="D38" s="52" t="s">
        <v>858</v>
      </c>
    </row>
    <row r="39" spans="1:4" ht="14.4" x14ac:dyDescent="0.3">
      <c r="A39" s="51" t="s">
        <v>859</v>
      </c>
      <c r="B39" s="52" t="s">
        <v>860</v>
      </c>
      <c r="C39" s="53" t="s">
        <v>861</v>
      </c>
      <c r="D39" s="52" t="s">
        <v>862</v>
      </c>
    </row>
    <row r="40" spans="1:4" ht="14.4" x14ac:dyDescent="0.3">
      <c r="A40" s="51" t="s">
        <v>863</v>
      </c>
      <c r="B40" s="52" t="s">
        <v>864</v>
      </c>
      <c r="C40" s="53" t="s">
        <v>865</v>
      </c>
      <c r="D40" s="52" t="s">
        <v>866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2"/>
  <sheetViews>
    <sheetView zoomScaleNormal="100" workbookViewId="0"/>
  </sheetViews>
  <sheetFormatPr defaultColWidth="9" defaultRowHeight="14.4" x14ac:dyDescent="0.3"/>
  <cols>
    <col min="1" max="1" width="14.59765625" style="1" customWidth="1"/>
    <col min="2" max="2" width="17.19921875" style="1" customWidth="1"/>
    <col min="3" max="3" width="23.69921875" style="1" customWidth="1"/>
    <col min="4" max="1025" width="10.5" style="31" customWidth="1"/>
  </cols>
  <sheetData>
    <row r="1" spans="1:8" ht="28.8" x14ac:dyDescent="0.3">
      <c r="A1" s="32" t="s">
        <v>2</v>
      </c>
      <c r="B1" s="34" t="s">
        <v>691</v>
      </c>
      <c r="C1" s="34" t="s">
        <v>692</v>
      </c>
    </row>
    <row r="2" spans="1:8" x14ac:dyDescent="0.3">
      <c r="A2" s="8" t="s">
        <v>28</v>
      </c>
      <c r="B2" s="8">
        <v>28.36</v>
      </c>
      <c r="C2" s="8">
        <v>49.42</v>
      </c>
    </row>
    <row r="3" spans="1:8" x14ac:dyDescent="0.3">
      <c r="A3" s="8" t="s">
        <v>30</v>
      </c>
      <c r="B3" s="8">
        <v>54.1</v>
      </c>
      <c r="C3" s="8">
        <v>67.12</v>
      </c>
    </row>
    <row r="4" spans="1:8" x14ac:dyDescent="0.3">
      <c r="A4" s="8" t="s">
        <v>32</v>
      </c>
      <c r="B4" s="8">
        <v>27.12</v>
      </c>
      <c r="C4" s="8">
        <v>50.94</v>
      </c>
    </row>
    <row r="5" spans="1:8" x14ac:dyDescent="0.3">
      <c r="A5" s="8" t="s">
        <v>33</v>
      </c>
      <c r="B5" s="8">
        <v>38.979999999999997</v>
      </c>
      <c r="C5" s="8">
        <v>66.349999999999994</v>
      </c>
    </row>
    <row r="6" spans="1:8" x14ac:dyDescent="0.3">
      <c r="A6" s="8" t="s">
        <v>35</v>
      </c>
      <c r="B6" s="8">
        <v>32.17</v>
      </c>
      <c r="C6" s="8">
        <v>52</v>
      </c>
    </row>
    <row r="7" spans="1:8" x14ac:dyDescent="0.3">
      <c r="A7" s="8" t="s">
        <v>42</v>
      </c>
      <c r="B7" s="8">
        <v>58.89</v>
      </c>
      <c r="C7" s="8">
        <v>71.34</v>
      </c>
      <c r="F7" s="6"/>
      <c r="G7" s="6"/>
      <c r="H7" s="6"/>
    </row>
    <row r="8" spans="1:8" x14ac:dyDescent="0.3">
      <c r="A8" s="8" t="s">
        <v>48</v>
      </c>
      <c r="B8" s="8">
        <v>7.399</v>
      </c>
      <c r="C8" s="8">
        <v>21.86</v>
      </c>
      <c r="F8" s="6"/>
      <c r="G8" s="6"/>
      <c r="H8" s="6"/>
    </row>
    <row r="9" spans="1:8" x14ac:dyDescent="0.3">
      <c r="A9" s="8" t="s">
        <v>57</v>
      </c>
      <c r="B9" s="8">
        <v>18.29</v>
      </c>
      <c r="C9" s="8">
        <v>37.47</v>
      </c>
      <c r="F9" s="6"/>
      <c r="G9" s="6"/>
      <c r="H9" s="6"/>
    </row>
    <row r="10" spans="1:8" x14ac:dyDescent="0.3">
      <c r="A10" s="8" t="s">
        <v>61</v>
      </c>
      <c r="B10" s="8">
        <v>55.25</v>
      </c>
      <c r="C10" s="8">
        <v>63.88</v>
      </c>
      <c r="F10" s="6"/>
      <c r="G10" s="6"/>
      <c r="H10" s="6"/>
    </row>
    <row r="11" spans="1:8" x14ac:dyDescent="0.3">
      <c r="A11" s="8" t="s">
        <v>66</v>
      </c>
      <c r="B11" s="8">
        <v>44.2</v>
      </c>
      <c r="C11" s="8">
        <v>65.48</v>
      </c>
      <c r="F11" s="6"/>
      <c r="G11" s="6"/>
      <c r="H11" s="6"/>
    </row>
    <row r="12" spans="1:8" x14ac:dyDescent="0.3">
      <c r="A12" s="8" t="s">
        <v>87</v>
      </c>
      <c r="B12" s="8">
        <v>71.11</v>
      </c>
      <c r="C12" s="8">
        <v>77.58</v>
      </c>
      <c r="F12" s="6"/>
      <c r="G12" s="6"/>
      <c r="H12" s="6"/>
    </row>
    <row r="13" spans="1:8" x14ac:dyDescent="0.3">
      <c r="A13" s="8" t="s">
        <v>89</v>
      </c>
      <c r="B13" s="8">
        <v>19.190000000000001</v>
      </c>
      <c r="C13" s="8">
        <v>34.08</v>
      </c>
      <c r="F13" s="6"/>
      <c r="G13" s="6"/>
      <c r="H13" s="6"/>
    </row>
    <row r="14" spans="1:8" x14ac:dyDescent="0.3">
      <c r="A14" s="8" t="s">
        <v>93</v>
      </c>
      <c r="B14" s="8">
        <v>42.71</v>
      </c>
      <c r="C14" s="8">
        <v>62.81</v>
      </c>
      <c r="F14" s="6"/>
      <c r="G14" s="6"/>
      <c r="H14" s="6"/>
    </row>
    <row r="15" spans="1:8" x14ac:dyDescent="0.3">
      <c r="A15" s="8" t="s">
        <v>94</v>
      </c>
      <c r="B15" s="8">
        <v>15.83</v>
      </c>
      <c r="C15" s="8">
        <v>17.66</v>
      </c>
      <c r="F15" s="6"/>
      <c r="G15" s="6"/>
      <c r="H15" s="6"/>
    </row>
    <row r="16" spans="1:8" x14ac:dyDescent="0.3">
      <c r="A16" s="8" t="s">
        <v>96</v>
      </c>
      <c r="B16" s="8">
        <v>9.8360000000000003</v>
      </c>
      <c r="C16" s="8">
        <v>14.22</v>
      </c>
      <c r="F16" s="6"/>
      <c r="G16" s="6"/>
      <c r="H16" s="6"/>
    </row>
    <row r="17" spans="1:8" x14ac:dyDescent="0.3">
      <c r="A17" s="8" t="s">
        <v>101</v>
      </c>
      <c r="B17" s="8">
        <v>5.819</v>
      </c>
      <c r="C17" s="8">
        <v>7.6980000000000004</v>
      </c>
      <c r="F17" s="6"/>
      <c r="G17" s="6"/>
      <c r="H17" s="6"/>
    </row>
    <row r="18" spans="1:8" x14ac:dyDescent="0.3">
      <c r="A18" s="8" t="s">
        <v>133</v>
      </c>
      <c r="B18" s="8">
        <v>15.09</v>
      </c>
      <c r="C18" s="8">
        <v>18.93</v>
      </c>
    </row>
    <row r="19" spans="1:8" x14ac:dyDescent="0.3">
      <c r="A19" s="8" t="s">
        <v>141</v>
      </c>
      <c r="B19" s="8">
        <v>4.5940000000000003</v>
      </c>
      <c r="C19" s="8">
        <v>12.83</v>
      </c>
    </row>
    <row r="20" spans="1:8" x14ac:dyDescent="0.3">
      <c r="A20" s="8" t="s">
        <v>160</v>
      </c>
      <c r="B20" s="8">
        <v>21.9</v>
      </c>
      <c r="C20" s="8">
        <v>29.32</v>
      </c>
    </row>
    <row r="21" spans="1:8" x14ac:dyDescent="0.3">
      <c r="A21" s="8" t="s">
        <v>161</v>
      </c>
      <c r="B21" s="8">
        <v>23.48</v>
      </c>
      <c r="C21" s="8">
        <v>30.01</v>
      </c>
      <c r="F21"/>
      <c r="G21"/>
      <c r="H21"/>
    </row>
    <row r="22" spans="1:8" x14ac:dyDescent="0.3">
      <c r="A22" s="8" t="s">
        <v>167</v>
      </c>
      <c r="B22" s="8">
        <v>23.91</v>
      </c>
      <c r="C22" s="8">
        <v>29.96</v>
      </c>
      <c r="F22"/>
      <c r="G22"/>
      <c r="H22"/>
    </row>
    <row r="23" spans="1:8" x14ac:dyDescent="0.3">
      <c r="A23" s="8" t="s">
        <v>166</v>
      </c>
      <c r="B23" s="8">
        <v>22.14</v>
      </c>
      <c r="C23" s="8">
        <v>32.21</v>
      </c>
    </row>
    <row r="24" spans="1:8" x14ac:dyDescent="0.3">
      <c r="A24" s="8" t="s">
        <v>169</v>
      </c>
      <c r="B24" s="8">
        <v>16.02</v>
      </c>
      <c r="C24" s="8">
        <v>42.25</v>
      </c>
      <c r="F24"/>
      <c r="G24"/>
      <c r="H24"/>
    </row>
    <row r="25" spans="1:8" x14ac:dyDescent="0.3">
      <c r="A25" s="8" t="s">
        <v>171</v>
      </c>
      <c r="B25" s="8">
        <v>19.190000000000001</v>
      </c>
      <c r="C25" s="8">
        <v>55.37</v>
      </c>
      <c r="F25"/>
      <c r="G25"/>
      <c r="H25"/>
    </row>
    <row r="26" spans="1:8" x14ac:dyDescent="0.3">
      <c r="A26" s="8" t="s">
        <v>180</v>
      </c>
      <c r="B26" s="8">
        <v>32.29</v>
      </c>
      <c r="C26" s="8">
        <v>52.92</v>
      </c>
      <c r="F26"/>
      <c r="G26"/>
      <c r="H26"/>
    </row>
    <row r="27" spans="1:8" x14ac:dyDescent="0.3">
      <c r="A27" s="8" t="s">
        <v>184</v>
      </c>
      <c r="B27" s="8">
        <v>4.5590000000000002</v>
      </c>
      <c r="C27" s="8">
        <v>7.8959999999999999</v>
      </c>
      <c r="F27"/>
      <c r="G27"/>
      <c r="H27"/>
    </row>
    <row r="28" spans="1:8" x14ac:dyDescent="0.3">
      <c r="A28" s="8" t="s">
        <v>187</v>
      </c>
      <c r="B28" s="8">
        <v>45.72</v>
      </c>
      <c r="C28" s="8">
        <v>64.94</v>
      </c>
      <c r="F28"/>
      <c r="G28"/>
      <c r="H28"/>
    </row>
    <row r="29" spans="1:8" x14ac:dyDescent="0.3">
      <c r="A29" s="8" t="s">
        <v>191</v>
      </c>
      <c r="B29" s="8">
        <v>38.840000000000003</v>
      </c>
      <c r="C29" s="8">
        <v>63.51</v>
      </c>
      <c r="F29"/>
      <c r="G29"/>
      <c r="H29"/>
    </row>
    <row r="30" spans="1:8" x14ac:dyDescent="0.3">
      <c r="A30" s="8" t="s">
        <v>193</v>
      </c>
      <c r="B30" s="8">
        <v>31.2</v>
      </c>
      <c r="C30" s="8">
        <v>54.53</v>
      </c>
      <c r="F30"/>
      <c r="G30"/>
      <c r="H30"/>
    </row>
    <row r="31" spans="1:8" x14ac:dyDescent="0.3">
      <c r="A31" s="8" t="s">
        <v>209</v>
      </c>
      <c r="B31" s="8">
        <v>27.23</v>
      </c>
      <c r="C31" s="8">
        <v>29.66</v>
      </c>
      <c r="F31"/>
      <c r="G31"/>
      <c r="H31"/>
    </row>
    <row r="32" spans="1:8" x14ac:dyDescent="0.3">
      <c r="A32" s="8" t="s">
        <v>212</v>
      </c>
      <c r="B32" s="8">
        <v>22.65</v>
      </c>
      <c r="C32" s="8">
        <v>35.43</v>
      </c>
      <c r="F32"/>
      <c r="G32"/>
      <c r="H32"/>
    </row>
    <row r="33" spans="1:3" x14ac:dyDescent="0.3">
      <c r="A33" s="8" t="s">
        <v>214</v>
      </c>
      <c r="B33" s="8">
        <v>60.81</v>
      </c>
      <c r="C33" s="8">
        <v>60.89</v>
      </c>
    </row>
    <row r="34" spans="1:3" x14ac:dyDescent="0.3">
      <c r="A34" s="8" t="s">
        <v>218</v>
      </c>
      <c r="B34" s="8">
        <v>63.96</v>
      </c>
      <c r="C34" s="8">
        <v>66.98</v>
      </c>
    </row>
    <row r="35" spans="1:3" x14ac:dyDescent="0.3">
      <c r="A35" s="8" t="s">
        <v>223</v>
      </c>
      <c r="B35" s="8">
        <v>25.78</v>
      </c>
      <c r="C35" s="8">
        <v>48.61</v>
      </c>
    </row>
    <row r="36" spans="1:3" x14ac:dyDescent="0.3">
      <c r="A36" s="8" t="s">
        <v>225</v>
      </c>
      <c r="B36" s="8">
        <v>18.21</v>
      </c>
      <c r="C36" s="8">
        <v>41.48</v>
      </c>
    </row>
    <row r="37" spans="1:3" x14ac:dyDescent="0.3">
      <c r="A37" s="8" t="s">
        <v>226</v>
      </c>
      <c r="B37" s="8">
        <v>39.03</v>
      </c>
      <c r="C37" s="8">
        <v>57.23</v>
      </c>
    </row>
    <row r="38" spans="1:3" x14ac:dyDescent="0.3">
      <c r="A38" s="8" t="s">
        <v>235</v>
      </c>
      <c r="B38" s="8">
        <v>50.67</v>
      </c>
      <c r="C38" s="8">
        <v>59.75</v>
      </c>
    </row>
    <row r="39" spans="1:3" x14ac:dyDescent="0.3">
      <c r="A39" s="8" t="s">
        <v>237</v>
      </c>
      <c r="B39" s="8">
        <v>2.3079999999999998</v>
      </c>
      <c r="C39" s="8">
        <v>6.7910000000000004</v>
      </c>
    </row>
    <row r="40" spans="1:3" x14ac:dyDescent="0.3">
      <c r="A40" s="8" t="s">
        <v>241</v>
      </c>
      <c r="B40" s="8">
        <v>19.23</v>
      </c>
      <c r="C40" s="8">
        <v>38.76</v>
      </c>
    </row>
    <row r="41" spans="1:3" x14ac:dyDescent="0.3">
      <c r="A41" s="8" t="s">
        <v>260</v>
      </c>
      <c r="B41" s="8">
        <v>24.31</v>
      </c>
      <c r="C41" s="8">
        <v>46.6</v>
      </c>
    </row>
    <row r="42" spans="1:3" x14ac:dyDescent="0.3">
      <c r="A42" s="8" t="s">
        <v>264</v>
      </c>
      <c r="B42" s="8">
        <v>23.31</v>
      </c>
      <c r="C42" s="8">
        <v>38.340000000000003</v>
      </c>
    </row>
    <row r="43" spans="1:3" x14ac:dyDescent="0.3">
      <c r="A43" s="8" t="s">
        <v>289</v>
      </c>
      <c r="B43" s="8">
        <v>77.900000000000006</v>
      </c>
      <c r="C43" s="8">
        <v>76.75</v>
      </c>
    </row>
    <row r="44" spans="1:3" x14ac:dyDescent="0.3">
      <c r="A44" s="8" t="s">
        <v>295</v>
      </c>
      <c r="B44" s="8">
        <v>8.048</v>
      </c>
      <c r="C44" s="8">
        <v>17.989999999999998</v>
      </c>
    </row>
    <row r="45" spans="1:3" x14ac:dyDescent="0.3">
      <c r="A45" s="8" t="s">
        <v>297</v>
      </c>
      <c r="B45" s="8">
        <v>54.69</v>
      </c>
      <c r="C45" s="8">
        <v>66.150000000000006</v>
      </c>
    </row>
    <row r="46" spans="1:3" x14ac:dyDescent="0.3">
      <c r="A46" s="8" t="s">
        <v>302</v>
      </c>
      <c r="B46" s="8">
        <v>36.409999999999997</v>
      </c>
      <c r="C46" s="8">
        <v>54.82</v>
      </c>
    </row>
    <row r="47" spans="1:3" x14ac:dyDescent="0.3">
      <c r="A47" s="8" t="s">
        <v>305</v>
      </c>
      <c r="B47" s="8">
        <v>39.340000000000003</v>
      </c>
      <c r="C47" s="8">
        <v>53.95</v>
      </c>
    </row>
    <row r="48" spans="1:3" x14ac:dyDescent="0.3">
      <c r="A48" s="8" t="s">
        <v>308</v>
      </c>
      <c r="B48" s="8">
        <v>16.329999999999998</v>
      </c>
      <c r="C48" s="8">
        <v>27.67</v>
      </c>
    </row>
    <row r="49" spans="1:3" x14ac:dyDescent="0.3">
      <c r="A49" s="8" t="s">
        <v>319</v>
      </c>
      <c r="B49" s="8">
        <v>0</v>
      </c>
      <c r="C49" s="8">
        <v>7.1890000000000001</v>
      </c>
    </row>
    <row r="50" spans="1:3" x14ac:dyDescent="0.3">
      <c r="A50" s="8" t="s">
        <v>335</v>
      </c>
      <c r="B50" s="8">
        <v>27.22</v>
      </c>
      <c r="C50" s="8">
        <v>45.86</v>
      </c>
    </row>
    <row r="51" spans="1:3" x14ac:dyDescent="0.3">
      <c r="A51" s="8" t="s">
        <v>341</v>
      </c>
      <c r="B51" s="8">
        <v>23.39</v>
      </c>
      <c r="C51" s="8">
        <v>32.6</v>
      </c>
    </row>
    <row r="52" spans="1:3" x14ac:dyDescent="0.3">
      <c r="A52" s="8" t="s">
        <v>346</v>
      </c>
      <c r="B52" s="8">
        <v>22.38</v>
      </c>
      <c r="C52" s="8">
        <v>49.62</v>
      </c>
    </row>
    <row r="53" spans="1:3" x14ac:dyDescent="0.3">
      <c r="A53" s="8" t="s">
        <v>350</v>
      </c>
      <c r="B53" s="8">
        <v>4.25</v>
      </c>
      <c r="C53" s="8">
        <v>26.72</v>
      </c>
    </row>
    <row r="54" spans="1:3" x14ac:dyDescent="0.3">
      <c r="A54" s="8" t="s">
        <v>352</v>
      </c>
      <c r="B54" s="8">
        <v>41.34</v>
      </c>
      <c r="C54" s="8">
        <v>41.23</v>
      </c>
    </row>
    <row r="55" spans="1:3" x14ac:dyDescent="0.3">
      <c r="A55" s="8" t="s">
        <v>356</v>
      </c>
      <c r="B55" s="8">
        <v>14.61</v>
      </c>
      <c r="C55" s="8">
        <v>45.71</v>
      </c>
    </row>
    <row r="56" spans="1:3" x14ac:dyDescent="0.3">
      <c r="A56" s="8" t="s">
        <v>359</v>
      </c>
      <c r="B56" s="8">
        <v>12.69</v>
      </c>
      <c r="C56" s="8">
        <v>36.57</v>
      </c>
    </row>
    <row r="57" spans="1:3" x14ac:dyDescent="0.3">
      <c r="A57" s="8" t="s">
        <v>363</v>
      </c>
      <c r="B57" s="8">
        <v>9.81</v>
      </c>
      <c r="C57" s="8">
        <v>14.71</v>
      </c>
    </row>
    <row r="58" spans="1:3" x14ac:dyDescent="0.3">
      <c r="A58" s="8" t="s">
        <v>366</v>
      </c>
      <c r="B58" s="8">
        <v>41.14</v>
      </c>
      <c r="C58" s="8">
        <v>57.9</v>
      </c>
    </row>
    <row r="59" spans="1:3" x14ac:dyDescent="0.3">
      <c r="A59" s="8" t="s">
        <v>396</v>
      </c>
      <c r="B59" s="8">
        <v>13.31</v>
      </c>
      <c r="C59" s="8">
        <v>34.200000000000003</v>
      </c>
    </row>
    <row r="60" spans="1:3" x14ac:dyDescent="0.3">
      <c r="A60" s="8" t="s">
        <v>397</v>
      </c>
      <c r="B60" s="8">
        <v>16.64</v>
      </c>
      <c r="C60" s="8">
        <v>16.149999999999999</v>
      </c>
    </row>
    <row r="61" spans="1:3" x14ac:dyDescent="0.3">
      <c r="A61" s="8" t="s">
        <v>401</v>
      </c>
      <c r="B61" s="8">
        <v>53</v>
      </c>
      <c r="C61" s="8">
        <v>67.599999999999994</v>
      </c>
    </row>
    <row r="62" spans="1:3" x14ac:dyDescent="0.3">
      <c r="A62" s="8" t="s">
        <v>409</v>
      </c>
      <c r="B62" s="8">
        <v>19.3</v>
      </c>
      <c r="C62" s="8">
        <v>46.63</v>
      </c>
    </row>
    <row r="63" spans="1:3" x14ac:dyDescent="0.3">
      <c r="A63" s="8" t="s">
        <v>410</v>
      </c>
      <c r="B63" s="8">
        <v>23.62</v>
      </c>
      <c r="C63" s="8">
        <v>37.32</v>
      </c>
    </row>
    <row r="64" spans="1:3" x14ac:dyDescent="0.3">
      <c r="A64" s="8" t="s">
        <v>411</v>
      </c>
      <c r="B64" s="8">
        <v>7.3090000000000002</v>
      </c>
      <c r="C64" s="8">
        <v>24.26</v>
      </c>
    </row>
    <row r="65" spans="1:3" x14ac:dyDescent="0.3">
      <c r="A65" s="8" t="s">
        <v>415</v>
      </c>
      <c r="B65" s="8">
        <v>20.88</v>
      </c>
      <c r="C65" s="8">
        <v>24.29</v>
      </c>
    </row>
    <row r="66" spans="1:3" x14ac:dyDescent="0.3">
      <c r="A66" s="8" t="s">
        <v>418</v>
      </c>
      <c r="B66" s="8">
        <v>11.73</v>
      </c>
      <c r="C66" s="8">
        <v>33.67</v>
      </c>
    </row>
    <row r="67" spans="1:3" x14ac:dyDescent="0.3">
      <c r="A67" s="8" t="s">
        <v>420</v>
      </c>
      <c r="B67" s="8">
        <v>9.1</v>
      </c>
      <c r="C67" s="8">
        <v>16.600000000000001</v>
      </c>
    </row>
    <row r="68" spans="1:3" x14ac:dyDescent="0.3">
      <c r="A68" s="8" t="s">
        <v>426</v>
      </c>
      <c r="B68" s="8">
        <v>4.0199999999999996</v>
      </c>
      <c r="C68" s="8">
        <v>9.7100000000000009</v>
      </c>
    </row>
    <row r="69" spans="1:3" x14ac:dyDescent="0.3">
      <c r="A69" s="8" t="s">
        <v>695</v>
      </c>
      <c r="B69" s="8">
        <v>17.239999999999998</v>
      </c>
      <c r="C69" s="8">
        <v>17.68</v>
      </c>
    </row>
    <row r="70" spans="1:3" x14ac:dyDescent="0.3">
      <c r="A70" s="8" t="s">
        <v>698</v>
      </c>
      <c r="B70" s="8">
        <v>44.13</v>
      </c>
      <c r="C70" s="8">
        <v>44.1</v>
      </c>
    </row>
    <row r="71" spans="1:3" x14ac:dyDescent="0.3">
      <c r="A71" s="8" t="s">
        <v>702</v>
      </c>
      <c r="B71" s="8">
        <v>8.8989999999999991</v>
      </c>
      <c r="C71" s="8">
        <v>19.57</v>
      </c>
    </row>
    <row r="72" spans="1:3" x14ac:dyDescent="0.3">
      <c r="A72" s="25" t="s">
        <v>714</v>
      </c>
      <c r="B72" s="25">
        <v>21.86</v>
      </c>
      <c r="C72" s="25">
        <v>67.5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Genomic ctDNA quantification</vt:lpstr>
      <vt:lpstr>Fusion breakpoint information</vt:lpstr>
      <vt:lpstr>ddPCR primers and probes</vt:lpstr>
      <vt:lpstr>% ctDNA size 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Stütz Adrian</dc:creator>
  <cp:lastModifiedBy>Eleni Tomazou</cp:lastModifiedBy>
  <cp:revision>55</cp:revision>
  <dcterms:created xsi:type="dcterms:W3CDTF">2019-04-01T12:13:35Z</dcterms:created>
  <dcterms:modified xsi:type="dcterms:W3CDTF">2021-04-01T22:08:16Z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