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thomasbarthlott/Dropbox/N_COMMS_100521/"/>
    </mc:Choice>
  </mc:AlternateContent>
  <xr:revisionPtr revIDLastSave="0" documentId="8_{0C383BF4-BB9C-694C-9580-C47C44094CA2}" xr6:coauthVersionLast="36" xr6:coauthVersionMax="36" xr10:uidLastSave="{00000000-0000-0000-0000-000000000000}"/>
  <bookViews>
    <workbookView xWindow="3680" yWindow="2160" windowWidth="46840" windowHeight="23580" xr2:uid="{F5516F86-36F7-304A-A31D-3B54347989AD}"/>
  </bookViews>
  <sheets>
    <sheet name="Figure 1a" sheetId="1" r:id="rId1"/>
    <sheet name="Figure 1e" sheetId="2" r:id="rId2"/>
    <sheet name="Figure 2a" sheetId="3" r:id="rId3"/>
    <sheet name="Figure 2b" sheetId="4" r:id="rId4"/>
    <sheet name="Figure 2c" sheetId="55" r:id="rId5"/>
    <sheet name="Figure 2d" sheetId="56" r:id="rId6"/>
    <sheet name="Figure 3a" sheetId="44" r:id="rId7"/>
    <sheet name="Figure 3b" sheetId="45" r:id="rId8"/>
    <sheet name="Figure 3c" sheetId="46" r:id="rId9"/>
    <sheet name="Figure 3d" sheetId="47" r:id="rId10"/>
    <sheet name="Figure 3e" sheetId="48" r:id="rId11"/>
    <sheet name="Figure 3f" sheetId="49" r:id="rId12"/>
    <sheet name="Figure 4a" sheetId="50" r:id="rId13"/>
    <sheet name="Figure 4b" sheetId="51" r:id="rId14"/>
    <sheet name="Figure 4c" sheetId="52" r:id="rId15"/>
    <sheet name="Figure 4d" sheetId="53" r:id="rId16"/>
    <sheet name="Figure 4e" sheetId="54" r:id="rId17"/>
    <sheet name="Figure 6a" sheetId="11" r:id="rId18"/>
    <sheet name="Figure 6b" sheetId="12" r:id="rId19"/>
    <sheet name="Figure 6c" sheetId="62" r:id="rId20"/>
    <sheet name="Figure 6d" sheetId="13" r:id="rId21"/>
    <sheet name="Figure 6e" sheetId="14" r:id="rId22"/>
    <sheet name="Figure 6f" sheetId="15" r:id="rId23"/>
    <sheet name="Figure 7a" sheetId="16" r:id="rId24"/>
    <sheet name="Figure 7b" sheetId="64" r:id="rId25"/>
    <sheet name="Figure 7b NEW" sheetId="57" state="hidden" r:id="rId26"/>
    <sheet name="Figure 7d" sheetId="58" r:id="rId27"/>
    <sheet name="Figure 7e" sheetId="59" r:id="rId28"/>
    <sheet name="Figure 7f" sheetId="60" r:id="rId29"/>
    <sheet name="Figure 7g" sheetId="61" r:id="rId30"/>
    <sheet name="Figure 9d" sheetId="65" r:id="rId31"/>
    <sheet name="Figure 9e" sheetId="66" r:id="rId32"/>
    <sheet name="Figure 10a" sheetId="30" r:id="rId33"/>
    <sheet name="Figure 10b" sheetId="63" r:id="rId34"/>
    <sheet name="Sup Figure 2a" sheetId="33" r:id="rId35"/>
    <sheet name="Sup Figure 2d" sheetId="34" r:id="rId36"/>
    <sheet name="Sup Figure 4b" sheetId="36" r:id="rId37"/>
    <sheet name="Sup Figure 7" sheetId="67" r:id="rId38"/>
    <sheet name="Sup Figure 8b" sheetId="68" r:id="rId39"/>
    <sheet name="Sup Figure 10a" sheetId="69" r:id="rId40"/>
    <sheet name="Sup Figure 10b" sheetId="70" r:id="rId41"/>
    <sheet name="Sup Figure 11 IgG_AutoAb" sheetId="37" r:id="rId42"/>
    <sheet name="Sup Figure 11 IgM AutoAb" sheetId="42" r:id="rId43"/>
    <sheet name="Sup Figure 11 Total Ig SNR" sheetId="43" r:id="rId44"/>
  </sheets>
  <calcPr calcId="181029" concurrentCalc="0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64" l="1"/>
  <c r="B12" i="64"/>
  <c r="B11" i="64"/>
  <c r="D8" i="64"/>
  <c r="C8" i="64"/>
  <c r="B8" i="64"/>
  <c r="D5" i="64"/>
  <c r="C5" i="64"/>
  <c r="B5" i="64"/>
  <c r="B40" i="62"/>
  <c r="B39" i="62"/>
  <c r="B38" i="62"/>
  <c r="B37" i="62"/>
  <c r="B36" i="62"/>
  <c r="B35" i="62"/>
  <c r="B34" i="62"/>
  <c r="B33" i="62"/>
  <c r="C30" i="62"/>
  <c r="B30" i="62"/>
  <c r="C29" i="62"/>
  <c r="B29" i="62"/>
  <c r="C28" i="62"/>
  <c r="B28" i="62"/>
  <c r="C27" i="62"/>
  <c r="B27" i="62"/>
  <c r="C26" i="62"/>
  <c r="B26" i="62"/>
  <c r="C25" i="62"/>
  <c r="B25" i="62"/>
  <c r="C24" i="62"/>
  <c r="B24" i="62"/>
  <c r="C23" i="62"/>
  <c r="B23" i="62"/>
  <c r="C20" i="62"/>
  <c r="B20" i="62"/>
  <c r="C19" i="62"/>
  <c r="B19" i="62"/>
  <c r="C18" i="62"/>
  <c r="B18" i="62"/>
  <c r="C17" i="62"/>
  <c r="B17" i="62"/>
  <c r="C16" i="62"/>
  <c r="B16" i="62"/>
  <c r="C15" i="62"/>
  <c r="B15" i="62"/>
  <c r="C14" i="62"/>
  <c r="B14" i="62"/>
  <c r="C13" i="62"/>
  <c r="B13" i="62"/>
  <c r="B28" i="61"/>
  <c r="B27" i="61"/>
  <c r="B24" i="61"/>
  <c r="B23" i="61"/>
  <c r="B20" i="61"/>
  <c r="B19" i="61"/>
  <c r="D15" i="61"/>
  <c r="C15" i="61"/>
  <c r="B15" i="61"/>
  <c r="D14" i="61"/>
  <c r="C14" i="61"/>
  <c r="B14" i="61"/>
  <c r="D10" i="61"/>
  <c r="C10" i="61"/>
  <c r="B10" i="61"/>
  <c r="D9" i="61"/>
  <c r="C9" i="61"/>
  <c r="B9" i="61"/>
  <c r="B29" i="60"/>
  <c r="B28" i="60"/>
  <c r="B25" i="60"/>
  <c r="B24" i="60"/>
  <c r="B21" i="60"/>
  <c r="B20" i="60"/>
  <c r="D16" i="60"/>
  <c r="C16" i="60"/>
  <c r="B16" i="60"/>
  <c r="D15" i="60"/>
  <c r="C15" i="60"/>
  <c r="B15" i="60"/>
  <c r="D11" i="60"/>
  <c r="C11" i="60"/>
  <c r="B11" i="60"/>
  <c r="D10" i="60"/>
  <c r="C10" i="60"/>
  <c r="B10" i="60"/>
  <c r="B53" i="59"/>
  <c r="B50" i="59"/>
  <c r="B47" i="59"/>
  <c r="D43" i="59"/>
  <c r="C43" i="59"/>
  <c r="B43" i="59"/>
  <c r="D39" i="59"/>
  <c r="C39" i="59"/>
  <c r="B39" i="59"/>
  <c r="B30" i="59"/>
  <c r="B29" i="59"/>
  <c r="B26" i="59"/>
  <c r="B25" i="59"/>
  <c r="B22" i="59"/>
  <c r="B21" i="59"/>
  <c r="D17" i="59"/>
  <c r="C17" i="59"/>
  <c r="B17" i="59"/>
  <c r="D16" i="59"/>
  <c r="C16" i="59"/>
  <c r="B16" i="59"/>
  <c r="D12" i="59"/>
  <c r="C12" i="59"/>
  <c r="B12" i="59"/>
  <c r="D11" i="59"/>
  <c r="C11" i="59"/>
  <c r="B11" i="59"/>
  <c r="A64" i="58"/>
  <c r="I74" i="58"/>
  <c r="N81" i="58"/>
  <c r="J74" i="58"/>
  <c r="O81" i="58"/>
  <c r="K74" i="58"/>
  <c r="P81" i="58"/>
  <c r="L74" i="58"/>
  <c r="Q81" i="58"/>
  <c r="M74" i="58"/>
  <c r="R81" i="58"/>
  <c r="O64" i="58"/>
  <c r="U74" i="58"/>
  <c r="S81" i="58"/>
  <c r="V74" i="58"/>
  <c r="T81" i="58"/>
  <c r="D93" i="58"/>
  <c r="D74" i="58"/>
  <c r="G81" i="58"/>
  <c r="E74" i="58"/>
  <c r="H81" i="58"/>
  <c r="F74" i="58"/>
  <c r="I81" i="58"/>
  <c r="G74" i="58"/>
  <c r="J81" i="58"/>
  <c r="H74" i="58"/>
  <c r="K81" i="58"/>
  <c r="S74" i="58"/>
  <c r="L81" i="58"/>
  <c r="T74" i="58"/>
  <c r="M81" i="58"/>
  <c r="C93" i="58"/>
  <c r="B74" i="58"/>
  <c r="B81" i="58"/>
  <c r="C74" i="58"/>
  <c r="C81" i="58"/>
  <c r="P74" i="58"/>
  <c r="D81" i="58"/>
  <c r="Q74" i="58"/>
  <c r="E81" i="58"/>
  <c r="R74" i="58"/>
  <c r="F81" i="58"/>
  <c r="B93" i="58"/>
  <c r="I73" i="58"/>
  <c r="N80" i="58"/>
  <c r="J73" i="58"/>
  <c r="O80" i="58"/>
  <c r="K73" i="58"/>
  <c r="P80" i="58"/>
  <c r="L73" i="58"/>
  <c r="Q80" i="58"/>
  <c r="M73" i="58"/>
  <c r="R80" i="58"/>
  <c r="U73" i="58"/>
  <c r="S80" i="58"/>
  <c r="V73" i="58"/>
  <c r="T80" i="58"/>
  <c r="D92" i="58"/>
  <c r="D73" i="58"/>
  <c r="G80" i="58"/>
  <c r="E73" i="58"/>
  <c r="H80" i="58"/>
  <c r="F73" i="58"/>
  <c r="I80" i="58"/>
  <c r="G73" i="58"/>
  <c r="J80" i="58"/>
  <c r="H73" i="58"/>
  <c r="K80" i="58"/>
  <c r="S73" i="58"/>
  <c r="L80" i="58"/>
  <c r="T73" i="58"/>
  <c r="M80" i="58"/>
  <c r="C92" i="58"/>
  <c r="B73" i="58"/>
  <c r="B80" i="58"/>
  <c r="C73" i="58"/>
  <c r="C80" i="58"/>
  <c r="P73" i="58"/>
  <c r="D80" i="58"/>
  <c r="Q73" i="58"/>
  <c r="E80" i="58"/>
  <c r="R73" i="58"/>
  <c r="F80" i="58"/>
  <c r="B92" i="58"/>
  <c r="I72" i="58"/>
  <c r="N79" i="58"/>
  <c r="J72" i="58"/>
  <c r="O79" i="58"/>
  <c r="K72" i="58"/>
  <c r="P79" i="58"/>
  <c r="L72" i="58"/>
  <c r="Q79" i="58"/>
  <c r="M72" i="58"/>
  <c r="R79" i="58"/>
  <c r="U72" i="58"/>
  <c r="S79" i="58"/>
  <c r="V72" i="58"/>
  <c r="T79" i="58"/>
  <c r="D91" i="58"/>
  <c r="D72" i="58"/>
  <c r="G79" i="58"/>
  <c r="E72" i="58"/>
  <c r="H79" i="58"/>
  <c r="F72" i="58"/>
  <c r="I79" i="58"/>
  <c r="G72" i="58"/>
  <c r="J79" i="58"/>
  <c r="H72" i="58"/>
  <c r="K79" i="58"/>
  <c r="S72" i="58"/>
  <c r="L79" i="58"/>
  <c r="T72" i="58"/>
  <c r="M79" i="58"/>
  <c r="C91" i="58"/>
  <c r="B72" i="58"/>
  <c r="B79" i="58"/>
  <c r="C72" i="58"/>
  <c r="C79" i="58"/>
  <c r="P72" i="58"/>
  <c r="D79" i="58"/>
  <c r="Q72" i="58"/>
  <c r="E79" i="58"/>
  <c r="R72" i="58"/>
  <c r="F79" i="58"/>
  <c r="B91" i="58"/>
  <c r="D87" i="58"/>
  <c r="C87" i="58"/>
  <c r="B87" i="58"/>
  <c r="D86" i="58"/>
  <c r="C86" i="58"/>
  <c r="B86" i="58"/>
  <c r="D85" i="58"/>
  <c r="C85" i="58"/>
  <c r="B85" i="58"/>
  <c r="A11" i="58"/>
  <c r="I21" i="58"/>
  <c r="N28" i="58"/>
  <c r="J21" i="58"/>
  <c r="O28" i="58"/>
  <c r="K21" i="58"/>
  <c r="P28" i="58"/>
  <c r="L21" i="58"/>
  <c r="Q28" i="58"/>
  <c r="M21" i="58"/>
  <c r="R28" i="58"/>
  <c r="O11" i="58"/>
  <c r="U21" i="58"/>
  <c r="S28" i="58"/>
  <c r="V21" i="58"/>
  <c r="T28" i="58"/>
  <c r="D40" i="58"/>
  <c r="D21" i="58"/>
  <c r="G28" i="58"/>
  <c r="E21" i="58"/>
  <c r="H28" i="58"/>
  <c r="F21" i="58"/>
  <c r="I28" i="58"/>
  <c r="G21" i="58"/>
  <c r="J28" i="58"/>
  <c r="H21" i="58"/>
  <c r="K28" i="58"/>
  <c r="S21" i="58"/>
  <c r="L28" i="58"/>
  <c r="T21" i="58"/>
  <c r="M28" i="58"/>
  <c r="C40" i="58"/>
  <c r="B21" i="58"/>
  <c r="B28" i="58"/>
  <c r="C21" i="58"/>
  <c r="C28" i="58"/>
  <c r="P21" i="58"/>
  <c r="D28" i="58"/>
  <c r="Q21" i="58"/>
  <c r="E28" i="58"/>
  <c r="R21" i="58"/>
  <c r="F28" i="58"/>
  <c r="B40" i="58"/>
  <c r="I20" i="58"/>
  <c r="N27" i="58"/>
  <c r="J20" i="58"/>
  <c r="O27" i="58"/>
  <c r="K20" i="58"/>
  <c r="P27" i="58"/>
  <c r="L20" i="58"/>
  <c r="Q27" i="58"/>
  <c r="M20" i="58"/>
  <c r="R27" i="58"/>
  <c r="U20" i="58"/>
  <c r="S27" i="58"/>
  <c r="V20" i="58"/>
  <c r="T27" i="58"/>
  <c r="D39" i="58"/>
  <c r="D20" i="58"/>
  <c r="G27" i="58"/>
  <c r="E20" i="58"/>
  <c r="H27" i="58"/>
  <c r="F20" i="58"/>
  <c r="I27" i="58"/>
  <c r="G20" i="58"/>
  <c r="J27" i="58"/>
  <c r="H20" i="58"/>
  <c r="K27" i="58"/>
  <c r="S20" i="58"/>
  <c r="L27" i="58"/>
  <c r="T20" i="58"/>
  <c r="M27" i="58"/>
  <c r="C39" i="58"/>
  <c r="B20" i="58"/>
  <c r="B27" i="58"/>
  <c r="C20" i="58"/>
  <c r="C27" i="58"/>
  <c r="P20" i="58"/>
  <c r="D27" i="58"/>
  <c r="Q20" i="58"/>
  <c r="E27" i="58"/>
  <c r="R20" i="58"/>
  <c r="F27" i="58"/>
  <c r="B39" i="58"/>
  <c r="I19" i="58"/>
  <c r="N26" i="58"/>
  <c r="J19" i="58"/>
  <c r="O26" i="58"/>
  <c r="K19" i="58"/>
  <c r="P26" i="58"/>
  <c r="L19" i="58"/>
  <c r="Q26" i="58"/>
  <c r="M19" i="58"/>
  <c r="R26" i="58"/>
  <c r="U19" i="58"/>
  <c r="S26" i="58"/>
  <c r="V19" i="58"/>
  <c r="T26" i="58"/>
  <c r="D38" i="58"/>
  <c r="D19" i="58"/>
  <c r="G26" i="58"/>
  <c r="E19" i="58"/>
  <c r="H26" i="58"/>
  <c r="F19" i="58"/>
  <c r="I26" i="58"/>
  <c r="G19" i="58"/>
  <c r="J26" i="58"/>
  <c r="H19" i="58"/>
  <c r="K26" i="58"/>
  <c r="S19" i="58"/>
  <c r="L26" i="58"/>
  <c r="T19" i="58"/>
  <c r="M26" i="58"/>
  <c r="C38" i="58"/>
  <c r="B19" i="58"/>
  <c r="B26" i="58"/>
  <c r="C19" i="58"/>
  <c r="C26" i="58"/>
  <c r="P19" i="58"/>
  <c r="D26" i="58"/>
  <c r="Q19" i="58"/>
  <c r="E26" i="58"/>
  <c r="R19" i="58"/>
  <c r="F26" i="58"/>
  <c r="B38" i="58"/>
  <c r="D34" i="58"/>
  <c r="C34" i="58"/>
  <c r="B34" i="58"/>
  <c r="D33" i="58"/>
  <c r="C33" i="58"/>
  <c r="B33" i="58"/>
  <c r="D32" i="58"/>
  <c r="C32" i="58"/>
  <c r="B32" i="58"/>
  <c r="B24" i="57"/>
  <c r="B23" i="57"/>
  <c r="B22" i="57"/>
  <c r="D19" i="57"/>
  <c r="C19" i="57"/>
  <c r="B19" i="57"/>
  <c r="D16" i="57"/>
  <c r="C16" i="57"/>
  <c r="B16" i="57"/>
  <c r="C9" i="57"/>
  <c r="B9" i="57"/>
  <c r="C6" i="57"/>
  <c r="B6" i="57"/>
  <c r="B49" i="55"/>
  <c r="B48" i="55"/>
  <c r="B47" i="55"/>
  <c r="B46" i="55"/>
  <c r="C43" i="55"/>
  <c r="B43" i="55"/>
  <c r="C42" i="55"/>
  <c r="B42" i="55"/>
  <c r="C41" i="55"/>
  <c r="B41" i="55"/>
  <c r="C40" i="55"/>
  <c r="B40" i="55"/>
  <c r="C37" i="55"/>
  <c r="B37" i="55"/>
  <c r="C36" i="55"/>
  <c r="B36" i="55"/>
  <c r="C35" i="55"/>
  <c r="B35" i="55"/>
  <c r="C34" i="55"/>
  <c r="B34" i="55"/>
  <c r="L21" i="55"/>
  <c r="B21" i="55"/>
  <c r="L20" i="55"/>
  <c r="B20" i="55"/>
  <c r="L19" i="55"/>
  <c r="B19" i="55"/>
  <c r="M16" i="55"/>
  <c r="L16" i="55"/>
  <c r="C16" i="55"/>
  <c r="B16" i="55"/>
  <c r="M15" i="55"/>
  <c r="L15" i="55"/>
  <c r="C15" i="55"/>
  <c r="B15" i="55"/>
  <c r="M14" i="55"/>
  <c r="L14" i="55"/>
  <c r="C14" i="55"/>
  <c r="B14" i="55"/>
  <c r="M11" i="55"/>
  <c r="L11" i="55"/>
  <c r="C11" i="55"/>
  <c r="B11" i="55"/>
  <c r="M10" i="55"/>
  <c r="L10" i="55"/>
  <c r="C10" i="55"/>
  <c r="B10" i="55"/>
  <c r="M9" i="55"/>
  <c r="L9" i="55"/>
  <c r="C9" i="55"/>
  <c r="B9" i="55"/>
  <c r="B78" i="56"/>
  <c r="B77" i="56"/>
  <c r="B76" i="56"/>
  <c r="C73" i="56"/>
  <c r="B73" i="56"/>
  <c r="C72" i="56"/>
  <c r="B72" i="56"/>
  <c r="C71" i="56"/>
  <c r="B71" i="56"/>
  <c r="C68" i="56"/>
  <c r="B68" i="56"/>
  <c r="C67" i="56"/>
  <c r="B67" i="56"/>
  <c r="C66" i="56"/>
  <c r="B66" i="56"/>
  <c r="B50" i="56"/>
  <c r="B49" i="56"/>
  <c r="B48" i="56"/>
  <c r="B47" i="56"/>
  <c r="B46" i="56"/>
  <c r="B45" i="56"/>
  <c r="E10" i="56"/>
  <c r="E12" i="56"/>
  <c r="E14" i="56"/>
  <c r="F10" i="56"/>
  <c r="F12" i="56"/>
  <c r="F14" i="56"/>
  <c r="G10" i="56"/>
  <c r="G12" i="56"/>
  <c r="G14" i="56"/>
  <c r="C42" i="56"/>
  <c r="B10" i="56"/>
  <c r="B12" i="56"/>
  <c r="B14" i="56"/>
  <c r="C10" i="56"/>
  <c r="C12" i="56"/>
  <c r="C14" i="56"/>
  <c r="D10" i="56"/>
  <c r="D12" i="56"/>
  <c r="D14" i="56"/>
  <c r="B42" i="56"/>
  <c r="E13" i="56"/>
  <c r="F13" i="56"/>
  <c r="G13" i="56"/>
  <c r="C41" i="56"/>
  <c r="B13" i="56"/>
  <c r="C13" i="56"/>
  <c r="D13" i="56"/>
  <c r="B41" i="56"/>
  <c r="C40" i="56"/>
  <c r="B40" i="56"/>
  <c r="E11" i="56"/>
  <c r="F11" i="56"/>
  <c r="G11" i="56"/>
  <c r="C39" i="56"/>
  <c r="B11" i="56"/>
  <c r="C11" i="56"/>
  <c r="D11" i="56"/>
  <c r="B39" i="56"/>
  <c r="C38" i="56"/>
  <c r="B38" i="56"/>
  <c r="C36" i="56"/>
  <c r="B36" i="56"/>
  <c r="C35" i="56"/>
  <c r="B35" i="56"/>
  <c r="C34" i="56"/>
  <c r="B34" i="56"/>
  <c r="C33" i="56"/>
  <c r="B33" i="56"/>
  <c r="C32" i="56"/>
  <c r="B32" i="56"/>
  <c r="C31" i="56"/>
  <c r="B31" i="56"/>
  <c r="C28" i="56"/>
  <c r="B28" i="56"/>
  <c r="C27" i="56"/>
  <c r="B27" i="56"/>
  <c r="C26" i="56"/>
  <c r="B26" i="56"/>
  <c r="C25" i="56"/>
  <c r="B25" i="56"/>
  <c r="C24" i="56"/>
  <c r="B24" i="56"/>
  <c r="C22" i="56"/>
  <c r="B22" i="56"/>
  <c r="C21" i="56"/>
  <c r="B21" i="56"/>
  <c r="C20" i="56"/>
  <c r="B20" i="56"/>
  <c r="C19" i="56"/>
  <c r="B19" i="56"/>
  <c r="C18" i="56"/>
  <c r="B18" i="56"/>
  <c r="C17" i="56"/>
  <c r="B17" i="56"/>
  <c r="B8" i="2"/>
  <c r="C8" i="2"/>
  <c r="B9" i="2"/>
  <c r="C9" i="2"/>
  <c r="B10" i="2"/>
  <c r="C10" i="2"/>
  <c r="B13" i="2"/>
  <c r="C13" i="2"/>
  <c r="B14" i="2"/>
  <c r="C14" i="2"/>
  <c r="B15" i="2"/>
  <c r="C15" i="2"/>
  <c r="B19" i="2"/>
  <c r="B20" i="2"/>
  <c r="B21" i="2"/>
  <c r="B24" i="2"/>
  <c r="D24" i="2"/>
  <c r="B25" i="2"/>
  <c r="D25" i="2"/>
  <c r="H28" i="36"/>
  <c r="B136" i="54"/>
  <c r="B135" i="54"/>
  <c r="B132" i="54"/>
  <c r="B131" i="54"/>
  <c r="C127" i="54"/>
  <c r="B127" i="54"/>
  <c r="C126" i="54"/>
  <c r="B126" i="54"/>
  <c r="C124" i="54"/>
  <c r="B124" i="54"/>
  <c r="C123" i="54"/>
  <c r="B123" i="54"/>
  <c r="C119" i="54"/>
  <c r="B119" i="54"/>
  <c r="C118" i="54"/>
  <c r="B118" i="54"/>
  <c r="C116" i="54"/>
  <c r="B116" i="54"/>
  <c r="C115" i="54"/>
  <c r="B115" i="54"/>
  <c r="B103" i="54"/>
  <c r="C100" i="54"/>
  <c r="B100" i="54"/>
  <c r="C97" i="54"/>
  <c r="B97" i="54"/>
  <c r="B90" i="54"/>
  <c r="B89" i="54"/>
  <c r="B87" i="54"/>
  <c r="B86" i="54"/>
  <c r="B85" i="54"/>
  <c r="C81" i="54"/>
  <c r="B81" i="54"/>
  <c r="C80" i="54"/>
  <c r="B80" i="54"/>
  <c r="C78" i="54"/>
  <c r="B78" i="54"/>
  <c r="C77" i="54"/>
  <c r="B77" i="54"/>
  <c r="C76" i="54"/>
  <c r="B76" i="54"/>
  <c r="C72" i="54"/>
  <c r="B72" i="54"/>
  <c r="C71" i="54"/>
  <c r="B71" i="54"/>
  <c r="C69" i="54"/>
  <c r="B69" i="54"/>
  <c r="C68" i="54"/>
  <c r="B68" i="54"/>
  <c r="C67" i="54"/>
  <c r="B67" i="54"/>
  <c r="B54" i="54"/>
  <c r="B53" i="54"/>
  <c r="B52" i="54"/>
  <c r="B51" i="54"/>
  <c r="B50" i="54"/>
  <c r="C47" i="54"/>
  <c r="B47" i="54"/>
  <c r="C46" i="54"/>
  <c r="B46" i="54"/>
  <c r="C45" i="54"/>
  <c r="B45" i="54"/>
  <c r="C44" i="54"/>
  <c r="B44" i="54"/>
  <c r="C43" i="54"/>
  <c r="B43" i="54"/>
  <c r="C40" i="54"/>
  <c r="B40" i="54"/>
  <c r="C39" i="54"/>
  <c r="B39" i="54"/>
  <c r="C38" i="54"/>
  <c r="B38" i="54"/>
  <c r="C37" i="54"/>
  <c r="B37" i="54"/>
  <c r="C36" i="54"/>
  <c r="B36" i="54"/>
  <c r="B25" i="54"/>
  <c r="B24" i="54"/>
  <c r="B23" i="54"/>
  <c r="B22" i="54"/>
  <c r="C19" i="54"/>
  <c r="B19" i="54"/>
  <c r="C18" i="54"/>
  <c r="B18" i="54"/>
  <c r="C17" i="54"/>
  <c r="B17" i="54"/>
  <c r="C16" i="54"/>
  <c r="B16" i="54"/>
  <c r="C13" i="54"/>
  <c r="B13" i="54"/>
  <c r="C12" i="54"/>
  <c r="B12" i="54"/>
  <c r="C11" i="54"/>
  <c r="B11" i="54"/>
  <c r="C10" i="54"/>
  <c r="B10" i="54"/>
  <c r="S64" i="52"/>
  <c r="B64" i="52"/>
  <c r="S63" i="52"/>
  <c r="B63" i="52"/>
  <c r="S62" i="52"/>
  <c r="B62" i="52"/>
  <c r="S61" i="52"/>
  <c r="B61" i="52"/>
  <c r="S60" i="52"/>
  <c r="B60" i="52"/>
  <c r="S59" i="52"/>
  <c r="B59" i="52"/>
  <c r="S58" i="52"/>
  <c r="B58" i="52"/>
  <c r="S57" i="52"/>
  <c r="B57" i="52"/>
  <c r="S56" i="52"/>
  <c r="B56" i="52"/>
  <c r="S55" i="52"/>
  <c r="B55" i="52"/>
  <c r="S54" i="52"/>
  <c r="B54" i="52"/>
  <c r="S53" i="52"/>
  <c r="B53" i="52"/>
  <c r="S52" i="52"/>
  <c r="B52" i="52"/>
  <c r="S51" i="52"/>
  <c r="B51" i="52"/>
  <c r="T48" i="52"/>
  <c r="S48" i="52"/>
  <c r="C48" i="52"/>
  <c r="B48" i="52"/>
  <c r="T47" i="52"/>
  <c r="S47" i="52"/>
  <c r="C47" i="52"/>
  <c r="B47" i="52"/>
  <c r="T46" i="52"/>
  <c r="S46" i="52"/>
  <c r="C46" i="52"/>
  <c r="B46" i="52"/>
  <c r="T45" i="52"/>
  <c r="S45" i="52"/>
  <c r="C45" i="52"/>
  <c r="B45" i="52"/>
  <c r="T44" i="52"/>
  <c r="S44" i="52"/>
  <c r="C44" i="52"/>
  <c r="B44" i="52"/>
  <c r="T43" i="52"/>
  <c r="S43" i="52"/>
  <c r="C43" i="52"/>
  <c r="B43" i="52"/>
  <c r="T42" i="52"/>
  <c r="S42" i="52"/>
  <c r="C42" i="52"/>
  <c r="B42" i="52"/>
  <c r="T41" i="52"/>
  <c r="S41" i="52"/>
  <c r="C41" i="52"/>
  <c r="B41" i="52"/>
  <c r="T40" i="52"/>
  <c r="S40" i="52"/>
  <c r="C40" i="52"/>
  <c r="B40" i="52"/>
  <c r="T39" i="52"/>
  <c r="S39" i="52"/>
  <c r="C39" i="52"/>
  <c r="B39" i="52"/>
  <c r="T38" i="52"/>
  <c r="S38" i="52"/>
  <c r="C38" i="52"/>
  <c r="B38" i="52"/>
  <c r="T37" i="52"/>
  <c r="S37" i="52"/>
  <c r="C37" i="52"/>
  <c r="B37" i="52"/>
  <c r="T36" i="52"/>
  <c r="S36" i="52"/>
  <c r="C36" i="52"/>
  <c r="B36" i="52"/>
  <c r="T35" i="52"/>
  <c r="S35" i="52"/>
  <c r="C35" i="52"/>
  <c r="B35" i="52"/>
  <c r="T32" i="52"/>
  <c r="S32" i="52"/>
  <c r="C32" i="52"/>
  <c r="B32" i="52"/>
  <c r="T31" i="52"/>
  <c r="S31" i="52"/>
  <c r="C31" i="52"/>
  <c r="B31" i="52"/>
  <c r="T30" i="52"/>
  <c r="S30" i="52"/>
  <c r="C30" i="52"/>
  <c r="B30" i="52"/>
  <c r="T29" i="52"/>
  <c r="S29" i="52"/>
  <c r="C29" i="52"/>
  <c r="B29" i="52"/>
  <c r="T28" i="52"/>
  <c r="S28" i="52"/>
  <c r="C28" i="52"/>
  <c r="B28" i="52"/>
  <c r="T27" i="52"/>
  <c r="S27" i="52"/>
  <c r="C27" i="52"/>
  <c r="B27" i="52"/>
  <c r="T26" i="52"/>
  <c r="S26" i="52"/>
  <c r="C26" i="52"/>
  <c r="B26" i="52"/>
  <c r="T25" i="52"/>
  <c r="S25" i="52"/>
  <c r="C25" i="52"/>
  <c r="B25" i="52"/>
  <c r="T24" i="52"/>
  <c r="S24" i="52"/>
  <c r="C24" i="52"/>
  <c r="B24" i="52"/>
  <c r="T23" i="52"/>
  <c r="S23" i="52"/>
  <c r="C23" i="52"/>
  <c r="B23" i="52"/>
  <c r="T22" i="52"/>
  <c r="S22" i="52"/>
  <c r="C22" i="52"/>
  <c r="B22" i="52"/>
  <c r="T21" i="52"/>
  <c r="S21" i="52"/>
  <c r="C21" i="52"/>
  <c r="B21" i="52"/>
  <c r="T20" i="52"/>
  <c r="S20" i="52"/>
  <c r="C20" i="52"/>
  <c r="B20" i="52"/>
  <c r="T19" i="52"/>
  <c r="S19" i="52"/>
  <c r="C19" i="52"/>
  <c r="B19" i="52"/>
  <c r="B29" i="53"/>
  <c r="B28" i="53"/>
  <c r="B27" i="53"/>
  <c r="B26" i="53"/>
  <c r="B25" i="53"/>
  <c r="C22" i="53"/>
  <c r="B22" i="53"/>
  <c r="C21" i="53"/>
  <c r="B21" i="53"/>
  <c r="C20" i="53"/>
  <c r="B20" i="53"/>
  <c r="C19" i="53"/>
  <c r="B19" i="53"/>
  <c r="C18" i="53"/>
  <c r="B18" i="53"/>
  <c r="C15" i="53"/>
  <c r="B15" i="53"/>
  <c r="C14" i="53"/>
  <c r="B14" i="53"/>
  <c r="C13" i="53"/>
  <c r="B13" i="53"/>
  <c r="C12" i="53"/>
  <c r="B12" i="53"/>
  <c r="C11" i="53"/>
  <c r="B11" i="53"/>
  <c r="B16" i="51"/>
  <c r="B15" i="51"/>
  <c r="C12" i="51"/>
  <c r="B12" i="51"/>
  <c r="C11" i="51"/>
  <c r="B11" i="51"/>
  <c r="C8" i="51"/>
  <c r="B8" i="51"/>
  <c r="C7" i="51"/>
  <c r="B7" i="51"/>
  <c r="B16" i="50"/>
  <c r="B15" i="50"/>
  <c r="C12" i="50"/>
  <c r="B12" i="50"/>
  <c r="C11" i="50"/>
  <c r="B11" i="50"/>
  <c r="C8" i="50"/>
  <c r="B8" i="50"/>
  <c r="C7" i="50"/>
  <c r="B7" i="50"/>
  <c r="B16" i="49"/>
  <c r="B15" i="49"/>
  <c r="C12" i="49"/>
  <c r="B12" i="49"/>
  <c r="C11" i="49"/>
  <c r="B11" i="49"/>
  <c r="C8" i="49"/>
  <c r="B8" i="49"/>
  <c r="C7" i="49"/>
  <c r="B7" i="49"/>
  <c r="B48" i="48"/>
  <c r="B47" i="48"/>
  <c r="B46" i="48"/>
  <c r="B44" i="48"/>
  <c r="B43" i="48"/>
  <c r="H16" i="48"/>
  <c r="I16" i="48"/>
  <c r="J16" i="48"/>
  <c r="K16" i="48"/>
  <c r="L16" i="48"/>
  <c r="M16" i="48"/>
  <c r="N16" i="48"/>
  <c r="O16" i="48"/>
  <c r="P16" i="48"/>
  <c r="C40" i="48"/>
  <c r="B16" i="48"/>
  <c r="C16" i="48"/>
  <c r="D16" i="48"/>
  <c r="E16" i="48"/>
  <c r="F16" i="48"/>
  <c r="G16" i="48"/>
  <c r="B40" i="48"/>
  <c r="H15" i="48"/>
  <c r="I15" i="48"/>
  <c r="J15" i="48"/>
  <c r="K15" i="48"/>
  <c r="L15" i="48"/>
  <c r="M15" i="48"/>
  <c r="N15" i="48"/>
  <c r="O15" i="48"/>
  <c r="P15" i="48"/>
  <c r="C39" i="48"/>
  <c r="B15" i="48"/>
  <c r="C15" i="48"/>
  <c r="D15" i="48"/>
  <c r="E15" i="48"/>
  <c r="F15" i="48"/>
  <c r="G15" i="48"/>
  <c r="B39" i="48"/>
  <c r="H14" i="48"/>
  <c r="I14" i="48"/>
  <c r="J14" i="48"/>
  <c r="K14" i="48"/>
  <c r="L14" i="48"/>
  <c r="M14" i="48"/>
  <c r="N14" i="48"/>
  <c r="O14" i="48"/>
  <c r="P14" i="48"/>
  <c r="C38" i="48"/>
  <c r="B14" i="48"/>
  <c r="C14" i="48"/>
  <c r="D14" i="48"/>
  <c r="E14" i="48"/>
  <c r="F14" i="48"/>
  <c r="G14" i="48"/>
  <c r="B38" i="48"/>
  <c r="C36" i="48"/>
  <c r="B36" i="48"/>
  <c r="C35" i="48"/>
  <c r="B35" i="48"/>
  <c r="C34" i="48"/>
  <c r="B34" i="48"/>
  <c r="C32" i="48"/>
  <c r="B32" i="48"/>
  <c r="C31" i="48"/>
  <c r="B31" i="48"/>
  <c r="C28" i="48"/>
  <c r="B28" i="48"/>
  <c r="C27" i="48"/>
  <c r="B27" i="48"/>
  <c r="C26" i="48"/>
  <c r="B26" i="48"/>
  <c r="C24" i="48"/>
  <c r="B24" i="48"/>
  <c r="C23" i="48"/>
  <c r="B23" i="48"/>
  <c r="C22" i="48"/>
  <c r="B22" i="48"/>
  <c r="C20" i="48"/>
  <c r="B20" i="48"/>
  <c r="C19" i="48"/>
  <c r="B19" i="48"/>
  <c r="B29" i="47"/>
  <c r="H12" i="47"/>
  <c r="I12" i="47"/>
  <c r="J12" i="47"/>
  <c r="K12" i="47"/>
  <c r="L12" i="47"/>
  <c r="M12" i="47"/>
  <c r="N12" i="47"/>
  <c r="O12" i="47"/>
  <c r="P12" i="47"/>
  <c r="C26" i="47"/>
  <c r="B12" i="47"/>
  <c r="C12" i="47"/>
  <c r="D12" i="47"/>
  <c r="E12" i="47"/>
  <c r="F12" i="47"/>
  <c r="G12" i="47"/>
  <c r="B26" i="47"/>
  <c r="H11" i="47"/>
  <c r="I11" i="47"/>
  <c r="J11" i="47"/>
  <c r="K11" i="47"/>
  <c r="L11" i="47"/>
  <c r="M11" i="47"/>
  <c r="N11" i="47"/>
  <c r="O11" i="47"/>
  <c r="P11" i="47"/>
  <c r="C25" i="47"/>
  <c r="B11" i="47"/>
  <c r="C11" i="47"/>
  <c r="D11" i="47"/>
  <c r="E11" i="47"/>
  <c r="F11" i="47"/>
  <c r="G11" i="47"/>
  <c r="B25" i="47"/>
  <c r="H5" i="47"/>
  <c r="I5" i="47"/>
  <c r="J5" i="47"/>
  <c r="K5" i="47"/>
  <c r="L5" i="47"/>
  <c r="M5" i="47"/>
  <c r="N5" i="47"/>
  <c r="O5" i="47"/>
  <c r="P5" i="47"/>
  <c r="C23" i="47"/>
  <c r="B23" i="47"/>
  <c r="C22" i="47"/>
  <c r="B22" i="47"/>
  <c r="C19" i="47"/>
  <c r="B19" i="47"/>
  <c r="C18" i="47"/>
  <c r="B18" i="47"/>
  <c r="C16" i="47"/>
  <c r="B5" i="47"/>
  <c r="C5" i="47"/>
  <c r="D5" i="47"/>
  <c r="E5" i="47"/>
  <c r="F5" i="47"/>
  <c r="G5" i="47"/>
  <c r="B16" i="47"/>
  <c r="C15" i="47"/>
  <c r="B15" i="47"/>
  <c r="F10" i="46"/>
  <c r="G10" i="46"/>
  <c r="H10" i="46"/>
  <c r="C20" i="46"/>
  <c r="B10" i="46"/>
  <c r="C10" i="46"/>
  <c r="D10" i="46"/>
  <c r="E10" i="46"/>
  <c r="B20" i="46"/>
  <c r="F9" i="46"/>
  <c r="G9" i="46"/>
  <c r="H9" i="46"/>
  <c r="C19" i="46"/>
  <c r="B9" i="46"/>
  <c r="C9" i="46"/>
  <c r="D9" i="46"/>
  <c r="E9" i="46"/>
  <c r="B19" i="46"/>
  <c r="F8" i="46"/>
  <c r="G8" i="46"/>
  <c r="H8" i="46"/>
  <c r="C18" i="46"/>
  <c r="B8" i="46"/>
  <c r="C8" i="46"/>
  <c r="D8" i="46"/>
  <c r="E8" i="46"/>
  <c r="B18" i="46"/>
  <c r="C15" i="46"/>
  <c r="B15" i="46"/>
  <c r="C14" i="46"/>
  <c r="B14" i="46"/>
  <c r="C13" i="46"/>
  <c r="B13" i="46"/>
  <c r="B49" i="45"/>
  <c r="B48" i="45"/>
  <c r="B47" i="45"/>
  <c r="B45" i="45"/>
  <c r="B44" i="45"/>
  <c r="F17" i="45"/>
  <c r="G17" i="45"/>
  <c r="H17" i="45"/>
  <c r="C39" i="45"/>
  <c r="B17" i="45"/>
  <c r="C17" i="45"/>
  <c r="D17" i="45"/>
  <c r="E17" i="45"/>
  <c r="B39" i="45"/>
  <c r="C38" i="45"/>
  <c r="B38" i="45"/>
  <c r="C37" i="45"/>
  <c r="B37" i="45"/>
  <c r="C36" i="45"/>
  <c r="B36" i="45"/>
  <c r="C34" i="45"/>
  <c r="B34" i="45"/>
  <c r="C33" i="45"/>
  <c r="B33" i="45"/>
  <c r="F7" i="45"/>
  <c r="G7" i="45"/>
  <c r="H7" i="45"/>
  <c r="C31" i="45"/>
  <c r="B7" i="45"/>
  <c r="C7" i="45"/>
  <c r="D7" i="45"/>
  <c r="E7" i="45"/>
  <c r="B31" i="45"/>
  <c r="C28" i="45"/>
  <c r="B28" i="45"/>
  <c r="C27" i="45"/>
  <c r="B27" i="45"/>
  <c r="C26" i="45"/>
  <c r="B26" i="45"/>
  <c r="C25" i="45"/>
  <c r="B25" i="45"/>
  <c r="C23" i="45"/>
  <c r="B23" i="45"/>
  <c r="C22" i="45"/>
  <c r="B22" i="45"/>
  <c r="C20" i="45"/>
  <c r="B20" i="45"/>
  <c r="B16" i="44"/>
  <c r="B15" i="44"/>
  <c r="C12" i="44"/>
  <c r="B12" i="44"/>
  <c r="C11" i="44"/>
  <c r="B11" i="44"/>
  <c r="C8" i="44"/>
  <c r="B8" i="44"/>
  <c r="C7" i="44"/>
  <c r="B7" i="44"/>
  <c r="B16" i="43"/>
  <c r="B15" i="43"/>
  <c r="C12" i="43"/>
  <c r="B12" i="43"/>
  <c r="C11" i="43"/>
  <c r="B11" i="43"/>
  <c r="C8" i="43"/>
  <c r="B8" i="43"/>
  <c r="C7" i="43"/>
  <c r="B7" i="43"/>
  <c r="H33" i="36"/>
  <c r="H32" i="36"/>
  <c r="H31" i="36"/>
  <c r="H30" i="36"/>
  <c r="H29" i="36"/>
  <c r="I25" i="36"/>
  <c r="H25" i="36"/>
  <c r="C25" i="36"/>
  <c r="I24" i="36"/>
  <c r="H24" i="36"/>
  <c r="C24" i="36"/>
  <c r="I23" i="36"/>
  <c r="H23" i="36"/>
  <c r="C23" i="36"/>
  <c r="I22" i="36"/>
  <c r="H22" i="36"/>
  <c r="C22" i="36"/>
  <c r="I21" i="36"/>
  <c r="H21" i="36"/>
  <c r="C21" i="36"/>
  <c r="I20" i="36"/>
  <c r="H20" i="36"/>
  <c r="C20" i="36"/>
  <c r="I17" i="36"/>
  <c r="H17" i="36"/>
  <c r="C17" i="36"/>
  <c r="I16" i="36"/>
  <c r="H16" i="36"/>
  <c r="C16" i="36"/>
  <c r="I15" i="36"/>
  <c r="H15" i="36"/>
  <c r="C15" i="36"/>
  <c r="I14" i="36"/>
  <c r="H14" i="36"/>
  <c r="C14" i="36"/>
  <c r="I13" i="36"/>
  <c r="H13" i="36"/>
  <c r="C13" i="36"/>
  <c r="I12" i="36"/>
  <c r="H12" i="36"/>
  <c r="C12" i="36"/>
  <c r="H43" i="34"/>
  <c r="F43" i="34"/>
  <c r="D43" i="34"/>
  <c r="B43" i="34"/>
  <c r="H40" i="34"/>
  <c r="F40" i="34"/>
  <c r="D40" i="34"/>
  <c r="B40" i="34"/>
  <c r="H39" i="34"/>
  <c r="F39" i="34"/>
  <c r="D39" i="34"/>
  <c r="B39" i="34"/>
  <c r="H37" i="34"/>
  <c r="F37" i="34"/>
  <c r="D37" i="34"/>
  <c r="B37" i="34"/>
  <c r="F31" i="34"/>
  <c r="E31" i="34"/>
  <c r="D31" i="34"/>
  <c r="C31" i="34"/>
  <c r="B31" i="34"/>
  <c r="Z6" i="34"/>
  <c r="Z10" i="34"/>
  <c r="AA6" i="34"/>
  <c r="AA10" i="34"/>
  <c r="AB6" i="34"/>
  <c r="AB10" i="34"/>
  <c r="AC6" i="34"/>
  <c r="AC10" i="34"/>
  <c r="AD6" i="34"/>
  <c r="AD10" i="34"/>
  <c r="AE6" i="34"/>
  <c r="AE10" i="34"/>
  <c r="F30" i="34"/>
  <c r="T6" i="34"/>
  <c r="T10" i="34"/>
  <c r="U6" i="34"/>
  <c r="U10" i="34"/>
  <c r="V6" i="34"/>
  <c r="V10" i="34"/>
  <c r="W6" i="34"/>
  <c r="W10" i="34"/>
  <c r="X6" i="34"/>
  <c r="X10" i="34"/>
  <c r="Y6" i="34"/>
  <c r="Y10" i="34"/>
  <c r="E30" i="34"/>
  <c r="M6" i="34"/>
  <c r="M10" i="34"/>
  <c r="N6" i="34"/>
  <c r="N10" i="34"/>
  <c r="O6" i="34"/>
  <c r="O10" i="34"/>
  <c r="P6" i="34"/>
  <c r="P10" i="34"/>
  <c r="Q6" i="34"/>
  <c r="Q10" i="34"/>
  <c r="R6" i="34"/>
  <c r="R10" i="34"/>
  <c r="S6" i="34"/>
  <c r="S10" i="34"/>
  <c r="D30" i="34"/>
  <c r="G6" i="34"/>
  <c r="G10" i="34"/>
  <c r="H6" i="34"/>
  <c r="H10" i="34"/>
  <c r="I6" i="34"/>
  <c r="I10" i="34"/>
  <c r="J6" i="34"/>
  <c r="J10" i="34"/>
  <c r="K6" i="34"/>
  <c r="K10" i="34"/>
  <c r="L6" i="34"/>
  <c r="L10" i="34"/>
  <c r="C30" i="34"/>
  <c r="B6" i="34"/>
  <c r="B10" i="34"/>
  <c r="C6" i="34"/>
  <c r="C10" i="34"/>
  <c r="D6" i="34"/>
  <c r="D10" i="34"/>
  <c r="E6" i="34"/>
  <c r="E10" i="34"/>
  <c r="F6" i="34"/>
  <c r="F10" i="34"/>
  <c r="B30" i="34"/>
  <c r="Z9" i="34"/>
  <c r="AA9" i="34"/>
  <c r="AB9" i="34"/>
  <c r="AC9" i="34"/>
  <c r="AD9" i="34"/>
  <c r="AE9" i="34"/>
  <c r="F29" i="34"/>
  <c r="T9" i="34"/>
  <c r="U9" i="34"/>
  <c r="V9" i="34"/>
  <c r="W9" i="34"/>
  <c r="X9" i="34"/>
  <c r="Y9" i="34"/>
  <c r="E29" i="34"/>
  <c r="M9" i="34"/>
  <c r="N9" i="34"/>
  <c r="O9" i="34"/>
  <c r="P9" i="34"/>
  <c r="Q9" i="34"/>
  <c r="R9" i="34"/>
  <c r="S9" i="34"/>
  <c r="D29" i="34"/>
  <c r="G9" i="34"/>
  <c r="H9" i="34"/>
  <c r="I9" i="34"/>
  <c r="J9" i="34"/>
  <c r="K9" i="34"/>
  <c r="L9" i="34"/>
  <c r="C29" i="34"/>
  <c r="B9" i="34"/>
  <c r="C9" i="34"/>
  <c r="D9" i="34"/>
  <c r="E9" i="34"/>
  <c r="F9" i="34"/>
  <c r="B29" i="34"/>
  <c r="F28" i="34"/>
  <c r="E28" i="34"/>
  <c r="D28" i="34"/>
  <c r="C28" i="34"/>
  <c r="B28" i="34"/>
  <c r="F27" i="34"/>
  <c r="E27" i="34"/>
  <c r="D27" i="34"/>
  <c r="C27" i="34"/>
  <c r="B27" i="34"/>
  <c r="F26" i="34"/>
  <c r="E26" i="34"/>
  <c r="D26" i="34"/>
  <c r="C26" i="34"/>
  <c r="B26" i="34"/>
  <c r="F25" i="34"/>
  <c r="E25" i="34"/>
  <c r="D25" i="34"/>
  <c r="C25" i="34"/>
  <c r="B25" i="34"/>
  <c r="F21" i="34"/>
  <c r="E21" i="34"/>
  <c r="D21" i="34"/>
  <c r="C21" i="34"/>
  <c r="B21" i="34"/>
  <c r="F20" i="34"/>
  <c r="E20" i="34"/>
  <c r="D20" i="34"/>
  <c r="C20" i="34"/>
  <c r="B20" i="34"/>
  <c r="F19" i="34"/>
  <c r="E19" i="34"/>
  <c r="D19" i="34"/>
  <c r="C19" i="34"/>
  <c r="B19" i="34"/>
  <c r="F18" i="34"/>
  <c r="E18" i="34"/>
  <c r="D18" i="34"/>
  <c r="C18" i="34"/>
  <c r="B18" i="34"/>
  <c r="F17" i="34"/>
  <c r="E17" i="34"/>
  <c r="D17" i="34"/>
  <c r="C17" i="34"/>
  <c r="B17" i="34"/>
  <c r="F16" i="34"/>
  <c r="E16" i="34"/>
  <c r="D16" i="34"/>
  <c r="C16" i="34"/>
  <c r="B16" i="34"/>
  <c r="F15" i="34"/>
  <c r="E15" i="34"/>
  <c r="D15" i="34"/>
  <c r="C15" i="34"/>
  <c r="B15" i="34"/>
  <c r="B14" i="33"/>
  <c r="B13" i="33"/>
  <c r="B12" i="33"/>
  <c r="B11" i="33"/>
  <c r="F7" i="33"/>
  <c r="E7" i="33"/>
  <c r="D7" i="33"/>
  <c r="C7" i="33"/>
  <c r="B7" i="33"/>
  <c r="F5" i="33"/>
  <c r="E5" i="33"/>
  <c r="D5" i="33"/>
  <c r="C5" i="33"/>
  <c r="B5" i="33"/>
  <c r="B10" i="30"/>
  <c r="C10" i="30"/>
  <c r="D16" i="30"/>
  <c r="C24" i="30"/>
  <c r="B24" i="30"/>
  <c r="B16" i="30"/>
  <c r="B11" i="30"/>
  <c r="C15" i="30"/>
  <c r="D23" i="30"/>
  <c r="B15" i="30"/>
  <c r="C23" i="30"/>
  <c r="B23" i="30"/>
  <c r="D10" i="30"/>
  <c r="D15" i="30"/>
  <c r="D24" i="30"/>
  <c r="C16" i="30"/>
  <c r="C11" i="30"/>
  <c r="D11" i="30"/>
  <c r="B13" i="16"/>
  <c r="C10" i="16"/>
  <c r="B10" i="16"/>
  <c r="C7" i="16"/>
  <c r="B7" i="16"/>
  <c r="K19" i="15"/>
  <c r="L19" i="15"/>
  <c r="M19" i="15"/>
  <c r="E25" i="15"/>
  <c r="N19" i="15"/>
  <c r="O19" i="15"/>
  <c r="P19" i="15"/>
  <c r="F25" i="15"/>
  <c r="Q19" i="15"/>
  <c r="R19" i="15"/>
  <c r="S19" i="15"/>
  <c r="G25" i="15"/>
  <c r="C36" i="15"/>
  <c r="B19" i="15"/>
  <c r="C19" i="15"/>
  <c r="D19" i="15"/>
  <c r="B25" i="15"/>
  <c r="E19" i="15"/>
  <c r="F19" i="15"/>
  <c r="G19" i="15"/>
  <c r="C25" i="15"/>
  <c r="H19" i="15"/>
  <c r="I19" i="15"/>
  <c r="J19" i="15"/>
  <c r="D25" i="15"/>
  <c r="B36" i="15"/>
  <c r="K18" i="15"/>
  <c r="L18" i="15"/>
  <c r="M18" i="15"/>
  <c r="E24" i="15"/>
  <c r="N18" i="15"/>
  <c r="O18" i="15"/>
  <c r="P18" i="15"/>
  <c r="F24" i="15"/>
  <c r="Q18" i="15"/>
  <c r="R18" i="15"/>
  <c r="S18" i="15"/>
  <c r="G24" i="15"/>
  <c r="C35" i="15"/>
  <c r="B18" i="15"/>
  <c r="C18" i="15"/>
  <c r="D18" i="15"/>
  <c r="B24" i="15"/>
  <c r="E18" i="15"/>
  <c r="F18" i="15"/>
  <c r="G18" i="15"/>
  <c r="C24" i="15"/>
  <c r="H18" i="15"/>
  <c r="I18" i="15"/>
  <c r="J18" i="15"/>
  <c r="D24" i="15"/>
  <c r="B35" i="15"/>
  <c r="K17" i="15"/>
  <c r="L17" i="15"/>
  <c r="M17" i="15"/>
  <c r="E23" i="15"/>
  <c r="N17" i="15"/>
  <c r="O17" i="15"/>
  <c r="P17" i="15"/>
  <c r="F23" i="15"/>
  <c r="Q17" i="15"/>
  <c r="R17" i="15"/>
  <c r="S17" i="15"/>
  <c r="G23" i="15"/>
  <c r="C34" i="15"/>
  <c r="B17" i="15"/>
  <c r="C17" i="15"/>
  <c r="D17" i="15"/>
  <c r="B23" i="15"/>
  <c r="E17" i="15"/>
  <c r="F17" i="15"/>
  <c r="G17" i="15"/>
  <c r="C23" i="15"/>
  <c r="H17" i="15"/>
  <c r="I17" i="15"/>
  <c r="J17" i="15"/>
  <c r="D23" i="15"/>
  <c r="B34" i="15"/>
  <c r="C31" i="15"/>
  <c r="B31" i="15"/>
  <c r="C30" i="15"/>
  <c r="B30" i="15"/>
  <c r="C29" i="15"/>
  <c r="B29" i="15"/>
  <c r="B14" i="15"/>
  <c r="C14" i="15"/>
  <c r="D14" i="15"/>
  <c r="E14" i="15"/>
  <c r="F14" i="15"/>
  <c r="G14" i="15"/>
  <c r="H14" i="15"/>
  <c r="I14" i="15"/>
  <c r="J14" i="15"/>
  <c r="O14" i="15"/>
  <c r="O4" i="15"/>
  <c r="B25" i="14"/>
  <c r="B24" i="14"/>
  <c r="B23" i="14"/>
  <c r="B22" i="14"/>
  <c r="C19" i="14"/>
  <c r="B19" i="14"/>
  <c r="C18" i="14"/>
  <c r="B18" i="14"/>
  <c r="C17" i="14"/>
  <c r="B17" i="14"/>
  <c r="C16" i="14"/>
  <c r="B16" i="14"/>
  <c r="C13" i="14"/>
  <c r="B13" i="14"/>
  <c r="C12" i="14"/>
  <c r="B12" i="14"/>
  <c r="C11" i="14"/>
  <c r="B11" i="14"/>
  <c r="C10" i="14"/>
  <c r="B10" i="14"/>
  <c r="M9" i="13"/>
  <c r="N9" i="13"/>
  <c r="O9" i="13"/>
  <c r="K13" i="13"/>
  <c r="J9" i="13"/>
  <c r="K9" i="13"/>
  <c r="L9" i="13"/>
  <c r="J13" i="13"/>
  <c r="K11" i="13"/>
  <c r="J11" i="13"/>
  <c r="E5" i="13"/>
  <c r="F5" i="13"/>
  <c r="G5" i="13"/>
  <c r="C9" i="13"/>
  <c r="B5" i="13"/>
  <c r="C5" i="13"/>
  <c r="D5" i="13"/>
  <c r="B9" i="13"/>
  <c r="C7" i="13"/>
  <c r="B7" i="13"/>
  <c r="B27" i="12"/>
  <c r="B26" i="12"/>
  <c r="B25" i="12"/>
  <c r="B24" i="12"/>
  <c r="E7" i="12"/>
  <c r="F7" i="12"/>
  <c r="G7" i="12"/>
  <c r="H7" i="12"/>
  <c r="C21" i="12"/>
  <c r="B7" i="12"/>
  <c r="C7" i="12"/>
  <c r="D7" i="12"/>
  <c r="B21" i="12"/>
  <c r="C20" i="12"/>
  <c r="B20" i="12"/>
  <c r="C19" i="12"/>
  <c r="B19" i="12"/>
  <c r="C18" i="12"/>
  <c r="B18" i="12"/>
  <c r="C17" i="12"/>
  <c r="B17" i="12"/>
  <c r="C14" i="12"/>
  <c r="B14" i="12"/>
  <c r="C13" i="12"/>
  <c r="B13" i="12"/>
  <c r="C12" i="12"/>
  <c r="B12" i="12"/>
  <c r="C11" i="12"/>
  <c r="B11" i="12"/>
  <c r="C10" i="12"/>
  <c r="B10" i="12"/>
  <c r="E7" i="11"/>
  <c r="F7" i="11"/>
  <c r="G7" i="11"/>
  <c r="C16" i="11"/>
  <c r="B7" i="11"/>
  <c r="C7" i="11"/>
  <c r="D7" i="11"/>
  <c r="B16" i="11"/>
  <c r="E6" i="11"/>
  <c r="F6" i="11"/>
  <c r="G6" i="11"/>
  <c r="C15" i="11"/>
  <c r="B6" i="11"/>
  <c r="C6" i="11"/>
  <c r="D6" i="11"/>
  <c r="B15" i="11"/>
  <c r="C11" i="11"/>
  <c r="B11" i="11"/>
  <c r="C10" i="11"/>
  <c r="B10" i="11"/>
  <c r="B21" i="4"/>
  <c r="B20" i="4"/>
  <c r="B19" i="4"/>
  <c r="C15" i="4"/>
  <c r="C14" i="4"/>
  <c r="C13" i="4"/>
  <c r="B15" i="4"/>
  <c r="B14" i="4"/>
  <c r="B13" i="4"/>
  <c r="C10" i="4"/>
  <c r="C9" i="4"/>
  <c r="C8" i="4"/>
  <c r="B10" i="4"/>
  <c r="B9" i="4"/>
  <c r="B8" i="4"/>
  <c r="K59" i="2"/>
  <c r="D133" i="3"/>
  <c r="B79" i="3"/>
  <c r="B75" i="3"/>
  <c r="D134" i="3"/>
  <c r="B134" i="3"/>
  <c r="B133" i="3"/>
  <c r="B130" i="3"/>
  <c r="B129" i="3"/>
  <c r="B128" i="3"/>
  <c r="C124" i="3"/>
  <c r="B124" i="3"/>
  <c r="C123" i="3"/>
  <c r="B123" i="3"/>
  <c r="C122" i="3"/>
  <c r="B122" i="3"/>
  <c r="C119" i="3"/>
  <c r="B119" i="3"/>
  <c r="C118" i="3"/>
  <c r="B118" i="3"/>
  <c r="C117" i="3"/>
  <c r="B117" i="3"/>
  <c r="D107" i="3"/>
  <c r="B107" i="3"/>
  <c r="D106" i="3"/>
  <c r="B106" i="3"/>
  <c r="B103" i="3"/>
  <c r="B102" i="3"/>
  <c r="B101" i="3"/>
  <c r="C97" i="3"/>
  <c r="B97" i="3"/>
  <c r="C96" i="3"/>
  <c r="B96" i="3"/>
  <c r="C95" i="3"/>
  <c r="B95" i="3"/>
  <c r="C92" i="3"/>
  <c r="B92" i="3"/>
  <c r="C91" i="3"/>
  <c r="B91" i="3"/>
  <c r="C90" i="3"/>
  <c r="B90" i="3"/>
  <c r="D80" i="3"/>
  <c r="B80" i="3"/>
  <c r="D79" i="3"/>
  <c r="B76" i="3"/>
  <c r="B74" i="3"/>
  <c r="C70" i="3"/>
  <c r="B70" i="3"/>
  <c r="C69" i="3"/>
  <c r="B69" i="3"/>
  <c r="C68" i="3"/>
  <c r="B68" i="3"/>
  <c r="C65" i="3"/>
  <c r="B65" i="3"/>
  <c r="C64" i="3"/>
  <c r="B64" i="3"/>
  <c r="C63" i="3"/>
  <c r="B63" i="3"/>
  <c r="D53" i="3"/>
  <c r="B53" i="3"/>
  <c r="D52" i="3"/>
  <c r="B52" i="3"/>
  <c r="B49" i="3"/>
  <c r="B48" i="3"/>
  <c r="B47" i="3"/>
  <c r="C43" i="3"/>
  <c r="B43" i="3"/>
  <c r="C42" i="3"/>
  <c r="B42" i="3"/>
  <c r="C41" i="3"/>
  <c r="B41" i="3"/>
  <c r="C38" i="3"/>
  <c r="B38" i="3"/>
  <c r="C37" i="3"/>
  <c r="B37" i="3"/>
  <c r="C36" i="3"/>
  <c r="B36" i="3"/>
  <c r="D26" i="3"/>
  <c r="B26" i="3"/>
  <c r="D25" i="3"/>
  <c r="B25" i="3"/>
  <c r="B22" i="3"/>
  <c r="B21" i="3"/>
  <c r="B20" i="3"/>
  <c r="C16" i="3"/>
  <c r="B16" i="3"/>
  <c r="C15" i="3"/>
  <c r="B15" i="3"/>
  <c r="C14" i="3"/>
  <c r="B14" i="3"/>
  <c r="C11" i="3"/>
  <c r="B11" i="3"/>
  <c r="C10" i="3"/>
  <c r="B10" i="3"/>
  <c r="C9" i="3"/>
  <c r="B9" i="3"/>
  <c r="K112" i="3"/>
  <c r="J112" i="3"/>
  <c r="I112" i="3"/>
  <c r="O113" i="3"/>
  <c r="N113" i="3"/>
  <c r="M113" i="3"/>
  <c r="L113" i="3"/>
  <c r="K113" i="3"/>
  <c r="J113" i="3"/>
  <c r="I113" i="3"/>
  <c r="N114" i="3"/>
  <c r="M114" i="3"/>
  <c r="L114" i="3"/>
  <c r="K114" i="3"/>
  <c r="J114" i="3"/>
  <c r="I114" i="3"/>
  <c r="G114" i="3"/>
  <c r="F114" i="3"/>
  <c r="E114" i="3"/>
  <c r="D114" i="3"/>
  <c r="C114" i="3"/>
  <c r="B114" i="3"/>
  <c r="H113" i="3"/>
  <c r="G113" i="3"/>
  <c r="F113" i="3"/>
  <c r="E113" i="3"/>
  <c r="D113" i="3"/>
  <c r="C113" i="3"/>
  <c r="B113" i="3"/>
  <c r="D112" i="3"/>
  <c r="C112" i="3"/>
  <c r="B112" i="3"/>
  <c r="N60" i="3"/>
  <c r="M60" i="3"/>
  <c r="L60" i="3"/>
  <c r="K60" i="3"/>
  <c r="J60" i="3"/>
  <c r="I60" i="3"/>
  <c r="G60" i="3"/>
  <c r="F60" i="3"/>
  <c r="E60" i="3"/>
  <c r="D60" i="3"/>
  <c r="C60" i="3"/>
  <c r="B60" i="3"/>
  <c r="B59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K58" i="3"/>
  <c r="J58" i="3"/>
  <c r="I58" i="3"/>
  <c r="D58" i="3"/>
  <c r="C58" i="3"/>
  <c r="B58" i="3"/>
  <c r="I59" i="2"/>
  <c r="J59" i="2"/>
  <c r="L59" i="2"/>
  <c r="M59" i="2"/>
  <c r="N59" i="2"/>
  <c r="C69" i="2"/>
  <c r="B59" i="2"/>
  <c r="C59" i="2"/>
  <c r="D59" i="2"/>
  <c r="E59" i="2"/>
  <c r="F59" i="2"/>
  <c r="G59" i="2"/>
  <c r="B69" i="2"/>
  <c r="I58" i="2"/>
  <c r="J58" i="2"/>
  <c r="K58" i="2"/>
  <c r="L58" i="2"/>
  <c r="M58" i="2"/>
  <c r="N58" i="2"/>
  <c r="O58" i="2"/>
  <c r="C68" i="2"/>
  <c r="B58" i="2"/>
  <c r="C58" i="2"/>
  <c r="D58" i="2"/>
  <c r="E58" i="2"/>
  <c r="F58" i="2"/>
  <c r="G58" i="2"/>
  <c r="H58" i="2"/>
  <c r="B68" i="2"/>
  <c r="I57" i="2"/>
  <c r="J57" i="2"/>
  <c r="K57" i="2"/>
  <c r="C67" i="2"/>
  <c r="B57" i="2"/>
  <c r="C57" i="2"/>
  <c r="D57" i="2"/>
  <c r="B67" i="2"/>
  <c r="C64" i="2"/>
  <c r="B64" i="2"/>
  <c r="C63" i="2"/>
  <c r="B63" i="2"/>
  <c r="C62" i="2"/>
  <c r="B62" i="2"/>
  <c r="D52" i="2"/>
  <c r="B52" i="2"/>
  <c r="D51" i="2"/>
  <c r="B51" i="2"/>
  <c r="B48" i="2"/>
  <c r="B47" i="2"/>
  <c r="B46" i="2"/>
  <c r="C42" i="2"/>
  <c r="B42" i="2"/>
  <c r="C41" i="2"/>
  <c r="B41" i="2"/>
  <c r="C40" i="2"/>
  <c r="B40" i="2"/>
  <c r="C37" i="2"/>
  <c r="B37" i="2"/>
  <c r="C36" i="2"/>
  <c r="B36" i="2"/>
  <c r="C35" i="2"/>
  <c r="B35" i="2"/>
  <c r="D26" i="1"/>
  <c r="D25" i="1"/>
  <c r="B26" i="1"/>
  <c r="B25" i="1"/>
  <c r="B22" i="1"/>
  <c r="B21" i="1"/>
  <c r="B20" i="1"/>
  <c r="C16" i="1"/>
  <c r="C15" i="1"/>
  <c r="C14" i="1"/>
  <c r="B16" i="1"/>
  <c r="B15" i="1"/>
  <c r="B14" i="1"/>
  <c r="C11" i="1"/>
  <c r="C10" i="1"/>
  <c r="B11" i="1"/>
  <c r="B10" i="1"/>
  <c r="C9" i="1"/>
  <c r="B9" i="1"/>
  <c r="B20" i="11"/>
  <c r="B21" i="11"/>
  <c r="B28" i="12"/>
  <c r="B11" i="13"/>
  <c r="J15" i="13"/>
  <c r="B39" i="15"/>
  <c r="B40" i="15"/>
  <c r="B41" i="15"/>
  <c r="B38" i="34"/>
  <c r="D38" i="34"/>
  <c r="F38" i="34"/>
  <c r="H38" i="34"/>
  <c r="B41" i="34"/>
  <c r="D41" i="34"/>
  <c r="F41" i="34"/>
  <c r="H41" i="34"/>
  <c r="B42" i="34"/>
  <c r="D42" i="34"/>
  <c r="F42" i="34"/>
  <c r="H42" i="34"/>
  <c r="B42" i="45"/>
  <c r="B50" i="45"/>
  <c r="B23" i="46"/>
  <c r="B24" i="46"/>
  <c r="B25" i="46"/>
  <c r="B30" i="47"/>
  <c r="B32" i="47"/>
  <c r="B33" i="47"/>
  <c r="B50" i="48"/>
  <c r="B51" i="48"/>
  <c r="B52" i="48"/>
  <c r="B73" i="2"/>
  <c r="B74" i="2"/>
  <c r="B75" i="2"/>
  <c r="B78" i="2"/>
  <c r="D78" i="2"/>
  <c r="B79" i="2"/>
  <c r="D79" i="2"/>
  <c r="B52" i="56"/>
  <c r="B53" i="56"/>
  <c r="B54" i="56"/>
  <c r="B55" i="56"/>
  <c r="B56" i="56"/>
  <c r="B47" i="58"/>
  <c r="C47" i="58"/>
  <c r="D47" i="58"/>
  <c r="B48" i="58"/>
  <c r="C48" i="58"/>
  <c r="D48" i="58"/>
  <c r="B49" i="58"/>
  <c r="C49" i="58"/>
  <c r="D49" i="58"/>
  <c r="B100" i="58"/>
  <c r="C100" i="58"/>
  <c r="D100" i="58"/>
  <c r="B101" i="58"/>
  <c r="C101" i="58"/>
  <c r="D101" i="58"/>
  <c r="B102" i="58"/>
  <c r="C102" i="58"/>
  <c r="D102" i="58"/>
</calcChain>
</file>

<file path=xl/sharedStrings.xml><?xml version="1.0" encoding="utf-8"?>
<sst xmlns="http://schemas.openxmlformats.org/spreadsheetml/2006/main" count="2738" uniqueCount="867">
  <si>
    <t>mean</t>
  </si>
  <si>
    <t>cTEC</t>
  </si>
  <si>
    <t>mTEClo</t>
  </si>
  <si>
    <t>mTEChi</t>
  </si>
  <si>
    <t>% BrdUpos</t>
  </si>
  <si>
    <t xml:space="preserve">Eedfl/fl </t>
  </si>
  <si>
    <t>Eedfl/fl_b5tCre</t>
  </si>
  <si>
    <t>standard deviation</t>
  </si>
  <si>
    <t>p value</t>
  </si>
  <si>
    <t>newborn</t>
  </si>
  <si>
    <t>1 week</t>
  </si>
  <si>
    <t>4 weeks</t>
  </si>
  <si>
    <t>Thymus cellularity x10E8</t>
  </si>
  <si>
    <t>p values</t>
  </si>
  <si>
    <t>Eed fl/fl v Eedfl/fl_b5tCre</t>
  </si>
  <si>
    <t>Eed fl/fl</t>
  </si>
  <si>
    <t>newborn v 1 week</t>
  </si>
  <si>
    <t>1 week v 4 week</t>
  </si>
  <si>
    <t>TEC cellularity x10E5</t>
  </si>
  <si>
    <t>TEC frequency (%)</t>
  </si>
  <si>
    <t>cTEC frequency within TEC (%)</t>
  </si>
  <si>
    <t>mTEC frequency within TEC (%)</t>
  </si>
  <si>
    <t>mTEC cellularity x10E4</t>
  </si>
  <si>
    <t>cTEC cellularity x10E4</t>
  </si>
  <si>
    <t>mTEC comnposition</t>
  </si>
  <si>
    <t>% mTEClo</t>
  </si>
  <si>
    <t>% mTEChi_AIREpos</t>
  </si>
  <si>
    <t>% mTEChi_AIREneg</t>
  </si>
  <si>
    <t>% DN</t>
  </si>
  <si>
    <t>event count ab T cell lineage</t>
  </si>
  <si>
    <t>event count DN3</t>
  </si>
  <si>
    <t>% B cells in DN</t>
  </si>
  <si>
    <t>(w/o B, NK ,gd, CD11b,c, MHCII,</t>
  </si>
  <si>
    <t>event count preDP</t>
  </si>
  <si>
    <t xml:space="preserve"> Ter119, Gr1, F4/80 pos cells)</t>
  </si>
  <si>
    <t>event count CD8_ISP</t>
  </si>
  <si>
    <t>Mean</t>
  </si>
  <si>
    <t>event count ETP</t>
  </si>
  <si>
    <t>event count CD71posDP</t>
  </si>
  <si>
    <t>% ETP in abT cell lineage</t>
  </si>
  <si>
    <t>% in ckit_pos</t>
  </si>
  <si>
    <t>% preDP in DN3 &amp; preDP</t>
  </si>
  <si>
    <t>_ETP</t>
  </si>
  <si>
    <t>% CD8_ISP in preDP &amp; CD8_ISP</t>
  </si>
  <si>
    <t>Standard deviation</t>
  </si>
  <si>
    <t>_DN2</t>
  </si>
  <si>
    <t>% CD71posDP in CD8_ISP &amp; CD71posDP</t>
  </si>
  <si>
    <t>% in ckit_neg</t>
  </si>
  <si>
    <t>_DN3</t>
  </si>
  <si>
    <t>_CD71pos_preDP</t>
  </si>
  <si>
    <t>_CD71neg_CD25neg</t>
  </si>
  <si>
    <t>CD25 gMFI DN2</t>
  </si>
  <si>
    <t>CD25 gMFI DN3</t>
  </si>
  <si>
    <t>ratio CD25 gMFI DN3/DN2</t>
  </si>
  <si>
    <t>ratio CD25 gMFI DN2/DN3</t>
  </si>
  <si>
    <t>% CD69pos_TCRpos in DP</t>
  </si>
  <si>
    <t>of which DPdull (%)</t>
  </si>
  <si>
    <t>% DPdull in DP</t>
  </si>
  <si>
    <t>event count DPdull</t>
  </si>
  <si>
    <t>event count CD8SP_TCRpos_CD24pos</t>
  </si>
  <si>
    <t>event count CD8SP_TCRpos_CD24neg</t>
  </si>
  <si>
    <t xml:space="preserve">% CD24posCD8 in DPdull&amp;CD24posCD8 </t>
  </si>
  <si>
    <t xml:space="preserve">% CD24negCD8 in CD24posCD8&amp;CD24negCD8 </t>
  </si>
  <si>
    <t>% Foxp3pos in CD4</t>
  </si>
  <si>
    <t>% CD24neg in Foxp3pos</t>
  </si>
  <si>
    <t>gated on Foxp3neg CD4:</t>
  </si>
  <si>
    <t>_ % CCR7neg</t>
  </si>
  <si>
    <t>_% CCR7pos</t>
  </si>
  <si>
    <t>_% CD24neg</t>
  </si>
  <si>
    <t>event count DP dull</t>
  </si>
  <si>
    <t>event count CCR7neg CD4</t>
  </si>
  <si>
    <t>event count CCR7pos CD4</t>
  </si>
  <si>
    <t>event count CD24neg CD4</t>
  </si>
  <si>
    <t>% CCR7neg in Dpdull &amp; CCR7neg</t>
  </si>
  <si>
    <t>% CCR7pos in CCR7neg &amp; CCR7pos</t>
  </si>
  <si>
    <t>% CD24neg in CCR7neg &amp; CD24neg</t>
  </si>
  <si>
    <t>re-circulated T cells within CD24neg SP</t>
  </si>
  <si>
    <t>% re-circulated in CD24neg CD4</t>
  </si>
  <si>
    <t>% re-circulated in CD24neg CD8</t>
  </si>
  <si>
    <t>% Helios&amp;PD1pos in TCRpos_Foxp3neg_CCR7neg (SP excluded)</t>
  </si>
  <si>
    <t>% Helios&amp;PD1pos in TCRpos_Foxp3neg_CCR7neg_CD4SP</t>
  </si>
  <si>
    <t>% Helios pos in CCR7pos_Foxp3neg_CD24pos CD4SP</t>
  </si>
  <si>
    <t>% Helios pos in CCR7pos_Foxp3neg_CD24neg CD4SP</t>
  </si>
  <si>
    <t>cellularities</t>
  </si>
  <si>
    <t>Spleen cellularity x10E6</t>
  </si>
  <si>
    <t>% B cells</t>
  </si>
  <si>
    <t>% T cells</t>
  </si>
  <si>
    <t>B cells x10E6</t>
  </si>
  <si>
    <t>T cells x10E6</t>
  </si>
  <si>
    <t>T cell subsets</t>
  </si>
  <si>
    <t>EEDfl/fl</t>
  </si>
  <si>
    <t>EEDfl/fl:b5tCre</t>
  </si>
  <si>
    <t>% TCRpos_CD5pos</t>
  </si>
  <si>
    <t>% CD4 in TCRpos</t>
  </si>
  <si>
    <t>% Foxp3pos in CD4pos</t>
  </si>
  <si>
    <t>% CD44hi in Foxp3pos</t>
  </si>
  <si>
    <t>% CD62Lhi in Foxp3pos</t>
  </si>
  <si>
    <t>% CD8 in TCRpos</t>
  </si>
  <si>
    <t>% cen_mem in CD8pos</t>
  </si>
  <si>
    <t>% eff_mem in CD8pos</t>
  </si>
  <si>
    <t>% naive in CD8pos</t>
  </si>
  <si>
    <t>CD4/CD8 ratio</t>
  </si>
  <si>
    <t>Expansion Index</t>
  </si>
  <si>
    <t>Il-2 concentrations (ng/ml)</t>
  </si>
  <si>
    <t>duplicate 1</t>
  </si>
  <si>
    <t>well 1</t>
  </si>
  <si>
    <t>duplicate 2</t>
  </si>
  <si>
    <t>well 2</t>
  </si>
  <si>
    <t>Mean of duplicates</t>
  </si>
  <si>
    <t>well 3</t>
  </si>
  <si>
    <t>well 4</t>
  </si>
  <si>
    <t>well 5</t>
  </si>
  <si>
    <t>well 6</t>
  </si>
  <si>
    <t>Mean of wells</t>
  </si>
  <si>
    <t>Treg subsets</t>
  </si>
  <si>
    <t>CD4pos_CD25pos</t>
  </si>
  <si>
    <t>% ICOSpos_CD103neg</t>
  </si>
  <si>
    <t>% ICOSpos_CD103pos</t>
  </si>
  <si>
    <t>% ICOSneg_CD103pos</t>
  </si>
  <si>
    <t>% ICOSneg_CD103neg</t>
  </si>
  <si>
    <t>Treg Assay</t>
  </si>
  <si>
    <t>cpm counts per minute</t>
  </si>
  <si>
    <t>CD4 from WT B6_Ly5.1</t>
  </si>
  <si>
    <t>no Treg</t>
  </si>
  <si>
    <t>mean CD4 cpm w/o Treg</t>
  </si>
  <si>
    <t>Treg from</t>
  </si>
  <si>
    <t>Treg:CD4</t>
  </si>
  <si>
    <t>Eedfl/fl mouse_1</t>
  </si>
  <si>
    <t>Eedfl/fl mouse_2</t>
  </si>
  <si>
    <t>Eedfl/fl mouse_3</t>
  </si>
  <si>
    <t>Eedfl/fl_b5tCre mice 4&amp;5 pooled</t>
  </si>
  <si>
    <t>Eedfl/fl_b5tCre mice 6&amp;7 pooled</t>
  </si>
  <si>
    <t>Eedfl/fl_b5tCre mice 8&amp;9 pooled</t>
  </si>
  <si>
    <t>1:1</t>
  </si>
  <si>
    <t>1:2</t>
  </si>
  <si>
    <t>1:4</t>
  </si>
  <si>
    <t>% inhibition (without Treg = 100%)</t>
  </si>
  <si>
    <t>% inhibition average per mouse</t>
  </si>
  <si>
    <t>mouse_1</t>
  </si>
  <si>
    <t>mouse_2</t>
  </si>
  <si>
    <t>mouse_3</t>
  </si>
  <si>
    <t>mice 4&amp;5</t>
  </si>
  <si>
    <t>mice 6&amp;7</t>
  </si>
  <si>
    <t>mice 8&amp;9</t>
  </si>
  <si>
    <t>Eedfl/fl</t>
  </si>
  <si>
    <t>Eedfl/fl_ZsGreen_b5tCre</t>
  </si>
  <si>
    <t>cTEC gate</t>
  </si>
  <si>
    <t>mTEC gate</t>
  </si>
  <si>
    <t>%ZsGreen pos</t>
  </si>
  <si>
    <t>ZsGreen-negative gate</t>
  </si>
  <si>
    <t>ZsGreen-positive gate</t>
  </si>
  <si>
    <t>% H3K27me3 pos</t>
  </si>
  <si>
    <t>ZsG- gate</t>
  </si>
  <si>
    <t>ZsG+ gate</t>
  </si>
  <si>
    <t>ZsGreen pos_H3K27me3 pos</t>
  </si>
  <si>
    <t>ZsGreen pos_H3K27me3 neg</t>
  </si>
  <si>
    <t>ZsGreen neg_H3K27me3 pos</t>
  </si>
  <si>
    <t>% mTEC</t>
  </si>
  <si>
    <t>ZsG+me3+</t>
  </si>
  <si>
    <t>ZsG+me3-</t>
  </si>
  <si>
    <t>ZsG-me3+</t>
  </si>
  <si>
    <t>ZsG+me3+ v ZsG+me3-</t>
  </si>
  <si>
    <t>ZsG+me3+ v ZsG-me3+</t>
  </si>
  <si>
    <t>ZsG+me3- v ZsG-me3+</t>
  </si>
  <si>
    <t>Eedfl/fl_ZsGreen</t>
  </si>
  <si>
    <t>ZsGreen neg</t>
  </si>
  <si>
    <t>ZsGreen pos</t>
  </si>
  <si>
    <t>% cTEC</t>
  </si>
  <si>
    <t>Eedfl/fl_ZsGreen v  Eedfl/fl_ZsGreen_b5tCre ZsGneg</t>
  </si>
  <si>
    <t>Eedfl/fl_ZsGreen v  Eedfl/fl_ZsGreen_b5tCre ZsGpos</t>
  </si>
  <si>
    <t>Eedfl/fl_ZsGreen_b5tCre: ZsGneg v  ZsGpos</t>
  </si>
  <si>
    <t>mTEC subsets</t>
  </si>
  <si>
    <t>% mTEChi</t>
  </si>
  <si>
    <t>% CD40pos in mTEChi*</t>
  </si>
  <si>
    <t>% AIREpos in mTEChi*</t>
  </si>
  <si>
    <t>* data concerning CD40 and Aire mTEChi originate from a different experiment with n = 5 mutant mice where CD40 and Aire were stained simultaneously. Other experiments contain either CD40 or Aire stain.</t>
  </si>
  <si>
    <t>% CD40pos in mTEChi</t>
  </si>
  <si>
    <t>% AIREpos in mTEChi</t>
  </si>
  <si>
    <t>cTEC subsets</t>
  </si>
  <si>
    <t>%Ly51hi</t>
  </si>
  <si>
    <t>MHCII median fluorescence on Ly51hi</t>
  </si>
  <si>
    <t>absolute and relative TEC numbers in BrdU assay</t>
  </si>
  <si>
    <t>% TEC</t>
  </si>
  <si>
    <t>_of which cTEC (%)</t>
  </si>
  <si>
    <t>_of which mTEC (%)</t>
  </si>
  <si>
    <t>___of which mTEClo (%)</t>
  </si>
  <si>
    <t>___of which mTEChi (%)</t>
  </si>
  <si>
    <t>absolute TEC numbers x10E5</t>
  </si>
  <si>
    <t>TEC</t>
  </si>
  <si>
    <t>mTEC</t>
  </si>
  <si>
    <t>average</t>
  </si>
  <si>
    <t>Ezh1KO</t>
  </si>
  <si>
    <t>Ezh2fl/fl</t>
  </si>
  <si>
    <t>Ezh2fl/fl::b5tCre</t>
  </si>
  <si>
    <t>Ezh1KO::Ezh2fl/fl</t>
  </si>
  <si>
    <t>Ezh1KO::Ezh2fl/fl::b5tCre</t>
  </si>
  <si>
    <t>%TEC</t>
  </si>
  <si>
    <t>abs. TEC x 10E4</t>
  </si>
  <si>
    <t>% cTEC in TEC</t>
  </si>
  <si>
    <t>% mTEC in TEC</t>
  </si>
  <si>
    <t>abs. cTEC x10E4</t>
  </si>
  <si>
    <t>abs. mTEC x10E4</t>
  </si>
  <si>
    <t>% AIREpos in mTEC</t>
  </si>
  <si>
    <t xml:space="preserve">                       compared to:</t>
  </si>
  <si>
    <t>EEzh2fl/fl::b5tCre</t>
  </si>
  <si>
    <t>CD5 gMFI</t>
  </si>
  <si>
    <t>TCRb gMFI</t>
  </si>
  <si>
    <t>pre-selection TCRpos DP</t>
  </si>
  <si>
    <t>DP dull</t>
  </si>
  <si>
    <t>DP dull Helios&amp;PD1pos</t>
  </si>
  <si>
    <t>CCR7neg CD4SP</t>
  </si>
  <si>
    <t>CCR7neg CD4SP Helios&amp;PD1pos</t>
  </si>
  <si>
    <t>CCR7pos CD4SP CD24pos</t>
  </si>
  <si>
    <t>CCR7pos CD4SP CD24pos Heliospos</t>
  </si>
  <si>
    <t>CCR7pos CD4SP CD24neg</t>
  </si>
  <si>
    <t>CCR7pos CD4SP CD24neg Heliospos</t>
  </si>
  <si>
    <t>Foxp3pos CD4SP</t>
  </si>
  <si>
    <t>re-circulated CD4</t>
  </si>
  <si>
    <t>CD24pos CD8</t>
  </si>
  <si>
    <t>CD24neg CD8</t>
  </si>
  <si>
    <t>re-circulated CD8</t>
  </si>
  <si>
    <t>intrathymic B cells, DC, MO</t>
  </si>
  <si>
    <t>2 weeks of age</t>
  </si>
  <si>
    <t>6 weeks of age</t>
  </si>
  <si>
    <t>cellularity x 10E6</t>
  </si>
  <si>
    <t>% MO</t>
  </si>
  <si>
    <t>% pDC</t>
  </si>
  <si>
    <t>% cDC1</t>
  </si>
  <si>
    <t>% cDC2</t>
  </si>
  <si>
    <t>not applicable</t>
  </si>
  <si>
    <t>Relative amount (SNR)</t>
  </si>
  <si>
    <t>Total IgM</t>
  </si>
  <si>
    <t>Total IgG</t>
  </si>
  <si>
    <t>ID</t>
  </si>
  <si>
    <t>EEDfl/fl_1</t>
  </si>
  <si>
    <t>EEDfl/fl_2</t>
  </si>
  <si>
    <t>EEDfl/fl_3</t>
  </si>
  <si>
    <t>EEDfl/fl_4</t>
  </si>
  <si>
    <t>EEDfl/fl::b5tCre_5</t>
  </si>
  <si>
    <t>EEDfl/fl::b5tCre_6</t>
  </si>
  <si>
    <t>EEDfl/fl::b5tCre_7</t>
  </si>
  <si>
    <t>RF1</t>
  </si>
  <si>
    <t>RF2</t>
  </si>
  <si>
    <t>RF3</t>
  </si>
  <si>
    <t>RF4</t>
  </si>
  <si>
    <t>RF5</t>
  </si>
  <si>
    <t>RF6</t>
  </si>
  <si>
    <t>RF7</t>
  </si>
  <si>
    <t>Signal</t>
  </si>
  <si>
    <t>SNR</t>
  </si>
  <si>
    <t>A100</t>
  </si>
  <si>
    <t>Aggrecan</t>
  </si>
  <si>
    <t>AGTR1</t>
  </si>
  <si>
    <t>Alpha Fodrin (SPTAN1)</t>
  </si>
  <si>
    <t>alpha-actinin</t>
  </si>
  <si>
    <t>Amyloid</t>
  </si>
  <si>
    <t>AQP4</t>
  </si>
  <si>
    <t>b2-glycoprotein I</t>
  </si>
  <si>
    <t>b2-microglobulin</t>
  </si>
  <si>
    <t>BPI</t>
  </si>
  <si>
    <t>Cardolipin</t>
  </si>
  <si>
    <t>CENP-A</t>
  </si>
  <si>
    <t>CENP-B</t>
  </si>
  <si>
    <t xml:space="preserve">Chondroitin Sulfate </t>
  </si>
  <si>
    <t>Chromatin</t>
  </si>
  <si>
    <t>Collagen I</t>
  </si>
  <si>
    <t>Collagen II</t>
  </si>
  <si>
    <t>Collagen III</t>
  </si>
  <si>
    <t>Collagen IV</t>
  </si>
  <si>
    <t>Collagen V</t>
  </si>
  <si>
    <t>Collagen VI</t>
  </si>
  <si>
    <t>complement C1q</t>
  </si>
  <si>
    <t>complement C3</t>
  </si>
  <si>
    <t>complement C3a</t>
  </si>
  <si>
    <t>complement C3b</t>
  </si>
  <si>
    <t>complement C4</t>
  </si>
  <si>
    <t>complement C5</t>
  </si>
  <si>
    <t>complement C6</t>
  </si>
  <si>
    <t>complement C7</t>
  </si>
  <si>
    <t>complement C8</t>
  </si>
  <si>
    <t>complement C9</t>
  </si>
  <si>
    <t>CRP antigen</t>
  </si>
  <si>
    <t>Cytochrome C</t>
  </si>
  <si>
    <t>Decorin-bovine</t>
  </si>
  <si>
    <t>DGPS</t>
  </si>
  <si>
    <t>dsDNA</t>
  </si>
  <si>
    <t>EBNA1</t>
  </si>
  <si>
    <t>Elastin</t>
  </si>
  <si>
    <t>Entaktin EDTA</t>
  </si>
  <si>
    <t>Factor I</t>
  </si>
  <si>
    <t>Factor P</t>
  </si>
  <si>
    <t>FactorB</t>
  </si>
  <si>
    <t>FactorD</t>
  </si>
  <si>
    <t>FactorH</t>
  </si>
  <si>
    <t>Fibrinogen IV</t>
  </si>
  <si>
    <t>Fibrinogen S</t>
  </si>
  <si>
    <t>Fibronectin</t>
  </si>
  <si>
    <t>GBM (disso)</t>
  </si>
  <si>
    <t>Genomic DNA</t>
  </si>
  <si>
    <t>Gliadin (IgG)</t>
  </si>
  <si>
    <t>Glycated Albumin</t>
  </si>
  <si>
    <t>GP2</t>
  </si>
  <si>
    <t>gP210</t>
  </si>
  <si>
    <t>Hemocyanin</t>
  </si>
  <si>
    <t>Heparan HSPG</t>
  </si>
  <si>
    <t>Heparin</t>
  </si>
  <si>
    <t>Heperan Sulfate</t>
  </si>
  <si>
    <t>Histone H1</t>
  </si>
  <si>
    <t>Histone H2A</t>
  </si>
  <si>
    <t>Histone H2B</t>
  </si>
  <si>
    <t>Histone H3</t>
  </si>
  <si>
    <t>Histone H4</t>
  </si>
  <si>
    <t>Histone-total</t>
  </si>
  <si>
    <t>Intrinsic Factor</t>
  </si>
  <si>
    <t>Jo-1</t>
  </si>
  <si>
    <t>KU (P70/P80)</t>
  </si>
  <si>
    <t>La/SSB</t>
  </si>
  <si>
    <t>Laminin</t>
  </si>
  <si>
    <t>LC1</t>
  </si>
  <si>
    <t>LKM1</t>
  </si>
  <si>
    <t>M2</t>
  </si>
  <si>
    <t>Matrigel</t>
  </si>
  <si>
    <t>MDA5</t>
  </si>
  <si>
    <t>Mi-2</t>
  </si>
  <si>
    <t>Mitochondrial antige</t>
  </si>
  <si>
    <t>MPO</t>
  </si>
  <si>
    <t>Muscarinic receptor</t>
  </si>
  <si>
    <t>Myelin basic protein</t>
  </si>
  <si>
    <t>Myelin-associated glycoprotein</t>
  </si>
  <si>
    <t>Myosin</t>
  </si>
  <si>
    <t>Nucleolin</t>
  </si>
  <si>
    <t>Nucleosome antigen</t>
  </si>
  <si>
    <t>Nup62</t>
  </si>
  <si>
    <t>PCNA</t>
  </si>
  <si>
    <t>Peroxiredoxin 1</t>
  </si>
  <si>
    <t>Phophatidylinositol</t>
  </si>
  <si>
    <t>PL-12</t>
  </si>
  <si>
    <t>PL-7</t>
  </si>
  <si>
    <t>PM/Scl-100</t>
  </si>
  <si>
    <t>PM/Scl-75</t>
  </si>
  <si>
    <t>POLB</t>
  </si>
  <si>
    <t>PR3</t>
  </si>
  <si>
    <t>Proteoglycan</t>
  </si>
  <si>
    <t>Prothrombin protien</t>
  </si>
  <si>
    <t>Ribo phasphoprotein P0</t>
  </si>
  <si>
    <t>Ribo phasphoprotein P1</t>
  </si>
  <si>
    <t>Ribo phasphoprotein P2</t>
  </si>
  <si>
    <t>Ro-52/SSA</t>
  </si>
  <si>
    <t>Ro-60/SSA</t>
  </si>
  <si>
    <t>Scl-70</t>
  </si>
  <si>
    <t>Sm</t>
  </si>
  <si>
    <t>Sm/RNP</t>
  </si>
  <si>
    <t>SmD</t>
  </si>
  <si>
    <t>SmD1</t>
  </si>
  <si>
    <t>SmD2</t>
  </si>
  <si>
    <t>SmD3</t>
  </si>
  <si>
    <t>SP100</t>
  </si>
  <si>
    <t>Sphingomyelin</t>
  </si>
  <si>
    <t>SRP54</t>
  </si>
  <si>
    <t>ssDNA</t>
  </si>
  <si>
    <t>ssRNA</t>
  </si>
  <si>
    <t>T1F1 GAMMA</t>
  </si>
  <si>
    <t>Thyroglobulin</t>
  </si>
  <si>
    <t>TNFa</t>
  </si>
  <si>
    <t>Topoisomerase I</t>
  </si>
  <si>
    <t>TPO</t>
  </si>
  <si>
    <t>TTG</t>
  </si>
  <si>
    <t>U1-snRNP-68</t>
  </si>
  <si>
    <t>U1-snRNP-A</t>
  </si>
  <si>
    <t>U1-snRNP-BB'</t>
  </si>
  <si>
    <t>U1-snRNP-C</t>
  </si>
  <si>
    <t>Vimentin</t>
  </si>
  <si>
    <t>Vitronectin</t>
  </si>
  <si>
    <t>Eedfl/wt_b5tCre</t>
  </si>
  <si>
    <t>% mTEChi in mTEC</t>
  </si>
  <si>
    <t>CD8SP</t>
  </si>
  <si>
    <t>in CCR7neg CD4SP</t>
  </si>
  <si>
    <t>EZH2 A647 median fluorescence intensity</t>
  </si>
  <si>
    <t>Experiment 1</t>
  </si>
  <si>
    <t>cTEC/mTEC distribution</t>
  </si>
  <si>
    <t>Experiment 2</t>
  </si>
  <si>
    <t>% of control mTEChi</t>
  </si>
  <si>
    <t>Experiment 1 &amp; 2</t>
  </si>
  <si>
    <t>ZsG neg</t>
  </si>
  <si>
    <t>ZsG pos</t>
  </si>
  <si>
    <t>vs</t>
  </si>
  <si>
    <t>Control</t>
  </si>
  <si>
    <t>% of mean  mTEChi</t>
  </si>
  <si>
    <t>Mean value of median fluorescence intensity of control mTEChi (Eedfl/fl_ZsGreen)</t>
  </si>
  <si>
    <t>H3K27me2 A647 median fluorescence intensity</t>
  </si>
  <si>
    <t xml:space="preserve">%Lactadherin pos </t>
  </si>
  <si>
    <t>in Helios&amp;PD1pos_TCRpos_Foxp3neg_CCR7neg (SP excluded)</t>
  </si>
  <si>
    <t>in Helios&amp;PD1pos_TCRpos_Foxp3neg_CCR7neg_CD4SP</t>
  </si>
  <si>
    <t>in Helios pos_CCR7pos_Foxp3neg_CD24pos CD4SP</t>
  </si>
  <si>
    <t>in Helios pos_CCR7pos_Foxp3neg_CD24neg CD4SP</t>
  </si>
  <si>
    <t xml:space="preserve"> in Foxp3pos_CD4SP</t>
  </si>
  <si>
    <t>% TSPAN8 pos</t>
  </si>
  <si>
    <t>absolute and relative numbers female mice</t>
  </si>
  <si>
    <t>absolute and relative numbers male mice</t>
  </si>
  <si>
    <t>Eedfl/wt</t>
  </si>
  <si>
    <t>TEC subset frequencies female&amp;male mice pooled</t>
  </si>
  <si>
    <t>female Eedfl/wt</t>
  </si>
  <si>
    <t>male Eedfl/fl</t>
  </si>
  <si>
    <t xml:space="preserve"> female Eedfl/wt_b5tCre</t>
  </si>
  <si>
    <t>male Eedfl/wt_b5tCre</t>
  </si>
  <si>
    <t>% CD40hi in mTEChi</t>
  </si>
  <si>
    <t>Eedfl/wt &amp; fl/fl</t>
  </si>
  <si>
    <t xml:space="preserve"> Eedfl/wt_b5tCre</t>
  </si>
  <si>
    <t>% preDP</t>
  </si>
  <si>
    <t>% DP</t>
  </si>
  <si>
    <t>% CD4SP</t>
  </si>
  <si>
    <t>% CD8SP</t>
  </si>
  <si>
    <t>% DN1</t>
  </si>
  <si>
    <t>% DN2</t>
  </si>
  <si>
    <t>% DN3</t>
  </si>
  <si>
    <t>% DN4</t>
  </si>
  <si>
    <t>% CD8_ISP</t>
  </si>
  <si>
    <t>CD4SP_Foxp3neg</t>
  </si>
  <si>
    <t>% CCR7neg</t>
  </si>
  <si>
    <t>% CCR7pos</t>
  </si>
  <si>
    <t>% CD24neg</t>
  </si>
  <si>
    <t>% CD24pos</t>
  </si>
  <si>
    <t>%Foxp3pos</t>
  </si>
  <si>
    <t>% Helioshi_PD1hi</t>
  </si>
  <si>
    <t>in CCR7neg DP&amp;Dpdull</t>
  </si>
  <si>
    <t>%Heliospos</t>
  </si>
  <si>
    <t>in CCR7pos_Foxp3neg_CD24pos CD4SP</t>
  </si>
  <si>
    <t>in CCR7pos_Foxp3neg_CD24neg CD4SP</t>
  </si>
  <si>
    <t>DN and Bcell quantification</t>
  </si>
  <si>
    <t>(DN subsets</t>
  </si>
  <si>
    <t>progression after b selection</t>
  </si>
  <si>
    <t>CD4 lineage maturation</t>
  </si>
  <si>
    <t>CD8 lineage maturation</t>
  </si>
  <si>
    <t>wave 1</t>
  </si>
  <si>
    <t xml:space="preserve"> apoptosis</t>
  </si>
  <si>
    <t>Thymocyte main subset frequencies female&amp;male mice pooled</t>
  </si>
  <si>
    <t>preDP subset frequencies female&amp;male mice pooled</t>
  </si>
  <si>
    <t>SP subset frequencies female&amp;male mice pooled</t>
  </si>
  <si>
    <t>%Treg in CD4SP  female&amp;male mice pooled</t>
  </si>
  <si>
    <t>negative selection frequencies female&amp;male mice pooled</t>
  </si>
  <si>
    <t>wave 2</t>
  </si>
  <si>
    <t>BrdU Incorporation</t>
  </si>
  <si>
    <t>mTEChi in mTEC</t>
  </si>
  <si>
    <t>% cen_mem in Foxp3neg CD4</t>
  </si>
  <si>
    <t>% eff_mem in Foxp3neg CD4</t>
  </si>
  <si>
    <t>% naive in Foxp3neg CD4</t>
  </si>
  <si>
    <t>Geneset</t>
  </si>
  <si>
    <t>ZsG-</t>
  </si>
  <si>
    <t>ZsG+</t>
  </si>
  <si>
    <t>FDR</t>
  </si>
  <si>
    <t>sd</t>
  </si>
  <si>
    <r>
      <t xml:space="preserve">ZsG- </t>
    </r>
    <r>
      <rPr>
        <i/>
        <sz val="11"/>
        <color theme="1"/>
        <rFont val="Calibri"/>
        <family val="2"/>
        <scheme val="minor"/>
      </rPr>
      <t>vs.</t>
    </r>
    <r>
      <rPr>
        <sz val="12"/>
        <color theme="1"/>
        <rFont val="Calibri"/>
        <family val="2"/>
        <scheme val="minor"/>
      </rPr>
      <t xml:space="preserve"> Eedfl/fl</t>
    </r>
  </si>
  <si>
    <r>
      <t xml:space="preserve">ZsG+ </t>
    </r>
    <r>
      <rPr>
        <i/>
        <sz val="11"/>
        <color theme="1"/>
        <rFont val="Calibri"/>
        <family val="2"/>
        <scheme val="minor"/>
      </rPr>
      <t>vs.</t>
    </r>
    <r>
      <rPr>
        <sz val="12"/>
        <color theme="1"/>
        <rFont val="Calibri"/>
        <family val="2"/>
        <scheme val="minor"/>
      </rPr>
      <t xml:space="preserve"> Eedfl/fl</t>
    </r>
  </si>
  <si>
    <t>Aire dependent</t>
  </si>
  <si>
    <t>Aire enhanced</t>
  </si>
  <si>
    <t>Aire independent TRAs</t>
  </si>
  <si>
    <t>All other protein-coding genes</t>
  </si>
  <si>
    <t>moduleScore</t>
  </si>
  <si>
    <t>Condition</t>
  </si>
  <si>
    <t>nCells</t>
  </si>
  <si>
    <t>scoreTest</t>
  </si>
  <si>
    <t>scoreRef</t>
  </si>
  <si>
    <t>p</t>
  </si>
  <si>
    <t>Ascl1</t>
  </si>
  <si>
    <t>EedZsGneg</t>
  </si>
  <si>
    <t>EedZsGpos</t>
  </si>
  <si>
    <t>WT</t>
  </si>
  <si>
    <t>Irf7</t>
  </si>
  <si>
    <t>Fos</t>
  </si>
  <si>
    <t>Jun</t>
  </si>
  <si>
    <t>p-value</t>
  </si>
  <si>
    <t>T</t>
  </si>
  <si>
    <t>Q</t>
  </si>
  <si>
    <t>Q&amp;T</t>
  </si>
  <si>
    <t>Q&amp;T/Q</t>
  </si>
  <si>
    <t>Q&amp;T/T</t>
  </si>
  <si>
    <t>term_ID</t>
  </si>
  <si>
    <t>t_type</t>
  </si>
  <si>
    <t>t_group</t>
  </si>
  <si>
    <t>t_name</t>
  </si>
  <si>
    <t>t_depth</t>
  </si>
  <si>
    <t>Q&amp;T_list</t>
  </si>
  <si>
    <t>enrichment</t>
  </si>
  <si>
    <t>enr_l95ci</t>
  </si>
  <si>
    <t>enr_u95ci</t>
  </si>
  <si>
    <t>ZsG-&gt;ZsG+</t>
  </si>
  <si>
    <t>GO:0019834</t>
  </si>
  <si>
    <t>MF</t>
  </si>
  <si>
    <t xml:space="preserve">         phospholipase A2 inhibitor activity</t>
  </si>
  <si>
    <t>SCGB1A1,ANXA1,ANXA3,ANXA2</t>
  </si>
  <si>
    <t>Inf</t>
  </si>
  <si>
    <t>GO:0019773</t>
  </si>
  <si>
    <t>CC</t>
  </si>
  <si>
    <t xml:space="preserve">       proteasome core complex, alpha-subunit complex</t>
  </si>
  <si>
    <t>PSMA2,PSMA6,PSMA7,PSMA1,PSMA4,PSMA3,PSMA5</t>
  </si>
  <si>
    <t>GO:0000276</t>
  </si>
  <si>
    <t xml:space="preserve">       mitochondrial proton-transporting ATP synthase complex, coupling factor F(o)</t>
  </si>
  <si>
    <t>ATP5F1,ATP5G1,ATP5J,ATP5O,ATP5H,ATP5J2,ATP5L,ATP5K</t>
  </si>
  <si>
    <t>GO:1903405</t>
  </si>
  <si>
    <t>BP</t>
  </si>
  <si>
    <t xml:space="preserve">           protein localization to nuclear body</t>
  </si>
  <si>
    <t>CCT4,CCT5,CCT7,TCP1</t>
  </si>
  <si>
    <t>GO:0008121</t>
  </si>
  <si>
    <t xml:space="preserve">            ubiquinol-cytochrome-c reductase activity</t>
  </si>
  <si>
    <t>UQCR11,UQCRQ,UQCR10,UQCRH</t>
  </si>
  <si>
    <t>GO:0005753</t>
  </si>
  <si>
    <t xml:space="preserve">       mitochondrial proton-transporting ATP synthase complex</t>
  </si>
  <si>
    <t>ATP5F1,ATP5G1,ATP5E,2010107E04RIK,ATP5J,ATP5O,ATP5A1,ATP5C1,ATP5H,ATP5J2,ATP5L,ATP5K,ATPIF1,USMG5</t>
  </si>
  <si>
    <t>GO:0005839</t>
  </si>
  <si>
    <t xml:space="preserve">       proteasome core complex</t>
  </si>
  <si>
    <t>PSMB1,PSMA2,PSMB6,PSMA6,PSMB7,PSMA7,PSMB2,PSMA1,PSMB10,PSMA4,PSMA3,PSMA5,PSMB3</t>
  </si>
  <si>
    <t>GO:1904851</t>
  </si>
  <si>
    <t xml:space="preserve">          positive regulation of establishment of protein localization to telomere</t>
  </si>
  <si>
    <t>GO:0016679</t>
  </si>
  <si>
    <t xml:space="preserve">      oxidoreductase activity, acting on diphenols and related substances as donors</t>
  </si>
  <si>
    <t>GO:0004859</t>
  </si>
  <si>
    <t xml:space="preserve">        phospholipase inhibitor activity</t>
  </si>
  <si>
    <t>GO:0016681</t>
  </si>
  <si>
    <t xml:space="preserve">       oxidoreductase activity, acting on diphenols and related substances as donors, cytochrome as acceptor</t>
  </si>
  <si>
    <t>GO:0004298</t>
  </si>
  <si>
    <t xml:space="preserve">         threonine-type endopeptidase activity</t>
  </si>
  <si>
    <t>GO:0045259</t>
  </si>
  <si>
    <t xml:space="preserve">       proton-transporting ATP synthase complex</t>
  </si>
  <si>
    <t>GO:1990173</t>
  </si>
  <si>
    <t xml:space="preserve">          protein localization to nucleoplasm</t>
  </si>
  <si>
    <t>GO:1904867</t>
  </si>
  <si>
    <t xml:space="preserve">            protein localization to Cajal body</t>
  </si>
  <si>
    <t>GO:0019884</t>
  </si>
  <si>
    <t xml:space="preserve">      antigen processing and presentation of exogenous antigen</t>
  </si>
  <si>
    <t>H2-M3,PSME1,H2-OA,CD74,H2-AA,FCER1G,B2M,PSME2B,PSME2,IFI30</t>
  </si>
  <si>
    <t>GO:0006122</t>
  </si>
  <si>
    <t xml:space="preserve">          mitochondrial electron transport, ubiquinol to cytochrome c</t>
  </si>
  <si>
    <t>UQCRB,UQCRQ,UQCR10,CYCS,UQCRH</t>
  </si>
  <si>
    <t>GO:0070003</t>
  </si>
  <si>
    <t xml:space="preserve">        threonine-type peptidase activity</t>
  </si>
  <si>
    <t>GO:1904869</t>
  </si>
  <si>
    <t xml:space="preserve">         regulation of protein localization to Cajal body</t>
  </si>
  <si>
    <t>GO:1904871</t>
  </si>
  <si>
    <t xml:space="preserve">          positive regulation of protein localization to Cajal body</t>
  </si>
  <si>
    <t>ZsG-&lt;ZsG+</t>
  </si>
  <si>
    <t>GO:0008543</t>
  </si>
  <si>
    <t xml:space="preserve">          fibroblast growth factor receptor signaling pathway</t>
  </si>
  <si>
    <t>FGFR1,NPTN,FGF1,WNT4,NDST1,HHIP</t>
  </si>
  <si>
    <t>GO:0022612</t>
  </si>
  <si>
    <t xml:space="preserve">       gland morphogenesis</t>
  </si>
  <si>
    <t>HPN,PROX1,IGF1,VDR,TWSG1,IGFBP5,TNC,SEMA3C,SLIT2,FGFR1,WNT4</t>
  </si>
  <si>
    <t>GO:0071774</t>
  </si>
  <si>
    <t xml:space="preserve">      response to fibroblast growth factor</t>
  </si>
  <si>
    <t>TNC,FGFR1,NPTN,FGF1,WNT4,ZFP36,NDST1,HHIP</t>
  </si>
  <si>
    <t>GO:0044344</t>
  </si>
  <si>
    <t xml:space="preserve">         cellular response to fibroblast growth factor stimulus</t>
  </si>
  <si>
    <t>FGFR1,NPTN,FGF1,WNT4,ZFP36,NDST1,HHIP</t>
  </si>
  <si>
    <t>GO:0008201</t>
  </si>
  <si>
    <t xml:space="preserve">       heparin binding</t>
  </si>
  <si>
    <t>APP,NRP2,SERPINE2,THBS3,SLIT2,FGFR1,FGF1,NAV2</t>
  </si>
  <si>
    <t>GO:0005539</t>
  </si>
  <si>
    <t xml:space="preserve">      glycosaminoglycan binding</t>
  </si>
  <si>
    <t>APP,NRP2,SERPINE2,THBS3,SLIT2,FGFR1,FGF1,NAV2,SPOCK2</t>
  </si>
  <si>
    <t>GO:0061138</t>
  </si>
  <si>
    <t xml:space="preserve">       morphogenesis of a branching epithelium</t>
  </si>
  <si>
    <t>PROX1,IGF1,VDR,TNC,SEMA3C,SLIT2,FGFR1,FGF1,WNT4,HHIP</t>
  </si>
  <si>
    <t>KEGG:05224</t>
  </si>
  <si>
    <t>keg</t>
  </si>
  <si>
    <t xml:space="preserve">    Breast cancer</t>
  </si>
  <si>
    <t>IGF1,FOS,HES1,CDKN1A,CSNK1A1,FGFR1,FGF1,WNT4</t>
  </si>
  <si>
    <t>GO:0001763</t>
  </si>
  <si>
    <t xml:space="preserve">      morphogenesis of a branching structure</t>
  </si>
  <si>
    <t>GO:0009266</t>
  </si>
  <si>
    <t xml:space="preserve">      response to temperature stimulus</t>
  </si>
  <si>
    <t>IGF1,FOS,CDKN1A,TRP53INP1,FGF1,ANO3,HSPA1B,HSPA1A</t>
  </si>
  <si>
    <t>GO:0048732</t>
  </si>
  <si>
    <t xml:space="preserve">      gland development</t>
  </si>
  <si>
    <t>HPN,PROX1,IGF1,VDR,HES1,TWSG1,IGFBP5,SERPINE2,TNC,SEMA3C,SLIT2,FGFR1,WNT4,CDKN1C,IGF2,POU3F2</t>
  </si>
  <si>
    <t>GO:0048589</t>
  </si>
  <si>
    <t xml:space="preserve">     developmental growth</t>
  </si>
  <si>
    <t>PROX1,IGF1,SGPL1,ESRRB,APP,NRP2,THBS3,TNC,EREG,RBBP6,SLIT2,FGFR1,NDN,FGF1,CDKN1C,IGF2,MMP13,POU3F2</t>
  </si>
  <si>
    <t>GO:0061458</t>
  </si>
  <si>
    <t xml:space="preserve">        reproductive system development</t>
  </si>
  <si>
    <t>IGF1,SGPL1,ESRRB,VDR,HES1,SF1,SERPINE2,TNC,EREG,SLIT2,WNT4,CDKN1C,JMJD1C,NRIP1</t>
  </si>
  <si>
    <t>GO:0040007</t>
  </si>
  <si>
    <t xml:space="preserve">    growth</t>
  </si>
  <si>
    <t>HPN,PROX1,IGF1,SGPL1,ESRRB,APP,CDKN1A,NRP2,IGFBP5,SERPINE2,THBS3,TNC,EREG,CAPRIN2,RBBP6,SLIT2,FGFR1,NDN,FGF1,CDKN1C,ATP6V0E2,IGF2,MMP13,CSF2RB,HSPA1A,POU3F2</t>
  </si>
  <si>
    <t>GO:0002009</t>
  </si>
  <si>
    <t xml:space="preserve">       morphogenesis of an epithelium</t>
  </si>
  <si>
    <t>PROX1,IGF1,VDR,HES1,ENAH,IGFBP5,MAP3K7,TNC,SEMA3C,SLIT2,FGFR1,FGF1,WNT4,HHIP</t>
  </si>
  <si>
    <t>GO:0048608</t>
  </si>
  <si>
    <t xml:space="preserve">      reproductive structure development</t>
  </si>
  <si>
    <t>GO:0001501</t>
  </si>
  <si>
    <t xml:space="preserve">        skeletal system development</t>
  </si>
  <si>
    <t>IGF1,SGPL1,VDR,BBX,ZFAND5,ITGB8,PRRX1,THBS3,FGFR1,CDKN1C,MMP13,GDF6,NDST1,HHIP</t>
  </si>
  <si>
    <t>GO:0040008</t>
  </si>
  <si>
    <t xml:space="preserve">     regulation of growth</t>
  </si>
  <si>
    <t>HPN,PROX1,IGF1,SGPL1,APP,CDKN1A,IGFBP5,SERPINE2,CAPRIN2,SLIT2,FGFR1,NDN,IGF2,CSF2RB,HSPA1A,POU3F2</t>
  </si>
  <si>
    <t>GO:0071363</t>
  </si>
  <si>
    <t xml:space="preserve">        cellular response to growth factor stimulus</t>
  </si>
  <si>
    <t>FOS,HES1,APP,TWSG1,NRP2,MAP3K7,SLIT2,FGFR1,NPTN,NDN,FGF1,WNT4,CDKN1C,ZFP36,GDF6,NDST1,HHIP</t>
  </si>
  <si>
    <t>GO:0008285</t>
  </si>
  <si>
    <t xml:space="preserve">      negative regulation of cell proliferation</t>
  </si>
  <si>
    <t>HPN,PROX1,IGF1,VDR,HES1,CDKN1A,TWSG1,SF1,IGFBP5,SERPINE2,TRP53INP1,EREG,SLIT2,NDN,CDKN1C,PRNP,HSPA1A</t>
  </si>
  <si>
    <t>ZsG-&gt;Eedfl/fl</t>
  </si>
  <si>
    <t>PSMA2,PSMA6,PSMA7,PSMA5</t>
  </si>
  <si>
    <t>GO:0097100</t>
  </si>
  <si>
    <t xml:space="preserve">         supercoiled DNA binding</t>
  </si>
  <si>
    <t>RPS3,HMGB2,HMGB1</t>
  </si>
  <si>
    <t>GO:0000028</t>
  </si>
  <si>
    <t xml:space="preserve">          ribosomal small subunit assembly</t>
  </si>
  <si>
    <t>RPS14,RPSA,RPS19,RPS17,RPS28</t>
  </si>
  <si>
    <t>GO:0023026</t>
  </si>
  <si>
    <t xml:space="preserve">        MHC class II protein complex binding</t>
  </si>
  <si>
    <t>HSPA8,YWHAE,CD74,H2-DMA</t>
  </si>
  <si>
    <t>PSMA2,PSMB6,PSMA6,PSMA7,PSMA5,PSMB3,PSMB9</t>
  </si>
  <si>
    <t>GO:0035456</t>
  </si>
  <si>
    <t xml:space="preserve">        response to interferon-beta</t>
  </si>
  <si>
    <t>TMEM173,IFITM1,IFITM3,STAT1,GBP3,GBP2,NDUFA13,XAF1,TREX1,IFITM2,TGTP2</t>
  </si>
  <si>
    <t>GO:1902255</t>
  </si>
  <si>
    <t xml:space="preserve">          positive regulation of intrinsic apoptotic signaling pathway by p53 class mediator</t>
  </si>
  <si>
    <t>UBB,RPL11,RPS7</t>
  </si>
  <si>
    <t>GO:0048027</t>
  </si>
  <si>
    <t xml:space="preserve">         mRNA 5'-UTR binding</t>
  </si>
  <si>
    <t>CCT5,RPS14,NCL,RPS3A1,RPS7,RPL41</t>
  </si>
  <si>
    <t>GO:0051920</t>
  </si>
  <si>
    <t xml:space="preserve">       peroxiredoxin activity</t>
  </si>
  <si>
    <t>PRDX2,PRDX6,PRDX1,PARK7</t>
  </si>
  <si>
    <t>GO:0022627</t>
  </si>
  <si>
    <t xml:space="preserve">        cytosolic small ribosomal subunit</t>
  </si>
  <si>
    <t>RPS11,RPS9,RPS25,RPS5,RPS14,RPS3A1,RPS20,RPS3,RPS4X,RPSA,RPS16,RPS19,RPS23,RPS7,RPS17,RPS28</t>
  </si>
  <si>
    <t>H2-M3,CD74,B2M,PSME2B,PSME2</t>
  </si>
  <si>
    <t>GO:0044794</t>
  </si>
  <si>
    <t xml:space="preserve">        positive regulation by host of viral process</t>
  </si>
  <si>
    <t>APOE,HSPA8,PPIB,CFL1</t>
  </si>
  <si>
    <t>GO:0006458</t>
  </si>
  <si>
    <t xml:space="preserve">      'de novo' protein folding</t>
  </si>
  <si>
    <t>CCT3,HSPA8,CCT5,CD74,HSPE1</t>
  </si>
  <si>
    <t>GO:0022626</t>
  </si>
  <si>
    <t xml:space="preserve">         cytosolic ribosome</t>
  </si>
  <si>
    <t>RPS11,RPS9,RPS25,RPS5,RPS14,RPS3A1,RPS20,RPS3,RPS4X,RPSA,RPS16,RPS19,RPL7,RPL18A,RPL37A,RPS23,RPL32,RPL36,RPL23A,RPL18,RPL11,RPS7,RPS17,RPL34,RPLP0,RPS28,RPL39,RPL41</t>
  </si>
  <si>
    <t>GO:0015935</t>
  </si>
  <si>
    <t xml:space="preserve">       small ribosomal subunit</t>
  </si>
  <si>
    <t>RPS11,RPS9,RPS25,RPS5,RPS14,RPS3A1,RPS20,RPS3,RPS4X,RPSA,RPS16,RPS19,RPS23,NPM1,RPS7,RPS17,RPS28</t>
  </si>
  <si>
    <t>GO:0022625</t>
  </si>
  <si>
    <t xml:space="preserve">        cytosolic large ribosomal subunit</t>
  </si>
  <si>
    <t>RPL7,RPL18A,RPL37A,RPL32,RPL36,RPL23A,RPL18,RPL11,RPL34,RPLP0,RPL39,RPL41</t>
  </si>
  <si>
    <t>GO:1902253</t>
  </si>
  <si>
    <t xml:space="preserve">          regulation of intrinsic apoptotic signaling pathway by p53 class mediator</t>
  </si>
  <si>
    <t>UBB,CD74,MIF,RPL11,RPS7</t>
  </si>
  <si>
    <t>GO:0035458</t>
  </si>
  <si>
    <t xml:space="preserve">         cellular response to interferon-beta</t>
  </si>
  <si>
    <t>TMEM173,STAT1,GBP3,GBP2,NDUFA13,TREX1,TGTP2</t>
  </si>
  <si>
    <t>ZsG+&gt;Eedfl/fl</t>
  </si>
  <si>
    <t>HP:0011970</t>
  </si>
  <si>
    <t>hp</t>
  </si>
  <si>
    <t xml:space="preserve">       Cerebral amyloid angiopathy</t>
  </si>
  <si>
    <t>APOE,ITM2B,APP</t>
  </si>
  <si>
    <t>GO:0061140</t>
  </si>
  <si>
    <t xml:space="preserve">         lung secretory cell differentiation</t>
  </si>
  <si>
    <t>NFIB,IGF1,FOXP1,HOXA5</t>
  </si>
  <si>
    <t>GO:0035976</t>
  </si>
  <si>
    <t xml:space="preserve">         transcription factor AP-1 complex</t>
  </si>
  <si>
    <t>FOS,JUN,JUNB</t>
  </si>
  <si>
    <t>GO:0060509</t>
  </si>
  <si>
    <t xml:space="preserve">         Type I pneumocyte differentiation</t>
  </si>
  <si>
    <t>NFIB,IGF1,KLF2</t>
  </si>
  <si>
    <t>HP:0002185</t>
  </si>
  <si>
    <t xml:space="preserve">            Neurofibrillary tangles</t>
  </si>
  <si>
    <t>APOE,ITM2B,APP,PRNP</t>
  </si>
  <si>
    <t>GO:0097201</t>
  </si>
  <si>
    <t xml:space="preserve">             negative regulation of transcription from RNA polymerase II promoter in response to stress</t>
  </si>
  <si>
    <t>DNAJB1,PPP1R15A,JUN,HSPA1A</t>
  </si>
  <si>
    <t>GO:0043620</t>
  </si>
  <si>
    <t xml:space="preserve">            regulation of DNA-templated transcription in response to stress</t>
  </si>
  <si>
    <t>DNAJB1,HIF1A,NEDD4,EGR1,PPP1R15A,JUN,KLF2,1810011O10RIK,HSPA1A</t>
  </si>
  <si>
    <t>GO:0098811</t>
  </si>
  <si>
    <t xml:space="preserve">        transcriptional repressor activity, RNA polymerase II activating transcription factor binding</t>
  </si>
  <si>
    <t>KLF4,NKX2-5,FOS,PRRX1,PITX2,MEF2A,NFE2L1,CITED4,SOX4</t>
  </si>
  <si>
    <t>GO:0043618</t>
  </si>
  <si>
    <t xml:space="preserve">             regulation of transcription from RNA polymerase II promoter in response to stress</t>
  </si>
  <si>
    <t>DNAJB1,HIF1A,NEDD4,EGR1,PPP1R15A,JUN,KLF2,HSPA1A</t>
  </si>
  <si>
    <t>GO:0060487</t>
  </si>
  <si>
    <t xml:space="preserve">        lung epithelial cell differentiation</t>
  </si>
  <si>
    <t>NFIB,IGF1,FOXP1,HOXA5,KLF2</t>
  </si>
  <si>
    <t>GO:0014743</t>
  </si>
  <si>
    <t xml:space="preserve">        regulation of muscle hypertrophy</t>
  </si>
  <si>
    <t>IGF1,IGFBP5,RGS2,FOXP1,MEF2A</t>
  </si>
  <si>
    <t>GO:0001105</t>
  </si>
  <si>
    <t xml:space="preserve">        RNA polymerase II transcription coactivator activity</t>
  </si>
  <si>
    <t>PRRX1,PITX2,MEF2A,CITED4,SOX4</t>
  </si>
  <si>
    <t>GO:0001191</t>
  </si>
  <si>
    <t xml:space="preserve">       transcriptional repressor activity, RNA polymerase II transcription factor binding</t>
  </si>
  <si>
    <t>KLF4,DNAJB1,NFIB,NKX2-5,FOS,PRRX1,PITX2,MEF2A,NFE2L1,CITED4,SOX4,HSPA1A</t>
  </si>
  <si>
    <t>HP:0100314</t>
  </si>
  <si>
    <t xml:space="preserve">           Cerebral inclusion bodies</t>
  </si>
  <si>
    <t>GO:0060412</t>
  </si>
  <si>
    <t xml:space="preserve">       ventricular septum morphogenesis</t>
  </si>
  <si>
    <t>NKX2-5,HES1,PITX2,FZD2,SOX4</t>
  </si>
  <si>
    <t>GO:0001190</t>
  </si>
  <si>
    <t xml:space="preserve">         transcriptional activator activity, RNA polymerase II transcription factor binding</t>
  </si>
  <si>
    <t>GO:0051591</t>
  </si>
  <si>
    <t xml:space="preserve">         response to cAMP</t>
  </si>
  <si>
    <t>FOSB,ZFP36L1,FOS,SRD5A1,RAPGEF3,APP,DUSP1,IGFBP5,JUN,JUNB,THBD</t>
  </si>
  <si>
    <t>GO:0060479</t>
  </si>
  <si>
    <t xml:space="preserve">       lung cell differentiation</t>
  </si>
  <si>
    <t>GO:0031102</t>
  </si>
  <si>
    <t xml:space="preserve">       neuron projection regeneration</t>
  </si>
  <si>
    <t>APOE,KLF4,PRRX1,ADM,PTPRF,DAG1,JUN</t>
  </si>
  <si>
    <t>APOE,CCDC80,FSTL1,APP,SMOC2,SERPINE2,MDK,SFRP1,PTPRF,CXCL10,NAV2</t>
  </si>
  <si>
    <t>ZsG+&lt;Eedfl/fl</t>
  </si>
  <si>
    <t xml:space="preserve">          mitochondrial proton-transporting ATP synthase complex, coupling factor F(o)</t>
  </si>
  <si>
    <t>ATP5F1,ATP5G1,ATP5J,ATP5J2,ATP5L,ATP5K</t>
  </si>
  <si>
    <t>PSMB1,PSMB6,PSMA6,PSMA7,PSMB2,PSMA4,PSMA3,PSMA5,PSMB3</t>
  </si>
  <si>
    <t xml:space="preserve">          mitochondrial proton-transporting ATP synthase complex</t>
  </si>
  <si>
    <t>ATP5F1,ATP5G1,ATP5E,ATP5J,ATP5C1,ATP5J2,ATP5L,ATP5K,ATPIF1,USMG5</t>
  </si>
  <si>
    <t>GO:0042613</t>
  </si>
  <si>
    <t xml:space="preserve">         MHC class II protein complex</t>
  </si>
  <si>
    <t>H2-OA,CD74,H2-AA,H2-EB1</t>
  </si>
  <si>
    <t>PSMA6,PSMA7,PSMA4,PSMA3,PSMA5</t>
  </si>
  <si>
    <t>GO:0002478</t>
  </si>
  <si>
    <t xml:space="preserve">       antigen processing and presentation of exogenous peptide antigen</t>
  </si>
  <si>
    <t>H2-OA,CD74,H2-AA,FCER1G,IFI30</t>
  </si>
  <si>
    <t>GO:0019886</t>
  </si>
  <si>
    <t xml:space="preserve">        antigen processing and presentation of exogenous peptide antigen via MHC class II</t>
  </si>
  <si>
    <t>GO:0002495</t>
  </si>
  <si>
    <t xml:space="preserve">       antigen processing and presentation of peptide antigen via MHC class II</t>
  </si>
  <si>
    <t>H2-OA,CD74,H2-AA,FCER1G,PSME2B,IFI30</t>
  </si>
  <si>
    <t>GO:0002504</t>
  </si>
  <si>
    <t xml:space="preserve">      antigen processing and presentation of peptide or polysaccharide antigen via MHC class II</t>
  </si>
  <si>
    <t>H2-OA,CD74,H2-AA,FCER1G,H2-EB1,IFI30</t>
  </si>
  <si>
    <t>GO:0045263</t>
  </si>
  <si>
    <t xml:space="preserve">       proton-transporting ATP synthase complex, coupling factor F(o)</t>
  </si>
  <si>
    <t>GO:0015986</t>
  </si>
  <si>
    <t xml:space="preserve">            ATP synthesis coupled proton transport</t>
  </si>
  <si>
    <t>ATP5F1,ATP5G1,ATP5E,ATP5J,ATP5C1,ATP5L,ATP5K</t>
  </si>
  <si>
    <t>GO:0033177</t>
  </si>
  <si>
    <t xml:space="preserve">      proton-transporting two-sector ATPase complex, proton-transporting domain</t>
  </si>
  <si>
    <t>ATP5F1,ATP5G1,ATP6V0E,ATP5J,ATP5J2,ATP5L,ATP5K</t>
  </si>
  <si>
    <t>GO:0046933</t>
  </si>
  <si>
    <t xml:space="preserve">           proton-transporting ATP synthase activity, rotational mechanism</t>
  </si>
  <si>
    <t>ATP5F1,ATP5G1,ATP5E,ATP5C1,ATP5L</t>
  </si>
  <si>
    <t>GO:0030964</t>
  </si>
  <si>
    <t xml:space="preserve">      NADH dehydrogenase complex</t>
  </si>
  <si>
    <t>NDUFA9,NDUFA1,NDUFA12,NDUFA5,NDUFV2,NDUFC2,NDUFB11,NDUFC1,NDUFS8</t>
  </si>
  <si>
    <t>GO:0098800</t>
  </si>
  <si>
    <t xml:space="preserve">         inner mitochondrial membrane protein complex</t>
  </si>
  <si>
    <t>NDUFA9,ATP5F1,ATP5G1,SDHB,ATP5E,NDUFA1,COX7C,NDUFA12,UQCRB,ATP5J,NDUFA5,NDUFV2,ATP5C1,NDUFA4,NDUFC2,NDUFB11,COX4I1,NDUFC1,ATP5J2,ATP5L,IMMP1L,UQCRQ,ATP5K,ATPIF1,UQCR10,NDUFS8,TIMM17A,USMG5</t>
  </si>
  <si>
    <t>GO:0044769</t>
  </si>
  <si>
    <t xml:space="preserve">          ATPase activity, coupled to transmembrane movement of ions, rotational mechanism</t>
  </si>
  <si>
    <t>ATP5F1,ATP5G1,ATP6V0E,ATP5E,ATP5C1,ATP5L</t>
  </si>
  <si>
    <t>CORUM:3047</t>
  </si>
  <si>
    <t>cor</t>
  </si>
  <si>
    <t xml:space="preserve">   Parvulin-associated pre-rRNP complex</t>
  </si>
  <si>
    <t>RPL13,TUBB5,RPL8,RPL15,RPS3A1,RPS6,MRTO4,RPL6,RPS3,RPS4X,RPL4,RPL7,RPS8,RPL5,RPL3,RPL26,RPL7A,RPLP0,EEF1G,RPL13A</t>
  </si>
  <si>
    <t xml:space="preserve">   ribosomal small subunit assembly</t>
  </si>
  <si>
    <t>RPS14,RPSA,RPS19,RPS2,RPS10,RPL38,RPS17,RPS15,RPS28</t>
  </si>
  <si>
    <t xml:space="preserve">       cytosolic small ribosomal subunit</t>
  </si>
  <si>
    <t>RPS11,RPS9,RPS15A,RPS25,RPS5,RPS14,RPS24,RPS26,RPS3A1,RPS20,RPS6,RPS3,RPS4X,RPSA,RPS29,RPS21,RPS19,RPS2,RPS8,RPS10,RPS17,RPS15,RPS28,GM8225,GM15013</t>
  </si>
  <si>
    <t xml:space="preserve">        cytosolic ribosome</t>
  </si>
  <si>
    <t>RPL13,RPS11,RPL8,RPS9,RPLP1,RPS15A,RPS25,RPL15,RPS5,APOD,RPS14,RPS24,RPS26,RPS3A1,RPS20,RPS6,RPL22,PPARGC1A,RPL6,RPL28,RPS3,RPS4X,RSL24D1,RPL4,RPSA,RPS29,RPL10A,RPL12,RPS21,RPS19,RPL7,RPS2,RPL37A,RPL27A,RPL9,RPS8,RPL29,RPL36AL,RPS10,RPL38,RPL36,RPL23A,RPL5,GM10073,RPL3,RPL26,RPS17,RPL34,RPL7A,RPS15,RPLP0,RPS28,GM11808,GM8225,RPL23,RPL13A,GM2000,GM3550,RPL36A,GM5093,RPL41,RPL24,GM15013</t>
  </si>
  <si>
    <t xml:space="preserve">       cytosolic large ribosomal subunit</t>
  </si>
  <si>
    <t>RPL13,RPL8,RPLP1,RPL15,RPL22,RPL6,RPL28,RSL24D1,RPL4,RPL10A,RPL12,RPL7,RPL37A,RPL27A,RPL9,RPL29,RPL36AL,RPL38,RPL36,RPL23A,RPL5,GM10073,RPL3,RPL26,RPL34,RPL7A,RPLP0,GM11808,RPL23,RPL13A,GM2000,GM3550,RPL36A,GM5093,RPL41,RPL24</t>
  </si>
  <si>
    <t>GO:0019843</t>
  </si>
  <si>
    <t xml:space="preserve">       rRNA binding</t>
  </si>
  <si>
    <t>LIPE,RPS11,RPL8,PTRF,RPS9,RPS14,NSUN4,KDM2B,RPS3,RPS4X,EEF2,RPL12,GLTSCR2,CIRBP,RPL9,RPL23A,RPL5,RPL3,RPL9-PS6,RNASEL,RPL23,GM15013</t>
  </si>
  <si>
    <t>GO:0035116</t>
  </si>
  <si>
    <t xml:space="preserve">        embryonic hindlimb morphogenesis</t>
  </si>
  <si>
    <t>RARG,RARB,TBX3,OSR2,NOTCH1,GNAS,MECOM,PITX2,TWIST1,AFF3,OSR1,MSX1,GPC3</t>
  </si>
  <si>
    <t>KEGG:03010</t>
  </si>
  <si>
    <t xml:space="preserve">   Ribosome</t>
  </si>
  <si>
    <t>RPL13,RPS11,RPL8,RPS9,RPLP1,RPS15A,RPS25,RPL15,RPS5,RPS14,RPS24,RPS26,RPS3A1,RPS20,RPS6,RPL22,RPL6,MRPL19,RPL28,RPS3,RPS4X,RSL24D1,RPL4,RPSA,RPS29,MRPL23,RPL10A,FAU,RPL12,RPS21,RPS19,RPL7,RPS2,RPL37A,RPL27A,RPL9,RPS8,RPL29,RPL36AL,RPS10,RPL38,RPL36,RPL23A,RPL5,RPL3,RPL26,RPS17,RPL34,RPL17,RPL7A,RPS15,RPLP0,RPS28,GM11808,RPL23,RPL13A,RPL36A,UBA52,RPL41,RPL24</t>
  </si>
  <si>
    <t>GO:0035137</t>
  </si>
  <si>
    <t xml:space="preserve">         hindlimb morphogenesis</t>
  </si>
  <si>
    <t>RARG,RARB,TBX3,OSR2,NOTCH1,GNAS,MECOM,PITX2,TWIST1,AFF3,FMN1,OSR1,MSX1,GPC3</t>
  </si>
  <si>
    <t>GO:0003735</t>
  </si>
  <si>
    <t xml:space="preserve">    structural constituent of ribosome</t>
  </si>
  <si>
    <t>RPL13,RPS11,RPL8,RPS9,RPLP1,RPS15A,MRPL52,RPL15,RPS5,RPS14,RPS24,RPS26,RPS3A1,RPS20,RPS6,RPL22,RPL6,MRPL19,RPL28,RPS3,RPS4X,RSL24D1,RPL4,RPSA,RPS29,MRPL23,RPL10A,FAU,RPL12,RPS21,RPS19,RPL7,RPS2,RPL37A,RPL27A,RPL9,RPS8,RPL29,RPL36AL,GM9843,RPS10,RPL38,RPL36,RPL23A,RPL5,GM10073,RPL3,GM10076,RPL26,RPS17,RPL34,RPL13A-PS1,RPL17,RPL9-PS6,GM5239,RPS15,RPLP0,RPS28,GM11808,GM8225,RPL23,RPL13A,GM2000,GM3550,RPL36A,UBA52,GM5093,RPL41,RPL24,GM15013</t>
  </si>
  <si>
    <t>GO:0030850</t>
  </si>
  <si>
    <t xml:space="preserve">      prostate gland development</t>
  </si>
  <si>
    <t>RARG,PLAG1,STAT5A,PSAP,PRLR,ESR1,IGF1,WNT5A,EAF2,NOTCH1,SFRP1,FOXA1,RARA,AR,SERPINB5</t>
  </si>
  <si>
    <t>GO:0042255</t>
  </si>
  <si>
    <t xml:space="preserve">   ribosome assembly</t>
  </si>
  <si>
    <t>BRIX1,RPS14,NSUN4,MRTO4,RPL6,RSL24D1,RPSA,RPL12,RPS19,GLTSCR2,RPS2,RPS10,RPL38,RPL23A,RPL5,RPS17,RPS15,RPS28,GM5093,RPL24,MPV17L2</t>
  </si>
  <si>
    <t>GO:0044391</t>
  </si>
  <si>
    <t xml:space="preserve">     ribosomal subunit</t>
  </si>
  <si>
    <t>RPL13,RPS11,RPL8,RPS9,RPLP1,RPS15A,RPS25,MRPL52,RPL15,RPS5,MRPL45,RPS14,RPS24,RPS26,RPS3A1,RPS20,RPS6,NSUN4,RPL22,RPL6,MRPL19,RPL28,RPS3,RPS4X,RSL24D1,RPL4,RPSA,RPS29,MRPL54,MRPL23,RPL10A,RPL12,RPS21,RPS19,RPL7,RPS2,RPL37A,RPL27A,RPL9,RPS8,RPL29,RPL36AL,RPS10,RPL38,RPL36,RPL23A,RPL5,GM10073,RPL3,RPL26,RPS17,RPL34,RPL13A-PS1,RPL17,RPL7A,RPS15,RPLP0,RPS28,GM11808,GM8225,RPL23,RPL13A,GM2000,GM3550,RPL36A,GM5093,RPL41,RPL24,GM15013,MPV17L2</t>
  </si>
  <si>
    <t>GO:0007157</t>
  </si>
  <si>
    <t xml:space="preserve">   heterophilic cell-cell adhesion via plasma membrane cell adhesion molecules</t>
  </si>
  <si>
    <t>ITGA5,ADGRL1,CD164,CXADR,CDH2,PTPRD,CADM1,MCAM,DCHS1,CD24A,LGALS7,SMAGP,CADM4,LGALS1,GYPC</t>
  </si>
  <si>
    <t xml:space="preserve">      small ribosomal subunit</t>
  </si>
  <si>
    <t>GO:0015934</t>
  </si>
  <si>
    <t xml:space="preserve">      large ribosomal subunit</t>
  </si>
  <si>
    <t>RPL13,RPL8,RPLP1,MRPL52,RPL15,MRPL45,NSUN4,RPL22,RPL6,MRPL19,RPL28,RSL24D1,RPL4,MRPL54,MRPL23,RPL10A,RPL12,RPL7,RPL37A,RPL27A,RPL9,RPL29,RPL36AL,RPL38,RPL36,RPL23A,RPL5,GM10073,RPL3,RPL26,RPL34,RPL13A-PS1,RPL17,RPL7A,RPLP0,GM11808,RPL23,RPL13A,GM2000,GM3550,RPL36A,GM5093,RPL41,RPL24,MPV17L2</t>
  </si>
  <si>
    <t>GO:0072132</t>
  </si>
  <si>
    <t xml:space="preserve">      mesenchyme morphogenesis</t>
  </si>
  <si>
    <t>TBX2,ACVRL1,WNT5A,NOTCH1,FGFR1,BMP5,SMAD3,HEYL,TWIST1,DCHS1,TGFB2,OSR1,MSX1,FOXC1,TMEM100</t>
  </si>
  <si>
    <t>GO:0002181</t>
  </si>
  <si>
    <t xml:space="preserve">        cytoplasmic translation</t>
  </si>
  <si>
    <t>RPL8,RPLP1,RPL15,EIF3H,DENR,EIF3M,RPL22,RPL6,EEF2,EIF4H,RPL7,RPS2,RPL9,RPL29,EIF3K,GM10073,RPL13A,GM3550,DPH1</t>
  </si>
  <si>
    <t>GO:0005840</t>
  </si>
  <si>
    <t xml:space="preserve">       ribosome</t>
  </si>
  <si>
    <t>RPL13,RPS11,RPL8,RPS9,RPLP1,RPS15A,RPS25,MRPL52,RPL15,RPS5,MRPL45,APOD,DENR,RPS14,RPS24,RPS26,RPS3A1,RPS20,RPS6,NSUN4,RPL22,PPARGC1A,RPL6,MRPL19,RPL28,RPS3,RPS4X,RSL24D1,RPL4,RPSA,RPS29,MRPL54,EEF2,MRPL23,RPL10A,FAU,RPL12,RPS21,RPS19,RPL7,RPS2,RPL37A,RPL27A,RPL9,RPS8,RPL29,RPL36AL,GM9843,RPS10,RPL38,RPL36,RPL23A,RPL5,GM10073,RPL3,GM10076,RPL26,RPS17,RPL34,RPL13A-PS1,RPL17,RPL9-PS6,RPL7A,GM5239,RPS15,RPLP0,RPS28,GM11808,GM8225,RPL23,RPL13A,GM2000,GM3550,RPL36A,UBA52,GM5093,RPL41,RPL24,GM15013,MPV17L2</t>
  </si>
  <si>
    <t>GO:0044445</t>
  </si>
  <si>
    <t xml:space="preserve">         cytosolic part</t>
  </si>
  <si>
    <t>RPL13,RPS11,RPL8,RPS9,RPLP1,UBQLN4,RPS15A,RPS25,RPL15,RPS5,PFKL,RIPK3,APOD,RPS14,HPS1,RPS24,RPS26,RPS3A1,RPS20,NPR2,RPS6,RPL22,PPARGC1A,RPL6,RPL28,RPS3,RPS4X,RSL24D1,RPL4,RPSA,PFKM,GUCY1A3,CCT2,RPS29,RPL10A,RPL12,BLOC1S5,RPS21,RPS19,RPL7,RPS2,RPL37A,RPL27A,RPL9,RPS8,RPL29,RPL36AL,RPS10,RPL38,DTNBP1,RPL36,RPL23A,RPL5,ENO1B,GM10073,RPL3,RPL26,RPS17,RPL34,RPL7A,RPS15,RPLP0,RPS28,TCP1,GM11808,GM8225,RPL23,RPL13A,GM2000,GM3550,RPL36A,GM5093,RPL41,RPL24,GM15013</t>
  </si>
  <si>
    <t>GO:0002483</t>
  </si>
  <si>
    <t xml:space="preserve">      antigen processing and presentation of endogenous peptide antigen</t>
  </si>
  <si>
    <t>H2-M3,ERAP1,TAPBP,TAP1,H2-K1,H2-T23,H2-D1</t>
  </si>
  <si>
    <t xml:space="preserve">     MHC class II protein complex</t>
  </si>
  <si>
    <t>H2-OA,CD74,H2-AA,H2-DMB2,H2-DMA,H2-OB,H2-EB1,H2-AB1</t>
  </si>
  <si>
    <t>GO:0042611</t>
  </si>
  <si>
    <t xml:space="preserve">    MHC protein complex</t>
  </si>
  <si>
    <t>H2-M3,H2-OA,CD74,H2-Q4,H2-AA,H2-DMB2,H2-DMA,H2-OB,H2-EB1,H2-K1,H2-T23,H2-D1,H2-AB1,H2-Q2</t>
  </si>
  <si>
    <t>GO:0019883</t>
  </si>
  <si>
    <t xml:space="preserve">     antigen processing and presentation of endogenous antigen</t>
  </si>
  <si>
    <t xml:space="preserve">      cellular response to interferon-beta</t>
  </si>
  <si>
    <t>IRF1,PNPT1,TMEM173,STAT1,GBP3,UBE2K,IFIT1,IRGM1,GM12185,HTRA2,IRGM2,IGTP,IFI47,TGTP2,TGTP1,F830016B08RIK,GBP6</t>
  </si>
  <si>
    <t>GO:0001961</t>
  </si>
  <si>
    <t xml:space="preserve">   positive regulation of cytokine-mediated signaling pathway</t>
  </si>
  <si>
    <t>IRF3,CSF1,PAFAH1B1,PARK2,CD74,IRF7,IL1R1,TRAF2,ZBP1,UBE2K,GAS6,CREBRF</t>
  </si>
  <si>
    <t xml:space="preserve">     response to interferon-beta</t>
  </si>
  <si>
    <t>IRF1,PNPT1,TMEM173,IFITM3,STAT1,GBP3,UBE2K,IFIT1,XAF1,IRGM1,GM12185,HTRA2,IRGM2,IGTP,IFI47,TGTP2,TGTP1,F830016B08RIK,GBP6</t>
  </si>
  <si>
    <t>GO:0060760</t>
  </si>
  <si>
    <t xml:space="preserve">   positive regulation of response to cytokine stimulus</t>
  </si>
  <si>
    <t>GO:0048002</t>
  </si>
  <si>
    <t xml:space="preserve">     antigen processing and presentation of peptide antigen</t>
  </si>
  <si>
    <t>H2-M3,H2-M2,ERAP1,TAPBP,H2-OA,CD74,H2-Q4,H2-AA,TAP1,H2-DMB2,H2-DMA,TAPBPL,H2-OB,H2-T22,H2-K1,H2-T23,H2-D1,H2-AB1,H2-Q2</t>
  </si>
  <si>
    <t>GO:0034109</t>
  </si>
  <si>
    <t xml:space="preserve">     homotypic cell-cell adhesion</t>
  </si>
  <si>
    <t>PTPN6,WNT3A,VCL,PRKCD,MYH9,DSC2,CSRP1,PRKCQ,STXBP1,SLC7A11,TLN1,ACTB,FLNA,RDX,RAP2B,DSG2,ADAMTS18,DSP,ANK3</t>
  </si>
  <si>
    <t>GO:0006986</t>
  </si>
  <si>
    <t xml:space="preserve">     response to unfolded protein</t>
  </si>
  <si>
    <t>DAXX,HERPUD2,NFE2L2,DERL2,XBP1,HSP90AA1,DNAJC3,BFAR,TMBIM6,EIF2AK2,FAF2,CASP12,OPTN,HSPA5,SERP1,EDEM1,HERPUD1,STT3B,NCK1,TMEM33,CREB3L2,CREBRF,FBXO6,DZIP3</t>
  </si>
  <si>
    <t>GO:0032432</t>
  </si>
  <si>
    <t xml:space="preserve">      actin filament bundle</t>
  </si>
  <si>
    <t>CNN2,ACTN1,PLS3,PDLIM7,MYH9,LIMA1,ABLIM1,FLNB,ZYX,FLNA,KLHL2,GAS2L1,DAAM1,FERMT2,AMOT,PGM5,SYNPO2,MARCKS</t>
  </si>
  <si>
    <t>GO:0005913</t>
  </si>
  <si>
    <t xml:space="preserve">     cell-cell adherens junction</t>
  </si>
  <si>
    <t>ACTN1,PDLIM7,VCL,MYH9,DLG1,KRT18,DSC2,ABI2,ITGA6,ZYX,RDX,CTNND1,SSX2IP,CTNNA1,PGM5,CNN3,DSP,PDLIM1,SPTAN1,FLOT1,CDH3,FLOT2,BMPR2</t>
  </si>
  <si>
    <t>GO:0048525</t>
  </si>
  <si>
    <t xml:space="preserve">   negative regulation of viral process</t>
  </si>
  <si>
    <t>MID2,INPP5K,FBLN1,SNX3,RSAD2,TRIM35,PARK2,EIF2AK2,IFITM3,STAT1,ADAR,ZC3HAV1,OAS3,TRIM59,ISG15,PML,A230050P20RIK,ISG20,TARDBP,OAS1A</t>
  </si>
  <si>
    <t>GO:0034341</t>
  </si>
  <si>
    <t xml:space="preserve">     response to interferon-gamma</t>
  </si>
  <si>
    <t>PTPN6,CD40,IRF1,CIITA,PARP9,CCL25,AQP4,JAK2,IFITM3,STAT1,EPRS,GBP3,GBP9,CX3CL1,SYNCRIP,GBP8,UBD,H2-AA,A230050P20RIK,IRF8,IRGM2,H2-AB1,TGTP2,TGTP1,GBP4,GBP6,GBP10,GBP5</t>
  </si>
  <si>
    <t>GO:0034329</t>
  </si>
  <si>
    <t xml:space="preserve">     cell junction assembly</t>
  </si>
  <si>
    <t>CORO1C,PKN2,WDR1,HIPK1,ACTN1,SRF,MYO1C,ROCK2,ITGB4,VCL,HDAC7,SNAI2,DLG1,VEGFA,SLK,PTPRJ,FN1,LAMC1,ITGAV,NPHP1,PIP5K1A,TLN1,GNPAT,PDCD6IP,PHLDB2,FERMT2,CTNNA1,FZD5,WHAMM,TNS1,FLOT1,RAPGEF2,ITGB1BP1,RAP1A</t>
  </si>
  <si>
    <t>GO:0035966</t>
  </si>
  <si>
    <t xml:space="preserve">    response to topologically incorrect protein</t>
  </si>
  <si>
    <t>DAXX,HERPUD2,NFE2L2,DERL2,XBP1,HSP90AA1,DNAJC3,BFAR,SDF2L1,TMBIM6,EIF2AK2,FAF2,CASP12,OPTN,HSPA5,SERP1,EDEM1,HERPUD1,STT3B,NCK1,TMEM33,CREB3L2,CREBRF,FBXO6,DZIP3</t>
  </si>
  <si>
    <t>GO:0016482</t>
  </si>
  <si>
    <t xml:space="preserve">      cytosolic transport</t>
  </si>
  <si>
    <t>MAP2K1,SNX3,ANKFY1,SPAG9,RHOBTB3,CLN5,DOPEY2,PIKFYVE,KLHL20,SRSF10,VPS29,RAB6A,9030624J02RIK,FLNA,VPS35,VPS26B,RDX,DNAJC13,ANKRD27,DENND5A,PTPN23,GCC2,RILP,SGSM2,RIC1,CORO7,WIPI1,CLTC,HOOK2</t>
  </si>
  <si>
    <t>GO:0001726</t>
  </si>
  <si>
    <t xml:space="preserve">       ruffle</t>
  </si>
  <si>
    <t>SNX9,INPP5K,ACTN1,EPS8,PACSIN2,MYO1C,WWC1,COBL,DBNL,HSP90AA1,PDLIM7,RASA1,ARF4,SPRY2,MYO10,MYH9,TWF1,ITGAV,FERMT1,TRPM7,PIP5K1A,TLN1,MACF1,KLHL2,RDX,KANK1,DNM2,PSD,PPP1R9B,PLEKHA1,AMOT,ACAP2,TLN2,PALLD,ITGB1BP1,WIPF1</t>
  </si>
  <si>
    <t>GO:0030041</t>
  </si>
  <si>
    <t xml:space="preserve">       actin filament polymerization</t>
  </si>
  <si>
    <t>FER,ARPC2,EPS8,MYO1C,PFN1,COBL,SPTBN1,RASA1,JMY,PRKCD,TWF1,DLG1,BBS4,ABI2,NCKAP1,CAPZB,ARPC1B,MTPN,VASP,PAK3,RDX,NCK1,KANK1,COBLL1,ARHGAP18,CORO7,LATS1,KIRREL,CDC42EP2,WHAMM,SPTAN1,ARFGEF1,ANG,ARFIP1</t>
  </si>
  <si>
    <t>Aire_dependent</t>
  </si>
  <si>
    <t>Aire_enhanced</t>
  </si>
  <si>
    <t>AireChIPSummitTSSPlusMinus5kb</t>
  </si>
  <si>
    <t>$coefficients</t>
  </si>
  <si>
    <t>(Intercept)</t>
  </si>
  <si>
    <t>H3K27me31</t>
  </si>
  <si>
    <t>AireChIP1</t>
  </si>
  <si>
    <t>AireInduced1</t>
  </si>
  <si>
    <t>$standard.errors</t>
  </si>
  <si>
    <t>$z</t>
  </si>
  <si>
    <t>$p.value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</si>
</sst>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"/>
    <numFmt numFmtId="167" formatCode="0.0E+00"/>
    <numFmt numFmtId="168" formatCode="0.000000"/>
    <numFmt numFmtId="169" formatCode="0.00000"/>
  </numFmts>
  <fonts count="41">
    <font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name val="Arial"/>
      <family val="2"/>
    </font>
    <font>
      <sz val="12"/>
      <name val="Helvetica"/>
      <family val="2"/>
    </font>
    <font>
      <sz val="12"/>
      <color rgb="FFFF0000"/>
      <name val="Calibri"/>
      <family val="2"/>
      <scheme val="minor"/>
    </font>
    <font>
      <sz val="12"/>
      <color theme="4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theme="4"/>
      <name val="Helvetica"/>
      <family val="2"/>
    </font>
    <font>
      <sz val="12"/>
      <color rgb="FFFF0000"/>
      <name val="Helvetica"/>
      <family val="2"/>
    </font>
    <font>
      <b/>
      <sz val="12"/>
      <color rgb="FF000000"/>
      <name val="Helvetica"/>
      <family val="2"/>
    </font>
    <font>
      <sz val="12"/>
      <color rgb="FF000000"/>
      <name val="Helvetica"/>
      <family val="2"/>
    </font>
    <font>
      <sz val="12"/>
      <color theme="0"/>
      <name val="Helvetica"/>
      <family val="2"/>
    </font>
    <font>
      <sz val="12"/>
      <color theme="0" tint="-0.499984740745262"/>
      <name val="Calibri"/>
      <family val="2"/>
      <scheme val="minor"/>
    </font>
    <font>
      <sz val="11"/>
      <color theme="1"/>
      <name val="Helvetica"/>
      <family val="2"/>
    </font>
    <font>
      <sz val="12"/>
      <color rgb="FFFFC000"/>
      <name val="Helvetica"/>
      <family val="2"/>
    </font>
    <font>
      <sz val="10"/>
      <color theme="1"/>
      <name val="Helvetic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10"/>
      <color rgb="FF00B050"/>
      <name val="Arial"/>
      <family val="2"/>
    </font>
    <font>
      <i/>
      <sz val="10"/>
      <color rgb="FF00B050"/>
      <name val="Arial"/>
      <family val="2"/>
    </font>
    <font>
      <b/>
      <sz val="10"/>
      <name val="Arial"/>
      <family val="2"/>
    </font>
    <font>
      <sz val="10"/>
      <color theme="0" tint="-0.249977111117893"/>
      <name val="Arial"/>
      <family val="2"/>
    </font>
    <font>
      <b/>
      <sz val="10"/>
      <color rgb="FF00B050"/>
      <name val="Arial"/>
      <family val="2"/>
    </font>
    <font>
      <sz val="10"/>
      <name val="Helvetica"/>
      <family val="2"/>
    </font>
    <font>
      <sz val="10"/>
      <color theme="0" tint="-0.499984740745262"/>
      <name val="Helvetica"/>
      <family val="2"/>
    </font>
    <font>
      <i/>
      <sz val="10"/>
      <name val="Helvetica"/>
      <family val="2"/>
    </font>
    <font>
      <i/>
      <sz val="10"/>
      <color theme="0" tint="-0.499984740745262"/>
      <name val="Helvetica"/>
      <family val="2"/>
    </font>
    <font>
      <sz val="10"/>
      <color rgb="FF00B050"/>
      <name val="Helvetica"/>
      <family val="2"/>
    </font>
    <font>
      <i/>
      <sz val="10"/>
      <color rgb="FF00B050"/>
      <name val="Helvetica"/>
      <family val="2"/>
    </font>
    <font>
      <i/>
      <sz val="10"/>
      <color rgb="FF92D050"/>
      <name val="Helvetica"/>
      <family val="2"/>
    </font>
    <font>
      <b/>
      <sz val="10"/>
      <name val="Helvetica"/>
      <family val="2"/>
    </font>
    <font>
      <sz val="10"/>
      <color theme="0" tint="-0.249977111117893"/>
      <name val="Helvetica"/>
      <family val="2"/>
    </font>
    <font>
      <b/>
      <sz val="10"/>
      <color theme="0" tint="-0.499984740745262"/>
      <name val="Helvetica"/>
      <family val="2"/>
    </font>
    <font>
      <b/>
      <sz val="10"/>
      <color rgb="FF00B050"/>
      <name val="Helvetica"/>
      <family val="2"/>
    </font>
    <font>
      <b/>
      <i/>
      <sz val="12"/>
      <color theme="1"/>
      <name val="Helvetica"/>
      <family val="2"/>
    </font>
    <font>
      <i/>
      <sz val="12"/>
      <color theme="1"/>
      <name val="Helvetica"/>
      <family val="2"/>
    </font>
    <font>
      <i/>
      <sz val="10"/>
      <color theme="0" tint="-0.249977111117893"/>
      <name val="Arial"/>
      <family val="2"/>
    </font>
    <font>
      <b/>
      <sz val="10"/>
      <color theme="0" tint="-0.249977111117893"/>
      <name val="Arial"/>
      <family val="2"/>
    </font>
    <font>
      <i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00">
    <xf numFmtId="0" fontId="0" fillId="0" borderId="0" xfId="0"/>
    <xf numFmtId="0" fontId="1" fillId="0" borderId="0" xfId="0" applyFont="1"/>
    <xf numFmtId="0" fontId="2" fillId="0" borderId="0" xfId="0" applyFont="1"/>
    <xf numFmtId="164" fontId="2" fillId="2" borderId="1" xfId="0" applyNumberFormat="1" applyFont="1" applyFill="1" applyBorder="1"/>
    <xf numFmtId="164" fontId="2" fillId="3" borderId="1" xfId="0" applyNumberFormat="1" applyFont="1" applyFill="1" applyBorder="1"/>
    <xf numFmtId="164" fontId="2" fillId="2" borderId="2" xfId="0" applyNumberFormat="1" applyFont="1" applyFill="1" applyBorder="1"/>
    <xf numFmtId="164" fontId="2" fillId="3" borderId="2" xfId="0" applyNumberFormat="1" applyFont="1" applyFill="1" applyBorder="1"/>
    <xf numFmtId="164" fontId="2" fillId="2" borderId="3" xfId="0" applyNumberFormat="1" applyFont="1" applyFill="1" applyBorder="1"/>
    <xf numFmtId="164" fontId="2" fillId="3" borderId="3" xfId="0" applyNumberFormat="1" applyFont="1" applyFill="1" applyBorder="1"/>
    <xf numFmtId="165" fontId="2" fillId="0" borderId="1" xfId="0" applyNumberFormat="1" applyFont="1" applyBorder="1"/>
    <xf numFmtId="165" fontId="2" fillId="0" borderId="2" xfId="0" applyNumberFormat="1" applyFont="1" applyBorder="1"/>
    <xf numFmtId="165" fontId="2" fillId="0" borderId="3" xfId="0" applyNumberFormat="1" applyFont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0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0" xfId="0" applyFont="1" applyFill="1" applyBorder="1"/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3" fillId="3" borderId="5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3" fillId="3" borderId="0" xfId="0" applyFont="1" applyFill="1" applyBorder="1"/>
    <xf numFmtId="0" fontId="3" fillId="3" borderId="9" xfId="0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0" fillId="3" borderId="12" xfId="0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0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166" fontId="4" fillId="2" borderId="5" xfId="0" applyNumberFormat="1" applyFont="1" applyFill="1" applyBorder="1"/>
    <xf numFmtId="166" fontId="4" fillId="2" borderId="6" xfId="0" applyNumberFormat="1" applyFont="1" applyFill="1" applyBorder="1"/>
    <xf numFmtId="166" fontId="4" fillId="2" borderId="7" xfId="0" applyNumberFormat="1" applyFont="1" applyFill="1" applyBorder="1"/>
    <xf numFmtId="166" fontId="4" fillId="3" borderId="5" xfId="0" applyNumberFormat="1" applyFont="1" applyFill="1" applyBorder="1"/>
    <xf numFmtId="166" fontId="4" fillId="3" borderId="6" xfId="0" applyNumberFormat="1" applyFont="1" applyFill="1" applyBorder="1"/>
    <xf numFmtId="166" fontId="4" fillId="3" borderId="7" xfId="0" applyNumberFormat="1" applyFont="1" applyFill="1" applyBorder="1"/>
    <xf numFmtId="166" fontId="4" fillId="2" borderId="8" xfId="0" applyNumberFormat="1" applyFont="1" applyFill="1" applyBorder="1"/>
    <xf numFmtId="166" fontId="4" fillId="2" borderId="0" xfId="0" applyNumberFormat="1" applyFont="1" applyFill="1" applyBorder="1"/>
    <xf numFmtId="166" fontId="4" fillId="2" borderId="9" xfId="0" applyNumberFormat="1" applyFont="1" applyFill="1" applyBorder="1"/>
    <xf numFmtId="166" fontId="4" fillId="3" borderId="8" xfId="0" applyNumberFormat="1" applyFont="1" applyFill="1" applyBorder="1"/>
    <xf numFmtId="166" fontId="4" fillId="3" borderId="0" xfId="0" applyNumberFormat="1" applyFont="1" applyFill="1" applyBorder="1"/>
    <xf numFmtId="166" fontId="4" fillId="3" borderId="9" xfId="0" applyNumberFormat="1" applyFont="1" applyFill="1" applyBorder="1"/>
    <xf numFmtId="166" fontId="4" fillId="2" borderId="10" xfId="0" applyNumberFormat="1" applyFont="1" applyFill="1" applyBorder="1"/>
    <xf numFmtId="166" fontId="4" fillId="2" borderId="11" xfId="0" applyNumberFormat="1" applyFont="1" applyFill="1" applyBorder="1"/>
    <xf numFmtId="166" fontId="2" fillId="2" borderId="12" xfId="0" applyNumberFormat="1" applyFont="1" applyFill="1" applyBorder="1"/>
    <xf numFmtId="166" fontId="4" fillId="3" borderId="10" xfId="0" applyNumberFormat="1" applyFont="1" applyFill="1" applyBorder="1"/>
    <xf numFmtId="166" fontId="4" fillId="3" borderId="11" xfId="0" applyNumberFormat="1" applyFont="1" applyFill="1" applyBorder="1"/>
    <xf numFmtId="166" fontId="2" fillId="3" borderId="12" xfId="0" applyNumberFormat="1" applyFont="1" applyFill="1" applyBorder="1"/>
    <xf numFmtId="167" fontId="2" fillId="0" borderId="1" xfId="0" applyNumberFormat="1" applyFont="1" applyBorder="1"/>
    <xf numFmtId="167" fontId="2" fillId="0" borderId="2" xfId="0" applyNumberFormat="1" applyFont="1" applyBorder="1"/>
    <xf numFmtId="167" fontId="2" fillId="0" borderId="3" xfId="0" applyNumberFormat="1" applyFont="1" applyBorder="1"/>
    <xf numFmtId="0" fontId="4" fillId="0" borderId="0" xfId="0" applyFont="1"/>
    <xf numFmtId="0" fontId="2" fillId="0" borderId="0" xfId="0" applyFont="1" applyBorder="1"/>
    <xf numFmtId="167" fontId="2" fillId="2" borderId="1" xfId="0" applyNumberFormat="1" applyFont="1" applyFill="1" applyBorder="1"/>
    <xf numFmtId="167" fontId="2" fillId="3" borderId="4" xfId="0" applyNumberFormat="1" applyFont="1" applyFill="1" applyBorder="1"/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2" fontId="2" fillId="2" borderId="1" xfId="0" applyNumberFormat="1" applyFont="1" applyFill="1" applyBorder="1"/>
    <xf numFmtId="2" fontId="4" fillId="2" borderId="5" xfId="0" applyNumberFormat="1" applyFont="1" applyFill="1" applyBorder="1"/>
    <xf numFmtId="2" fontId="4" fillId="2" borderId="6" xfId="0" applyNumberFormat="1" applyFont="1" applyFill="1" applyBorder="1"/>
    <xf numFmtId="2" fontId="4" fillId="2" borderId="7" xfId="0" applyNumberFormat="1" applyFont="1" applyFill="1" applyBorder="1"/>
    <xf numFmtId="2" fontId="4" fillId="2" borderId="8" xfId="0" applyNumberFormat="1" applyFont="1" applyFill="1" applyBorder="1"/>
    <xf numFmtId="2" fontId="4" fillId="2" borderId="0" xfId="0" applyNumberFormat="1" applyFont="1" applyFill="1" applyBorder="1"/>
    <xf numFmtId="2" fontId="4" fillId="2" borderId="9" xfId="0" applyNumberFormat="1" applyFont="1" applyFill="1" applyBorder="1"/>
    <xf numFmtId="2" fontId="4" fillId="2" borderId="10" xfId="0" applyNumberFormat="1" applyFont="1" applyFill="1" applyBorder="1"/>
    <xf numFmtId="2" fontId="4" fillId="2" borderId="11" xfId="0" applyNumberFormat="1" applyFont="1" applyFill="1" applyBorder="1"/>
    <xf numFmtId="2" fontId="4" fillId="2" borderId="12" xfId="0" applyNumberFormat="1" applyFont="1" applyFill="1" applyBorder="1"/>
    <xf numFmtId="2" fontId="4" fillId="3" borderId="5" xfId="0" applyNumberFormat="1" applyFont="1" applyFill="1" applyBorder="1"/>
    <xf numFmtId="2" fontId="4" fillId="3" borderId="6" xfId="0" applyNumberFormat="1" applyFont="1" applyFill="1" applyBorder="1"/>
    <xf numFmtId="2" fontId="4" fillId="3" borderId="7" xfId="0" applyNumberFormat="1" applyFont="1" applyFill="1" applyBorder="1"/>
    <xf numFmtId="2" fontId="4" fillId="3" borderId="8" xfId="0" applyNumberFormat="1" applyFont="1" applyFill="1" applyBorder="1"/>
    <xf numFmtId="2" fontId="4" fillId="3" borderId="0" xfId="0" applyNumberFormat="1" applyFont="1" applyFill="1" applyBorder="1"/>
    <xf numFmtId="2" fontId="4" fillId="3" borderId="9" xfId="0" applyNumberFormat="1" applyFont="1" applyFill="1" applyBorder="1"/>
    <xf numFmtId="2" fontId="4" fillId="3" borderId="10" xfId="0" applyNumberFormat="1" applyFont="1" applyFill="1" applyBorder="1"/>
    <xf numFmtId="2" fontId="4" fillId="3" borderId="11" xfId="0" applyNumberFormat="1" applyFont="1" applyFill="1" applyBorder="1"/>
    <xf numFmtId="2" fontId="4" fillId="3" borderId="12" xfId="0" applyNumberFormat="1" applyFont="1" applyFill="1" applyBorder="1"/>
    <xf numFmtId="166" fontId="2" fillId="3" borderId="4" xfId="0" applyNumberFormat="1" applyFont="1" applyFill="1" applyBorder="1"/>
    <xf numFmtId="2" fontId="2" fillId="0" borderId="1" xfId="0" applyNumberFormat="1" applyFont="1" applyBorder="1"/>
    <xf numFmtId="166" fontId="2" fillId="0" borderId="1" xfId="0" applyNumberFormat="1" applyFont="1" applyBorder="1"/>
    <xf numFmtId="0" fontId="3" fillId="2" borderId="12" xfId="0" applyFont="1" applyFill="1" applyBorder="1"/>
    <xf numFmtId="0" fontId="3" fillId="3" borderId="12" xfId="0" applyFont="1" applyFill="1" applyBorder="1"/>
    <xf numFmtId="0" fontId="0" fillId="3" borderId="6" xfId="0" applyFill="1" applyBorder="1"/>
    <xf numFmtId="0" fontId="0" fillId="3" borderId="7" xfId="0" applyFill="1" applyBorder="1"/>
    <xf numFmtId="166" fontId="2" fillId="2" borderId="1" xfId="0" applyNumberFormat="1" applyFont="1" applyFill="1" applyBorder="1"/>
    <xf numFmtId="2" fontId="2" fillId="3" borderId="1" xfId="0" applyNumberFormat="1" applyFont="1" applyFill="1" applyBorder="1"/>
    <xf numFmtId="2" fontId="2" fillId="2" borderId="2" xfId="0" applyNumberFormat="1" applyFont="1" applyFill="1" applyBorder="1"/>
    <xf numFmtId="2" fontId="2" fillId="3" borderId="2" xfId="0" applyNumberFormat="1" applyFont="1" applyFill="1" applyBorder="1"/>
    <xf numFmtId="2" fontId="2" fillId="2" borderId="3" xfId="0" applyNumberFormat="1" applyFont="1" applyFill="1" applyBorder="1"/>
    <xf numFmtId="2" fontId="2" fillId="3" borderId="3" xfId="0" applyNumberFormat="1" applyFont="1" applyFill="1" applyBorder="1"/>
    <xf numFmtId="166" fontId="2" fillId="3" borderId="1" xfId="0" applyNumberFormat="1" applyFont="1" applyFill="1" applyBorder="1"/>
    <xf numFmtId="166" fontId="2" fillId="2" borderId="2" xfId="0" applyNumberFormat="1" applyFont="1" applyFill="1" applyBorder="1"/>
    <xf numFmtId="166" fontId="2" fillId="3" borderId="2" xfId="0" applyNumberFormat="1" applyFont="1" applyFill="1" applyBorder="1"/>
    <xf numFmtId="166" fontId="2" fillId="2" borderId="3" xfId="0" applyNumberFormat="1" applyFont="1" applyFill="1" applyBorder="1"/>
    <xf numFmtId="166" fontId="2" fillId="3" borderId="3" xfId="0" applyNumberFormat="1" applyFont="1" applyFill="1" applyBorder="1"/>
    <xf numFmtId="0" fontId="2" fillId="0" borderId="0" xfId="0" applyFont="1" applyFill="1"/>
    <xf numFmtId="0" fontId="1" fillId="0" borderId="0" xfId="0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165" fontId="2" fillId="0" borderId="0" xfId="0" applyNumberFormat="1" applyFont="1" applyFill="1" applyBorder="1"/>
    <xf numFmtId="2" fontId="4" fillId="0" borderId="0" xfId="0" applyNumberFormat="1" applyFont="1" applyFill="1" applyBorder="1"/>
    <xf numFmtId="167" fontId="2" fillId="2" borderId="5" xfId="0" applyNumberFormat="1" applyFont="1" applyFill="1" applyBorder="1"/>
    <xf numFmtId="167" fontId="2" fillId="0" borderId="0" xfId="0" applyNumberFormat="1" applyFont="1" applyBorder="1"/>
    <xf numFmtId="167" fontId="2" fillId="0" borderId="0" xfId="0" applyNumberFormat="1" applyFont="1" applyFill="1" applyBorder="1"/>
    <xf numFmtId="0" fontId="4" fillId="0" borderId="0" xfId="0" applyFont="1" applyFill="1" applyBorder="1"/>
    <xf numFmtId="2" fontId="2" fillId="3" borderId="4" xfId="0" applyNumberFormat="1" applyFont="1" applyFill="1" applyBorder="1"/>
    <xf numFmtId="2" fontId="2" fillId="2" borderId="5" xfId="0" applyNumberFormat="1" applyFont="1" applyFill="1" applyBorder="1"/>
    <xf numFmtId="166" fontId="2" fillId="0" borderId="2" xfId="0" applyNumberFormat="1" applyFont="1" applyBorder="1"/>
    <xf numFmtId="166" fontId="2" fillId="0" borderId="0" xfId="0" applyNumberFormat="1" applyFont="1" applyFill="1" applyBorder="1"/>
    <xf numFmtId="166" fontId="2" fillId="2" borderId="5" xfId="0" applyNumberFormat="1" applyFont="1" applyFill="1" applyBorder="1"/>
    <xf numFmtId="2" fontId="2" fillId="0" borderId="3" xfId="0" applyNumberFormat="1" applyFont="1" applyBorder="1"/>
    <xf numFmtId="2" fontId="2" fillId="0" borderId="0" xfId="0" applyNumberFormat="1" applyFont="1"/>
    <xf numFmtId="0" fontId="2" fillId="2" borderId="1" xfId="0" applyFont="1" applyFill="1" applyBorder="1"/>
    <xf numFmtId="0" fontId="2" fillId="3" borderId="1" xfId="0" applyFont="1" applyFill="1" applyBorder="1"/>
    <xf numFmtId="0" fontId="2" fillId="2" borderId="2" xfId="0" applyFont="1" applyFill="1" applyBorder="1"/>
    <xf numFmtId="0" fontId="2" fillId="3" borderId="2" xfId="0" applyFont="1" applyFill="1" applyBorder="1"/>
    <xf numFmtId="164" fontId="2" fillId="2" borderId="8" xfId="0" applyNumberFormat="1" applyFont="1" applyFill="1" applyBorder="1"/>
    <xf numFmtId="164" fontId="2" fillId="2" borderId="0" xfId="0" applyNumberFormat="1" applyFont="1" applyFill="1" applyBorder="1"/>
    <xf numFmtId="164" fontId="2" fillId="2" borderId="9" xfId="0" applyNumberFormat="1" applyFont="1" applyFill="1" applyBorder="1"/>
    <xf numFmtId="164" fontId="2" fillId="3" borderId="8" xfId="0" applyNumberFormat="1" applyFont="1" applyFill="1" applyBorder="1"/>
    <xf numFmtId="164" fontId="2" fillId="3" borderId="0" xfId="0" applyNumberFormat="1" applyFont="1" applyFill="1" applyBorder="1"/>
    <xf numFmtId="164" fontId="2" fillId="3" borderId="9" xfId="0" applyNumberFormat="1" applyFont="1" applyFill="1" applyBorder="1"/>
    <xf numFmtId="164" fontId="2" fillId="2" borderId="10" xfId="0" applyNumberFormat="1" applyFont="1" applyFill="1" applyBorder="1"/>
    <xf numFmtId="164" fontId="2" fillId="2" borderId="11" xfId="0" applyNumberFormat="1" applyFont="1" applyFill="1" applyBorder="1"/>
    <xf numFmtId="164" fontId="2" fillId="2" borderId="12" xfId="0" applyNumberFormat="1" applyFont="1" applyFill="1" applyBorder="1"/>
    <xf numFmtId="164" fontId="2" fillId="3" borderId="10" xfId="0" applyNumberFormat="1" applyFont="1" applyFill="1" applyBorder="1"/>
    <xf numFmtId="164" fontId="2" fillId="3" borderId="11" xfId="0" applyNumberFormat="1" applyFont="1" applyFill="1" applyBorder="1"/>
    <xf numFmtId="164" fontId="2" fillId="3" borderId="12" xfId="0" applyNumberFormat="1" applyFont="1" applyFill="1" applyBorder="1"/>
    <xf numFmtId="165" fontId="2" fillId="2" borderId="1" xfId="0" applyNumberFormat="1" applyFont="1" applyFill="1" applyBorder="1"/>
    <xf numFmtId="165" fontId="2" fillId="3" borderId="1" xfId="0" applyNumberFormat="1" applyFont="1" applyFill="1" applyBorder="1"/>
    <xf numFmtId="165" fontId="2" fillId="2" borderId="2" xfId="0" applyNumberFormat="1" applyFont="1" applyFill="1" applyBorder="1"/>
    <xf numFmtId="165" fontId="2" fillId="3" borderId="2" xfId="0" applyNumberFormat="1" applyFont="1" applyFill="1" applyBorder="1"/>
    <xf numFmtId="168" fontId="2" fillId="0" borderId="1" xfId="0" applyNumberFormat="1" applyFont="1" applyBorder="1"/>
    <xf numFmtId="165" fontId="2" fillId="2" borderId="3" xfId="0" applyNumberFormat="1" applyFont="1" applyFill="1" applyBorder="1"/>
    <xf numFmtId="165" fontId="2" fillId="3" borderId="3" xfId="0" applyNumberFormat="1" applyFont="1" applyFill="1" applyBorder="1"/>
    <xf numFmtId="168" fontId="2" fillId="0" borderId="3" xfId="0" applyNumberFormat="1" applyFont="1" applyBorder="1"/>
    <xf numFmtId="2" fontId="2" fillId="0" borderId="0" xfId="0" applyNumberFormat="1" applyFont="1" applyFill="1" applyBorder="1"/>
    <xf numFmtId="0" fontId="6" fillId="0" borderId="0" xfId="0" applyFont="1"/>
    <xf numFmtId="0" fontId="7" fillId="0" borderId="0" xfId="0" applyFont="1"/>
    <xf numFmtId="0" fontId="5" fillId="0" borderId="0" xfId="0" applyFont="1"/>
    <xf numFmtId="2" fontId="8" fillId="0" borderId="0" xfId="0" applyNumberFormat="1" applyFont="1"/>
    <xf numFmtId="2" fontId="9" fillId="0" borderId="0" xfId="0" applyNumberFormat="1" applyFont="1"/>
    <xf numFmtId="165" fontId="2" fillId="0" borderId="0" xfId="0" applyNumberFormat="1" applyFont="1" applyBorder="1"/>
    <xf numFmtId="2" fontId="2" fillId="2" borderId="8" xfId="0" applyNumberFormat="1" applyFont="1" applyFill="1" applyBorder="1"/>
    <xf numFmtId="2" fontId="2" fillId="2" borderId="0" xfId="0" applyNumberFormat="1" applyFont="1" applyFill="1" applyBorder="1"/>
    <xf numFmtId="2" fontId="2" fillId="2" borderId="9" xfId="0" applyNumberFormat="1" applyFont="1" applyFill="1" applyBorder="1"/>
    <xf numFmtId="2" fontId="2" fillId="3" borderId="8" xfId="0" applyNumberFormat="1" applyFont="1" applyFill="1" applyBorder="1"/>
    <xf numFmtId="2" fontId="2" fillId="3" borderId="0" xfId="0" applyNumberFormat="1" applyFont="1" applyFill="1" applyBorder="1"/>
    <xf numFmtId="2" fontId="2" fillId="3" borderId="9" xfId="0" applyNumberFormat="1" applyFont="1" applyFill="1" applyBorder="1"/>
    <xf numFmtId="0" fontId="10" fillId="0" borderId="0" xfId="0" applyFont="1"/>
    <xf numFmtId="0" fontId="10" fillId="0" borderId="0" xfId="0" applyFont="1" applyBorder="1"/>
    <xf numFmtId="0" fontId="7" fillId="0" borderId="0" xfId="0" applyFont="1" applyBorder="1"/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0" fontId="0" fillId="3" borderId="8" xfId="0" applyFill="1" applyBorder="1"/>
    <xf numFmtId="0" fontId="0" fillId="3" borderId="0" xfId="0" applyFill="1" applyBorder="1"/>
    <xf numFmtId="0" fontId="0" fillId="3" borderId="9" xfId="0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0" fillId="0" borderId="0" xfId="0" applyBorder="1"/>
    <xf numFmtId="2" fontId="2" fillId="0" borderId="0" xfId="0" applyNumberFormat="1" applyFont="1" applyBorder="1"/>
    <xf numFmtId="2" fontId="5" fillId="0" borderId="0" xfId="0" applyNumberFormat="1" applyFont="1" applyBorder="1"/>
    <xf numFmtId="0" fontId="5" fillId="0" borderId="0" xfId="0" applyFont="1" applyBorder="1"/>
    <xf numFmtId="0" fontId="0" fillId="0" borderId="0" xfId="0" applyFill="1" applyBorder="1"/>
    <xf numFmtId="169" fontId="2" fillId="0" borderId="2" xfId="0" applyNumberFormat="1" applyFont="1" applyBorder="1"/>
    <xf numFmtId="0" fontId="1" fillId="0" borderId="0" xfId="0" applyFont="1" applyBorder="1"/>
    <xf numFmtId="0" fontId="2" fillId="0" borderId="5" xfId="0" applyFont="1" applyFill="1" applyBorder="1"/>
    <xf numFmtId="2" fontId="2" fillId="2" borderId="6" xfId="0" applyNumberFormat="1" applyFont="1" applyFill="1" applyBorder="1"/>
    <xf numFmtId="2" fontId="2" fillId="2" borderId="7" xfId="0" applyNumberFormat="1" applyFont="1" applyFill="1" applyBorder="1"/>
    <xf numFmtId="2" fontId="2" fillId="3" borderId="6" xfId="0" applyNumberFormat="1" applyFont="1" applyFill="1" applyBorder="1"/>
    <xf numFmtId="2" fontId="2" fillId="3" borderId="7" xfId="0" applyNumberFormat="1" applyFont="1" applyFill="1" applyBorder="1"/>
    <xf numFmtId="0" fontId="2" fillId="0" borderId="10" xfId="0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2" fontId="2" fillId="2" borderId="12" xfId="0" applyNumberFormat="1" applyFont="1" applyFill="1" applyBorder="1"/>
    <xf numFmtId="2" fontId="2" fillId="3" borderId="11" xfId="0" applyNumberFormat="1" applyFont="1" applyFill="1" applyBorder="1"/>
    <xf numFmtId="2" fontId="2" fillId="3" borderId="12" xfId="0" applyNumberFormat="1" applyFont="1" applyFill="1" applyBorder="1"/>
    <xf numFmtId="0" fontId="2" fillId="0" borderId="1" xfId="0" applyFont="1" applyFill="1" applyBorder="1"/>
    <xf numFmtId="0" fontId="2" fillId="0" borderId="3" xfId="0" applyFont="1" applyFill="1" applyBorder="1"/>
    <xf numFmtId="2" fontId="2" fillId="3" borderId="10" xfId="0" applyNumberFormat="1" applyFont="1" applyFill="1" applyBorder="1"/>
    <xf numFmtId="0" fontId="11" fillId="0" borderId="0" xfId="0" applyFont="1" applyFill="1" applyBorder="1"/>
    <xf numFmtId="0" fontId="11" fillId="0" borderId="1" xfId="0" applyFont="1" applyBorder="1"/>
    <xf numFmtId="165" fontId="11" fillId="0" borderId="1" xfId="0" applyNumberFormat="1" applyFont="1" applyFill="1" applyBorder="1"/>
    <xf numFmtId="0" fontId="11" fillId="0" borderId="2" xfId="0" applyFont="1" applyBorder="1"/>
    <xf numFmtId="165" fontId="11" fillId="0" borderId="2" xfId="0" applyNumberFormat="1" applyFont="1" applyFill="1" applyBorder="1"/>
    <xf numFmtId="165" fontId="11" fillId="0" borderId="3" xfId="0" applyNumberFormat="1" applyFont="1" applyFill="1" applyBorder="1"/>
    <xf numFmtId="164" fontId="2" fillId="2" borderId="5" xfId="0" applyNumberFormat="1" applyFont="1" applyFill="1" applyBorder="1"/>
    <xf numFmtId="164" fontId="2" fillId="2" borderId="6" xfId="0" applyNumberFormat="1" applyFont="1" applyFill="1" applyBorder="1"/>
    <xf numFmtId="164" fontId="2" fillId="2" borderId="7" xfId="0" applyNumberFormat="1" applyFont="1" applyFill="1" applyBorder="1"/>
    <xf numFmtId="164" fontId="2" fillId="3" borderId="5" xfId="0" applyNumberFormat="1" applyFont="1" applyFill="1" applyBorder="1"/>
    <xf numFmtId="164" fontId="2" fillId="3" borderId="6" xfId="0" applyNumberFormat="1" applyFont="1" applyFill="1" applyBorder="1"/>
    <xf numFmtId="164" fontId="2" fillId="3" borderId="7" xfId="0" applyNumberFormat="1" applyFont="1" applyFill="1" applyBorder="1"/>
    <xf numFmtId="0" fontId="2" fillId="0" borderId="4" xfId="0" applyFont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164" fontId="2" fillId="2" borderId="15" xfId="0" applyNumberFormat="1" applyFont="1" applyFill="1" applyBorder="1"/>
    <xf numFmtId="164" fontId="2" fillId="3" borderId="13" xfId="0" applyNumberFormat="1" applyFont="1" applyFill="1" applyBorder="1"/>
    <xf numFmtId="164" fontId="2" fillId="3" borderId="14" xfId="0" applyNumberFormat="1" applyFont="1" applyFill="1" applyBorder="1"/>
    <xf numFmtId="164" fontId="2" fillId="3" borderId="15" xfId="0" applyNumberFormat="1" applyFont="1" applyFill="1" applyBorder="1"/>
    <xf numFmtId="164" fontId="2" fillId="2" borderId="4" xfId="0" applyNumberFormat="1" applyFont="1" applyFill="1" applyBorder="1"/>
    <xf numFmtId="164" fontId="2" fillId="3" borderId="4" xfId="0" applyNumberFormat="1" applyFont="1" applyFill="1" applyBorder="1"/>
    <xf numFmtId="2" fontId="2" fillId="2" borderId="4" xfId="0" applyNumberFormat="1" applyFont="1" applyFill="1" applyBorder="1"/>
    <xf numFmtId="165" fontId="2" fillId="0" borderId="4" xfId="0" applyNumberFormat="1" applyFont="1" applyBorder="1"/>
    <xf numFmtId="167" fontId="11" fillId="0" borderId="1" xfId="0" applyNumberFormat="1" applyFont="1" applyFill="1" applyBorder="1"/>
    <xf numFmtId="167" fontId="11" fillId="0" borderId="2" xfId="0" applyNumberFormat="1" applyFont="1" applyFill="1" applyBorder="1"/>
    <xf numFmtId="167" fontId="11" fillId="0" borderId="3" xfId="0" applyNumberFormat="1" applyFont="1" applyFill="1" applyBorder="1"/>
    <xf numFmtId="49" fontId="12" fillId="4" borderId="3" xfId="0" applyNumberFormat="1" applyFont="1" applyFill="1" applyBorder="1"/>
    <xf numFmtId="1" fontId="12" fillId="4" borderId="0" xfId="0" applyNumberFormat="1" applyFont="1" applyFill="1" applyBorder="1"/>
    <xf numFmtId="0" fontId="12" fillId="4" borderId="0" xfId="0" applyFont="1" applyFill="1"/>
    <xf numFmtId="1" fontId="12" fillId="4" borderId="0" xfId="0" applyNumberFormat="1" applyFont="1" applyFill="1"/>
    <xf numFmtId="49" fontId="2" fillId="0" borderId="1" xfId="0" applyNumberFormat="1" applyFont="1" applyFill="1" applyBorder="1"/>
    <xf numFmtId="1" fontId="2" fillId="2" borderId="5" xfId="0" applyNumberFormat="1" applyFont="1" applyFill="1" applyBorder="1"/>
    <xf numFmtId="1" fontId="2" fillId="2" borderId="6" xfId="0" applyNumberFormat="1" applyFont="1" applyFill="1" applyBorder="1"/>
    <xf numFmtId="1" fontId="2" fillId="2" borderId="7" xfId="0" applyNumberFormat="1" applyFont="1" applyFill="1" applyBorder="1"/>
    <xf numFmtId="1" fontId="2" fillId="3" borderId="6" xfId="0" applyNumberFormat="1" applyFont="1" applyFill="1" applyBorder="1"/>
    <xf numFmtId="1" fontId="2" fillId="3" borderId="7" xfId="0" applyNumberFormat="1" applyFont="1" applyFill="1" applyBorder="1"/>
    <xf numFmtId="1" fontId="2" fillId="3" borderId="5" xfId="0" applyNumberFormat="1" applyFont="1" applyFill="1" applyBorder="1"/>
    <xf numFmtId="49" fontId="2" fillId="0" borderId="2" xfId="0" applyNumberFormat="1" applyFont="1" applyFill="1" applyBorder="1"/>
    <xf numFmtId="1" fontId="2" fillId="2" borderId="8" xfId="0" applyNumberFormat="1" applyFont="1" applyFill="1" applyBorder="1"/>
    <xf numFmtId="1" fontId="2" fillId="2" borderId="0" xfId="0" applyNumberFormat="1" applyFont="1" applyFill="1" applyBorder="1"/>
    <xf numFmtId="1" fontId="2" fillId="2" borderId="9" xfId="0" applyNumberFormat="1" applyFont="1" applyFill="1" applyBorder="1"/>
    <xf numFmtId="1" fontId="2" fillId="3" borderId="0" xfId="0" applyNumberFormat="1" applyFont="1" applyFill="1" applyBorder="1"/>
    <xf numFmtId="1" fontId="2" fillId="3" borderId="9" xfId="0" applyNumberFormat="1" applyFont="1" applyFill="1" applyBorder="1"/>
    <xf numFmtId="1" fontId="2" fillId="3" borderId="8" xfId="0" applyNumberFormat="1" applyFont="1" applyFill="1" applyBorder="1"/>
    <xf numFmtId="49" fontId="2" fillId="0" borderId="3" xfId="0" applyNumberFormat="1" applyFont="1" applyFill="1" applyBorder="1"/>
    <xf numFmtId="1" fontId="2" fillId="2" borderId="10" xfId="0" applyNumberFormat="1" applyFont="1" applyFill="1" applyBorder="1"/>
    <xf numFmtId="1" fontId="2" fillId="2" borderId="11" xfId="0" applyNumberFormat="1" applyFont="1" applyFill="1" applyBorder="1"/>
    <xf numFmtId="1" fontId="2" fillId="2" borderId="12" xfId="0" applyNumberFormat="1" applyFont="1" applyFill="1" applyBorder="1"/>
    <xf numFmtId="1" fontId="2" fillId="3" borderId="11" xfId="0" applyNumberFormat="1" applyFont="1" applyFill="1" applyBorder="1"/>
    <xf numFmtId="1" fontId="2" fillId="3" borderId="12" xfId="0" applyNumberFormat="1" applyFont="1" applyFill="1" applyBorder="1"/>
    <xf numFmtId="1" fontId="2" fillId="3" borderId="10" xfId="0" applyNumberFormat="1" applyFont="1" applyFill="1" applyBorder="1"/>
    <xf numFmtId="164" fontId="12" fillId="4" borderId="0" xfId="0" applyNumberFormat="1" applyFont="1" applyFill="1"/>
    <xf numFmtId="0" fontId="2" fillId="5" borderId="4" xfId="0" applyFont="1" applyFill="1" applyBorder="1"/>
    <xf numFmtId="0" fontId="2" fillId="2" borderId="4" xfId="0" applyFont="1" applyFill="1" applyBorder="1"/>
    <xf numFmtId="2" fontId="2" fillId="5" borderId="4" xfId="0" applyNumberFormat="1" applyFont="1" applyFill="1" applyBorder="1"/>
    <xf numFmtId="165" fontId="2" fillId="3" borderId="4" xfId="0" applyNumberFormat="1" applyFont="1" applyFill="1" applyBorder="1"/>
    <xf numFmtId="0" fontId="11" fillId="0" borderId="0" xfId="0" applyFont="1" applyBorder="1"/>
    <xf numFmtId="0" fontId="2" fillId="6" borderId="4" xfId="0" applyFont="1" applyFill="1" applyBorder="1"/>
    <xf numFmtId="0" fontId="2" fillId="7" borderId="4" xfId="0" applyFont="1" applyFill="1" applyBorder="1"/>
    <xf numFmtId="0" fontId="2" fillId="8" borderId="4" xfId="0" applyFont="1" applyFill="1" applyBorder="1"/>
    <xf numFmtId="2" fontId="2" fillId="6" borderId="4" xfId="0" applyNumberFormat="1" applyFont="1" applyFill="1" applyBorder="1"/>
    <xf numFmtId="2" fontId="2" fillId="7" borderId="4" xfId="0" applyNumberFormat="1" applyFont="1" applyFill="1" applyBorder="1"/>
    <xf numFmtId="2" fontId="2" fillId="8" borderId="4" xfId="0" applyNumberFormat="1" applyFont="1" applyFill="1" applyBorder="1"/>
    <xf numFmtId="0" fontId="12" fillId="4" borderId="1" xfId="0" applyFont="1" applyFill="1" applyBorder="1"/>
    <xf numFmtId="0" fontId="2" fillId="2" borderId="3" xfId="0" applyFont="1" applyFill="1" applyBorder="1"/>
    <xf numFmtId="0" fontId="2" fillId="3" borderId="3" xfId="0" applyFont="1" applyFill="1" applyBorder="1"/>
    <xf numFmtId="0" fontId="12" fillId="4" borderId="3" xfId="0" applyFont="1" applyFill="1" applyBorder="1"/>
    <xf numFmtId="166" fontId="2" fillId="0" borderId="3" xfId="0" applyNumberFormat="1" applyFont="1" applyBorder="1"/>
    <xf numFmtId="167" fontId="2" fillId="0" borderId="0" xfId="0" applyNumberFormat="1" applyFont="1"/>
    <xf numFmtId="0" fontId="12" fillId="4" borderId="5" xfId="0" applyFont="1" applyFill="1" applyBorder="1"/>
    <xf numFmtId="0" fontId="12" fillId="4" borderId="6" xfId="0" applyFont="1" applyFill="1" applyBorder="1"/>
    <xf numFmtId="0" fontId="12" fillId="4" borderId="7" xfId="0" applyFont="1" applyFill="1" applyBorder="1"/>
    <xf numFmtId="0" fontId="12" fillId="4" borderId="0" xfId="0" applyFont="1" applyFill="1" applyBorder="1"/>
    <xf numFmtId="0" fontId="12" fillId="4" borderId="9" xfId="0" applyFont="1" applyFill="1" applyBorder="1"/>
    <xf numFmtId="0" fontId="12" fillId="4" borderId="10" xfId="0" applyFont="1" applyFill="1" applyBorder="1"/>
    <xf numFmtId="0" fontId="12" fillId="4" borderId="11" xfId="0" applyFont="1" applyFill="1" applyBorder="1"/>
    <xf numFmtId="0" fontId="12" fillId="4" borderId="12" xfId="0" applyFont="1" applyFill="1" applyBorder="1"/>
    <xf numFmtId="164" fontId="12" fillId="4" borderId="0" xfId="0" applyNumberFormat="1" applyFont="1" applyFill="1" applyBorder="1"/>
    <xf numFmtId="0" fontId="0" fillId="0" borderId="0" xfId="0" applyFill="1"/>
    <xf numFmtId="0" fontId="13" fillId="0" borderId="0" xfId="0" applyFont="1" applyFill="1"/>
    <xf numFmtId="2" fontId="12" fillId="4" borderId="0" xfId="0" applyNumberFormat="1" applyFont="1" applyFill="1" applyBorder="1"/>
    <xf numFmtId="0" fontId="7" fillId="0" borderId="0" xfId="0" applyFont="1" applyFill="1"/>
    <xf numFmtId="164" fontId="12" fillId="4" borderId="1" xfId="0" applyNumberFormat="1" applyFont="1" applyFill="1" applyBorder="1"/>
    <xf numFmtId="1" fontId="2" fillId="2" borderId="3" xfId="0" applyNumberFormat="1" applyFont="1" applyFill="1" applyBorder="1"/>
    <xf numFmtId="1" fontId="2" fillId="3" borderId="3" xfId="0" applyNumberFormat="1" applyFont="1" applyFill="1" applyBorder="1"/>
    <xf numFmtId="1" fontId="12" fillId="4" borderId="3" xfId="0" applyNumberFormat="1" applyFont="1" applyFill="1" applyBorder="1"/>
    <xf numFmtId="2" fontId="12" fillId="4" borderId="1" xfId="0" applyNumberFormat="1" applyFont="1" applyFill="1" applyBorder="1"/>
    <xf numFmtId="0" fontId="0" fillId="0" borderId="9" xfId="0" applyBorder="1"/>
    <xf numFmtId="2" fontId="2" fillId="0" borderId="2" xfId="0" applyNumberFormat="1" applyFont="1" applyBorder="1"/>
    <xf numFmtId="168" fontId="2" fillId="0" borderId="2" xfId="0" applyNumberFormat="1" applyFont="1" applyBorder="1"/>
    <xf numFmtId="0" fontId="12" fillId="9" borderId="13" xfId="0" applyFont="1" applyFill="1" applyBorder="1"/>
    <xf numFmtId="0" fontId="12" fillId="9" borderId="14" xfId="0" applyFont="1" applyFill="1" applyBorder="1"/>
    <xf numFmtId="0" fontId="12" fillId="9" borderId="15" xfId="0" applyFont="1" applyFill="1" applyBorder="1"/>
    <xf numFmtId="0" fontId="12" fillId="10" borderId="13" xfId="0" applyFont="1" applyFill="1" applyBorder="1"/>
    <xf numFmtId="0" fontId="12" fillId="10" borderId="14" xfId="0" applyFont="1" applyFill="1" applyBorder="1"/>
    <xf numFmtId="0" fontId="12" fillId="10" borderId="15" xfId="0" applyFont="1" applyFill="1" applyBorder="1"/>
    <xf numFmtId="0" fontId="4" fillId="11" borderId="13" xfId="0" applyFont="1" applyFill="1" applyBorder="1"/>
    <xf numFmtId="0" fontId="4" fillId="11" borderId="14" xfId="0" applyFont="1" applyFill="1" applyBorder="1"/>
    <xf numFmtId="0" fontId="4" fillId="11" borderId="15" xfId="0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2" fillId="3" borderId="13" xfId="0" applyFont="1" applyFill="1" applyBorder="1"/>
    <xf numFmtId="0" fontId="2" fillId="3" borderId="14" xfId="0" applyFont="1" applyFill="1" applyBorder="1"/>
    <xf numFmtId="0" fontId="2" fillId="3" borderId="15" xfId="0" applyFont="1" applyFill="1" applyBorder="1"/>
    <xf numFmtId="0" fontId="1" fillId="0" borderId="13" xfId="0" applyFont="1" applyBorder="1"/>
    <xf numFmtId="2" fontId="12" fillId="12" borderId="4" xfId="0" applyNumberFormat="1" applyFont="1" applyFill="1" applyBorder="1"/>
    <xf numFmtId="2" fontId="12" fillId="10" borderId="4" xfId="0" applyNumberFormat="1" applyFont="1" applyFill="1" applyBorder="1"/>
    <xf numFmtId="2" fontId="4" fillId="11" borderId="4" xfId="0" applyNumberFormat="1" applyFont="1" applyFill="1" applyBorder="1"/>
    <xf numFmtId="2" fontId="4" fillId="2" borderId="4" xfId="0" applyNumberFormat="1" applyFont="1" applyFill="1" applyBorder="1"/>
    <xf numFmtId="0" fontId="1" fillId="0" borderId="4" xfId="0" applyFont="1" applyBorder="1"/>
    <xf numFmtId="167" fontId="2" fillId="0" borderId="4" xfId="0" applyNumberFormat="1" applyFont="1" applyBorder="1"/>
    <xf numFmtId="2" fontId="12" fillId="9" borderId="13" xfId="0" applyNumberFormat="1" applyFont="1" applyFill="1" applyBorder="1"/>
    <xf numFmtId="2" fontId="12" fillId="9" borderId="14" xfId="0" applyNumberFormat="1" applyFont="1" applyFill="1" applyBorder="1"/>
    <xf numFmtId="2" fontId="12" fillId="9" borderId="15" xfId="0" applyNumberFormat="1" applyFont="1" applyFill="1" applyBorder="1"/>
    <xf numFmtId="2" fontId="12" fillId="10" borderId="13" xfId="0" applyNumberFormat="1" applyFont="1" applyFill="1" applyBorder="1"/>
    <xf numFmtId="2" fontId="12" fillId="10" borderId="14" xfId="0" applyNumberFormat="1" applyFont="1" applyFill="1" applyBorder="1"/>
    <xf numFmtId="2" fontId="12" fillId="10" borderId="15" xfId="0" applyNumberFormat="1" applyFont="1" applyFill="1" applyBorder="1"/>
    <xf numFmtId="2" fontId="4" fillId="11" borderId="13" xfId="0" applyNumberFormat="1" applyFont="1" applyFill="1" applyBorder="1"/>
    <xf numFmtId="2" fontId="4" fillId="11" borderId="14" xfId="0" applyNumberFormat="1" applyFont="1" applyFill="1" applyBorder="1"/>
    <xf numFmtId="2" fontId="4" fillId="11" borderId="15" xfId="0" applyNumberFormat="1" applyFont="1" applyFill="1" applyBorder="1"/>
    <xf numFmtId="2" fontId="4" fillId="2" borderId="13" xfId="0" applyNumberFormat="1" applyFont="1" applyFill="1" applyBorder="1"/>
    <xf numFmtId="2" fontId="4" fillId="2" borderId="14" xfId="0" applyNumberFormat="1" applyFont="1" applyFill="1" applyBorder="1"/>
    <xf numFmtId="2" fontId="2" fillId="2" borderId="15" xfId="0" applyNumberFormat="1" applyFont="1" applyFill="1" applyBorder="1"/>
    <xf numFmtId="166" fontId="2" fillId="3" borderId="13" xfId="0" applyNumberFormat="1" applyFont="1" applyFill="1" applyBorder="1"/>
    <xf numFmtId="166" fontId="2" fillId="3" borderId="14" xfId="0" applyNumberFormat="1" applyFont="1" applyFill="1" applyBorder="1"/>
    <xf numFmtId="166" fontId="2" fillId="3" borderId="15" xfId="0" applyNumberFormat="1" applyFont="1" applyFill="1" applyBorder="1"/>
    <xf numFmtId="0" fontId="0" fillId="0" borderId="0" xfId="0" applyFont="1"/>
    <xf numFmtId="166" fontId="12" fillId="9" borderId="5" xfId="0" applyNumberFormat="1" applyFont="1" applyFill="1" applyBorder="1"/>
    <xf numFmtId="166" fontId="12" fillId="9" borderId="6" xfId="0" applyNumberFormat="1" applyFont="1" applyFill="1" applyBorder="1"/>
    <xf numFmtId="166" fontId="12" fillId="9" borderId="7" xfId="0" applyNumberFormat="1" applyFont="1" applyFill="1" applyBorder="1"/>
    <xf numFmtId="166" fontId="12" fillId="10" borderId="5" xfId="0" applyNumberFormat="1" applyFont="1" applyFill="1" applyBorder="1"/>
    <xf numFmtId="166" fontId="12" fillId="10" borderId="6" xfId="0" applyNumberFormat="1" applyFont="1" applyFill="1" applyBorder="1"/>
    <xf numFmtId="166" fontId="12" fillId="10" borderId="7" xfId="0" applyNumberFormat="1" applyFont="1" applyFill="1" applyBorder="1"/>
    <xf numFmtId="166" fontId="2" fillId="11" borderId="5" xfId="0" applyNumberFormat="1" applyFont="1" applyFill="1" applyBorder="1"/>
    <xf numFmtId="166" fontId="2" fillId="11" borderId="6" xfId="0" applyNumberFormat="1" applyFont="1" applyFill="1" applyBorder="1"/>
    <xf numFmtId="166" fontId="2" fillId="11" borderId="7" xfId="0" applyNumberFormat="1" applyFont="1" applyFill="1" applyBorder="1"/>
    <xf numFmtId="166" fontId="2" fillId="2" borderId="6" xfId="0" applyNumberFormat="1" applyFont="1" applyFill="1" applyBorder="1"/>
    <xf numFmtId="166" fontId="2" fillId="2" borderId="7" xfId="0" applyNumberFormat="1" applyFont="1" applyFill="1" applyBorder="1"/>
    <xf numFmtId="166" fontId="2" fillId="3" borderId="5" xfId="0" applyNumberFormat="1" applyFont="1" applyFill="1" applyBorder="1"/>
    <xf numFmtId="166" fontId="2" fillId="3" borderId="6" xfId="0" applyNumberFormat="1" applyFont="1" applyFill="1" applyBorder="1"/>
    <xf numFmtId="166" fontId="2" fillId="3" borderId="7" xfId="0" applyNumberFormat="1" applyFont="1" applyFill="1" applyBorder="1"/>
    <xf numFmtId="2" fontId="12" fillId="9" borderId="8" xfId="0" applyNumberFormat="1" applyFont="1" applyFill="1" applyBorder="1"/>
    <xf numFmtId="2" fontId="12" fillId="9" borderId="0" xfId="0" applyNumberFormat="1" applyFont="1" applyFill="1" applyBorder="1"/>
    <xf numFmtId="2" fontId="12" fillId="9" borderId="9" xfId="0" applyNumberFormat="1" applyFont="1" applyFill="1" applyBorder="1"/>
    <xf numFmtId="2" fontId="12" fillId="10" borderId="8" xfId="0" applyNumberFormat="1" applyFont="1" applyFill="1" applyBorder="1"/>
    <xf numFmtId="2" fontId="12" fillId="10" borderId="0" xfId="0" applyNumberFormat="1" applyFont="1" applyFill="1" applyBorder="1"/>
    <xf numFmtId="2" fontId="12" fillId="10" borderId="9" xfId="0" applyNumberFormat="1" applyFont="1" applyFill="1" applyBorder="1"/>
    <xf numFmtId="2" fontId="2" fillId="11" borderId="8" xfId="0" applyNumberFormat="1" applyFont="1" applyFill="1" applyBorder="1"/>
    <xf numFmtId="2" fontId="2" fillId="11" borderId="0" xfId="0" applyNumberFormat="1" applyFont="1" applyFill="1" applyBorder="1"/>
    <xf numFmtId="2" fontId="2" fillId="11" borderId="9" xfId="0" applyNumberFormat="1" applyFont="1" applyFill="1" applyBorder="1"/>
    <xf numFmtId="0" fontId="12" fillId="9" borderId="8" xfId="0" applyFont="1" applyFill="1" applyBorder="1"/>
    <xf numFmtId="0" fontId="12" fillId="9" borderId="0" xfId="0" applyFont="1" applyFill="1" applyBorder="1"/>
    <xf numFmtId="0" fontId="12" fillId="9" borderId="9" xfId="0" applyFont="1" applyFill="1" applyBorder="1"/>
    <xf numFmtId="0" fontId="12" fillId="10" borderId="8" xfId="0" applyFont="1" applyFill="1" applyBorder="1"/>
    <xf numFmtId="0" fontId="12" fillId="10" borderId="0" xfId="0" applyFont="1" applyFill="1" applyBorder="1"/>
    <xf numFmtId="0" fontId="12" fillId="10" borderId="9" xfId="0" applyFont="1" applyFill="1" applyBorder="1"/>
    <xf numFmtId="0" fontId="2" fillId="11" borderId="8" xfId="0" applyFont="1" applyFill="1" applyBorder="1"/>
    <xf numFmtId="0" fontId="2" fillId="11" borderId="0" xfId="0" applyFont="1" applyFill="1" applyBorder="1"/>
    <xf numFmtId="0" fontId="2" fillId="11" borderId="9" xfId="0" applyFont="1" applyFill="1" applyBorder="1"/>
    <xf numFmtId="0" fontId="12" fillId="9" borderId="10" xfId="0" applyFont="1" applyFill="1" applyBorder="1"/>
    <xf numFmtId="0" fontId="12" fillId="9" borderId="11" xfId="0" applyFont="1" applyFill="1" applyBorder="1"/>
    <xf numFmtId="0" fontId="12" fillId="9" borderId="12" xfId="0" applyFont="1" applyFill="1" applyBorder="1"/>
    <xf numFmtId="0" fontId="12" fillId="10" borderId="10" xfId="0" applyFont="1" applyFill="1" applyBorder="1"/>
    <xf numFmtId="0" fontId="12" fillId="10" borderId="11" xfId="0" applyFont="1" applyFill="1" applyBorder="1"/>
    <xf numFmtId="0" fontId="12" fillId="10" borderId="12" xfId="0" applyFont="1" applyFill="1" applyBorder="1"/>
    <xf numFmtId="0" fontId="2" fillId="11" borderId="10" xfId="0" applyFont="1" applyFill="1" applyBorder="1"/>
    <xf numFmtId="0" fontId="2" fillId="11" borderId="11" xfId="0" applyFont="1" applyFill="1" applyBorder="1"/>
    <xf numFmtId="0" fontId="2" fillId="11" borderId="12" xfId="0" applyFont="1" applyFill="1" applyBorder="1"/>
    <xf numFmtId="166" fontId="12" fillId="12" borderId="1" xfId="0" applyNumberFormat="1" applyFont="1" applyFill="1" applyBorder="1"/>
    <xf numFmtId="166" fontId="12" fillId="10" borderId="1" xfId="0" applyNumberFormat="1" applyFont="1" applyFill="1" applyBorder="1"/>
    <xf numFmtId="166" fontId="4" fillId="11" borderId="1" xfId="0" applyNumberFormat="1" applyFont="1" applyFill="1" applyBorder="1"/>
    <xf numFmtId="166" fontId="4" fillId="2" borderId="1" xfId="0" applyNumberFormat="1" applyFont="1" applyFill="1" applyBorder="1"/>
    <xf numFmtId="2" fontId="12" fillId="12" borderId="2" xfId="0" applyNumberFormat="1" applyFont="1" applyFill="1" applyBorder="1"/>
    <xf numFmtId="2" fontId="12" fillId="10" borderId="2" xfId="0" applyNumberFormat="1" applyFont="1" applyFill="1" applyBorder="1"/>
    <xf numFmtId="2" fontId="4" fillId="11" borderId="2" xfId="0" applyNumberFormat="1" applyFont="1" applyFill="1" applyBorder="1"/>
    <xf numFmtId="2" fontId="4" fillId="2" borderId="2" xfId="0" applyNumberFormat="1" applyFont="1" applyFill="1" applyBorder="1"/>
    <xf numFmtId="164" fontId="12" fillId="12" borderId="3" xfId="0" applyNumberFormat="1" applyFont="1" applyFill="1" applyBorder="1"/>
    <xf numFmtId="164" fontId="12" fillId="10" borderId="3" xfId="0" applyNumberFormat="1" applyFont="1" applyFill="1" applyBorder="1"/>
    <xf numFmtId="164" fontId="4" fillId="11" borderId="3" xfId="0" applyNumberFormat="1" applyFont="1" applyFill="1" applyBorder="1"/>
    <xf numFmtId="164" fontId="4" fillId="2" borderId="3" xfId="0" applyNumberFormat="1" applyFont="1" applyFill="1" applyBorder="1"/>
    <xf numFmtId="2" fontId="12" fillId="12" borderId="1" xfId="0" applyNumberFormat="1" applyFont="1" applyFill="1" applyBorder="1"/>
    <xf numFmtId="2" fontId="12" fillId="10" borderId="1" xfId="0" applyNumberFormat="1" applyFont="1" applyFill="1" applyBorder="1"/>
    <xf numFmtId="2" fontId="4" fillId="11" borderId="1" xfId="0" applyNumberFormat="1" applyFont="1" applyFill="1" applyBorder="1"/>
    <xf numFmtId="2" fontId="4" fillId="2" borderId="1" xfId="0" applyNumberFormat="1" applyFont="1" applyFill="1" applyBorder="1"/>
    <xf numFmtId="2" fontId="12" fillId="12" borderId="3" xfId="0" applyNumberFormat="1" applyFont="1" applyFill="1" applyBorder="1"/>
    <xf numFmtId="2" fontId="12" fillId="10" borderId="3" xfId="0" applyNumberFormat="1" applyFont="1" applyFill="1" applyBorder="1"/>
    <xf numFmtId="2" fontId="4" fillId="11" borderId="3" xfId="0" applyNumberFormat="1" applyFont="1" applyFill="1" applyBorder="1"/>
    <xf numFmtId="2" fontId="4" fillId="2" borderId="3" xfId="0" applyNumberFormat="1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2" fillId="0" borderId="2" xfId="0" applyFont="1" applyFill="1" applyBorder="1"/>
    <xf numFmtId="0" fontId="14" fillId="2" borderId="0" xfId="0" applyFont="1" applyFill="1" applyBorder="1"/>
    <xf numFmtId="0" fontId="2" fillId="0" borderId="8" xfId="0" applyFont="1" applyFill="1" applyBorder="1"/>
    <xf numFmtId="1" fontId="2" fillId="2" borderId="1" xfId="0" applyNumberFormat="1" applyFont="1" applyFill="1" applyBorder="1"/>
    <xf numFmtId="1" fontId="2" fillId="3" borderId="1" xfId="0" applyNumberFormat="1" applyFont="1" applyFill="1" applyBorder="1"/>
    <xf numFmtId="1" fontId="2" fillId="2" borderId="2" xfId="0" applyNumberFormat="1" applyFont="1" applyFill="1" applyBorder="1"/>
    <xf numFmtId="1" fontId="2" fillId="3" borderId="2" xfId="0" applyNumberFormat="1" applyFont="1" applyFill="1" applyBorder="1"/>
    <xf numFmtId="0" fontId="7" fillId="0" borderId="0" xfId="0" applyFont="1" applyFill="1" applyBorder="1"/>
    <xf numFmtId="1" fontId="0" fillId="0" borderId="0" xfId="0" applyNumberFormat="1" applyBorder="1"/>
    <xf numFmtId="1" fontId="2" fillId="0" borderId="0" xfId="0" applyNumberFormat="1" applyFont="1" applyBorder="1"/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166" fontId="2" fillId="3" borderId="8" xfId="0" applyNumberFormat="1" applyFont="1" applyFill="1" applyBorder="1"/>
    <xf numFmtId="166" fontId="2" fillId="3" borderId="0" xfId="0" applyNumberFormat="1" applyFont="1" applyFill="1" applyBorder="1"/>
    <xf numFmtId="166" fontId="2" fillId="3" borderId="9" xfId="0" applyNumberFormat="1" applyFont="1" applyFill="1" applyBorder="1"/>
    <xf numFmtId="166" fontId="2" fillId="0" borderId="0" xfId="0" applyNumberFormat="1" applyFont="1"/>
    <xf numFmtId="166" fontId="2" fillId="2" borderId="8" xfId="0" applyNumberFormat="1" applyFont="1" applyFill="1" applyBorder="1"/>
    <xf numFmtId="166" fontId="2" fillId="2" borderId="0" xfId="0" applyNumberFormat="1" applyFont="1" applyFill="1" applyBorder="1"/>
    <xf numFmtId="166" fontId="2" fillId="2" borderId="9" xfId="0" applyNumberFormat="1" applyFont="1" applyFill="1" applyBorder="1"/>
    <xf numFmtId="0" fontId="15" fillId="0" borderId="0" xfId="0" applyFont="1"/>
    <xf numFmtId="0" fontId="16" fillId="2" borderId="1" xfId="0" applyFont="1" applyFill="1" applyBorder="1"/>
    <xf numFmtId="0" fontId="16" fillId="2" borderId="2" xfId="0" applyFont="1" applyFill="1" applyBorder="1"/>
    <xf numFmtId="0" fontId="16" fillId="2" borderId="3" xfId="0" applyFont="1" applyFill="1" applyBorder="1"/>
    <xf numFmtId="0" fontId="16" fillId="0" borderId="0" xfId="0" applyFont="1"/>
    <xf numFmtId="0" fontId="16" fillId="0" borderId="1" xfId="0" applyFont="1" applyBorder="1"/>
    <xf numFmtId="169" fontId="2" fillId="0" borderId="1" xfId="0" applyNumberFormat="1" applyFont="1" applyBorder="1"/>
    <xf numFmtId="0" fontId="16" fillId="0" borderId="2" xfId="0" applyFont="1" applyBorder="1"/>
    <xf numFmtId="0" fontId="16" fillId="0" borderId="3" xfId="0" applyFont="1" applyBorder="1"/>
    <xf numFmtId="169" fontId="2" fillId="0" borderId="3" xfId="0" applyNumberFormat="1" applyFont="1" applyBorder="1"/>
    <xf numFmtId="0" fontId="11" fillId="2" borderId="5" xfId="0" applyFont="1" applyFill="1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2" fillId="3" borderId="4" xfId="0" applyFont="1" applyFill="1" applyBorder="1"/>
    <xf numFmtId="2" fontId="2" fillId="3" borderId="5" xfId="0" applyNumberFormat="1" applyFont="1" applyFill="1" applyBorder="1"/>
    <xf numFmtId="168" fontId="2" fillId="0" borderId="4" xfId="0" applyNumberFormat="1" applyFont="1" applyBorder="1"/>
    <xf numFmtId="0" fontId="2" fillId="0" borderId="22" xfId="0" applyFont="1" applyBorder="1"/>
    <xf numFmtId="0" fontId="12" fillId="0" borderId="0" xfId="0" applyFont="1" applyFill="1" applyBorder="1"/>
    <xf numFmtId="0" fontId="36" fillId="0" borderId="0" xfId="0" applyFont="1"/>
    <xf numFmtId="0" fontId="37" fillId="0" borderId="0" xfId="0" applyFont="1"/>
    <xf numFmtId="0" fontId="36" fillId="2" borderId="0" xfId="0" applyFont="1" applyFill="1"/>
    <xf numFmtId="0" fontId="2" fillId="0" borderId="24" xfId="0" applyFont="1" applyFill="1" applyBorder="1"/>
    <xf numFmtId="0" fontId="2" fillId="0" borderId="25" xfId="0" applyFont="1" applyFill="1" applyBorder="1"/>
    <xf numFmtId="0" fontId="2" fillId="0" borderId="26" xfId="0" applyFont="1" applyFill="1" applyBorder="1"/>
    <xf numFmtId="0" fontId="25" fillId="0" borderId="0" xfId="0" applyFont="1" applyFill="1" applyBorder="1"/>
    <xf numFmtId="0" fontId="26" fillId="0" borderId="0" xfId="0" applyFont="1" applyFill="1" applyBorder="1"/>
    <xf numFmtId="0" fontId="27" fillId="0" borderId="0" xfId="0" applyFont="1" applyFill="1" applyBorder="1"/>
    <xf numFmtId="0" fontId="28" fillId="0" borderId="0" xfId="0" applyFont="1" applyFill="1" applyBorder="1"/>
    <xf numFmtId="0" fontId="29" fillId="0" borderId="0" xfId="0" applyFont="1" applyFill="1" applyBorder="1"/>
    <xf numFmtId="0" fontId="30" fillId="0" borderId="0" xfId="0" applyFont="1" applyFill="1" applyBorder="1"/>
    <xf numFmtId="0" fontId="31" fillId="0" borderId="0" xfId="0" applyFont="1" applyFill="1" applyBorder="1"/>
    <xf numFmtId="0" fontId="32" fillId="0" borderId="0" xfId="0" applyFont="1" applyFill="1" applyBorder="1"/>
    <xf numFmtId="0" fontId="33" fillId="0" borderId="0" xfId="0" applyFont="1" applyFill="1" applyBorder="1"/>
    <xf numFmtId="0" fontId="34" fillId="0" borderId="0" xfId="0" applyFont="1" applyFill="1" applyBorder="1"/>
    <xf numFmtId="1" fontId="32" fillId="0" borderId="0" xfId="0" applyNumberFormat="1" applyFont="1" applyFill="1" applyBorder="1"/>
    <xf numFmtId="0" fontId="35" fillId="0" borderId="0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0" fontId="2" fillId="2" borderId="30" xfId="0" applyFont="1" applyFill="1" applyBorder="1"/>
    <xf numFmtId="0" fontId="2" fillId="2" borderId="31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3" borderId="27" xfId="0" applyFont="1" applyFill="1" applyBorder="1"/>
    <xf numFmtId="0" fontId="2" fillId="3" borderId="33" xfId="0" applyFont="1" applyFill="1" applyBorder="1"/>
    <xf numFmtId="0" fontId="2" fillId="3" borderId="28" xfId="0" applyFont="1" applyFill="1" applyBorder="1"/>
    <xf numFmtId="0" fontId="2" fillId="3" borderId="29" xfId="0" applyFont="1" applyFill="1" applyBorder="1"/>
    <xf numFmtId="0" fontId="2" fillId="3" borderId="30" xfId="0" applyFont="1" applyFill="1" applyBorder="1"/>
    <xf numFmtId="0" fontId="2" fillId="3" borderId="31" xfId="0" applyFont="1" applyFill="1" applyBorder="1"/>
    <xf numFmtId="0" fontId="2" fillId="3" borderId="34" xfId="0" applyFont="1" applyFill="1" applyBorder="1"/>
    <xf numFmtId="0" fontId="2" fillId="3" borderId="32" xfId="0" applyFont="1" applyFill="1" applyBorder="1"/>
    <xf numFmtId="2" fontId="2" fillId="2" borderId="24" xfId="0" applyNumberFormat="1" applyFont="1" applyFill="1" applyBorder="1"/>
    <xf numFmtId="2" fontId="2" fillId="3" borderId="24" xfId="0" applyNumberFormat="1" applyFont="1" applyFill="1" applyBorder="1"/>
    <xf numFmtId="2" fontId="12" fillId="4" borderId="6" xfId="0" applyNumberFormat="1" applyFont="1" applyFill="1" applyBorder="1"/>
    <xf numFmtId="2" fontId="2" fillId="2" borderId="25" xfId="0" applyNumberFormat="1" applyFont="1" applyFill="1" applyBorder="1"/>
    <xf numFmtId="2" fontId="2" fillId="3" borderId="25" xfId="0" applyNumberFormat="1" applyFont="1" applyFill="1" applyBorder="1"/>
    <xf numFmtId="2" fontId="2" fillId="2" borderId="26" xfId="0" applyNumberFormat="1" applyFont="1" applyFill="1" applyBorder="1"/>
    <xf numFmtId="2" fontId="2" fillId="3" borderId="26" xfId="0" applyNumberFormat="1" applyFont="1" applyFill="1" applyBorder="1"/>
    <xf numFmtId="0" fontId="20" fillId="0" borderId="0" xfId="0" applyFont="1" applyFill="1" applyBorder="1"/>
    <xf numFmtId="0" fontId="18" fillId="0" borderId="0" xfId="0" applyFont="1" applyFill="1" applyBorder="1"/>
    <xf numFmtId="0" fontId="19" fillId="0" borderId="0" xfId="0" applyFont="1" applyFill="1" applyBorder="1"/>
    <xf numFmtId="0" fontId="38" fillId="0" borderId="0" xfId="0" applyFont="1" applyFill="1" applyBorder="1"/>
    <xf numFmtId="0" fontId="21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Border="1"/>
    <xf numFmtId="0" fontId="39" fillId="0" borderId="0" xfId="0" applyFont="1" applyFill="1" applyBorder="1"/>
    <xf numFmtId="0" fontId="24" fillId="0" borderId="0" xfId="0" applyFont="1" applyFill="1" applyBorder="1"/>
    <xf numFmtId="2" fontId="2" fillId="2" borderId="27" xfId="0" applyNumberFormat="1" applyFont="1" applyFill="1" applyBorder="1"/>
    <xf numFmtId="2" fontId="2" fillId="2" borderId="28" xfId="0" applyNumberFormat="1" applyFont="1" applyFill="1" applyBorder="1"/>
    <xf numFmtId="2" fontId="2" fillId="2" borderId="33" xfId="0" applyNumberFormat="1" applyFont="1" applyFill="1" applyBorder="1"/>
    <xf numFmtId="2" fontId="2" fillId="3" borderId="27" xfId="0" applyNumberFormat="1" applyFont="1" applyFill="1" applyBorder="1"/>
    <xf numFmtId="2" fontId="2" fillId="3" borderId="33" xfId="0" applyNumberFormat="1" applyFont="1" applyFill="1" applyBorder="1"/>
    <xf numFmtId="2" fontId="2" fillId="3" borderId="28" xfId="0" applyNumberFormat="1" applyFont="1" applyFill="1" applyBorder="1"/>
    <xf numFmtId="2" fontId="12" fillId="4" borderId="16" xfId="0" applyNumberFormat="1" applyFont="1" applyFill="1" applyBorder="1"/>
    <xf numFmtId="2" fontId="12" fillId="4" borderId="17" xfId="0" applyNumberFormat="1" applyFont="1" applyFill="1" applyBorder="1"/>
    <xf numFmtId="2" fontId="12" fillId="4" borderId="18" xfId="0" applyNumberFormat="1" applyFont="1" applyFill="1" applyBorder="1"/>
    <xf numFmtId="2" fontId="2" fillId="2" borderId="29" xfId="0" applyNumberFormat="1" applyFont="1" applyFill="1" applyBorder="1"/>
    <xf numFmtId="2" fontId="2" fillId="2" borderId="30" xfId="0" applyNumberFormat="1" applyFont="1" applyFill="1" applyBorder="1"/>
    <xf numFmtId="2" fontId="2" fillId="3" borderId="29" xfId="0" applyNumberFormat="1" applyFont="1" applyFill="1" applyBorder="1"/>
    <xf numFmtId="2" fontId="2" fillId="3" borderId="30" xfId="0" applyNumberFormat="1" applyFont="1" applyFill="1" applyBorder="1"/>
    <xf numFmtId="2" fontId="12" fillId="4" borderId="19" xfId="0" applyNumberFormat="1" applyFont="1" applyFill="1" applyBorder="1"/>
    <xf numFmtId="2" fontId="12" fillId="4" borderId="20" xfId="0" applyNumberFormat="1" applyFont="1" applyFill="1" applyBorder="1"/>
    <xf numFmtId="2" fontId="2" fillId="2" borderId="31" xfId="0" applyNumberFormat="1" applyFont="1" applyFill="1" applyBorder="1"/>
    <xf numFmtId="2" fontId="2" fillId="2" borderId="32" xfId="0" applyNumberFormat="1" applyFont="1" applyFill="1" applyBorder="1"/>
    <xf numFmtId="2" fontId="2" fillId="2" borderId="34" xfId="0" applyNumberFormat="1" applyFont="1" applyFill="1" applyBorder="1"/>
    <xf numFmtId="2" fontId="2" fillId="3" borderId="31" xfId="0" applyNumberFormat="1" applyFont="1" applyFill="1" applyBorder="1"/>
    <xf numFmtId="2" fontId="2" fillId="3" borderId="34" xfId="0" applyNumberFormat="1" applyFont="1" applyFill="1" applyBorder="1"/>
    <xf numFmtId="2" fontId="2" fillId="3" borderId="32" xfId="0" applyNumberFormat="1" applyFont="1" applyFill="1" applyBorder="1"/>
    <xf numFmtId="2" fontId="12" fillId="4" borderId="21" xfId="0" applyNumberFormat="1" applyFont="1" applyFill="1" applyBorder="1"/>
    <xf numFmtId="2" fontId="12" fillId="4" borderId="22" xfId="0" applyNumberFormat="1" applyFont="1" applyFill="1" applyBorder="1"/>
    <xf numFmtId="2" fontId="12" fillId="4" borderId="23" xfId="0" applyNumberFormat="1" applyFont="1" applyFill="1" applyBorder="1"/>
    <xf numFmtId="0" fontId="13" fillId="0" borderId="0" xfId="0" applyFont="1"/>
    <xf numFmtId="165" fontId="2" fillId="0" borderId="24" xfId="0" applyNumberFormat="1" applyFont="1" applyBorder="1"/>
    <xf numFmtId="165" fontId="2" fillId="0" borderId="25" xfId="0" applyNumberFormat="1" applyFont="1" applyBorder="1"/>
    <xf numFmtId="165" fontId="2" fillId="0" borderId="26" xfId="0" applyNumberFormat="1" applyFont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4" fillId="2" borderId="12" xfId="0" applyFont="1" applyFill="1" applyBorder="1"/>
    <xf numFmtId="0" fontId="12" fillId="4" borderId="16" xfId="0" applyFont="1" applyFill="1" applyBorder="1"/>
    <xf numFmtId="0" fontId="12" fillId="4" borderId="18" xfId="0" applyFont="1" applyFill="1" applyBorder="1"/>
    <xf numFmtId="0" fontId="12" fillId="4" borderId="21" xfId="0" applyFont="1" applyFill="1" applyBorder="1"/>
    <xf numFmtId="0" fontId="12" fillId="4" borderId="23" xfId="0" applyFont="1" applyFill="1" applyBorder="1"/>
    <xf numFmtId="0" fontId="2" fillId="0" borderId="35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5" xfId="0" applyFill="1" applyBorder="1"/>
    <xf numFmtId="2" fontId="0" fillId="2" borderId="8" xfId="0" applyNumberFormat="1" applyFill="1" applyBorder="1"/>
    <xf numFmtId="2" fontId="0" fillId="2" borderId="0" xfId="0" applyNumberFormat="1" applyFill="1" applyBorder="1"/>
    <xf numFmtId="2" fontId="0" fillId="2" borderId="9" xfId="0" applyNumberFormat="1" applyFill="1" applyBorder="1"/>
    <xf numFmtId="2" fontId="0" fillId="3" borderId="8" xfId="0" applyNumberFormat="1" applyFill="1" applyBorder="1"/>
    <xf numFmtId="2" fontId="0" fillId="3" borderId="0" xfId="0" applyNumberFormat="1" applyFill="1" applyBorder="1"/>
    <xf numFmtId="2" fontId="0" fillId="3" borderId="9" xfId="0" applyNumberFormat="1" applyFill="1" applyBorder="1"/>
    <xf numFmtId="164" fontId="0" fillId="2" borderId="8" xfId="0" applyNumberFormat="1" applyFill="1" applyBorder="1"/>
    <xf numFmtId="164" fontId="0" fillId="2" borderId="0" xfId="0" applyNumberFormat="1" applyFill="1" applyBorder="1"/>
    <xf numFmtId="164" fontId="0" fillId="2" borderId="9" xfId="0" applyNumberFormat="1" applyFill="1" applyBorder="1"/>
    <xf numFmtId="164" fontId="0" fillId="3" borderId="8" xfId="0" applyNumberFormat="1" applyFill="1" applyBorder="1"/>
    <xf numFmtId="164" fontId="0" fillId="3" borderId="0" xfId="0" applyNumberFormat="1" applyFill="1" applyBorder="1"/>
    <xf numFmtId="164" fontId="0" fillId="3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2" fontId="0" fillId="3" borderId="10" xfId="0" applyNumberFormat="1" applyFill="1" applyBorder="1"/>
    <xf numFmtId="2" fontId="0" fillId="3" borderId="11" xfId="0" applyNumberFormat="1" applyFill="1" applyBorder="1"/>
    <xf numFmtId="2" fontId="0" fillId="3" borderId="12" xfId="0" applyNumberFormat="1" applyFill="1" applyBorder="1"/>
    <xf numFmtId="0" fontId="0" fillId="2" borderId="2" xfId="0" applyFill="1" applyBorder="1"/>
    <xf numFmtId="2" fontId="0" fillId="0" borderId="0" xfId="0" applyNumberFormat="1"/>
    <xf numFmtId="0" fontId="0" fillId="0" borderId="4" xfId="0" applyBorder="1"/>
    <xf numFmtId="2" fontId="0" fillId="0" borderId="0" xfId="0" applyNumberFormat="1" applyBorder="1"/>
    <xf numFmtId="0" fontId="0" fillId="3" borderId="5" xfId="0" applyFont="1" applyFill="1" applyBorder="1"/>
    <xf numFmtId="0" fontId="0" fillId="3" borderId="6" xfId="0" applyFont="1" applyFill="1" applyBorder="1"/>
    <xf numFmtId="0" fontId="0" fillId="3" borderId="7" xfId="0" applyFont="1" applyFill="1" applyBorder="1"/>
    <xf numFmtId="0" fontId="0" fillId="3" borderId="8" xfId="0" applyFont="1" applyFill="1" applyBorder="1"/>
    <xf numFmtId="0" fontId="0" fillId="3" borderId="0" xfId="0" applyFont="1" applyFill="1" applyBorder="1"/>
    <xf numFmtId="0" fontId="0" fillId="3" borderId="9" xfId="0" applyFont="1" applyFill="1" applyBorder="1"/>
    <xf numFmtId="0" fontId="0" fillId="3" borderId="10" xfId="0" applyFont="1" applyFill="1" applyBorder="1"/>
    <xf numFmtId="0" fontId="0" fillId="3" borderId="11" xfId="0" applyFont="1" applyFill="1" applyBorder="1"/>
    <xf numFmtId="0" fontId="0" fillId="3" borderId="12" xfId="0" applyFont="1" applyFill="1" applyBorder="1"/>
    <xf numFmtId="0" fontId="0" fillId="3" borderId="13" xfId="0" applyFont="1" applyFill="1" applyBorder="1"/>
    <xf numFmtId="0" fontId="0" fillId="3" borderId="14" xfId="0" applyFont="1" applyFill="1" applyBorder="1"/>
    <xf numFmtId="0" fontId="0" fillId="3" borderId="15" xfId="0" applyFont="1" applyFill="1" applyBorder="1"/>
    <xf numFmtId="0" fontId="2" fillId="0" borderId="35" xfId="0" applyFont="1" applyBorder="1"/>
    <xf numFmtId="164" fontId="2" fillId="2" borderId="35" xfId="0" applyNumberFormat="1" applyFont="1" applyFill="1" applyBorder="1"/>
    <xf numFmtId="164" fontId="2" fillId="3" borderId="35" xfId="0" applyNumberFormat="1" applyFont="1" applyFill="1" applyBorder="1"/>
    <xf numFmtId="2" fontId="2" fillId="2" borderId="35" xfId="0" applyNumberFormat="1" applyFont="1" applyFill="1" applyBorder="1"/>
    <xf numFmtId="2" fontId="2" fillId="3" borderId="35" xfId="0" applyNumberFormat="1" applyFont="1" applyFill="1" applyBorder="1"/>
    <xf numFmtId="166" fontId="2" fillId="0" borderId="35" xfId="0" applyNumberFormat="1" applyFont="1" applyBorder="1"/>
    <xf numFmtId="167" fontId="2" fillId="0" borderId="35" xfId="0" applyNumberFormat="1" applyFont="1" applyBorder="1"/>
    <xf numFmtId="0" fontId="2" fillId="2" borderId="36" xfId="0" applyFont="1" applyFill="1" applyBorder="1"/>
    <xf numFmtId="0" fontId="2" fillId="2" borderId="37" xfId="0" applyFont="1" applyFill="1" applyBorder="1"/>
    <xf numFmtId="0" fontId="2" fillId="2" borderId="38" xfId="0" applyFont="1" applyFill="1" applyBorder="1"/>
    <xf numFmtId="0" fontId="2" fillId="3" borderId="36" xfId="0" applyFont="1" applyFill="1" applyBorder="1"/>
    <xf numFmtId="0" fontId="2" fillId="3" borderId="37" xfId="0" applyFont="1" applyFill="1" applyBorder="1"/>
    <xf numFmtId="0" fontId="2" fillId="3" borderId="38" xfId="0" applyFont="1" applyFill="1" applyBorder="1"/>
    <xf numFmtId="0" fontId="2" fillId="0" borderId="24" xfId="0" applyFont="1" applyBorder="1"/>
    <xf numFmtId="0" fontId="2" fillId="0" borderId="26" xfId="0" applyFont="1" applyBorder="1"/>
    <xf numFmtId="164" fontId="2" fillId="2" borderId="24" xfId="0" applyNumberFormat="1" applyFont="1" applyFill="1" applyBorder="1"/>
    <xf numFmtId="164" fontId="2" fillId="2" borderId="26" xfId="0" applyNumberFormat="1" applyFont="1" applyFill="1" applyBorder="1"/>
    <xf numFmtId="164" fontId="2" fillId="3" borderId="24" xfId="0" applyNumberFormat="1" applyFont="1" applyFill="1" applyBorder="1"/>
    <xf numFmtId="164" fontId="2" fillId="3" borderId="26" xfId="0" applyNumberFormat="1" applyFont="1" applyFill="1" applyBorder="1"/>
    <xf numFmtId="166" fontId="2" fillId="0" borderId="24" xfId="0" applyNumberFormat="1" applyFont="1" applyBorder="1"/>
    <xf numFmtId="166" fontId="2" fillId="0" borderId="26" xfId="0" applyNumberFormat="1" applyFont="1" applyBorder="1"/>
    <xf numFmtId="0" fontId="2" fillId="0" borderId="25" xfId="0" applyFont="1" applyBorder="1"/>
    <xf numFmtId="164" fontId="2" fillId="2" borderId="25" xfId="0" applyNumberFormat="1" applyFont="1" applyFill="1" applyBorder="1"/>
    <xf numFmtId="164" fontId="2" fillId="3" borderId="25" xfId="0" applyNumberFormat="1" applyFont="1" applyFill="1" applyBorder="1"/>
    <xf numFmtId="0" fontId="11" fillId="0" borderId="25" xfId="0" applyFont="1" applyBorder="1"/>
    <xf numFmtId="0" fontId="11" fillId="0" borderId="26" xfId="0" applyFont="1" applyBorder="1"/>
    <xf numFmtId="165" fontId="11" fillId="0" borderId="24" xfId="0" applyNumberFormat="1" applyFont="1" applyFill="1" applyBorder="1"/>
    <xf numFmtId="165" fontId="11" fillId="0" borderId="25" xfId="0" applyNumberFormat="1" applyFont="1" applyFill="1" applyBorder="1"/>
    <xf numFmtId="165" fontId="11" fillId="0" borderId="26" xfId="0" applyNumberFormat="1" applyFont="1" applyFill="1" applyBorder="1"/>
    <xf numFmtId="11" fontId="0" fillId="0" borderId="0" xfId="0" applyNumberFormat="1"/>
    <xf numFmtId="0" fontId="0" fillId="0" borderId="0" xfId="0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21E20-2421-934C-92B4-24E4C5479EF7}">
  <sheetPr codeName="Sheet1"/>
  <dimension ref="A2:S53"/>
  <sheetViews>
    <sheetView tabSelected="1" zoomScaleNormal="100" workbookViewId="0">
      <selection activeCell="D53" sqref="D53"/>
    </sheetView>
  </sheetViews>
  <sheetFormatPr baseColWidth="10" defaultRowHeight="16"/>
  <cols>
    <col min="1" max="1" width="14.6640625" style="2" bestFit="1" customWidth="1"/>
    <col min="2" max="2" width="12.1640625" style="2" bestFit="1" customWidth="1"/>
    <col min="3" max="16384" width="10.83203125" style="2"/>
  </cols>
  <sheetData>
    <row r="2" spans="1:19">
      <c r="A2" s="1" t="s">
        <v>12</v>
      </c>
      <c r="B2" s="1"/>
      <c r="C2" s="1"/>
      <c r="D2" s="1"/>
      <c r="E2" s="1"/>
      <c r="F2" s="1"/>
      <c r="G2" s="1"/>
      <c r="H2" s="1"/>
    </row>
    <row r="3" spans="1:19">
      <c r="A3" s="1"/>
      <c r="B3" s="2" t="s">
        <v>5</v>
      </c>
      <c r="I3" s="2" t="s">
        <v>6</v>
      </c>
    </row>
    <row r="4" spans="1:19">
      <c r="A4" s="30" t="s">
        <v>9</v>
      </c>
      <c r="B4" s="51">
        <v>8.5907999999999998E-2</v>
      </c>
      <c r="C4" s="52">
        <v>9.3654000000000001E-2</v>
      </c>
      <c r="D4" s="52">
        <v>0.112278</v>
      </c>
      <c r="E4" s="52"/>
      <c r="F4" s="52"/>
      <c r="G4" s="52"/>
      <c r="H4" s="53"/>
      <c r="I4" s="54">
        <v>1.942E-2</v>
      </c>
      <c r="J4" s="55">
        <v>7.7559999999999999E-3</v>
      </c>
      <c r="K4" s="55">
        <v>1.0798E-2</v>
      </c>
      <c r="L4" s="55"/>
      <c r="M4" s="55"/>
      <c r="N4" s="55"/>
      <c r="O4" s="56"/>
    </row>
    <row r="5" spans="1:19">
      <c r="A5" s="31" t="s">
        <v>10</v>
      </c>
      <c r="B5" s="57">
        <v>1.08856</v>
      </c>
      <c r="C5" s="58">
        <v>1.13076</v>
      </c>
      <c r="D5" s="58">
        <v>1.1624099999999999</v>
      </c>
      <c r="E5" s="58">
        <v>0.92825000000000002</v>
      </c>
      <c r="F5" s="58">
        <v>0.87636999999999998</v>
      </c>
      <c r="G5" s="58">
        <v>1.0195000000000001</v>
      </c>
      <c r="H5" s="59">
        <v>0.90854999999999997</v>
      </c>
      <c r="I5" s="60">
        <v>0.19367000000000001</v>
      </c>
      <c r="J5" s="61">
        <v>0.29483999999999999</v>
      </c>
      <c r="K5" s="61">
        <v>0.31490000000000001</v>
      </c>
      <c r="L5" s="61">
        <v>0.27888000000000002</v>
      </c>
      <c r="M5" s="61">
        <v>0.20555000000000001</v>
      </c>
      <c r="N5" s="61">
        <v>0.27775</v>
      </c>
      <c r="O5" s="62">
        <v>0.27123999999999998</v>
      </c>
    </row>
    <row r="6" spans="1:19">
      <c r="A6" s="32" t="s">
        <v>11</v>
      </c>
      <c r="B6" s="63">
        <v>2.5652590000000002</v>
      </c>
      <c r="C6" s="64">
        <v>2.9271539999999998</v>
      </c>
      <c r="D6" s="64">
        <v>1.5129699999999999</v>
      </c>
      <c r="E6" s="64">
        <v>2.6347019999999999</v>
      </c>
      <c r="F6" s="64">
        <v>2.5819179999999999</v>
      </c>
      <c r="G6" s="64">
        <v>2.590214</v>
      </c>
      <c r="H6" s="65"/>
      <c r="I6" s="66">
        <v>0.15146190000000001</v>
      </c>
      <c r="J6" s="67">
        <v>0.17450289999999999</v>
      </c>
      <c r="K6" s="67">
        <v>0.19310669999999999</v>
      </c>
      <c r="L6" s="67">
        <v>4.6207999999999999E-2</v>
      </c>
      <c r="M6" s="67">
        <v>5.0686000000000002E-2</v>
      </c>
      <c r="N6" s="67">
        <v>8.5358000000000003E-2</v>
      </c>
      <c r="O6" s="68"/>
    </row>
    <row r="8" spans="1:19">
      <c r="A8" s="1" t="s">
        <v>0</v>
      </c>
    </row>
    <row r="9" spans="1:19">
      <c r="A9" s="30" t="s">
        <v>9</v>
      </c>
      <c r="B9" s="79">
        <f>AVERAGE(B4:D4)</f>
        <v>9.7279999999999991E-2</v>
      </c>
      <c r="C9" s="106">
        <f>AVERAGE(I4:K4)</f>
        <v>1.2658000000000001E-2</v>
      </c>
    </row>
    <row r="10" spans="1:19">
      <c r="A10" s="31" t="s">
        <v>10</v>
      </c>
      <c r="B10" s="107">
        <f>AVERAGE(B5:H5)</f>
        <v>1.016342857142857</v>
      </c>
      <c r="C10" s="108">
        <f>AVERAGE(I5:O5)</f>
        <v>0.2624042857142857</v>
      </c>
    </row>
    <row r="11" spans="1:19">
      <c r="A11" s="32" t="s">
        <v>11</v>
      </c>
      <c r="B11" s="109">
        <f>AVERAGE(B6:G6)</f>
        <v>2.468702833333333</v>
      </c>
      <c r="C11" s="110">
        <f>AVERAGE(I6:N6)</f>
        <v>0.11688725000000001</v>
      </c>
    </row>
    <row r="13" spans="1:19">
      <c r="A13" s="1" t="s">
        <v>7</v>
      </c>
    </row>
    <row r="14" spans="1:19">
      <c r="A14" s="30" t="s">
        <v>9</v>
      </c>
      <c r="B14" s="105">
        <f>STDEV(B4:D4)</f>
        <v>1.3553786629573383E-2</v>
      </c>
      <c r="C14" s="111">
        <f>STDEV(I4:K4)</f>
        <v>6.0503656087876187E-3</v>
      </c>
    </row>
    <row r="15" spans="1:19">
      <c r="A15" s="31" t="s">
        <v>10</v>
      </c>
      <c r="B15" s="112">
        <f>STDEV(B5:H5)</f>
        <v>0.1144728703979388</v>
      </c>
      <c r="C15" s="113">
        <f>STDEV(I5:O5)</f>
        <v>4.5368302759064276E-2</v>
      </c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</row>
    <row r="16" spans="1:19">
      <c r="A16" s="32" t="s">
        <v>11</v>
      </c>
      <c r="B16" s="114">
        <f>STDEV(B6:G6)</f>
        <v>0.48745546979654264</v>
      </c>
      <c r="C16" s="115">
        <f>STDEV(I6:N6)</f>
        <v>6.433759335495072E-2</v>
      </c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</row>
    <row r="17" spans="1:19"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</row>
    <row r="18" spans="1:19">
      <c r="A18" s="1" t="s">
        <v>13</v>
      </c>
    </row>
    <row r="19" spans="1:19">
      <c r="B19" s="2" t="s">
        <v>14</v>
      </c>
    </row>
    <row r="20" spans="1:19">
      <c r="A20" s="30" t="s">
        <v>9</v>
      </c>
      <c r="B20" s="69">
        <f>TTEST(B4:D4,I4:K4,2,2)</f>
        <v>5.9010362862477379E-4</v>
      </c>
    </row>
    <row r="21" spans="1:19">
      <c r="A21" s="31" t="s">
        <v>10</v>
      </c>
      <c r="B21" s="70">
        <f>TTEST(B5:H5,I5:O5,2,2)</f>
        <v>1.607545401647674E-9</v>
      </c>
    </row>
    <row r="22" spans="1:19">
      <c r="A22" s="32" t="s">
        <v>11</v>
      </c>
      <c r="B22" s="71">
        <f>TTEST(B6:G6,I6:N6,2,2)</f>
        <v>3.6571199550098319E-7</v>
      </c>
      <c r="F22" s="116"/>
      <c r="G22" s="116"/>
      <c r="H22" s="116"/>
    </row>
    <row r="23" spans="1:19">
      <c r="F23" s="116"/>
      <c r="G23" s="116"/>
      <c r="H23" s="116"/>
    </row>
    <row r="24" spans="1:19">
      <c r="B24" s="2" t="s">
        <v>16</v>
      </c>
      <c r="D24" s="2" t="s">
        <v>17</v>
      </c>
      <c r="F24" s="118"/>
      <c r="G24" s="118"/>
      <c r="H24" s="118"/>
    </row>
    <row r="25" spans="1:19">
      <c r="A25" s="2" t="s">
        <v>15</v>
      </c>
      <c r="B25" s="74">
        <f>TTEST(B4:D4,B5:H5,2,2)</f>
        <v>9.1918015287966418E-7</v>
      </c>
      <c r="C25" s="73"/>
      <c r="D25" s="74">
        <f>TTEST(B5:H5,B6:G6,2,2)</f>
        <v>9.459077157986711E-6</v>
      </c>
      <c r="F25" s="117"/>
      <c r="G25" s="117"/>
      <c r="H25" s="118"/>
    </row>
    <row r="26" spans="1:19">
      <c r="A26" s="2" t="s">
        <v>6</v>
      </c>
      <c r="B26" s="75">
        <f>TTEST(I4:K4,I5:O5,2,2)</f>
        <v>1.5962730237173255E-5</v>
      </c>
      <c r="C26" s="73"/>
      <c r="D26" s="75">
        <f>TTEST(I5:O5,I6:N6,2,2)</f>
        <v>5.7880298400411864E-4</v>
      </c>
      <c r="F26" s="118"/>
      <c r="G26" s="118"/>
      <c r="H26" s="118"/>
    </row>
    <row r="27" spans="1:19">
      <c r="F27" s="118"/>
      <c r="G27" s="118"/>
      <c r="H27" s="118"/>
    </row>
    <row r="28" spans="1:19">
      <c r="F28" s="118"/>
      <c r="G28" s="118"/>
      <c r="H28" s="118"/>
    </row>
    <row r="29" spans="1:19">
      <c r="A29" s="118"/>
      <c r="B29" s="118"/>
      <c r="C29" s="118"/>
      <c r="D29" s="118"/>
      <c r="E29" s="118"/>
      <c r="F29" s="118"/>
      <c r="G29" s="118"/>
      <c r="H29" s="118"/>
    </row>
    <row r="30" spans="1:19">
      <c r="A30" s="118"/>
      <c r="B30" s="118"/>
      <c r="C30" s="118"/>
      <c r="D30" s="118"/>
      <c r="E30" s="118"/>
      <c r="F30" s="118"/>
      <c r="G30" s="118"/>
      <c r="H30" s="118"/>
    </row>
    <row r="31" spans="1:19">
      <c r="A31" s="117"/>
      <c r="B31" s="118"/>
      <c r="C31" s="118"/>
      <c r="D31" s="118"/>
      <c r="E31" s="118"/>
      <c r="F31" s="118"/>
      <c r="G31" s="118"/>
      <c r="H31" s="118"/>
    </row>
    <row r="32" spans="1:19">
      <c r="A32" s="118"/>
      <c r="B32" s="119"/>
      <c r="C32" s="119"/>
      <c r="D32" s="118"/>
      <c r="E32" s="118"/>
      <c r="F32" s="118"/>
      <c r="G32" s="118"/>
      <c r="H32" s="118"/>
    </row>
    <row r="33" spans="1:8">
      <c r="A33" s="118"/>
      <c r="B33" s="119"/>
      <c r="C33" s="119"/>
      <c r="D33" s="118"/>
      <c r="E33" s="118"/>
      <c r="F33" s="118"/>
      <c r="G33" s="118"/>
      <c r="H33" s="118"/>
    </row>
    <row r="34" spans="1:8">
      <c r="A34" s="118"/>
      <c r="B34" s="119"/>
      <c r="C34" s="119"/>
      <c r="D34" s="118"/>
      <c r="E34" s="118"/>
      <c r="F34" s="118"/>
      <c r="G34" s="118"/>
      <c r="H34" s="118"/>
    </row>
    <row r="35" spans="1:8">
      <c r="A35" s="118"/>
      <c r="B35" s="118"/>
      <c r="C35" s="118"/>
      <c r="D35" s="118"/>
      <c r="E35" s="118"/>
      <c r="F35" s="118"/>
      <c r="G35" s="118"/>
      <c r="H35" s="118"/>
    </row>
    <row r="36" spans="1:8">
      <c r="A36" s="117"/>
      <c r="B36" s="118"/>
      <c r="C36" s="118"/>
      <c r="D36" s="118"/>
      <c r="E36" s="118"/>
      <c r="F36" s="118"/>
      <c r="G36" s="118"/>
      <c r="H36" s="118"/>
    </row>
    <row r="37" spans="1:8">
      <c r="A37" s="118"/>
      <c r="B37" s="119"/>
      <c r="C37" s="119"/>
      <c r="D37" s="118"/>
      <c r="E37" s="118"/>
      <c r="F37" s="118"/>
      <c r="G37" s="118"/>
      <c r="H37" s="118"/>
    </row>
    <row r="38" spans="1:8">
      <c r="A38" s="118"/>
      <c r="B38" s="119"/>
      <c r="C38" s="119"/>
      <c r="D38" s="118"/>
      <c r="E38" s="118"/>
      <c r="F38" s="118"/>
      <c r="G38" s="118"/>
      <c r="H38" s="118"/>
    </row>
    <row r="39" spans="1:8">
      <c r="A39" s="118"/>
      <c r="B39" s="119"/>
      <c r="C39" s="119"/>
      <c r="D39" s="118"/>
      <c r="E39" s="118"/>
      <c r="F39" s="118"/>
      <c r="G39" s="118"/>
      <c r="H39" s="118"/>
    </row>
    <row r="40" spans="1:8">
      <c r="A40" s="118"/>
      <c r="B40" s="118"/>
      <c r="C40" s="118"/>
      <c r="D40" s="118"/>
      <c r="E40" s="118"/>
      <c r="F40" s="118"/>
      <c r="G40" s="118"/>
      <c r="H40" s="118"/>
    </row>
    <row r="41" spans="1:8">
      <c r="A41" s="117"/>
      <c r="B41" s="118"/>
      <c r="C41" s="118"/>
      <c r="D41" s="118"/>
      <c r="E41" s="118"/>
      <c r="F41" s="118"/>
      <c r="G41" s="118"/>
      <c r="H41" s="118"/>
    </row>
    <row r="42" spans="1:8">
      <c r="A42" s="118"/>
      <c r="B42" s="120"/>
      <c r="C42" s="118"/>
      <c r="D42" s="118"/>
      <c r="E42" s="118"/>
      <c r="F42" s="118"/>
      <c r="G42" s="118"/>
      <c r="H42" s="118"/>
    </row>
    <row r="43" spans="1:8">
      <c r="A43" s="118"/>
      <c r="B43" s="120"/>
      <c r="C43" s="118"/>
      <c r="D43" s="118"/>
      <c r="E43" s="118"/>
      <c r="F43" s="118"/>
      <c r="G43" s="118"/>
      <c r="H43" s="118"/>
    </row>
    <row r="44" spans="1:8">
      <c r="A44" s="118"/>
      <c r="B44" s="120"/>
      <c r="C44" s="118"/>
      <c r="D44" s="118"/>
      <c r="E44" s="118"/>
      <c r="F44" s="118"/>
      <c r="G44" s="118"/>
      <c r="H44" s="118"/>
    </row>
    <row r="45" spans="1:8">
      <c r="A45" s="118"/>
      <c r="B45" s="118"/>
      <c r="C45" s="118"/>
      <c r="D45" s="118"/>
      <c r="E45" s="118"/>
      <c r="F45" s="118"/>
      <c r="G45" s="118"/>
      <c r="H45" s="118"/>
    </row>
    <row r="46" spans="1:8">
      <c r="A46" s="73"/>
      <c r="B46" s="73"/>
      <c r="C46" s="73"/>
      <c r="D46" s="73"/>
      <c r="E46" s="73"/>
      <c r="F46" s="73"/>
      <c r="G46" s="73"/>
      <c r="H46" s="73"/>
    </row>
    <row r="47" spans="1:8">
      <c r="A47" s="73"/>
      <c r="B47" s="73"/>
      <c r="C47" s="73"/>
      <c r="D47" s="73"/>
      <c r="E47" s="73"/>
      <c r="F47" s="73"/>
      <c r="G47" s="73"/>
      <c r="H47" s="73"/>
    </row>
    <row r="48" spans="1:8">
      <c r="A48" s="73"/>
      <c r="B48" s="73"/>
      <c r="C48" s="73"/>
      <c r="D48" s="73"/>
      <c r="E48" s="73"/>
      <c r="F48" s="73"/>
      <c r="G48" s="73"/>
      <c r="H48" s="73"/>
    </row>
    <row r="49" spans="1:8">
      <c r="A49" s="73"/>
      <c r="B49" s="73"/>
      <c r="C49" s="73"/>
      <c r="D49" s="73"/>
      <c r="E49" s="73"/>
      <c r="F49" s="73"/>
      <c r="G49" s="73"/>
      <c r="H49" s="73"/>
    </row>
    <row r="50" spans="1:8">
      <c r="A50" s="73"/>
      <c r="B50" s="73"/>
      <c r="C50" s="73"/>
      <c r="D50" s="73"/>
      <c r="E50" s="73"/>
      <c r="F50" s="73"/>
      <c r="G50" s="73"/>
      <c r="H50" s="73"/>
    </row>
    <row r="51" spans="1:8">
      <c r="A51" s="73"/>
      <c r="B51" s="73"/>
      <c r="C51" s="73"/>
      <c r="D51" s="73"/>
      <c r="E51" s="73"/>
      <c r="F51" s="73"/>
      <c r="G51" s="73"/>
      <c r="H51" s="73"/>
    </row>
    <row r="52" spans="1:8">
      <c r="A52" s="73"/>
      <c r="B52" s="73"/>
      <c r="C52" s="73"/>
      <c r="D52" s="73"/>
      <c r="E52" s="73"/>
      <c r="F52" s="73"/>
      <c r="G52" s="73"/>
      <c r="H52" s="73"/>
    </row>
    <row r="53" spans="1:8">
      <c r="A53" s="73"/>
      <c r="B53" s="73"/>
      <c r="C53" s="73"/>
      <c r="D53" s="73"/>
      <c r="E53" s="73"/>
      <c r="F53" s="73"/>
      <c r="G53" s="73"/>
      <c r="H53" s="7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EEF1B-6277-AA4E-8CF9-4D626AADDB00}">
  <dimension ref="A2:Q39"/>
  <sheetViews>
    <sheetView workbookViewId="0">
      <selection activeCell="J32" sqref="J32"/>
    </sheetView>
  </sheetViews>
  <sheetFormatPr baseColWidth="10" defaultRowHeight="16"/>
  <cols>
    <col min="1" max="1" width="48" bestFit="1" customWidth="1"/>
  </cols>
  <sheetData>
    <row r="2" spans="1:17">
      <c r="A2" s="1" t="s">
        <v>432</v>
      </c>
      <c r="B2" s="2" t="s">
        <v>5</v>
      </c>
      <c r="C2" s="2"/>
      <c r="D2" s="2"/>
      <c r="E2" s="2"/>
      <c r="F2" s="2"/>
      <c r="G2" s="2"/>
      <c r="H2" s="2" t="s">
        <v>6</v>
      </c>
      <c r="I2" s="2"/>
      <c r="J2" s="2"/>
      <c r="K2" s="2"/>
      <c r="L2" s="2"/>
      <c r="M2" s="2"/>
      <c r="N2" s="2"/>
      <c r="O2" s="2"/>
      <c r="P2" s="2"/>
      <c r="Q2" s="2"/>
    </row>
    <row r="3" spans="1:17">
      <c r="A3" s="30" t="s">
        <v>55</v>
      </c>
      <c r="B3" s="12">
        <v>4.79</v>
      </c>
      <c r="C3" s="13">
        <v>4.6500000000000004</v>
      </c>
      <c r="D3" s="13">
        <v>4.57</v>
      </c>
      <c r="E3" s="13">
        <v>3.85</v>
      </c>
      <c r="F3" s="13">
        <v>5.31</v>
      </c>
      <c r="G3" s="14">
        <v>4.72</v>
      </c>
      <c r="H3" s="21">
        <v>4.03</v>
      </c>
      <c r="I3" s="22">
        <v>5.95</v>
      </c>
      <c r="J3" s="22">
        <v>2.89</v>
      </c>
      <c r="K3" s="22">
        <v>3.65</v>
      </c>
      <c r="L3" s="22">
        <v>2.93</v>
      </c>
      <c r="M3" s="22">
        <v>2.2200000000000002</v>
      </c>
      <c r="N3" s="22">
        <v>3.5</v>
      </c>
      <c r="O3" s="22">
        <v>3.4</v>
      </c>
      <c r="P3" s="23">
        <v>4.32</v>
      </c>
      <c r="Q3" s="2"/>
    </row>
    <row r="4" spans="1:17">
      <c r="A4" s="31" t="s">
        <v>56</v>
      </c>
      <c r="B4" s="15">
        <v>87.2</v>
      </c>
      <c r="C4" s="16">
        <v>88.8</v>
      </c>
      <c r="D4" s="16">
        <v>88.2</v>
      </c>
      <c r="E4" s="16">
        <v>88.7</v>
      </c>
      <c r="F4" s="16">
        <v>86.1</v>
      </c>
      <c r="G4" s="17">
        <v>86.5</v>
      </c>
      <c r="H4" s="24">
        <v>91.1</v>
      </c>
      <c r="I4" s="25">
        <v>92.8</v>
      </c>
      <c r="J4" s="25">
        <v>89.7</v>
      </c>
      <c r="K4" s="25">
        <v>89.4</v>
      </c>
      <c r="L4" s="25">
        <v>89</v>
      </c>
      <c r="M4" s="25">
        <v>88.4</v>
      </c>
      <c r="N4" s="25">
        <v>89.3</v>
      </c>
      <c r="O4" s="25">
        <v>90.5</v>
      </c>
      <c r="P4" s="26">
        <v>91.5</v>
      </c>
      <c r="Q4" s="2"/>
    </row>
    <row r="5" spans="1:17">
      <c r="A5" s="31" t="s">
        <v>57</v>
      </c>
      <c r="B5" s="164">
        <f t="shared" ref="B5:P5" si="0">B3*B4/100</f>
        <v>4.1768800000000006</v>
      </c>
      <c r="C5" s="165">
        <f t="shared" si="0"/>
        <v>4.1292</v>
      </c>
      <c r="D5" s="165">
        <f t="shared" si="0"/>
        <v>4.0307399999999998</v>
      </c>
      <c r="E5" s="165">
        <f t="shared" si="0"/>
        <v>3.4149500000000002</v>
      </c>
      <c r="F5" s="165">
        <f t="shared" si="0"/>
        <v>4.571909999999999</v>
      </c>
      <c r="G5" s="166">
        <f t="shared" si="0"/>
        <v>4.0827999999999998</v>
      </c>
      <c r="H5" s="167">
        <f t="shared" si="0"/>
        <v>3.6713299999999998</v>
      </c>
      <c r="I5" s="168">
        <f t="shared" si="0"/>
        <v>5.5215999999999994</v>
      </c>
      <c r="J5" s="168">
        <f t="shared" si="0"/>
        <v>2.59233</v>
      </c>
      <c r="K5" s="168">
        <f t="shared" si="0"/>
        <v>3.2631000000000001</v>
      </c>
      <c r="L5" s="168">
        <f t="shared" si="0"/>
        <v>2.6077000000000004</v>
      </c>
      <c r="M5" s="168">
        <f t="shared" si="0"/>
        <v>1.9624800000000002</v>
      </c>
      <c r="N5" s="168">
        <f t="shared" si="0"/>
        <v>3.1255000000000002</v>
      </c>
      <c r="O5" s="168">
        <f t="shared" si="0"/>
        <v>3.077</v>
      </c>
      <c r="P5" s="169">
        <f t="shared" si="0"/>
        <v>3.9528000000000003</v>
      </c>
      <c r="Q5" s="2"/>
    </row>
    <row r="6" spans="1:17">
      <c r="A6" s="31"/>
      <c r="B6" s="15"/>
      <c r="C6" s="16"/>
      <c r="D6" s="16"/>
      <c r="E6" s="16"/>
      <c r="F6" s="16"/>
      <c r="G6" s="17"/>
      <c r="H6" s="24"/>
      <c r="I6" s="25"/>
      <c r="J6" s="25"/>
      <c r="K6" s="25"/>
      <c r="L6" s="25"/>
      <c r="M6" s="25"/>
      <c r="N6" s="25"/>
      <c r="O6" s="25"/>
      <c r="P6" s="26"/>
      <c r="Q6" s="2"/>
    </row>
    <row r="7" spans="1:17">
      <c r="A7" s="31" t="s">
        <v>58</v>
      </c>
      <c r="B7" s="15">
        <v>164325</v>
      </c>
      <c r="C7" s="16">
        <v>166237</v>
      </c>
      <c r="D7" s="16">
        <v>154882</v>
      </c>
      <c r="E7" s="16">
        <v>135047</v>
      </c>
      <c r="F7" s="16">
        <v>172983</v>
      </c>
      <c r="G7" s="17">
        <v>159795</v>
      </c>
      <c r="H7" s="24">
        <v>130527</v>
      </c>
      <c r="I7" s="25">
        <v>197833</v>
      </c>
      <c r="J7" s="25">
        <v>78076</v>
      </c>
      <c r="K7" s="25">
        <v>83083</v>
      </c>
      <c r="L7" s="25">
        <v>101367</v>
      </c>
      <c r="M7" s="25">
        <v>59152</v>
      </c>
      <c r="N7" s="25">
        <v>105993</v>
      </c>
      <c r="O7" s="25">
        <v>93861</v>
      </c>
      <c r="P7" s="26">
        <v>127186</v>
      </c>
      <c r="Q7" s="2"/>
    </row>
    <row r="8" spans="1:17">
      <c r="A8" s="31" t="s">
        <v>59</v>
      </c>
      <c r="B8" s="15">
        <v>42434</v>
      </c>
      <c r="C8" s="16">
        <v>39917</v>
      </c>
      <c r="D8" s="16">
        <v>37453</v>
      </c>
      <c r="E8" s="16">
        <v>33472</v>
      </c>
      <c r="F8" s="16">
        <v>42835</v>
      </c>
      <c r="G8" s="17">
        <v>39967</v>
      </c>
      <c r="H8" s="24">
        <v>26622</v>
      </c>
      <c r="I8" s="25">
        <v>27762</v>
      </c>
      <c r="J8" s="25">
        <v>20050</v>
      </c>
      <c r="K8" s="25">
        <v>22110</v>
      </c>
      <c r="L8" s="25">
        <v>27116</v>
      </c>
      <c r="M8" s="25">
        <v>20797</v>
      </c>
      <c r="N8" s="25">
        <v>27535</v>
      </c>
      <c r="O8" s="25">
        <v>20846</v>
      </c>
      <c r="P8" s="26">
        <v>23737</v>
      </c>
      <c r="Q8" s="2"/>
    </row>
    <row r="9" spans="1:17">
      <c r="A9" s="31" t="s">
        <v>60</v>
      </c>
      <c r="B9" s="15">
        <v>32473</v>
      </c>
      <c r="C9" s="16">
        <v>28633</v>
      </c>
      <c r="D9" s="16">
        <v>28524</v>
      </c>
      <c r="E9" s="16">
        <v>26805</v>
      </c>
      <c r="F9" s="16">
        <v>29464</v>
      </c>
      <c r="G9" s="17">
        <v>23769</v>
      </c>
      <c r="H9" s="24">
        <v>39382</v>
      </c>
      <c r="I9" s="25">
        <v>39731</v>
      </c>
      <c r="J9" s="25">
        <v>29402</v>
      </c>
      <c r="K9" s="25">
        <v>28882</v>
      </c>
      <c r="L9" s="25">
        <v>32568</v>
      </c>
      <c r="M9" s="25">
        <v>24096</v>
      </c>
      <c r="N9" s="25">
        <v>35344</v>
      </c>
      <c r="O9" s="25">
        <v>27169</v>
      </c>
      <c r="P9" s="26">
        <v>26799</v>
      </c>
      <c r="Q9" s="2"/>
    </row>
    <row r="10" spans="1:17">
      <c r="A10" s="31"/>
      <c r="B10" s="15"/>
      <c r="C10" s="16"/>
      <c r="D10" s="16"/>
      <c r="E10" s="16"/>
      <c r="F10" s="16"/>
      <c r="G10" s="17"/>
      <c r="H10" s="24"/>
      <c r="I10" s="25"/>
      <c r="J10" s="25"/>
      <c r="K10" s="25"/>
      <c r="L10" s="25"/>
      <c r="M10" s="25"/>
      <c r="N10" s="25"/>
      <c r="O10" s="25"/>
      <c r="P10" s="26"/>
      <c r="Q10" s="2"/>
    </row>
    <row r="11" spans="1:17">
      <c r="A11" s="31" t="s">
        <v>61</v>
      </c>
      <c r="B11" s="137">
        <f t="shared" ref="B11:P12" si="1">B8*100/(B8+B7)</f>
        <v>20.523411314622336</v>
      </c>
      <c r="C11" s="138">
        <f t="shared" si="1"/>
        <v>19.362709430813858</v>
      </c>
      <c r="D11" s="138">
        <f t="shared" si="1"/>
        <v>19.472794863129437</v>
      </c>
      <c r="E11" s="138">
        <f t="shared" si="1"/>
        <v>19.862448744651939</v>
      </c>
      <c r="F11" s="138">
        <f t="shared" si="1"/>
        <v>19.847742078973951</v>
      </c>
      <c r="G11" s="139">
        <f t="shared" si="1"/>
        <v>20.007308697349846</v>
      </c>
      <c r="H11" s="140">
        <f t="shared" si="1"/>
        <v>16.940610503407594</v>
      </c>
      <c r="I11" s="141">
        <f t="shared" si="1"/>
        <v>12.306123805935416</v>
      </c>
      <c r="J11" s="141">
        <f t="shared" si="1"/>
        <v>20.432912785602184</v>
      </c>
      <c r="K11" s="141">
        <f t="shared" si="1"/>
        <v>21.018508836139286</v>
      </c>
      <c r="L11" s="141">
        <f t="shared" si="1"/>
        <v>21.104737591743653</v>
      </c>
      <c r="M11" s="141">
        <f t="shared" si="1"/>
        <v>26.012833181152985</v>
      </c>
      <c r="N11" s="141">
        <f t="shared" si="1"/>
        <v>20.621143131028699</v>
      </c>
      <c r="O11" s="141">
        <f t="shared" si="1"/>
        <v>18.173258824657605</v>
      </c>
      <c r="P11" s="142">
        <f t="shared" si="1"/>
        <v>15.727887730829629</v>
      </c>
      <c r="Q11" s="2"/>
    </row>
    <row r="12" spans="1:17">
      <c r="A12" s="32" t="s">
        <v>62</v>
      </c>
      <c r="B12" s="143">
        <f t="shared" si="1"/>
        <v>43.351088683300624</v>
      </c>
      <c r="C12" s="144">
        <f t="shared" si="1"/>
        <v>41.769511305616341</v>
      </c>
      <c r="D12" s="144">
        <f t="shared" si="1"/>
        <v>43.2332479500432</v>
      </c>
      <c r="E12" s="144">
        <f t="shared" si="1"/>
        <v>44.469698226520897</v>
      </c>
      <c r="F12" s="144">
        <f t="shared" si="1"/>
        <v>40.752984135326905</v>
      </c>
      <c r="G12" s="145">
        <f t="shared" si="1"/>
        <v>37.292895694740807</v>
      </c>
      <c r="H12" s="146">
        <f t="shared" si="1"/>
        <v>59.666080843585235</v>
      </c>
      <c r="I12" s="147">
        <f t="shared" si="1"/>
        <v>58.866845450639325</v>
      </c>
      <c r="J12" s="147">
        <f t="shared" si="1"/>
        <v>59.455633745854563</v>
      </c>
      <c r="K12" s="147">
        <f t="shared" si="1"/>
        <v>56.640257295262003</v>
      </c>
      <c r="L12" s="147">
        <f t="shared" si="1"/>
        <v>54.567388244755712</v>
      </c>
      <c r="M12" s="147">
        <f t="shared" si="1"/>
        <v>53.674292205911833</v>
      </c>
      <c r="N12" s="147">
        <f t="shared" si="1"/>
        <v>56.209545317196522</v>
      </c>
      <c r="O12" s="147">
        <f t="shared" si="1"/>
        <v>56.584400708112049</v>
      </c>
      <c r="P12" s="148">
        <f t="shared" si="1"/>
        <v>53.029523507994298</v>
      </c>
      <c r="Q12" s="2"/>
    </row>
    <row r="13" spans="1:1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>
      <c r="A14" s="1" t="s">
        <v>36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>
      <c r="A15" s="30" t="s">
        <v>55</v>
      </c>
      <c r="B15" s="79">
        <f>AVERAGE(B3:G3)</f>
        <v>4.6483333333333334</v>
      </c>
      <c r="C15" s="106">
        <f>AVERAGE(H3:P3)</f>
        <v>3.6544444444444446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>
      <c r="A16" s="31" t="s">
        <v>57</v>
      </c>
      <c r="B16" s="107">
        <f>AVERAGE(B5:G5)</f>
        <v>4.0677466666666664</v>
      </c>
      <c r="C16" s="108">
        <f>AVERAGE(H5:P5)</f>
        <v>3.3082044444444438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31"/>
      <c r="B17" s="135"/>
      <c r="C17" s="136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31" t="s">
        <v>61</v>
      </c>
      <c r="B18" s="151">
        <f>AVERAGE(B11:G11)</f>
        <v>19.846069188256894</v>
      </c>
      <c r="C18" s="152">
        <f>AVERAGE(H11:P11)</f>
        <v>19.148668487833007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32" t="s">
        <v>62</v>
      </c>
      <c r="B19" s="154">
        <f>AVERAGE(B12:G12)</f>
        <v>41.81157099925813</v>
      </c>
      <c r="C19" s="155">
        <f>AVERAGE(H12:P12)</f>
        <v>56.521551924367955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2"/>
      <c r="B20" s="73"/>
      <c r="C20" s="7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170" t="s">
        <v>44</v>
      </c>
      <c r="B21" s="73"/>
      <c r="C21" s="7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>
      <c r="A22" s="30" t="s">
        <v>55</v>
      </c>
      <c r="B22" s="79">
        <f>STDEV(B3:G3)</f>
        <v>0.47042179654716948</v>
      </c>
      <c r="C22" s="106">
        <f>STDEV(H3:P3)</f>
        <v>1.0670650297792452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>
      <c r="A23" s="31" t="s">
        <v>57</v>
      </c>
      <c r="B23" s="107">
        <f>STDEV(B4:G4)</f>
        <v>1.1513759884011261</v>
      </c>
      <c r="C23" s="108">
        <f>STDEV(H5:P5)</f>
        <v>1.0216109387887247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A24" s="31"/>
      <c r="B24" s="135"/>
      <c r="C24" s="136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>
      <c r="A25" s="31" t="s">
        <v>61</v>
      </c>
      <c r="B25" s="5">
        <f>STDEV(B11:G11)</f>
        <v>0.41425402853505089</v>
      </c>
      <c r="C25" s="6">
        <f>STDEV(H11:P11)</f>
        <v>3.9148089669309978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A26" s="32" t="s">
        <v>62</v>
      </c>
      <c r="B26" s="7">
        <f>STDEV(B12:G12)</f>
        <v>2.568957846371188</v>
      </c>
      <c r="C26" s="8">
        <f>STDEV(H12:P12)</f>
        <v>2.4554173548700891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>
      <c r="A27" s="2"/>
      <c r="B27" s="73"/>
      <c r="C27" s="73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>
      <c r="A28" s="171" t="s">
        <v>8</v>
      </c>
      <c r="B28" s="73"/>
      <c r="C28" s="7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>
      <c r="A29" s="30" t="s">
        <v>55</v>
      </c>
      <c r="B29" s="100">
        <f>TTEST(B3:G3,H3:P3,2,2)</f>
        <v>5.3109038593137529E-2</v>
      </c>
      <c r="C29" s="7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>
      <c r="A30" s="31" t="s">
        <v>57</v>
      </c>
      <c r="B30" s="128">
        <f>TTEST(B5:G5,H5:P5,2,2)</f>
        <v>0.10774182195300776</v>
      </c>
      <c r="C30" s="73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>
      <c r="A31" s="31"/>
      <c r="B31" s="128"/>
      <c r="C31" s="7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>
      <c r="A32" s="31" t="s">
        <v>61</v>
      </c>
      <c r="B32" s="128">
        <f>TTEST(B11:G11,H11:P11,2,2)</f>
        <v>0.67468189967458869</v>
      </c>
      <c r="C32" s="172"/>
      <c r="D32" s="159"/>
      <c r="E32" s="159"/>
      <c r="F32" s="159"/>
      <c r="G32" s="159"/>
      <c r="H32" s="160"/>
      <c r="I32" s="160"/>
      <c r="J32" s="160"/>
      <c r="K32" s="160"/>
      <c r="L32" s="160"/>
      <c r="M32" s="160"/>
      <c r="N32" s="160"/>
      <c r="O32" s="160"/>
      <c r="P32" s="160"/>
      <c r="Q32" s="2"/>
    </row>
    <row r="33" spans="1:17">
      <c r="A33" s="32" t="s">
        <v>62</v>
      </c>
      <c r="B33" s="71">
        <f>TTEST(B12:G12,H12:P12,2,2)</f>
        <v>4.9365552340286993E-8</v>
      </c>
      <c r="C33" s="172"/>
      <c r="D33" s="159"/>
      <c r="E33" s="159"/>
      <c r="F33" s="159"/>
      <c r="G33" s="159"/>
      <c r="H33" s="160"/>
      <c r="I33" s="160"/>
      <c r="J33" s="160"/>
      <c r="K33" s="160"/>
      <c r="L33" s="160"/>
      <c r="M33" s="160"/>
      <c r="N33" s="160"/>
      <c r="O33" s="160"/>
      <c r="P33" s="160"/>
      <c r="Q33" s="2"/>
    </row>
    <row r="34" spans="1:17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8C3AA-5F7E-DD48-826D-65A33463E530}">
  <dimension ref="A1:Q59"/>
  <sheetViews>
    <sheetView workbookViewId="0">
      <selection activeCell="F24" sqref="F24"/>
    </sheetView>
  </sheetViews>
  <sheetFormatPr baseColWidth="10" defaultRowHeight="16"/>
  <cols>
    <col min="1" max="1" width="48" bestFit="1" customWidth="1"/>
  </cols>
  <sheetData>
    <row r="1" spans="1:17">
      <c r="A1" s="1" t="s">
        <v>431</v>
      </c>
      <c r="B1" s="2" t="s">
        <v>5</v>
      </c>
      <c r="C1" s="2"/>
      <c r="D1" s="2"/>
      <c r="E1" s="2"/>
      <c r="F1" s="2"/>
      <c r="G1" s="2"/>
      <c r="H1" s="2" t="s">
        <v>6</v>
      </c>
      <c r="I1" s="2"/>
      <c r="J1" s="2"/>
      <c r="K1" s="2"/>
      <c r="L1" s="2"/>
      <c r="M1" s="2"/>
      <c r="N1" s="2"/>
      <c r="O1" s="2"/>
      <c r="P1" s="2"/>
      <c r="Q1" s="2"/>
    </row>
    <row r="2" spans="1:17">
      <c r="A2" s="30" t="s">
        <v>63</v>
      </c>
      <c r="B2" s="12">
        <v>4.8899999999999997</v>
      </c>
      <c r="C2" s="13">
        <v>4.88</v>
      </c>
      <c r="D2" s="13">
        <v>4.5199999999999996</v>
      </c>
      <c r="E2" s="13">
        <v>4.6900000000000004</v>
      </c>
      <c r="F2" s="13">
        <v>4.83</v>
      </c>
      <c r="G2" s="14">
        <v>4.12</v>
      </c>
      <c r="H2" s="21">
        <v>5.97</v>
      </c>
      <c r="I2" s="22">
        <v>4.87</v>
      </c>
      <c r="J2" s="22">
        <v>5.21</v>
      </c>
      <c r="K2" s="22">
        <v>5.27</v>
      </c>
      <c r="L2" s="22">
        <v>4.62</v>
      </c>
      <c r="M2" s="22">
        <v>4.95</v>
      </c>
      <c r="N2" s="22">
        <v>5</v>
      </c>
      <c r="O2" s="22">
        <v>4.91</v>
      </c>
      <c r="P2" s="23">
        <v>5</v>
      </c>
      <c r="Q2" s="73"/>
    </row>
    <row r="3" spans="1:17">
      <c r="A3" s="31" t="s">
        <v>64</v>
      </c>
      <c r="B3" s="173">
        <v>28.8</v>
      </c>
      <c r="C3" s="174">
        <v>29.8</v>
      </c>
      <c r="D3" s="174">
        <v>25.6</v>
      </c>
      <c r="E3" s="174">
        <v>34.200000000000003</v>
      </c>
      <c r="F3" s="174">
        <v>25.6</v>
      </c>
      <c r="G3" s="175">
        <v>29.6</v>
      </c>
      <c r="H3" s="176">
        <v>69.7</v>
      </c>
      <c r="I3" s="177">
        <v>56.2</v>
      </c>
      <c r="J3" s="177">
        <v>74.5</v>
      </c>
      <c r="K3" s="177">
        <v>69</v>
      </c>
      <c r="L3" s="177">
        <v>66.099999999999994</v>
      </c>
      <c r="M3" s="177">
        <v>70.2</v>
      </c>
      <c r="N3" s="177">
        <v>66.5</v>
      </c>
      <c r="O3" s="177">
        <v>69.099999999999994</v>
      </c>
      <c r="P3" s="178">
        <v>65.400000000000006</v>
      </c>
      <c r="Q3" s="73"/>
    </row>
    <row r="4" spans="1:17">
      <c r="A4" s="31" t="s">
        <v>65</v>
      </c>
      <c r="B4" s="15"/>
      <c r="C4" s="16"/>
      <c r="D4" s="16"/>
      <c r="E4" s="16"/>
      <c r="F4" s="16"/>
      <c r="G4" s="17"/>
      <c r="H4" s="24"/>
      <c r="I4" s="25"/>
      <c r="J4" s="25"/>
      <c r="K4" s="25"/>
      <c r="L4" s="25"/>
      <c r="M4" s="25"/>
      <c r="N4" s="25"/>
      <c r="O4" s="25"/>
      <c r="P4" s="26"/>
      <c r="Q4" s="73"/>
    </row>
    <row r="5" spans="1:17">
      <c r="A5" s="31" t="s">
        <v>66</v>
      </c>
      <c r="B5" s="137">
        <v>36.621686041846615</v>
      </c>
      <c r="C5" s="138">
        <v>37.729192821978415</v>
      </c>
      <c r="D5" s="138">
        <v>36.299265878663221</v>
      </c>
      <c r="E5" s="138">
        <v>38.567960077293563</v>
      </c>
      <c r="F5" s="138">
        <v>37.427755957589696</v>
      </c>
      <c r="G5" s="139">
        <v>38.307992950812221</v>
      </c>
      <c r="H5" s="140">
        <v>28.303408806259739</v>
      </c>
      <c r="I5" s="141">
        <v>23.182570717586714</v>
      </c>
      <c r="J5" s="141">
        <v>31.127714626275548</v>
      </c>
      <c r="K5" s="141">
        <v>23.000291587282266</v>
      </c>
      <c r="L5" s="141">
        <v>33.872186279552217</v>
      </c>
      <c r="M5" s="141">
        <v>29.794717485790706</v>
      </c>
      <c r="N5" s="141">
        <v>27.040142181858787</v>
      </c>
      <c r="O5" s="141">
        <v>29.683974607409276</v>
      </c>
      <c r="P5" s="142">
        <v>27.003174069666898</v>
      </c>
      <c r="Q5" s="73"/>
    </row>
    <row r="6" spans="1:17">
      <c r="A6" s="31" t="s">
        <v>67</v>
      </c>
      <c r="B6" s="137">
        <v>34.272356975300774</v>
      </c>
      <c r="C6" s="138">
        <v>33.869331476255994</v>
      </c>
      <c r="D6" s="138">
        <v>35.913409126304316</v>
      </c>
      <c r="E6" s="138">
        <v>33.128148618759774</v>
      </c>
      <c r="F6" s="138">
        <v>33.766967174749183</v>
      </c>
      <c r="G6" s="139">
        <v>33.313976681125247</v>
      </c>
      <c r="H6" s="140">
        <v>26.563342489714991</v>
      </c>
      <c r="I6" s="141">
        <v>26.413691534203444</v>
      </c>
      <c r="J6" s="141">
        <v>25.466465098700468</v>
      </c>
      <c r="K6" s="141">
        <v>24.08284475949711</v>
      </c>
      <c r="L6" s="141">
        <v>27.145096553030957</v>
      </c>
      <c r="M6" s="141">
        <v>28.108659311267136</v>
      </c>
      <c r="N6" s="141">
        <v>26.201520452599844</v>
      </c>
      <c r="O6" s="141">
        <v>24.809750850976258</v>
      </c>
      <c r="P6" s="142">
        <v>30.07532655511795</v>
      </c>
      <c r="Q6" s="73"/>
    </row>
    <row r="7" spans="1:17">
      <c r="A7" s="31" t="s">
        <v>68</v>
      </c>
      <c r="B7" s="137">
        <v>29.105956982852611</v>
      </c>
      <c r="C7" s="138">
        <v>28.401475701765587</v>
      </c>
      <c r="D7" s="138">
        <v>27.787324995032463</v>
      </c>
      <c r="E7" s="138">
        <v>28.303891303946664</v>
      </c>
      <c r="F7" s="138">
        <v>28.805276867661124</v>
      </c>
      <c r="G7" s="139">
        <v>28.378030368062532</v>
      </c>
      <c r="H7" s="140">
        <v>45.13324870402527</v>
      </c>
      <c r="I7" s="141">
        <v>50.403737748209842</v>
      </c>
      <c r="J7" s="141">
        <v>43.405820275023984</v>
      </c>
      <c r="K7" s="141">
        <v>52.916863653220624</v>
      </c>
      <c r="L7" s="141">
        <v>38.98271716741683</v>
      </c>
      <c r="M7" s="141">
        <v>42.096623202942162</v>
      </c>
      <c r="N7" s="141">
        <v>46.758337365541372</v>
      </c>
      <c r="O7" s="141">
        <v>45.506274541614467</v>
      </c>
      <c r="P7" s="142">
        <v>42.921499375215149</v>
      </c>
      <c r="Q7" s="73"/>
    </row>
    <row r="8" spans="1:17">
      <c r="A8" s="31"/>
      <c r="B8" s="15"/>
      <c r="C8" s="16"/>
      <c r="D8" s="16"/>
      <c r="E8" s="16"/>
      <c r="F8" s="16"/>
      <c r="G8" s="17"/>
      <c r="H8" s="24"/>
      <c r="I8" s="25"/>
      <c r="J8" s="25"/>
      <c r="K8" s="25"/>
      <c r="L8" s="25"/>
      <c r="M8" s="25"/>
      <c r="N8" s="25"/>
      <c r="O8" s="25"/>
      <c r="P8" s="26"/>
      <c r="Q8" s="73"/>
    </row>
    <row r="9" spans="1:17">
      <c r="A9" s="31" t="s">
        <v>69</v>
      </c>
      <c r="B9" s="15">
        <v>164325</v>
      </c>
      <c r="C9" s="16">
        <v>166237</v>
      </c>
      <c r="D9" s="16">
        <v>154882</v>
      </c>
      <c r="E9" s="16">
        <v>135047</v>
      </c>
      <c r="F9" s="16">
        <v>172983</v>
      </c>
      <c r="G9" s="17">
        <v>159795</v>
      </c>
      <c r="H9" s="24">
        <v>130527</v>
      </c>
      <c r="I9" s="25">
        <v>197833</v>
      </c>
      <c r="J9" s="25">
        <v>78076</v>
      </c>
      <c r="K9" s="25">
        <v>83083</v>
      </c>
      <c r="L9" s="25">
        <v>101367</v>
      </c>
      <c r="M9" s="25">
        <v>59152</v>
      </c>
      <c r="N9" s="25">
        <v>105993</v>
      </c>
      <c r="O9" s="25">
        <v>93861</v>
      </c>
      <c r="P9" s="26">
        <v>127186</v>
      </c>
      <c r="Q9" s="73"/>
    </row>
    <row r="10" spans="1:17">
      <c r="A10" s="31" t="s">
        <v>70</v>
      </c>
      <c r="B10" s="15">
        <v>155180</v>
      </c>
      <c r="C10" s="16">
        <v>156572</v>
      </c>
      <c r="D10" s="16">
        <v>135185</v>
      </c>
      <c r="E10" s="16">
        <v>146301</v>
      </c>
      <c r="F10" s="16">
        <v>147133</v>
      </c>
      <c r="G10" s="17">
        <v>151728</v>
      </c>
      <c r="H10" s="24">
        <v>133330</v>
      </c>
      <c r="I10" s="25">
        <v>114122</v>
      </c>
      <c r="J10" s="25">
        <v>107070</v>
      </c>
      <c r="K10" s="25">
        <v>81246</v>
      </c>
      <c r="L10" s="25">
        <v>137642</v>
      </c>
      <c r="M10" s="25">
        <v>89116</v>
      </c>
      <c r="N10" s="25">
        <v>116238</v>
      </c>
      <c r="O10" s="25">
        <v>98804</v>
      </c>
      <c r="P10" s="26">
        <v>99622</v>
      </c>
      <c r="Q10" s="73"/>
    </row>
    <row r="11" spans="1:17">
      <c r="A11" s="31" t="s">
        <v>71</v>
      </c>
      <c r="B11" s="15">
        <v>145225</v>
      </c>
      <c r="C11" s="16">
        <v>140554</v>
      </c>
      <c r="D11" s="16">
        <v>133748</v>
      </c>
      <c r="E11" s="16">
        <v>125666</v>
      </c>
      <c r="F11" s="16">
        <v>132742</v>
      </c>
      <c r="G11" s="17">
        <v>131948</v>
      </c>
      <c r="H11" s="24">
        <v>125133</v>
      </c>
      <c r="I11" s="25">
        <v>130028</v>
      </c>
      <c r="J11" s="25">
        <v>87597</v>
      </c>
      <c r="K11" s="25">
        <v>85070</v>
      </c>
      <c r="L11" s="25">
        <v>110306</v>
      </c>
      <c r="M11" s="25">
        <v>84073</v>
      </c>
      <c r="N11" s="25">
        <v>112633</v>
      </c>
      <c r="O11" s="25">
        <v>82580</v>
      </c>
      <c r="P11" s="26">
        <v>110956</v>
      </c>
      <c r="Q11" s="73"/>
    </row>
    <row r="12" spans="1:17">
      <c r="A12" s="31" t="s">
        <v>72</v>
      </c>
      <c r="B12" s="15">
        <v>123333</v>
      </c>
      <c r="C12" s="16">
        <v>117863</v>
      </c>
      <c r="D12" s="16">
        <v>103485</v>
      </c>
      <c r="E12" s="16">
        <v>107366</v>
      </c>
      <c r="F12" s="16">
        <v>113237</v>
      </c>
      <c r="G12" s="17">
        <v>112398</v>
      </c>
      <c r="H12" s="24">
        <v>212611</v>
      </c>
      <c r="I12" s="25">
        <v>248125</v>
      </c>
      <c r="J12" s="25">
        <v>149303</v>
      </c>
      <c r="K12" s="25">
        <v>186923</v>
      </c>
      <c r="L12" s="25">
        <v>158409</v>
      </c>
      <c r="M12" s="25">
        <v>125911</v>
      </c>
      <c r="N12" s="25">
        <v>201001</v>
      </c>
      <c r="O12" s="25">
        <v>151469</v>
      </c>
      <c r="P12" s="26">
        <v>158349</v>
      </c>
      <c r="Q12" s="73"/>
    </row>
    <row r="13" spans="1:17">
      <c r="A13" s="31"/>
      <c r="B13" s="15"/>
      <c r="C13" s="16"/>
      <c r="D13" s="16"/>
      <c r="E13" s="16"/>
      <c r="F13" s="16"/>
      <c r="G13" s="17"/>
      <c r="H13" s="24"/>
      <c r="I13" s="25"/>
      <c r="J13" s="25"/>
      <c r="K13" s="25"/>
      <c r="L13" s="25"/>
      <c r="M13" s="25"/>
      <c r="N13" s="25"/>
      <c r="O13" s="25"/>
      <c r="P13" s="26"/>
      <c r="Q13" s="73"/>
    </row>
    <row r="14" spans="1:17">
      <c r="A14" s="31" t="s">
        <v>73</v>
      </c>
      <c r="B14" s="15">
        <f t="shared" ref="B14:P16" si="0">B10*100/(B10+B9)</f>
        <v>48.568879986228694</v>
      </c>
      <c r="C14" s="16">
        <f t="shared" si="0"/>
        <v>48.502984737104605</v>
      </c>
      <c r="D14" s="16">
        <f t="shared" si="0"/>
        <v>46.604749937083504</v>
      </c>
      <c r="E14" s="16">
        <f t="shared" si="0"/>
        <v>52.000014217268294</v>
      </c>
      <c r="F14" s="16">
        <f t="shared" si="0"/>
        <v>45.962401129590525</v>
      </c>
      <c r="G14" s="17">
        <f t="shared" si="0"/>
        <v>48.70523203744186</v>
      </c>
      <c r="H14" s="24">
        <f t="shared" si="0"/>
        <v>50.531158923204615</v>
      </c>
      <c r="I14" s="25">
        <f t="shared" si="0"/>
        <v>36.582840473786284</v>
      </c>
      <c r="J14" s="25">
        <f t="shared" si="0"/>
        <v>57.830036835794452</v>
      </c>
      <c r="K14" s="25">
        <f t="shared" si="0"/>
        <v>49.441060311935203</v>
      </c>
      <c r="L14" s="25">
        <f t="shared" si="0"/>
        <v>57.588626369718298</v>
      </c>
      <c r="M14" s="25">
        <f t="shared" si="0"/>
        <v>60.104675317668004</v>
      </c>
      <c r="N14" s="25">
        <f t="shared" si="0"/>
        <v>52.305033951158926</v>
      </c>
      <c r="O14" s="25">
        <f t="shared" si="0"/>
        <v>51.282796563984121</v>
      </c>
      <c r="P14" s="26">
        <f t="shared" si="0"/>
        <v>43.923494762089518</v>
      </c>
      <c r="Q14" s="73"/>
    </row>
    <row r="15" spans="1:17">
      <c r="A15" s="31" t="s">
        <v>74</v>
      </c>
      <c r="B15" s="15">
        <f t="shared" si="0"/>
        <v>48.34307018857875</v>
      </c>
      <c r="C15" s="16">
        <f t="shared" si="0"/>
        <v>47.30451054434819</v>
      </c>
      <c r="D15" s="16">
        <f t="shared" si="0"/>
        <v>49.732833084820385</v>
      </c>
      <c r="E15" s="16">
        <f t="shared" si="0"/>
        <v>46.206341210514509</v>
      </c>
      <c r="F15" s="16">
        <f t="shared" si="0"/>
        <v>47.429030817329163</v>
      </c>
      <c r="G15" s="17">
        <f t="shared" si="0"/>
        <v>46.513628223748221</v>
      </c>
      <c r="H15" s="24">
        <f t="shared" si="0"/>
        <v>48.414279800203509</v>
      </c>
      <c r="I15" s="25">
        <f t="shared" si="0"/>
        <v>53.257423714929345</v>
      </c>
      <c r="J15" s="25">
        <f t="shared" si="0"/>
        <v>44.99838185208587</v>
      </c>
      <c r="K15" s="25">
        <f t="shared" si="0"/>
        <v>51.149618797950886</v>
      </c>
      <c r="L15" s="25">
        <f t="shared" si="0"/>
        <v>44.487553841934599</v>
      </c>
      <c r="M15" s="25">
        <f t="shared" si="0"/>
        <v>48.544076124927102</v>
      </c>
      <c r="N15" s="25">
        <f t="shared" si="0"/>
        <v>49.212438447859277</v>
      </c>
      <c r="O15" s="25">
        <f t="shared" si="0"/>
        <v>45.527720195827634</v>
      </c>
      <c r="P15" s="26">
        <f t="shared" si="0"/>
        <v>52.691164319159647</v>
      </c>
      <c r="Q15" s="73"/>
    </row>
    <row r="16" spans="1:17">
      <c r="A16" s="32" t="s">
        <v>75</v>
      </c>
      <c r="B16" s="18">
        <f t="shared" si="0"/>
        <v>45.924157910023162</v>
      </c>
      <c r="C16" s="19">
        <f t="shared" si="0"/>
        <v>45.609615466474729</v>
      </c>
      <c r="D16" s="19">
        <f t="shared" si="0"/>
        <v>43.621671521247045</v>
      </c>
      <c r="E16" s="19">
        <f t="shared" si="0"/>
        <v>46.073500635105908</v>
      </c>
      <c r="F16" s="19">
        <f t="shared" si="0"/>
        <v>46.035230649770917</v>
      </c>
      <c r="G16" s="20">
        <f t="shared" si="0"/>
        <v>45.999525263356063</v>
      </c>
      <c r="H16" s="27">
        <f t="shared" si="0"/>
        <v>62.950341086740252</v>
      </c>
      <c r="I16" s="28">
        <f t="shared" si="0"/>
        <v>65.614975948888414</v>
      </c>
      <c r="J16" s="28">
        <f t="shared" si="0"/>
        <v>63.023638666103842</v>
      </c>
      <c r="K16" s="28">
        <f t="shared" si="0"/>
        <v>68.723459794921197</v>
      </c>
      <c r="L16" s="28">
        <f t="shared" si="0"/>
        <v>58.950561003293451</v>
      </c>
      <c r="M16" s="28">
        <f t="shared" si="0"/>
        <v>59.962187595245354</v>
      </c>
      <c r="N16" s="28">
        <f t="shared" si="0"/>
        <v>64.087758342526641</v>
      </c>
      <c r="O16" s="28">
        <f t="shared" si="0"/>
        <v>64.716790073873426</v>
      </c>
      <c r="P16" s="29">
        <f t="shared" si="0"/>
        <v>58.799131096711903</v>
      </c>
      <c r="Q16" s="179"/>
    </row>
    <row r="17" spans="1:17">
      <c r="A17" s="2"/>
      <c r="B17" s="180"/>
      <c r="C17" s="180"/>
      <c r="D17" s="180"/>
      <c r="E17" s="180"/>
      <c r="F17" s="180"/>
      <c r="G17" s="180"/>
      <c r="H17" s="180"/>
      <c r="I17" s="179"/>
      <c r="J17" s="179"/>
      <c r="K17" s="179"/>
      <c r="L17" s="179"/>
      <c r="M17" s="179"/>
      <c r="N17" s="179"/>
      <c r="O17" s="179"/>
      <c r="P17" s="179"/>
      <c r="Q17" s="179"/>
    </row>
    <row r="18" spans="1:17">
      <c r="A18" s="1" t="s">
        <v>0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118"/>
    </row>
    <row r="19" spans="1:17">
      <c r="A19" s="30" t="s">
        <v>63</v>
      </c>
      <c r="B19" s="3">
        <f>AVERAGE(B2:G2)</f>
        <v>4.6550000000000002</v>
      </c>
      <c r="C19" s="4">
        <f>AVERAGE(H2:P2)</f>
        <v>5.0888888888888886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118"/>
    </row>
    <row r="20" spans="1:17">
      <c r="A20" s="31" t="s">
        <v>64</v>
      </c>
      <c r="B20" s="5">
        <f>AVERAGE(B3:G3)</f>
        <v>28.933333333333334</v>
      </c>
      <c r="C20" s="6">
        <f>AVERAGE(H3:P3)</f>
        <v>67.411111111111097</v>
      </c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18"/>
    </row>
    <row r="21" spans="1:17">
      <c r="A21" s="31" t="s">
        <v>65</v>
      </c>
      <c r="B21" s="5"/>
      <c r="C21" s="6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179"/>
    </row>
    <row r="22" spans="1:17">
      <c r="A22" s="31" t="s">
        <v>66</v>
      </c>
      <c r="B22" s="5">
        <f>AVERAGE(B5:G5)</f>
        <v>37.492308954697286</v>
      </c>
      <c r="C22" s="6">
        <f>AVERAGE(H5:P5)</f>
        <v>28.112020040186906</v>
      </c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179"/>
    </row>
    <row r="23" spans="1:17">
      <c r="A23" s="31" t="s">
        <v>67</v>
      </c>
      <c r="B23" s="5">
        <f>AVERAGE(B6:G6)</f>
        <v>34.044031675415887</v>
      </c>
      <c r="C23" s="6">
        <f>AVERAGE(H6:P6)</f>
        <v>26.540744178345349</v>
      </c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1"/>
    </row>
    <row r="24" spans="1:17">
      <c r="A24" s="31" t="s">
        <v>68</v>
      </c>
      <c r="B24" s="5">
        <f>AVERAGE(B7:G7)</f>
        <v>28.463659369886827</v>
      </c>
      <c r="C24" s="6">
        <f>AVERAGE(H7:P7)</f>
        <v>45.347235781467738</v>
      </c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183"/>
    </row>
    <row r="25" spans="1:17">
      <c r="A25" s="31"/>
      <c r="B25" s="5"/>
      <c r="C25" s="6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184"/>
    </row>
    <row r="26" spans="1:17">
      <c r="A26" s="31" t="s">
        <v>73</v>
      </c>
      <c r="B26" s="5">
        <f>AVERAGE(B14:G14)</f>
        <v>48.390710340786249</v>
      </c>
      <c r="C26" s="6">
        <f>AVERAGE(H14:P14)</f>
        <v>51.06552483437104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185"/>
    </row>
    <row r="27" spans="1:17">
      <c r="A27" s="31" t="s">
        <v>74</v>
      </c>
      <c r="B27" s="5">
        <f>AVERAGE(B15:G15)</f>
        <v>47.588235678223207</v>
      </c>
      <c r="C27" s="6">
        <f>AVERAGE(H15:P15)</f>
        <v>48.698073010541982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185"/>
    </row>
    <row r="28" spans="1:17">
      <c r="A28" s="32" t="s">
        <v>75</v>
      </c>
      <c r="B28" s="7">
        <f>AVERAGE(B16:G16)</f>
        <v>45.543950240996303</v>
      </c>
      <c r="C28" s="8">
        <f>AVERAGE(H16:P16)</f>
        <v>62.980982623144932</v>
      </c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185"/>
    </row>
    <row r="29" spans="1:17">
      <c r="A29" s="2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</row>
    <row r="30" spans="1:17">
      <c r="A30" s="1" t="s">
        <v>7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179"/>
    </row>
    <row r="31" spans="1:17">
      <c r="A31" s="30" t="s">
        <v>63</v>
      </c>
      <c r="B31" s="79">
        <f>STDEV(B2:G2)</f>
        <v>0.29737182112634675</v>
      </c>
      <c r="C31" s="106">
        <f>STDEV(H2:P2)</f>
        <v>0.38057339779746957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179"/>
    </row>
    <row r="32" spans="1:17">
      <c r="A32" s="31" t="s">
        <v>64</v>
      </c>
      <c r="B32" s="107">
        <f>STDEV(B3:G3)</f>
        <v>3.1991665581314512</v>
      </c>
      <c r="C32" s="108">
        <f>STDEV(H3:P3)</f>
        <v>5.011597660538115</v>
      </c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79"/>
    </row>
    <row r="33" spans="1:17">
      <c r="A33" s="31" t="s">
        <v>65</v>
      </c>
      <c r="B33" s="107"/>
      <c r="C33" s="108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179"/>
    </row>
    <row r="34" spans="1:17">
      <c r="A34" s="31" t="s">
        <v>66</v>
      </c>
      <c r="B34" s="107">
        <f>STDEV(B5:G5)</f>
        <v>0.90155230716001244</v>
      </c>
      <c r="C34" s="108">
        <f>STDEV(H5:P5)</f>
        <v>3.5429643377077311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179"/>
    </row>
    <row r="35" spans="1:17">
      <c r="A35" s="31" t="s">
        <v>67</v>
      </c>
      <c r="B35" s="107">
        <f>STDEV(B6:G6)</f>
        <v>1.0025778235860088</v>
      </c>
      <c r="C35" s="108">
        <f>STDEV(H6:P6)</f>
        <v>1.7902611898381993</v>
      </c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79"/>
    </row>
    <row r="36" spans="1:17">
      <c r="A36" s="31" t="s">
        <v>68</v>
      </c>
      <c r="B36" s="107">
        <f>STDEV(B7:G7)</f>
        <v>0.45241615675071922</v>
      </c>
      <c r="C36" s="108">
        <f>STDEV(H7:P7)</f>
        <v>4.2669755146231809</v>
      </c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185"/>
    </row>
    <row r="37" spans="1:17">
      <c r="A37" s="31"/>
      <c r="B37" s="107"/>
      <c r="C37" s="108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</row>
    <row r="38" spans="1:17">
      <c r="A38" s="31" t="s">
        <v>73</v>
      </c>
      <c r="B38" s="107">
        <f>STDEV(B14:G14)</f>
        <v>2.1098193534922962</v>
      </c>
      <c r="C38" s="108">
        <f>STDEV(H14:P14)</f>
        <v>7.3763175037243673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</row>
    <row r="39" spans="1:17">
      <c r="A39" s="31" t="s">
        <v>74</v>
      </c>
      <c r="B39" s="107">
        <f>STDEV(B15:G15)</f>
        <v>1.2914590829622776</v>
      </c>
      <c r="C39" s="108">
        <f>STDEV(H15:P15)</f>
        <v>3.2515127734904694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</row>
    <row r="40" spans="1:17">
      <c r="A40" s="32" t="s">
        <v>75</v>
      </c>
      <c r="B40" s="109">
        <f>STDEV(B16:G16)</f>
        <v>0.95638422517002053</v>
      </c>
      <c r="C40" s="110">
        <f>STDEV(H16:P16)</f>
        <v>3.2977266296755867</v>
      </c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</row>
    <row r="41" spans="1:17">
      <c r="A41" s="2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</row>
    <row r="42" spans="1:17">
      <c r="A42" s="1" t="s">
        <v>8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</row>
    <row r="43" spans="1:17">
      <c r="A43" s="30" t="s">
        <v>63</v>
      </c>
      <c r="B43" s="100">
        <f>TTEST(B2:G2,H2:P2,2,2)</f>
        <v>3.5489786044178295E-2</v>
      </c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</row>
    <row r="44" spans="1:17">
      <c r="A44" s="31" t="s">
        <v>64</v>
      </c>
      <c r="B44" s="70">
        <f>TTEST(B3:G3,H3:P3,2,2)</f>
        <v>3.9938529603898484E-10</v>
      </c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73"/>
    </row>
    <row r="45" spans="1:17">
      <c r="A45" s="31" t="s">
        <v>65</v>
      </c>
      <c r="B45" s="186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</row>
    <row r="46" spans="1:17">
      <c r="A46" s="31" t="s">
        <v>66</v>
      </c>
      <c r="B46" s="70">
        <f>TTEST(B5:G5,H5:P5,2,2)</f>
        <v>2.842760873491123E-5</v>
      </c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</row>
    <row r="47" spans="1:17">
      <c r="A47" s="31" t="s">
        <v>67</v>
      </c>
      <c r="B47" s="70">
        <f>TTEST(B6:G6,H6:P6,2,2)</f>
        <v>4.3076110687969974E-7</v>
      </c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73"/>
    </row>
    <row r="48" spans="1:17">
      <c r="A48" s="31" t="s">
        <v>68</v>
      </c>
      <c r="B48" s="70">
        <f>TTEST(B7:G7,H7:P7,2,2)</f>
        <v>3.1106110777513629E-7</v>
      </c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</row>
    <row r="49" spans="1:17">
      <c r="A49" s="31"/>
      <c r="B49" s="18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>
      <c r="A50" s="31" t="s">
        <v>73</v>
      </c>
      <c r="B50" s="128">
        <f>TTEST(B14:G14,H14:P14,2,2)</f>
        <v>0.40778326482900595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>
      <c r="A51" s="31" t="s">
        <v>74</v>
      </c>
      <c r="B51" s="128">
        <f>TTEST(B15:G15,H15:P15,2,2)</f>
        <v>0.44502689095955883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>
      <c r="A52" s="32" t="s">
        <v>75</v>
      </c>
      <c r="B52" s="71">
        <f>TTEST(B16:G16,H16:P16,2,2)</f>
        <v>1.3220892665211328E-8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63746-3958-854B-B289-3E702295BBC7}">
  <dimension ref="A2:P16"/>
  <sheetViews>
    <sheetView workbookViewId="0">
      <selection activeCell="N52" sqref="N52"/>
    </sheetView>
  </sheetViews>
  <sheetFormatPr baseColWidth="10" defaultRowHeight="16"/>
  <cols>
    <col min="1" max="1" width="39.33203125" bestFit="1" customWidth="1"/>
  </cols>
  <sheetData>
    <row r="2" spans="1:16">
      <c r="A2" s="1" t="s">
        <v>76</v>
      </c>
      <c r="B2" s="2" t="s">
        <v>5</v>
      </c>
      <c r="C2" s="2"/>
      <c r="D2" s="2"/>
      <c r="E2" s="2"/>
      <c r="F2" s="2"/>
      <c r="G2" s="2"/>
      <c r="H2" s="2" t="s">
        <v>6</v>
      </c>
      <c r="I2" s="2"/>
      <c r="J2" s="2"/>
      <c r="K2" s="2"/>
      <c r="L2" s="2"/>
      <c r="M2" s="2"/>
      <c r="N2" s="2"/>
      <c r="O2" s="2"/>
      <c r="P2" s="2"/>
    </row>
    <row r="3" spans="1:16">
      <c r="A3" s="30" t="s">
        <v>77</v>
      </c>
      <c r="B3" s="12">
        <v>1.18</v>
      </c>
      <c r="C3" s="13">
        <v>1.36</v>
      </c>
      <c r="D3" s="13">
        <v>1.1599999999999999</v>
      </c>
      <c r="E3" s="13">
        <v>1.06</v>
      </c>
      <c r="F3" s="13">
        <v>1.44</v>
      </c>
      <c r="G3" s="14">
        <v>0.82</v>
      </c>
      <c r="H3" s="21">
        <v>3.48</v>
      </c>
      <c r="I3" s="22">
        <v>1.8</v>
      </c>
      <c r="J3" s="22">
        <v>2.2799999999999998</v>
      </c>
      <c r="K3" s="22">
        <v>2.23</v>
      </c>
      <c r="L3" s="22">
        <v>3.34</v>
      </c>
      <c r="M3" s="22">
        <v>2.98</v>
      </c>
      <c r="N3" s="22">
        <v>2.62</v>
      </c>
      <c r="O3" s="22">
        <v>2.65</v>
      </c>
      <c r="P3" s="23">
        <v>2.8</v>
      </c>
    </row>
    <row r="4" spans="1:16">
      <c r="A4" s="32" t="s">
        <v>78</v>
      </c>
      <c r="B4" s="18">
        <v>3.59</v>
      </c>
      <c r="C4" s="19">
        <v>4.8</v>
      </c>
      <c r="D4" s="19">
        <v>3</v>
      </c>
      <c r="E4" s="19">
        <v>2.33</v>
      </c>
      <c r="F4" s="19">
        <v>3.58</v>
      </c>
      <c r="G4" s="20">
        <v>3.49</v>
      </c>
      <c r="H4" s="27">
        <v>15.3</v>
      </c>
      <c r="I4" s="28">
        <v>6.22</v>
      </c>
      <c r="J4" s="28">
        <v>15.2</v>
      </c>
      <c r="K4" s="28">
        <v>23.1</v>
      </c>
      <c r="L4" s="28">
        <v>13.1</v>
      </c>
      <c r="M4" s="28">
        <v>13.5</v>
      </c>
      <c r="N4" s="28">
        <v>22.9</v>
      </c>
      <c r="O4" s="28">
        <v>19.3</v>
      </c>
      <c r="P4" s="29">
        <v>19</v>
      </c>
    </row>
    <row r="5" spans="1:16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>
      <c r="A6" s="1" t="s">
        <v>36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>
      <c r="A7" s="30" t="s">
        <v>77</v>
      </c>
      <c r="B7" s="79">
        <f>AVERAGE(B3:G3)</f>
        <v>1.17</v>
      </c>
      <c r="C7" s="106">
        <f>AVERAGE(H3:P3)</f>
        <v>2.6866666666666665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>
      <c r="A8" s="32" t="s">
        <v>78</v>
      </c>
      <c r="B8" s="109">
        <f>AVERAGE(B4:G4)</f>
        <v>3.4649999999999999</v>
      </c>
      <c r="C8" s="110">
        <f>AVERAGE(H4:P4)</f>
        <v>16.402222222222221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>
      <c r="A9" s="2"/>
      <c r="B9" s="73"/>
      <c r="C9" s="7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1" t="s">
        <v>44</v>
      </c>
      <c r="B10" s="73"/>
      <c r="C10" s="7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30" t="s">
        <v>77</v>
      </c>
      <c r="B11" s="79">
        <f>STDEV(B3:G3)</f>
        <v>0.22081666603768929</v>
      </c>
      <c r="C11" s="106">
        <f>STDEV(H3:P3)</f>
        <v>0.53863252779608617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32" t="s">
        <v>78</v>
      </c>
      <c r="B12" s="109">
        <f>STDEV(B4:G4)</f>
        <v>0.81438934177701605</v>
      </c>
      <c r="C12" s="110">
        <f>STDEV(H4:P4)</f>
        <v>5.3372787489922624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2"/>
      <c r="B13" s="73"/>
      <c r="C13" s="7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187" t="s">
        <v>8</v>
      </c>
      <c r="B14" s="73"/>
      <c r="C14" s="7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30" t="s">
        <v>77</v>
      </c>
      <c r="B15" s="69">
        <f>TTEST(B3:G3,H3:P3,2,2)</f>
        <v>2.0713980068513257E-5</v>
      </c>
      <c r="C15" s="7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32" t="s">
        <v>78</v>
      </c>
      <c r="B16" s="71">
        <f>TTEST(B4:G4,H4:P4,2,2)</f>
        <v>5.9689804112713532E-5</v>
      </c>
      <c r="C16" s="7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B479-DE91-1E42-AB34-E3FB55E33C6D}">
  <dimension ref="A2:P22"/>
  <sheetViews>
    <sheetView workbookViewId="0">
      <selection activeCell="D25" sqref="D25"/>
    </sheetView>
  </sheetViews>
  <sheetFormatPr baseColWidth="10" defaultRowHeight="16"/>
  <cols>
    <col min="1" max="1" width="63.83203125" bestFit="1" customWidth="1"/>
  </cols>
  <sheetData>
    <row r="2" spans="1:16">
      <c r="A2" s="117" t="s">
        <v>433</v>
      </c>
      <c r="B2" s="2" t="s">
        <v>5</v>
      </c>
      <c r="C2" s="2"/>
      <c r="D2" s="2"/>
      <c r="E2" s="2"/>
      <c r="F2" s="2"/>
      <c r="G2" s="2"/>
      <c r="H2" s="2" t="s">
        <v>6</v>
      </c>
      <c r="I2" s="2"/>
      <c r="J2" s="2"/>
      <c r="K2" s="2"/>
      <c r="L2" s="2"/>
      <c r="M2" s="2"/>
      <c r="N2" s="2"/>
      <c r="O2" s="2"/>
      <c r="P2" s="2"/>
    </row>
    <row r="3" spans="1:16">
      <c r="A3" s="188" t="s">
        <v>79</v>
      </c>
      <c r="B3" s="127">
        <v>9.3200000000000005E-2</v>
      </c>
      <c r="C3" s="189">
        <v>7.6799999999999993E-2</v>
      </c>
      <c r="D3" s="189">
        <v>8.1900000000000001E-2</v>
      </c>
      <c r="E3" s="189">
        <v>0.113</v>
      </c>
      <c r="F3" s="189">
        <v>9.1800000000000007E-2</v>
      </c>
      <c r="G3" s="190">
        <v>0.121</v>
      </c>
      <c r="H3" s="191">
        <v>0.122</v>
      </c>
      <c r="I3" s="191">
        <v>8.5099999999999995E-2</v>
      </c>
      <c r="J3" s="191">
        <v>0.114</v>
      </c>
      <c r="K3" s="191">
        <v>0.115</v>
      </c>
      <c r="L3" s="191">
        <v>8.2000000000000003E-2</v>
      </c>
      <c r="M3" s="191">
        <v>8.3299999999999999E-2</v>
      </c>
      <c r="N3" s="191">
        <v>0.10100000000000001</v>
      </c>
      <c r="O3" s="191">
        <v>9.6299999999999997E-2</v>
      </c>
      <c r="P3" s="192">
        <v>7.7200000000000005E-2</v>
      </c>
    </row>
    <row r="4" spans="1:16">
      <c r="A4" s="193" t="s">
        <v>80</v>
      </c>
      <c r="B4" s="194">
        <v>0.71</v>
      </c>
      <c r="C4" s="195">
        <v>0.56799999999999995</v>
      </c>
      <c r="D4" s="195">
        <v>0.55000000000000004</v>
      </c>
      <c r="E4" s="195">
        <v>0.53600000000000003</v>
      </c>
      <c r="F4" s="195">
        <v>0.66600000000000004</v>
      </c>
      <c r="G4" s="196">
        <v>0.75600000000000001</v>
      </c>
      <c r="H4" s="197">
        <v>0.627</v>
      </c>
      <c r="I4" s="197">
        <v>0.91800000000000004</v>
      </c>
      <c r="J4" s="197">
        <v>0.51800000000000002</v>
      </c>
      <c r="K4" s="197">
        <v>0.755</v>
      </c>
      <c r="L4" s="197">
        <v>0.48</v>
      </c>
      <c r="M4" s="197">
        <v>0.44900000000000001</v>
      </c>
      <c r="N4" s="197">
        <v>0.56799999999999995</v>
      </c>
      <c r="O4" s="197">
        <v>0.52100000000000002</v>
      </c>
      <c r="P4" s="198">
        <v>0.68600000000000005</v>
      </c>
    </row>
    <row r="5" spans="1:16">
      <c r="A5" s="2"/>
      <c r="B5" s="73"/>
      <c r="C5" s="73"/>
      <c r="D5" s="73"/>
      <c r="E5" s="73"/>
      <c r="F5" s="73"/>
      <c r="G5" s="73"/>
      <c r="H5" s="2"/>
      <c r="I5" s="2"/>
      <c r="J5" s="2"/>
      <c r="K5" s="2"/>
      <c r="L5" s="2"/>
      <c r="M5" s="2"/>
      <c r="N5" s="2"/>
      <c r="O5" s="2"/>
      <c r="P5" s="2"/>
    </row>
    <row r="6" spans="1:16">
      <c r="A6" s="1" t="s">
        <v>36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>
      <c r="A7" s="188" t="s">
        <v>79</v>
      </c>
      <c r="B7" s="79">
        <f>AVERAGE(B3:G3)</f>
        <v>9.6283333333333332E-2</v>
      </c>
      <c r="C7" s="106">
        <f>AVERAGE(H3:P3)</f>
        <v>9.7322222222222227E-2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>
      <c r="A8" s="193" t="s">
        <v>80</v>
      </c>
      <c r="B8" s="109">
        <f>AVERAGE(B4:G4)</f>
        <v>0.63099999999999989</v>
      </c>
      <c r="C8" s="110">
        <f>AVERAGE(H4:P4)</f>
        <v>0.61355555555555552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>
      <c r="A9" s="2"/>
      <c r="B9" s="73"/>
      <c r="C9" s="7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1" t="s">
        <v>44</v>
      </c>
      <c r="B10" s="73"/>
      <c r="C10" s="7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188" t="s">
        <v>79</v>
      </c>
      <c r="B11" s="79">
        <f>STDEV(B3:G3)</f>
        <v>1.7357697619980291E-2</v>
      </c>
      <c r="C11" s="106">
        <f>STDEV(H3:P3)</f>
        <v>1.6582730307293864E-2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193" t="s">
        <v>80</v>
      </c>
      <c r="B12" s="109">
        <f>STDEV(B4:G4)</f>
        <v>9.2353668037605141E-2</v>
      </c>
      <c r="C12" s="110">
        <f>STDEV(H4:P4)</f>
        <v>0.15116639103245749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2"/>
      <c r="B13" s="73"/>
      <c r="C13" s="7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187" t="s">
        <v>8</v>
      </c>
      <c r="B14" s="73"/>
      <c r="C14" s="7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188" t="s">
        <v>79</v>
      </c>
      <c r="B15" s="99">
        <f>TTEST(B3:G3,H3:P3,2,2)</f>
        <v>0.90885042553237783</v>
      </c>
      <c r="C15" s="7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193" t="s">
        <v>80</v>
      </c>
      <c r="B16" s="131">
        <f>TTEST(B4:G4,H4:P4,2,2)</f>
        <v>0.80548604744440189</v>
      </c>
      <c r="C16" s="7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</row>
    <row r="18" spans="1:16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</row>
    <row r="19" spans="1:16">
      <c r="E19" s="159"/>
      <c r="F19" s="159"/>
      <c r="G19" s="159"/>
      <c r="H19" s="160"/>
      <c r="I19" s="160"/>
      <c r="J19" s="160"/>
      <c r="L19" s="159"/>
      <c r="M19" s="160"/>
      <c r="N19" s="159"/>
      <c r="O19" s="160"/>
    </row>
    <row r="20" spans="1:16">
      <c r="E20" s="159"/>
      <c r="F20" s="159"/>
      <c r="G20" s="159"/>
      <c r="H20" s="160"/>
      <c r="I20" s="160"/>
      <c r="J20" s="160"/>
      <c r="L20" s="159"/>
      <c r="M20" s="160"/>
      <c r="N20" s="159"/>
      <c r="O20" s="160"/>
    </row>
    <row r="21" spans="1:16">
      <c r="E21" s="159"/>
      <c r="F21" s="159"/>
      <c r="G21" s="159"/>
      <c r="H21" s="160"/>
      <c r="I21" s="160"/>
      <c r="J21" s="160"/>
      <c r="L21" s="159"/>
      <c r="M21" s="160"/>
      <c r="N21" s="159"/>
      <c r="O21" s="160"/>
    </row>
    <row r="22" spans="1:16">
      <c r="E22" s="159"/>
      <c r="F22" s="159"/>
      <c r="G22" s="159"/>
      <c r="H22" s="160"/>
      <c r="I22" s="160"/>
      <c r="J22" s="160"/>
      <c r="L22" s="159"/>
      <c r="M22" s="160"/>
      <c r="N22" s="159"/>
      <c r="O22" s="16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EDBAE-5E41-824F-B106-C6338C953D3B}">
  <dimension ref="A2:P22"/>
  <sheetViews>
    <sheetView workbookViewId="0">
      <selection activeCell="A3" sqref="A3"/>
    </sheetView>
  </sheetViews>
  <sheetFormatPr baseColWidth="10" defaultRowHeight="16"/>
  <cols>
    <col min="1" max="1" width="63.83203125" bestFit="1" customWidth="1"/>
  </cols>
  <sheetData>
    <row r="2" spans="1:16">
      <c r="A2" s="117" t="s">
        <v>440</v>
      </c>
      <c r="B2" s="2" t="s">
        <v>5</v>
      </c>
      <c r="C2" s="2"/>
      <c r="D2" s="2"/>
      <c r="E2" s="2"/>
      <c r="F2" s="2"/>
      <c r="G2" s="2"/>
      <c r="H2" s="2" t="s">
        <v>6</v>
      </c>
      <c r="I2" s="2"/>
      <c r="J2" s="2"/>
      <c r="K2" s="2"/>
      <c r="L2" s="2"/>
      <c r="M2" s="2"/>
      <c r="N2" s="2"/>
      <c r="O2" s="2"/>
      <c r="P2" s="2"/>
    </row>
    <row r="3" spans="1:16">
      <c r="A3" s="199" t="s">
        <v>81</v>
      </c>
      <c r="B3" s="12">
        <v>7.49</v>
      </c>
      <c r="C3" s="13">
        <v>6.24</v>
      </c>
      <c r="D3" s="13">
        <v>6.2</v>
      </c>
      <c r="E3" s="13">
        <v>7.26</v>
      </c>
      <c r="F3" s="13">
        <v>6.68</v>
      </c>
      <c r="G3" s="14">
        <v>5.9</v>
      </c>
      <c r="H3" s="21">
        <v>4.5199999999999996</v>
      </c>
      <c r="I3" s="22">
        <v>4.04</v>
      </c>
      <c r="J3" s="22">
        <v>4.68</v>
      </c>
      <c r="K3" s="22">
        <v>4.1399999999999997</v>
      </c>
      <c r="L3" s="22">
        <v>3.66</v>
      </c>
      <c r="M3" s="22">
        <v>4.1500000000000004</v>
      </c>
      <c r="N3" s="22">
        <v>4.29</v>
      </c>
      <c r="O3" s="22">
        <v>3.7</v>
      </c>
      <c r="P3" s="23">
        <v>3.83</v>
      </c>
    </row>
    <row r="4" spans="1:16">
      <c r="A4" s="200" t="s">
        <v>82</v>
      </c>
      <c r="B4" s="18">
        <v>3.93</v>
      </c>
      <c r="C4" s="19">
        <v>3.23</v>
      </c>
      <c r="D4" s="19">
        <v>3.07</v>
      </c>
      <c r="E4" s="19">
        <v>3.71</v>
      </c>
      <c r="F4" s="19">
        <v>3.4</v>
      </c>
      <c r="G4" s="20">
        <v>3.21</v>
      </c>
      <c r="H4" s="27">
        <v>3.23</v>
      </c>
      <c r="I4" s="28">
        <v>2.2999999999999998</v>
      </c>
      <c r="J4" s="28">
        <v>3.24</v>
      </c>
      <c r="K4" s="28">
        <v>2.16</v>
      </c>
      <c r="L4" s="28">
        <v>2.65</v>
      </c>
      <c r="M4" s="28">
        <v>2.64</v>
      </c>
      <c r="N4" s="28">
        <v>2.39</v>
      </c>
      <c r="O4" s="28">
        <v>2.27</v>
      </c>
      <c r="P4" s="29">
        <v>2.1</v>
      </c>
    </row>
    <row r="5" spans="1:16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>
      <c r="A6" s="1" t="s">
        <v>36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>
      <c r="A7" s="199" t="s">
        <v>81</v>
      </c>
      <c r="B7" s="79">
        <f>AVERAGE(B3:G3)</f>
        <v>6.628333333333333</v>
      </c>
      <c r="C7" s="106">
        <f>AVERAGE(H3:P3)</f>
        <v>4.112222222222222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>
      <c r="A8" s="200" t="s">
        <v>82</v>
      </c>
      <c r="B8" s="109">
        <f>AVERAGE(B4:G4)</f>
        <v>3.4250000000000003</v>
      </c>
      <c r="C8" s="110">
        <f>AVERAGE(H4:P4)</f>
        <v>2.5533333333333332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>
      <c r="A9" s="2"/>
      <c r="B9" s="73"/>
      <c r="C9" s="7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1" t="s">
        <v>44</v>
      </c>
      <c r="B10" s="73"/>
      <c r="C10" s="7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199" t="s">
        <v>81</v>
      </c>
      <c r="B11" s="79">
        <f>STDEV(B3:G3)</f>
        <v>0.63385855414805792</v>
      </c>
      <c r="C11" s="106">
        <f>STDEV(H3:P3)</f>
        <v>0.35031335179299739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00" t="s">
        <v>82</v>
      </c>
      <c r="B12" s="109">
        <f>STDEV(B4:G4)</f>
        <v>0.33080205561634596</v>
      </c>
      <c r="C12" s="110">
        <f>STDEV(H4:P4)</f>
        <v>0.42976737893888528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2"/>
      <c r="B13" s="73"/>
      <c r="C13" s="7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187" t="s">
        <v>8</v>
      </c>
      <c r="B14" s="73"/>
      <c r="C14" s="7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199" t="s">
        <v>81</v>
      </c>
      <c r="B15" s="69">
        <f>TTEST(B3:G3,H3:P3,2,2)</f>
        <v>1.8994282589863043E-7</v>
      </c>
      <c r="C15" s="7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200" t="s">
        <v>82</v>
      </c>
      <c r="B16" s="71">
        <f>TTEST(B4:G4,H4:P4,2,2)</f>
        <v>1.0577169419769858E-3</v>
      </c>
      <c r="C16" s="7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</row>
    <row r="18" spans="1:16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</row>
    <row r="19" spans="1:16">
      <c r="E19" s="159"/>
      <c r="F19" s="159"/>
      <c r="G19" s="159"/>
      <c r="H19" s="160"/>
      <c r="I19" s="160"/>
      <c r="J19" s="160"/>
      <c r="L19" s="159"/>
      <c r="M19" s="160"/>
      <c r="N19" s="159"/>
      <c r="O19" s="160"/>
    </row>
    <row r="20" spans="1:16">
      <c r="E20" s="159"/>
      <c r="F20" s="159"/>
      <c r="G20" s="159"/>
      <c r="H20" s="160"/>
      <c r="I20" s="160"/>
      <c r="J20" s="160"/>
      <c r="L20" s="159"/>
      <c r="M20" s="160"/>
      <c r="N20" s="159"/>
      <c r="O20" s="160"/>
    </row>
    <row r="21" spans="1:16">
      <c r="E21" s="159"/>
      <c r="F21" s="159"/>
      <c r="G21" s="159"/>
      <c r="H21" s="160"/>
      <c r="I21" s="160"/>
      <c r="J21" s="160"/>
      <c r="L21" s="159"/>
      <c r="M21" s="160"/>
      <c r="N21" s="159"/>
      <c r="O21" s="160"/>
    </row>
    <row r="22" spans="1:16">
      <c r="E22" s="159"/>
      <c r="F22" s="159"/>
      <c r="G22" s="159"/>
      <c r="H22" s="160"/>
      <c r="I22" s="160"/>
      <c r="J22" s="160"/>
      <c r="L22" s="159"/>
      <c r="M22" s="160"/>
      <c r="N22" s="159"/>
      <c r="O22" s="16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8FFCE-9CF1-504F-B4AB-382AC521ECFA}">
  <dimension ref="A2:AN64"/>
  <sheetViews>
    <sheetView workbookViewId="0">
      <selection activeCell="H29" sqref="H29"/>
    </sheetView>
  </sheetViews>
  <sheetFormatPr baseColWidth="10" defaultRowHeight="16"/>
  <cols>
    <col min="1" max="1" width="37.33203125" bestFit="1" customWidth="1"/>
    <col min="18" max="18" width="37.33203125" bestFit="1" customWidth="1"/>
  </cols>
  <sheetData>
    <row r="2" spans="1:33">
      <c r="A2" s="117" t="s">
        <v>205</v>
      </c>
      <c r="B2" s="2" t="s">
        <v>5</v>
      </c>
      <c r="C2" s="2"/>
      <c r="D2" s="2"/>
      <c r="E2" s="2"/>
      <c r="F2" s="2"/>
      <c r="G2" s="2"/>
      <c r="H2" s="2" t="s">
        <v>6</v>
      </c>
      <c r="I2" s="2"/>
      <c r="J2" s="118"/>
      <c r="K2" s="118"/>
      <c r="L2" s="118"/>
      <c r="M2" s="118"/>
      <c r="N2" s="118"/>
      <c r="O2" s="118"/>
      <c r="P2" s="118"/>
      <c r="R2" s="117" t="s">
        <v>206</v>
      </c>
      <c r="S2" s="2" t="s">
        <v>5</v>
      </c>
      <c r="T2" s="2"/>
      <c r="U2" s="2"/>
      <c r="V2" s="2"/>
      <c r="W2" s="2"/>
      <c r="X2" s="2"/>
      <c r="Y2" s="2" t="s">
        <v>6</v>
      </c>
      <c r="Z2" s="2"/>
      <c r="AA2" s="118"/>
      <c r="AB2" s="118"/>
      <c r="AC2" s="118"/>
      <c r="AD2" s="118"/>
      <c r="AE2" s="118"/>
      <c r="AF2" s="118"/>
      <c r="AG2" s="118"/>
    </row>
    <row r="3" spans="1:33">
      <c r="A3" s="199" t="s">
        <v>207</v>
      </c>
      <c r="B3" s="12">
        <v>2715</v>
      </c>
      <c r="C3" s="13">
        <v>2391</v>
      </c>
      <c r="D3" s="13">
        <v>2314</v>
      </c>
      <c r="E3" s="13">
        <v>2198</v>
      </c>
      <c r="F3" s="13">
        <v>2462</v>
      </c>
      <c r="G3" s="14">
        <v>2208</v>
      </c>
      <c r="H3" s="21">
        <v>2375</v>
      </c>
      <c r="I3" s="22">
        <v>2477</v>
      </c>
      <c r="J3" s="22">
        <v>2118</v>
      </c>
      <c r="K3" s="22">
        <v>2217</v>
      </c>
      <c r="L3" s="22">
        <v>2253</v>
      </c>
      <c r="M3" s="22">
        <v>2114</v>
      </c>
      <c r="N3" s="22">
        <v>2113</v>
      </c>
      <c r="O3" s="22">
        <v>2137</v>
      </c>
      <c r="P3" s="23">
        <v>2303</v>
      </c>
      <c r="R3" s="188" t="s">
        <v>207</v>
      </c>
      <c r="S3" s="12">
        <v>2600</v>
      </c>
      <c r="T3" s="13">
        <v>2379</v>
      </c>
      <c r="U3" s="13">
        <v>2399</v>
      </c>
      <c r="V3" s="13">
        <v>2253</v>
      </c>
      <c r="W3" s="13">
        <v>2321</v>
      </c>
      <c r="X3" s="14">
        <v>2152</v>
      </c>
      <c r="Y3" s="21">
        <v>2608</v>
      </c>
      <c r="Z3" s="22">
        <v>2858</v>
      </c>
      <c r="AA3" s="22">
        <v>2463</v>
      </c>
      <c r="AB3" s="22">
        <v>2486</v>
      </c>
      <c r="AC3" s="22">
        <v>2350</v>
      </c>
      <c r="AD3" s="22">
        <v>2256</v>
      </c>
      <c r="AE3" s="22">
        <v>2426</v>
      </c>
      <c r="AF3" s="22">
        <v>2413</v>
      </c>
      <c r="AG3" s="23">
        <v>2397</v>
      </c>
    </row>
    <row r="4" spans="1:33">
      <c r="A4" s="399" t="s">
        <v>208</v>
      </c>
      <c r="B4" s="15">
        <v>10397</v>
      </c>
      <c r="C4" s="400">
        <v>9791</v>
      </c>
      <c r="D4" s="16">
        <v>9735</v>
      </c>
      <c r="E4" s="16">
        <v>9376</v>
      </c>
      <c r="F4" s="16">
        <v>10054</v>
      </c>
      <c r="G4" s="17">
        <v>9724</v>
      </c>
      <c r="H4" s="24">
        <v>8969</v>
      </c>
      <c r="I4" s="25">
        <v>8138</v>
      </c>
      <c r="J4" s="25">
        <v>8879</v>
      </c>
      <c r="K4" s="25">
        <v>9611</v>
      </c>
      <c r="L4" s="25">
        <v>10296</v>
      </c>
      <c r="M4" s="25">
        <v>9954</v>
      </c>
      <c r="N4" s="25">
        <v>9842</v>
      </c>
      <c r="O4" s="25">
        <v>9968</v>
      </c>
      <c r="P4" s="26">
        <v>9752</v>
      </c>
      <c r="R4" s="401" t="s">
        <v>208</v>
      </c>
      <c r="S4" s="15">
        <v>5626</v>
      </c>
      <c r="T4" s="16">
        <v>4731</v>
      </c>
      <c r="U4" s="16">
        <v>4911</v>
      </c>
      <c r="V4" s="16">
        <v>4531</v>
      </c>
      <c r="W4" s="16">
        <v>5078</v>
      </c>
      <c r="X4" s="17">
        <v>4761</v>
      </c>
      <c r="Y4" s="24">
        <v>5503</v>
      </c>
      <c r="Z4" s="25">
        <v>5759</v>
      </c>
      <c r="AA4" s="25">
        <v>5381</v>
      </c>
      <c r="AB4" s="25">
        <v>5372</v>
      </c>
      <c r="AC4" s="25">
        <v>5443</v>
      </c>
      <c r="AD4" s="25">
        <v>5279</v>
      </c>
      <c r="AE4" s="25">
        <v>5253</v>
      </c>
      <c r="AF4" s="25">
        <v>5277</v>
      </c>
      <c r="AG4" s="26">
        <v>5468</v>
      </c>
    </row>
    <row r="5" spans="1:33">
      <c r="A5" s="399" t="s">
        <v>209</v>
      </c>
      <c r="B5" s="15">
        <v>11005</v>
      </c>
      <c r="C5" s="16">
        <v>9374</v>
      </c>
      <c r="D5" s="16">
        <v>10727</v>
      </c>
      <c r="E5" s="16">
        <v>8874</v>
      </c>
      <c r="F5" s="16">
        <v>10462</v>
      </c>
      <c r="G5" s="17">
        <v>8924</v>
      </c>
      <c r="H5" s="24">
        <v>9131</v>
      </c>
      <c r="I5" s="25">
        <v>11081</v>
      </c>
      <c r="J5" s="25">
        <v>9578</v>
      </c>
      <c r="K5" s="25">
        <v>8807</v>
      </c>
      <c r="L5" s="25">
        <v>9750</v>
      </c>
      <c r="M5" s="25">
        <v>9275</v>
      </c>
      <c r="N5" s="25">
        <v>9666</v>
      </c>
      <c r="O5" s="25">
        <v>9755</v>
      </c>
      <c r="P5" s="26">
        <v>9468</v>
      </c>
      <c r="R5" s="401" t="s">
        <v>209</v>
      </c>
      <c r="S5" s="15">
        <v>7371</v>
      </c>
      <c r="T5" s="16">
        <v>6599</v>
      </c>
      <c r="U5" s="16">
        <v>6434</v>
      </c>
      <c r="V5" s="16">
        <v>5863</v>
      </c>
      <c r="W5" s="16">
        <v>5717</v>
      </c>
      <c r="X5" s="17">
        <v>6794</v>
      </c>
      <c r="Y5" s="24">
        <v>7335</v>
      </c>
      <c r="Z5" s="25">
        <v>8065</v>
      </c>
      <c r="AA5" s="25">
        <v>6418</v>
      </c>
      <c r="AB5" s="25">
        <v>7143</v>
      </c>
      <c r="AC5" s="25">
        <v>6443</v>
      </c>
      <c r="AD5" s="25">
        <v>5902</v>
      </c>
      <c r="AE5" s="25">
        <v>6787</v>
      </c>
      <c r="AF5" s="25">
        <v>6680</v>
      </c>
      <c r="AG5" s="26">
        <v>7213</v>
      </c>
    </row>
    <row r="6" spans="1:33">
      <c r="A6" s="399" t="s">
        <v>210</v>
      </c>
      <c r="B6" s="15">
        <v>12799</v>
      </c>
      <c r="C6" s="16">
        <v>11972</v>
      </c>
      <c r="D6" s="16">
        <v>12131</v>
      </c>
      <c r="E6" s="16">
        <v>11583</v>
      </c>
      <c r="F6" s="16">
        <v>12767</v>
      </c>
      <c r="G6" s="17">
        <v>11812</v>
      </c>
      <c r="H6" s="24">
        <v>11722</v>
      </c>
      <c r="I6" s="25">
        <v>12364</v>
      </c>
      <c r="J6" s="25">
        <v>10578</v>
      </c>
      <c r="K6" s="25">
        <v>11747</v>
      </c>
      <c r="L6" s="25">
        <v>11626</v>
      </c>
      <c r="M6" s="25">
        <v>10915</v>
      </c>
      <c r="N6" s="25">
        <v>11478</v>
      </c>
      <c r="O6" s="25">
        <v>11307</v>
      </c>
      <c r="P6" s="26">
        <v>12147</v>
      </c>
      <c r="R6" s="401" t="s">
        <v>210</v>
      </c>
      <c r="S6" s="15">
        <v>10513</v>
      </c>
      <c r="T6" s="16">
        <v>9616</v>
      </c>
      <c r="U6" s="16">
        <v>9899</v>
      </c>
      <c r="V6" s="16">
        <v>9224</v>
      </c>
      <c r="W6" s="16">
        <v>10555</v>
      </c>
      <c r="X6" s="17">
        <v>9445</v>
      </c>
      <c r="Y6" s="24">
        <v>11078</v>
      </c>
      <c r="Z6" s="25">
        <v>11945</v>
      </c>
      <c r="AA6" s="25">
        <v>9770</v>
      </c>
      <c r="AB6" s="25">
        <v>10752</v>
      </c>
      <c r="AC6" s="25">
        <v>10433</v>
      </c>
      <c r="AD6" s="25">
        <v>9186</v>
      </c>
      <c r="AE6" s="25">
        <v>10754</v>
      </c>
      <c r="AF6" s="25">
        <v>10435</v>
      </c>
      <c r="AG6" s="26">
        <v>11148</v>
      </c>
    </row>
    <row r="7" spans="1:33">
      <c r="A7" s="399" t="s">
        <v>211</v>
      </c>
      <c r="B7" s="15">
        <v>16539</v>
      </c>
      <c r="C7" s="16">
        <v>14859</v>
      </c>
      <c r="D7" s="16">
        <v>15736</v>
      </c>
      <c r="E7" s="16">
        <v>14056</v>
      </c>
      <c r="F7" s="16">
        <v>16977</v>
      </c>
      <c r="G7" s="17">
        <v>14435</v>
      </c>
      <c r="H7" s="24">
        <v>14410</v>
      </c>
      <c r="I7" s="25">
        <v>15761</v>
      </c>
      <c r="J7" s="25">
        <v>13963</v>
      </c>
      <c r="K7" s="25">
        <v>13879</v>
      </c>
      <c r="L7" s="25">
        <v>13764</v>
      </c>
      <c r="M7" s="25">
        <v>13699</v>
      </c>
      <c r="N7" s="25">
        <v>14445</v>
      </c>
      <c r="O7" s="25">
        <v>14140</v>
      </c>
      <c r="P7" s="26">
        <v>13783</v>
      </c>
      <c r="R7" s="401" t="s">
        <v>211</v>
      </c>
      <c r="S7" s="15">
        <v>7673</v>
      </c>
      <c r="T7" s="16">
        <v>7965</v>
      </c>
      <c r="U7" s="16">
        <v>7517</v>
      </c>
      <c r="V7" s="16">
        <v>8396</v>
      </c>
      <c r="W7" s="16">
        <v>8762</v>
      </c>
      <c r="X7" s="17">
        <v>7438</v>
      </c>
      <c r="Y7" s="24">
        <v>8804</v>
      </c>
      <c r="Z7" s="25">
        <v>8246</v>
      </c>
      <c r="AA7" s="25">
        <v>7770</v>
      </c>
      <c r="AB7" s="25">
        <v>8256</v>
      </c>
      <c r="AC7" s="25">
        <v>7686</v>
      </c>
      <c r="AD7" s="25">
        <v>7373</v>
      </c>
      <c r="AE7" s="25">
        <v>7972</v>
      </c>
      <c r="AF7" s="25">
        <v>7819</v>
      </c>
      <c r="AG7" s="26">
        <v>7814</v>
      </c>
    </row>
    <row r="8" spans="1:33">
      <c r="A8" s="399" t="s">
        <v>212</v>
      </c>
      <c r="B8" s="15">
        <v>13256</v>
      </c>
      <c r="C8" s="16">
        <v>12780</v>
      </c>
      <c r="D8" s="16">
        <v>13061</v>
      </c>
      <c r="E8" s="16">
        <v>12402</v>
      </c>
      <c r="F8" s="16">
        <v>13496</v>
      </c>
      <c r="G8" s="17">
        <v>12827</v>
      </c>
      <c r="H8" s="24">
        <v>12010</v>
      </c>
      <c r="I8" s="25">
        <v>12557</v>
      </c>
      <c r="J8" s="25">
        <v>10647</v>
      </c>
      <c r="K8" s="25">
        <v>11562</v>
      </c>
      <c r="L8" s="25">
        <v>11673</v>
      </c>
      <c r="M8" s="25">
        <v>11129</v>
      </c>
      <c r="N8" s="25">
        <v>11349</v>
      </c>
      <c r="O8" s="25">
        <v>11540</v>
      </c>
      <c r="P8" s="26">
        <v>12183</v>
      </c>
      <c r="R8" s="401" t="s">
        <v>212</v>
      </c>
      <c r="S8" s="15">
        <v>30853</v>
      </c>
      <c r="T8" s="16">
        <v>27900</v>
      </c>
      <c r="U8" s="16">
        <v>28191</v>
      </c>
      <c r="V8" s="16">
        <v>26690</v>
      </c>
      <c r="W8" s="16">
        <v>29632</v>
      </c>
      <c r="X8" s="17">
        <v>27244</v>
      </c>
      <c r="Y8" s="24">
        <v>31825</v>
      </c>
      <c r="Z8" s="25">
        <v>33887</v>
      </c>
      <c r="AA8" s="25">
        <v>28151</v>
      </c>
      <c r="AB8" s="25">
        <v>30249</v>
      </c>
      <c r="AC8" s="25">
        <v>28258</v>
      </c>
      <c r="AD8" s="25">
        <v>25967</v>
      </c>
      <c r="AE8" s="25">
        <v>30408</v>
      </c>
      <c r="AF8" s="25">
        <v>29007</v>
      </c>
      <c r="AG8" s="26">
        <v>30991</v>
      </c>
    </row>
    <row r="9" spans="1:33">
      <c r="A9" s="399" t="s">
        <v>213</v>
      </c>
      <c r="B9" s="15">
        <v>18479</v>
      </c>
      <c r="C9" s="16">
        <v>17533</v>
      </c>
      <c r="D9" s="16">
        <v>17460</v>
      </c>
      <c r="E9" s="16">
        <v>16823</v>
      </c>
      <c r="F9" s="16">
        <v>18565</v>
      </c>
      <c r="G9" s="17">
        <v>17696</v>
      </c>
      <c r="H9" s="24">
        <v>16700</v>
      </c>
      <c r="I9" s="25">
        <v>12551</v>
      </c>
      <c r="J9" s="25">
        <v>15104</v>
      </c>
      <c r="K9" s="25">
        <v>16160</v>
      </c>
      <c r="L9" s="25">
        <v>15781</v>
      </c>
      <c r="M9" s="25">
        <v>15723</v>
      </c>
      <c r="N9" s="25">
        <v>15988</v>
      </c>
      <c r="O9" s="25">
        <v>16208</v>
      </c>
      <c r="P9" s="26">
        <v>16992</v>
      </c>
      <c r="R9" s="401" t="s">
        <v>213</v>
      </c>
      <c r="S9" s="15">
        <v>26881</v>
      </c>
      <c r="T9" s="16">
        <v>23831</v>
      </c>
      <c r="U9" s="16">
        <v>24485</v>
      </c>
      <c r="V9" s="16">
        <v>22924</v>
      </c>
      <c r="W9" s="16">
        <v>26158</v>
      </c>
      <c r="X9" s="17">
        <v>23454</v>
      </c>
      <c r="Y9" s="24">
        <v>28488</v>
      </c>
      <c r="Z9" s="25">
        <v>30760</v>
      </c>
      <c r="AA9" s="25">
        <v>25581</v>
      </c>
      <c r="AB9" s="25">
        <v>27304</v>
      </c>
      <c r="AC9" s="25">
        <v>25531</v>
      </c>
      <c r="AD9" s="25">
        <v>24057</v>
      </c>
      <c r="AE9" s="25">
        <v>28040</v>
      </c>
      <c r="AF9" s="25">
        <v>26410</v>
      </c>
      <c r="AG9" s="26">
        <v>28370</v>
      </c>
    </row>
    <row r="10" spans="1:33">
      <c r="A10" s="399" t="s">
        <v>214</v>
      </c>
      <c r="B10" s="15">
        <v>12604</v>
      </c>
      <c r="C10" s="16">
        <v>11221</v>
      </c>
      <c r="D10" s="16">
        <v>11640</v>
      </c>
      <c r="E10" s="16">
        <v>10814</v>
      </c>
      <c r="F10" s="16">
        <v>11982</v>
      </c>
      <c r="G10" s="17">
        <v>12077</v>
      </c>
      <c r="H10" s="24">
        <v>9978</v>
      </c>
      <c r="I10" s="25">
        <v>11144</v>
      </c>
      <c r="J10" s="25">
        <v>8576</v>
      </c>
      <c r="K10" s="25">
        <v>8885</v>
      </c>
      <c r="L10" s="25">
        <v>8868</v>
      </c>
      <c r="M10" s="25">
        <v>8720</v>
      </c>
      <c r="N10" s="25">
        <v>8734</v>
      </c>
      <c r="O10" s="25">
        <v>8843</v>
      </c>
      <c r="P10" s="26">
        <v>9220</v>
      </c>
      <c r="R10" s="401" t="s">
        <v>214</v>
      </c>
      <c r="S10" s="15">
        <v>32884</v>
      </c>
      <c r="T10" s="16">
        <v>27996</v>
      </c>
      <c r="U10" s="16">
        <v>28435</v>
      </c>
      <c r="V10" s="16">
        <v>24380</v>
      </c>
      <c r="W10" s="16">
        <v>26903</v>
      </c>
      <c r="X10" s="17">
        <v>27068</v>
      </c>
      <c r="Y10" s="24">
        <v>29990</v>
      </c>
      <c r="Z10" s="25">
        <v>33512</v>
      </c>
      <c r="AA10" s="25">
        <v>26864</v>
      </c>
      <c r="AB10" s="25">
        <v>26802</v>
      </c>
      <c r="AC10" s="25">
        <v>25670</v>
      </c>
      <c r="AD10" s="25">
        <v>25267</v>
      </c>
      <c r="AE10" s="25">
        <v>27733</v>
      </c>
      <c r="AF10" s="25">
        <v>27020</v>
      </c>
      <c r="AG10" s="26">
        <v>28646</v>
      </c>
    </row>
    <row r="11" spans="1:33">
      <c r="A11" s="399" t="s">
        <v>215</v>
      </c>
      <c r="B11" s="15">
        <v>15815</v>
      </c>
      <c r="C11" s="16">
        <v>14741</v>
      </c>
      <c r="D11" s="16">
        <v>15368</v>
      </c>
      <c r="E11" s="16">
        <v>14753</v>
      </c>
      <c r="F11" s="16">
        <v>16047</v>
      </c>
      <c r="G11" s="17">
        <v>17854</v>
      </c>
      <c r="H11" s="24">
        <v>14264</v>
      </c>
      <c r="I11" s="25">
        <v>15216</v>
      </c>
      <c r="J11" s="25">
        <v>12722</v>
      </c>
      <c r="K11" s="25">
        <v>13463</v>
      </c>
      <c r="L11" s="25">
        <v>12875</v>
      </c>
      <c r="M11" s="25">
        <v>12679</v>
      </c>
      <c r="N11" s="25">
        <v>13354</v>
      </c>
      <c r="O11" s="25">
        <v>13233</v>
      </c>
      <c r="P11" s="26">
        <v>13463</v>
      </c>
      <c r="R11" s="401" t="s">
        <v>215</v>
      </c>
      <c r="S11" s="15">
        <v>22739</v>
      </c>
      <c r="T11" s="16">
        <v>18275</v>
      </c>
      <c r="U11" s="16">
        <v>19519</v>
      </c>
      <c r="V11" s="16">
        <v>17352</v>
      </c>
      <c r="W11" s="16">
        <v>19673</v>
      </c>
      <c r="X11" s="17">
        <v>18016</v>
      </c>
      <c r="Y11" s="24">
        <v>19308</v>
      </c>
      <c r="Z11" s="25">
        <v>22047</v>
      </c>
      <c r="AA11" s="25">
        <v>16705</v>
      </c>
      <c r="AB11" s="25">
        <v>17590</v>
      </c>
      <c r="AC11" s="25">
        <v>16507</v>
      </c>
      <c r="AD11" s="25">
        <v>16511</v>
      </c>
      <c r="AE11" s="25">
        <v>19527</v>
      </c>
      <c r="AF11" s="25">
        <v>19038</v>
      </c>
      <c r="AG11" s="26">
        <v>18759</v>
      </c>
    </row>
    <row r="12" spans="1:33">
      <c r="A12" s="399" t="s">
        <v>216</v>
      </c>
      <c r="B12" s="15">
        <v>18106</v>
      </c>
      <c r="C12" s="16">
        <v>16480</v>
      </c>
      <c r="D12" s="16">
        <v>16608</v>
      </c>
      <c r="E12" s="16">
        <v>15630</v>
      </c>
      <c r="F12" s="16">
        <v>17543</v>
      </c>
      <c r="G12" s="17">
        <v>16708</v>
      </c>
      <c r="H12" s="24">
        <v>15829</v>
      </c>
      <c r="I12" s="25">
        <v>16534</v>
      </c>
      <c r="J12" s="25">
        <v>13824</v>
      </c>
      <c r="K12" s="25">
        <v>14186</v>
      </c>
      <c r="L12" s="25">
        <v>14201</v>
      </c>
      <c r="M12" s="25">
        <v>13954</v>
      </c>
      <c r="N12" s="25">
        <v>14447</v>
      </c>
      <c r="O12" s="25">
        <v>13953</v>
      </c>
      <c r="P12" s="26">
        <v>14908</v>
      </c>
      <c r="R12" s="401" t="s">
        <v>216</v>
      </c>
      <c r="S12" s="15">
        <v>19848</v>
      </c>
      <c r="T12" s="16">
        <v>16480</v>
      </c>
      <c r="U12" s="16">
        <v>17486</v>
      </c>
      <c r="V12" s="16">
        <v>15417</v>
      </c>
      <c r="W12" s="16">
        <v>17340</v>
      </c>
      <c r="X12" s="17">
        <v>16922</v>
      </c>
      <c r="Y12" s="24">
        <v>17917</v>
      </c>
      <c r="Z12" s="25">
        <v>20233</v>
      </c>
      <c r="AA12" s="25">
        <v>15574</v>
      </c>
      <c r="AB12" s="25">
        <v>15665</v>
      </c>
      <c r="AC12" s="25">
        <v>15564</v>
      </c>
      <c r="AD12" s="25">
        <v>13764</v>
      </c>
      <c r="AE12" s="25">
        <v>16290</v>
      </c>
      <c r="AF12" s="25">
        <v>15991</v>
      </c>
      <c r="AG12" s="26">
        <v>16756</v>
      </c>
    </row>
    <row r="13" spans="1:33">
      <c r="A13" s="399" t="s">
        <v>217</v>
      </c>
      <c r="B13" s="15">
        <v>9771</v>
      </c>
      <c r="C13" s="16">
        <v>9999</v>
      </c>
      <c r="D13" s="16">
        <v>10319</v>
      </c>
      <c r="E13" s="16">
        <v>9580</v>
      </c>
      <c r="F13" s="16">
        <v>10529</v>
      </c>
      <c r="G13" s="17">
        <v>9916</v>
      </c>
      <c r="H13" s="24">
        <v>10988</v>
      </c>
      <c r="I13" s="25">
        <v>11148</v>
      </c>
      <c r="J13" s="25">
        <v>9790</v>
      </c>
      <c r="K13" s="25">
        <v>9709</v>
      </c>
      <c r="L13" s="25">
        <v>9869</v>
      </c>
      <c r="M13" s="25">
        <v>9889</v>
      </c>
      <c r="N13" s="25">
        <v>9987</v>
      </c>
      <c r="O13" s="25">
        <v>10048</v>
      </c>
      <c r="P13" s="26">
        <v>10325</v>
      </c>
      <c r="R13" s="401" t="s">
        <v>217</v>
      </c>
      <c r="S13" s="15">
        <v>18444</v>
      </c>
      <c r="T13" s="16">
        <v>14757</v>
      </c>
      <c r="U13" s="16">
        <v>15807</v>
      </c>
      <c r="V13" s="16">
        <v>13494</v>
      </c>
      <c r="W13" s="16">
        <v>15482</v>
      </c>
      <c r="X13" s="17">
        <v>14769</v>
      </c>
      <c r="Y13" s="24">
        <v>17431</v>
      </c>
      <c r="Z13" s="25">
        <v>18973</v>
      </c>
      <c r="AA13" s="25">
        <v>15599</v>
      </c>
      <c r="AB13" s="25">
        <v>15996</v>
      </c>
      <c r="AC13" s="25">
        <v>14337</v>
      </c>
      <c r="AD13" s="25">
        <v>12458</v>
      </c>
      <c r="AE13" s="25">
        <v>15352</v>
      </c>
      <c r="AF13" s="25">
        <v>16289</v>
      </c>
      <c r="AG13" s="26">
        <v>16807</v>
      </c>
    </row>
    <row r="14" spans="1:33">
      <c r="A14" s="399" t="s">
        <v>218</v>
      </c>
      <c r="B14" s="15">
        <v>6947</v>
      </c>
      <c r="C14" s="16">
        <v>6456</v>
      </c>
      <c r="D14" s="16">
        <v>6546</v>
      </c>
      <c r="E14" s="16">
        <v>5193</v>
      </c>
      <c r="F14" s="16">
        <v>5323</v>
      </c>
      <c r="G14" s="17">
        <v>6363</v>
      </c>
      <c r="H14" s="24">
        <v>5570</v>
      </c>
      <c r="I14" s="25">
        <v>5767</v>
      </c>
      <c r="J14" s="25">
        <v>4885</v>
      </c>
      <c r="K14" s="25">
        <v>5318</v>
      </c>
      <c r="L14" s="25">
        <v>5278</v>
      </c>
      <c r="M14" s="25">
        <v>6546</v>
      </c>
      <c r="N14" s="25">
        <v>6115</v>
      </c>
      <c r="O14" s="25">
        <v>5336</v>
      </c>
      <c r="P14" s="26">
        <v>5631</v>
      </c>
      <c r="R14" s="401" t="s">
        <v>218</v>
      </c>
      <c r="S14" s="15">
        <v>21579</v>
      </c>
      <c r="T14" s="16">
        <v>18505</v>
      </c>
      <c r="U14" s="16">
        <v>19430</v>
      </c>
      <c r="V14" s="16">
        <v>18013</v>
      </c>
      <c r="W14" s="16">
        <v>19626</v>
      </c>
      <c r="X14" s="17">
        <v>19456</v>
      </c>
      <c r="Y14" s="24">
        <v>21687</v>
      </c>
      <c r="Z14" s="25">
        <v>23465</v>
      </c>
      <c r="AA14" s="25">
        <v>18840</v>
      </c>
      <c r="AB14" s="25">
        <v>20547</v>
      </c>
      <c r="AC14" s="25">
        <v>19432</v>
      </c>
      <c r="AD14" s="25">
        <v>19430</v>
      </c>
      <c r="AE14" s="25">
        <v>18185</v>
      </c>
      <c r="AF14" s="25">
        <v>20749</v>
      </c>
      <c r="AG14" s="26">
        <v>21110</v>
      </c>
    </row>
    <row r="15" spans="1:33">
      <c r="A15" s="399" t="s">
        <v>219</v>
      </c>
      <c r="B15" s="15">
        <v>7924</v>
      </c>
      <c r="C15" s="16">
        <v>7075</v>
      </c>
      <c r="D15" s="16">
        <v>7176</v>
      </c>
      <c r="E15" s="16">
        <v>6672</v>
      </c>
      <c r="F15" s="16">
        <v>7308</v>
      </c>
      <c r="G15" s="17">
        <v>7144</v>
      </c>
      <c r="H15" s="24">
        <v>5967</v>
      </c>
      <c r="I15" s="25">
        <v>6426</v>
      </c>
      <c r="J15" s="25">
        <v>5064</v>
      </c>
      <c r="K15" s="25">
        <v>5408</v>
      </c>
      <c r="L15" s="25">
        <v>5431</v>
      </c>
      <c r="M15" s="25">
        <v>5294</v>
      </c>
      <c r="N15" s="25">
        <v>5589</v>
      </c>
      <c r="O15" s="25">
        <v>5469</v>
      </c>
      <c r="P15" s="26">
        <v>5777</v>
      </c>
      <c r="R15" s="401" t="s">
        <v>219</v>
      </c>
      <c r="S15" s="15">
        <v>19084</v>
      </c>
      <c r="T15" s="16">
        <v>15881</v>
      </c>
      <c r="U15" s="16">
        <v>16587</v>
      </c>
      <c r="V15" s="16">
        <v>14175</v>
      </c>
      <c r="W15" s="16">
        <v>16919</v>
      </c>
      <c r="X15" s="17">
        <v>16242</v>
      </c>
      <c r="Y15" s="24">
        <v>17538</v>
      </c>
      <c r="Z15" s="25">
        <v>20124</v>
      </c>
      <c r="AA15" s="25">
        <v>15523</v>
      </c>
      <c r="AB15" s="25">
        <v>15375</v>
      </c>
      <c r="AC15" s="25">
        <v>15444</v>
      </c>
      <c r="AD15" s="25">
        <v>14620</v>
      </c>
      <c r="AE15" s="25">
        <v>16183</v>
      </c>
      <c r="AF15" s="25">
        <v>16553</v>
      </c>
      <c r="AG15" s="26">
        <v>17167</v>
      </c>
    </row>
    <row r="16" spans="1:33">
      <c r="A16" s="200" t="s">
        <v>220</v>
      </c>
      <c r="B16" s="18">
        <v>7432</v>
      </c>
      <c r="C16" s="19">
        <v>6761</v>
      </c>
      <c r="D16" s="19">
        <v>7526</v>
      </c>
      <c r="E16" s="19">
        <v>7505</v>
      </c>
      <c r="F16" s="19">
        <v>7062</v>
      </c>
      <c r="G16" s="20">
        <v>7048</v>
      </c>
      <c r="H16" s="27">
        <v>5915</v>
      </c>
      <c r="I16" s="28">
        <v>6477</v>
      </c>
      <c r="J16" s="28">
        <v>5099</v>
      </c>
      <c r="K16" s="28">
        <v>5446</v>
      </c>
      <c r="L16" s="28">
        <v>5233</v>
      </c>
      <c r="M16" s="28">
        <v>5221</v>
      </c>
      <c r="N16" s="28">
        <v>5692</v>
      </c>
      <c r="O16" s="28">
        <v>5709</v>
      </c>
      <c r="P16" s="29">
        <v>5565</v>
      </c>
      <c r="R16" s="193" t="s">
        <v>220</v>
      </c>
      <c r="S16" s="18">
        <v>13300</v>
      </c>
      <c r="T16" s="19">
        <v>11396</v>
      </c>
      <c r="U16" s="19">
        <v>11780</v>
      </c>
      <c r="V16" s="19">
        <v>10034</v>
      </c>
      <c r="W16" s="19">
        <v>11801</v>
      </c>
      <c r="X16" s="20">
        <v>11526</v>
      </c>
      <c r="Y16" s="27">
        <v>11061</v>
      </c>
      <c r="Z16" s="28">
        <v>13004</v>
      </c>
      <c r="AA16" s="28">
        <v>9286</v>
      </c>
      <c r="AB16" s="28">
        <v>8978</v>
      </c>
      <c r="AC16" s="28">
        <v>9454</v>
      </c>
      <c r="AD16" s="28">
        <v>8699</v>
      </c>
      <c r="AE16" s="28">
        <v>9714</v>
      </c>
      <c r="AF16" s="28">
        <v>10035</v>
      </c>
      <c r="AG16" s="29">
        <v>10509</v>
      </c>
    </row>
    <row r="17" spans="1:40">
      <c r="A17" s="18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</row>
    <row r="18" spans="1:40">
      <c r="A18" s="117" t="s">
        <v>0</v>
      </c>
      <c r="B18" s="180"/>
      <c r="C18" s="180"/>
      <c r="D18" s="180"/>
      <c r="E18" s="180"/>
      <c r="F18" s="180"/>
      <c r="G18" s="180"/>
      <c r="H18" s="179"/>
      <c r="I18" s="179"/>
      <c r="J18" s="179"/>
      <c r="K18" s="179"/>
      <c r="L18" s="179"/>
      <c r="M18" s="179"/>
      <c r="N18" s="179"/>
      <c r="O18" s="179"/>
      <c r="P18" s="179"/>
      <c r="Q18" s="185"/>
      <c r="R18" s="117" t="s">
        <v>0</v>
      </c>
      <c r="S18" s="180"/>
      <c r="T18" s="180"/>
      <c r="U18" s="180"/>
      <c r="V18" s="180"/>
      <c r="W18" s="180"/>
      <c r="X18" s="180"/>
      <c r="Y18" s="179"/>
      <c r="Z18" s="179"/>
      <c r="AA18" s="179"/>
      <c r="AB18" s="179"/>
      <c r="AC18" s="179"/>
      <c r="AD18" s="179"/>
      <c r="AE18" s="179"/>
      <c r="AF18" s="179"/>
      <c r="AG18" s="179"/>
      <c r="AH18" s="185"/>
    </row>
    <row r="19" spans="1:40">
      <c r="A19" s="188" t="s">
        <v>207</v>
      </c>
      <c r="B19" s="402">
        <f t="shared" ref="B19:B32" si="0">AVERAGE(B3:G3)</f>
        <v>2381.3333333333335</v>
      </c>
      <c r="C19" s="403">
        <f t="shared" ref="C19:C32" si="1">AVERAGE(H3:P3)</f>
        <v>2234.1111111111113</v>
      </c>
      <c r="D19" s="180"/>
      <c r="E19" s="180"/>
      <c r="F19" s="180"/>
      <c r="G19" s="180"/>
      <c r="H19" s="179"/>
      <c r="I19" s="179"/>
      <c r="J19" s="179"/>
      <c r="K19" s="179"/>
      <c r="L19" s="179"/>
      <c r="M19" s="179"/>
      <c r="N19" s="179"/>
      <c r="O19" s="179"/>
      <c r="P19" s="179"/>
      <c r="Q19" s="185"/>
      <c r="R19" s="188" t="s">
        <v>207</v>
      </c>
      <c r="S19" s="402">
        <f t="shared" ref="S19:S32" si="2">AVERAGE(S3:X3)</f>
        <v>2350.6666666666665</v>
      </c>
      <c r="T19" s="403">
        <f t="shared" ref="T19:T32" si="3">AVERAGE(Y3:AG3)</f>
        <v>2473</v>
      </c>
      <c r="U19" s="180"/>
      <c r="V19" s="180"/>
      <c r="W19" s="180"/>
      <c r="X19" s="180"/>
      <c r="Y19" s="179"/>
      <c r="Z19" s="179"/>
      <c r="AA19" s="179"/>
      <c r="AB19" s="179"/>
      <c r="AC19" s="179"/>
      <c r="AD19" s="179"/>
      <c r="AE19" s="179"/>
      <c r="AF19" s="179"/>
      <c r="AG19" s="179"/>
      <c r="AH19" s="185"/>
    </row>
    <row r="20" spans="1:40">
      <c r="A20" s="401" t="s">
        <v>208</v>
      </c>
      <c r="B20" s="404">
        <f t="shared" si="0"/>
        <v>9846.1666666666661</v>
      </c>
      <c r="C20" s="405">
        <f t="shared" si="1"/>
        <v>9489.8888888888887</v>
      </c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401" t="s">
        <v>208</v>
      </c>
      <c r="S20" s="404">
        <f t="shared" si="2"/>
        <v>4939.666666666667</v>
      </c>
      <c r="T20" s="405">
        <f t="shared" si="3"/>
        <v>5415</v>
      </c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</row>
    <row r="21" spans="1:40">
      <c r="A21" s="401" t="s">
        <v>209</v>
      </c>
      <c r="B21" s="404">
        <f t="shared" si="0"/>
        <v>9894.3333333333339</v>
      </c>
      <c r="C21" s="405">
        <f t="shared" si="1"/>
        <v>9612.3333333333339</v>
      </c>
      <c r="D21" s="180"/>
      <c r="E21" s="180"/>
      <c r="F21" s="180"/>
      <c r="G21" s="180"/>
      <c r="H21" s="179"/>
      <c r="I21" s="179"/>
      <c r="J21" s="179"/>
      <c r="K21" s="179"/>
      <c r="L21" s="179"/>
      <c r="M21" s="179"/>
      <c r="N21" s="179"/>
      <c r="O21" s="179"/>
      <c r="P21" s="179"/>
      <c r="Q21" s="185"/>
      <c r="R21" s="401" t="s">
        <v>209</v>
      </c>
      <c r="S21" s="404">
        <f t="shared" si="2"/>
        <v>6463</v>
      </c>
      <c r="T21" s="405">
        <f t="shared" si="3"/>
        <v>6887.333333333333</v>
      </c>
      <c r="U21" s="180"/>
      <c r="V21" s="185"/>
      <c r="W21" s="180"/>
      <c r="X21" s="180"/>
      <c r="Y21" s="180"/>
      <c r="Z21" s="180"/>
      <c r="AA21" s="180"/>
      <c r="AB21" s="180"/>
      <c r="AC21" s="179"/>
      <c r="AD21" s="179"/>
      <c r="AE21" s="179"/>
      <c r="AF21" s="179"/>
      <c r="AG21" s="179"/>
      <c r="AH21" s="179"/>
      <c r="AI21" s="179"/>
      <c r="AJ21" s="179"/>
      <c r="AK21" s="179"/>
      <c r="AL21" s="185"/>
      <c r="AM21" s="185"/>
      <c r="AN21" s="185"/>
    </row>
    <row r="22" spans="1:40">
      <c r="A22" s="401" t="s">
        <v>210</v>
      </c>
      <c r="B22" s="404">
        <f t="shared" si="0"/>
        <v>12177.333333333334</v>
      </c>
      <c r="C22" s="405">
        <f t="shared" si="1"/>
        <v>11542.666666666666</v>
      </c>
      <c r="D22" s="180"/>
      <c r="E22" s="180"/>
      <c r="F22" s="180"/>
      <c r="G22" s="180"/>
      <c r="H22" s="179"/>
      <c r="I22" s="179"/>
      <c r="J22" s="179"/>
      <c r="K22" s="179"/>
      <c r="L22" s="179"/>
      <c r="M22" s="179"/>
      <c r="N22" s="179"/>
      <c r="O22" s="179"/>
      <c r="P22" s="179"/>
      <c r="Q22" s="185"/>
      <c r="R22" s="401" t="s">
        <v>210</v>
      </c>
      <c r="S22" s="404">
        <f t="shared" si="2"/>
        <v>9875.3333333333339</v>
      </c>
      <c r="T22" s="405">
        <f t="shared" si="3"/>
        <v>10611.222222222223</v>
      </c>
      <c r="U22" s="180"/>
      <c r="V22" s="185"/>
      <c r="W22" s="180"/>
      <c r="X22" s="180"/>
      <c r="Y22" s="180"/>
      <c r="Z22" s="180"/>
      <c r="AA22" s="180"/>
      <c r="AB22" s="180"/>
      <c r="AC22" s="179"/>
      <c r="AD22" s="179"/>
      <c r="AE22" s="179"/>
      <c r="AF22" s="179"/>
      <c r="AG22" s="179"/>
      <c r="AH22" s="179"/>
      <c r="AI22" s="179"/>
      <c r="AJ22" s="179"/>
      <c r="AK22" s="179"/>
      <c r="AL22" s="185"/>
      <c r="AM22" s="185"/>
      <c r="AN22" s="185"/>
    </row>
    <row r="23" spans="1:40">
      <c r="A23" s="401" t="s">
        <v>211</v>
      </c>
      <c r="B23" s="404">
        <f t="shared" si="0"/>
        <v>15433.666666666666</v>
      </c>
      <c r="C23" s="405">
        <f t="shared" si="1"/>
        <v>14204.888888888889</v>
      </c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401" t="s">
        <v>211</v>
      </c>
      <c r="S23" s="404">
        <f t="shared" si="2"/>
        <v>7958.5</v>
      </c>
      <c r="T23" s="405">
        <f t="shared" si="3"/>
        <v>7971.1111111111113</v>
      </c>
      <c r="U23" s="185"/>
      <c r="V23" s="185"/>
      <c r="W23" s="180"/>
      <c r="X23" s="180"/>
      <c r="Y23" s="180"/>
      <c r="Z23" s="180"/>
      <c r="AA23" s="180"/>
      <c r="AB23" s="180"/>
      <c r="AC23" s="179"/>
      <c r="AD23" s="179"/>
      <c r="AE23" s="179"/>
      <c r="AF23" s="179"/>
      <c r="AG23" s="179"/>
      <c r="AH23" s="179"/>
      <c r="AI23" s="179"/>
      <c r="AJ23" s="179"/>
      <c r="AK23" s="179"/>
      <c r="AL23" s="185"/>
      <c r="AM23" s="185"/>
      <c r="AN23" s="185"/>
    </row>
    <row r="24" spans="1:40">
      <c r="A24" s="401" t="s">
        <v>212</v>
      </c>
      <c r="B24" s="404">
        <f t="shared" si="0"/>
        <v>12970.333333333334</v>
      </c>
      <c r="C24" s="405">
        <f t="shared" si="1"/>
        <v>11627.777777777777</v>
      </c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401" t="s">
        <v>212</v>
      </c>
      <c r="S24" s="404">
        <f t="shared" si="2"/>
        <v>28418.333333333332</v>
      </c>
      <c r="T24" s="405">
        <f t="shared" si="3"/>
        <v>29860.333333333332</v>
      </c>
      <c r="U24" s="185"/>
      <c r="V24" s="185"/>
      <c r="W24" s="180"/>
      <c r="X24" s="180"/>
      <c r="Y24" s="180"/>
      <c r="Z24" s="180"/>
      <c r="AA24" s="180"/>
      <c r="AB24" s="180"/>
      <c r="AC24" s="179"/>
      <c r="AD24" s="179"/>
      <c r="AE24" s="179"/>
      <c r="AF24" s="179"/>
      <c r="AG24" s="179"/>
      <c r="AH24" s="179"/>
      <c r="AI24" s="179"/>
      <c r="AJ24" s="179"/>
      <c r="AK24" s="179"/>
      <c r="AL24" s="185"/>
      <c r="AM24" s="185"/>
      <c r="AN24" s="185"/>
    </row>
    <row r="25" spans="1:40">
      <c r="A25" s="401" t="s">
        <v>213</v>
      </c>
      <c r="B25" s="404">
        <f t="shared" si="0"/>
        <v>17759.333333333332</v>
      </c>
      <c r="C25" s="405">
        <f t="shared" si="1"/>
        <v>15689.666666666666</v>
      </c>
      <c r="D25" s="180"/>
      <c r="E25" s="180"/>
      <c r="F25" s="180"/>
      <c r="G25" s="180"/>
      <c r="H25" s="179"/>
      <c r="I25" s="179"/>
      <c r="J25" s="179"/>
      <c r="K25" s="179"/>
      <c r="L25" s="179"/>
      <c r="M25" s="179"/>
      <c r="N25" s="179"/>
      <c r="O25" s="179"/>
      <c r="P25" s="179"/>
      <c r="Q25" s="185"/>
      <c r="R25" s="401" t="s">
        <v>213</v>
      </c>
      <c r="S25" s="404">
        <f t="shared" si="2"/>
        <v>24622.166666666668</v>
      </c>
      <c r="T25" s="405">
        <f t="shared" si="3"/>
        <v>27171.222222222223</v>
      </c>
      <c r="U25" s="180"/>
      <c r="V25" s="185"/>
      <c r="W25" s="180"/>
      <c r="X25" s="180"/>
      <c r="Y25" s="180"/>
      <c r="Z25" s="180"/>
      <c r="AA25" s="180"/>
      <c r="AB25" s="180"/>
      <c r="AC25" s="179"/>
      <c r="AD25" s="179"/>
      <c r="AE25" s="179"/>
      <c r="AF25" s="179"/>
      <c r="AG25" s="179"/>
      <c r="AH25" s="179"/>
      <c r="AI25" s="179"/>
      <c r="AJ25" s="179"/>
      <c r="AK25" s="179"/>
      <c r="AL25" s="185"/>
      <c r="AM25" s="185"/>
      <c r="AN25" s="185"/>
    </row>
    <row r="26" spans="1:40">
      <c r="A26" s="401" t="s">
        <v>214</v>
      </c>
      <c r="B26" s="404">
        <f t="shared" si="0"/>
        <v>11723</v>
      </c>
      <c r="C26" s="405">
        <f t="shared" si="1"/>
        <v>9218.6666666666661</v>
      </c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401" t="s">
        <v>214</v>
      </c>
      <c r="S26" s="404">
        <f t="shared" si="2"/>
        <v>27944.333333333332</v>
      </c>
      <c r="T26" s="405">
        <f t="shared" si="3"/>
        <v>27944.888888888891</v>
      </c>
      <c r="U26" s="185"/>
      <c r="V26" s="185"/>
      <c r="W26" s="406"/>
      <c r="X26" s="406"/>
      <c r="Y26" s="406"/>
      <c r="Z26" s="406"/>
      <c r="AA26" s="406"/>
      <c r="AB26" s="406"/>
      <c r="AC26" s="179"/>
      <c r="AD26" s="179"/>
      <c r="AE26" s="179"/>
      <c r="AF26" s="179"/>
      <c r="AG26" s="179"/>
      <c r="AH26" s="179"/>
      <c r="AI26" s="179"/>
      <c r="AJ26" s="179"/>
      <c r="AK26" s="179"/>
      <c r="AL26" s="185"/>
      <c r="AM26" s="185"/>
      <c r="AN26" s="185"/>
    </row>
    <row r="27" spans="1:40">
      <c r="A27" s="401" t="s">
        <v>215</v>
      </c>
      <c r="B27" s="404">
        <f t="shared" si="0"/>
        <v>15763</v>
      </c>
      <c r="C27" s="405">
        <f t="shared" si="1"/>
        <v>13474.333333333334</v>
      </c>
      <c r="D27" s="180"/>
      <c r="E27" s="180"/>
      <c r="F27" s="180"/>
      <c r="G27" s="180"/>
      <c r="H27" s="179"/>
      <c r="I27" s="179"/>
      <c r="J27" s="179"/>
      <c r="K27" s="179"/>
      <c r="L27" s="179"/>
      <c r="M27" s="179"/>
      <c r="N27" s="179"/>
      <c r="O27" s="179"/>
      <c r="P27" s="179"/>
      <c r="Q27" s="185"/>
      <c r="R27" s="401" t="s">
        <v>215</v>
      </c>
      <c r="S27" s="404">
        <f t="shared" si="2"/>
        <v>19262.333333333332</v>
      </c>
      <c r="T27" s="405">
        <f t="shared" si="3"/>
        <v>18443.555555555555</v>
      </c>
      <c r="U27" s="180"/>
      <c r="V27" s="185"/>
      <c r="W27" s="406"/>
      <c r="X27" s="406"/>
      <c r="Y27" s="406"/>
      <c r="Z27" s="406"/>
      <c r="AA27" s="406"/>
      <c r="AB27" s="406"/>
      <c r="AC27" s="179"/>
      <c r="AD27" s="179"/>
      <c r="AE27" s="179"/>
      <c r="AF27" s="179"/>
      <c r="AG27" s="179"/>
      <c r="AH27" s="179"/>
      <c r="AI27" s="179"/>
      <c r="AJ27" s="179"/>
      <c r="AK27" s="179"/>
      <c r="AL27" s="185"/>
      <c r="AM27" s="185"/>
      <c r="AN27" s="185"/>
    </row>
    <row r="28" spans="1:40">
      <c r="A28" s="401" t="s">
        <v>216</v>
      </c>
      <c r="B28" s="404">
        <f t="shared" si="0"/>
        <v>16845.833333333332</v>
      </c>
      <c r="C28" s="405">
        <f t="shared" si="1"/>
        <v>14648.444444444445</v>
      </c>
      <c r="D28" s="180"/>
      <c r="E28" s="180"/>
      <c r="F28" s="180"/>
      <c r="G28" s="180"/>
      <c r="H28" s="179"/>
      <c r="I28" s="179"/>
      <c r="J28" s="179"/>
      <c r="K28" s="179"/>
      <c r="L28" s="179"/>
      <c r="M28" s="179"/>
      <c r="N28" s="179"/>
      <c r="O28" s="179"/>
      <c r="P28" s="179"/>
      <c r="Q28" s="185"/>
      <c r="R28" s="401" t="s">
        <v>216</v>
      </c>
      <c r="S28" s="404">
        <f t="shared" si="2"/>
        <v>17248.833333333332</v>
      </c>
      <c r="T28" s="405">
        <f t="shared" si="3"/>
        <v>16417.111111111109</v>
      </c>
      <c r="U28" s="180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</row>
    <row r="29" spans="1:40">
      <c r="A29" s="401" t="s">
        <v>217</v>
      </c>
      <c r="B29" s="404">
        <f t="shared" si="0"/>
        <v>10019</v>
      </c>
      <c r="C29" s="405">
        <f t="shared" si="1"/>
        <v>10194.777777777777</v>
      </c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401" t="s">
        <v>217</v>
      </c>
      <c r="S29" s="404">
        <f t="shared" si="2"/>
        <v>15458.833333333334</v>
      </c>
      <c r="T29" s="405">
        <f t="shared" si="3"/>
        <v>15915.777777777777</v>
      </c>
      <c r="U29" s="185"/>
      <c r="V29" s="185"/>
      <c r="W29" s="180"/>
      <c r="X29" s="180"/>
      <c r="Y29" s="180"/>
      <c r="Z29" s="180"/>
      <c r="AA29" s="180"/>
      <c r="AB29" s="180"/>
      <c r="AC29" s="179"/>
      <c r="AD29" s="179"/>
      <c r="AE29" s="179"/>
      <c r="AF29" s="179"/>
      <c r="AG29" s="179"/>
      <c r="AH29" s="179"/>
      <c r="AI29" s="179"/>
      <c r="AJ29" s="179"/>
      <c r="AK29" s="179"/>
      <c r="AL29" s="185"/>
      <c r="AM29" s="185"/>
      <c r="AN29" s="185"/>
    </row>
    <row r="30" spans="1:40">
      <c r="A30" s="401" t="s">
        <v>218</v>
      </c>
      <c r="B30" s="404">
        <f t="shared" si="0"/>
        <v>6138</v>
      </c>
      <c r="C30" s="405">
        <f t="shared" si="1"/>
        <v>5605.1111111111113</v>
      </c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401" t="s">
        <v>218</v>
      </c>
      <c r="S30" s="404">
        <f t="shared" si="2"/>
        <v>19434.833333333332</v>
      </c>
      <c r="T30" s="405">
        <f t="shared" si="3"/>
        <v>20382.777777777777</v>
      </c>
      <c r="U30" s="185"/>
      <c r="V30" s="185"/>
      <c r="W30" s="180"/>
      <c r="X30" s="180"/>
      <c r="Y30" s="180"/>
      <c r="Z30" s="180"/>
      <c r="AA30" s="180"/>
      <c r="AB30" s="180"/>
      <c r="AC30" s="179"/>
      <c r="AD30" s="179"/>
      <c r="AE30" s="179"/>
      <c r="AF30" s="179"/>
      <c r="AG30" s="179"/>
      <c r="AH30" s="179"/>
      <c r="AI30" s="179"/>
      <c r="AJ30" s="179"/>
      <c r="AK30" s="179"/>
      <c r="AL30" s="185"/>
      <c r="AM30" s="185"/>
      <c r="AN30" s="185"/>
    </row>
    <row r="31" spans="1:40">
      <c r="A31" s="401" t="s">
        <v>219</v>
      </c>
      <c r="B31" s="404">
        <f t="shared" si="0"/>
        <v>7216.5</v>
      </c>
      <c r="C31" s="405">
        <f t="shared" si="1"/>
        <v>5602.7777777777774</v>
      </c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401" t="s">
        <v>219</v>
      </c>
      <c r="S31" s="404">
        <f t="shared" si="2"/>
        <v>16481.333333333332</v>
      </c>
      <c r="T31" s="405">
        <f t="shared" si="3"/>
        <v>16503</v>
      </c>
      <c r="U31" s="185"/>
      <c r="V31" s="185"/>
      <c r="W31" s="180"/>
      <c r="X31" s="180"/>
      <c r="Y31" s="180"/>
      <c r="Z31" s="180"/>
      <c r="AA31" s="180"/>
      <c r="AB31" s="180"/>
      <c r="AC31" s="179"/>
      <c r="AD31" s="179"/>
      <c r="AE31" s="179"/>
      <c r="AF31" s="179"/>
      <c r="AG31" s="179"/>
      <c r="AH31" s="179"/>
      <c r="AI31" s="179"/>
      <c r="AJ31" s="179"/>
      <c r="AK31" s="179"/>
      <c r="AL31" s="185"/>
      <c r="AM31" s="185"/>
      <c r="AN31" s="185"/>
    </row>
    <row r="32" spans="1:40">
      <c r="A32" s="193" t="s">
        <v>220</v>
      </c>
      <c r="B32" s="291">
        <f t="shared" si="0"/>
        <v>7222.333333333333</v>
      </c>
      <c r="C32" s="292">
        <f t="shared" si="1"/>
        <v>5595.2222222222226</v>
      </c>
      <c r="D32" s="406"/>
      <c r="E32" s="406"/>
      <c r="F32" s="406"/>
      <c r="G32" s="406"/>
      <c r="H32" s="179"/>
      <c r="I32" s="179"/>
      <c r="J32" s="179"/>
      <c r="K32" s="179"/>
      <c r="L32" s="179"/>
      <c r="M32" s="179"/>
      <c r="N32" s="179"/>
      <c r="O32" s="179"/>
      <c r="P32" s="179"/>
      <c r="Q32" s="185"/>
      <c r="R32" s="193" t="s">
        <v>220</v>
      </c>
      <c r="S32" s="291">
        <f t="shared" si="2"/>
        <v>11639.5</v>
      </c>
      <c r="T32" s="292">
        <f t="shared" si="3"/>
        <v>10082.222222222223</v>
      </c>
      <c r="U32" s="406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</row>
    <row r="33" spans="1:40">
      <c r="A33" s="185"/>
      <c r="B33" s="407"/>
      <c r="C33" s="408"/>
      <c r="D33" s="180"/>
      <c r="E33" s="180"/>
      <c r="F33" s="180"/>
      <c r="G33" s="180"/>
      <c r="H33" s="179"/>
      <c r="I33" s="179"/>
      <c r="J33" s="179"/>
      <c r="K33" s="179"/>
      <c r="L33" s="179"/>
      <c r="M33" s="179"/>
      <c r="N33" s="179"/>
      <c r="O33" s="179"/>
      <c r="P33" s="179"/>
      <c r="Q33" s="185"/>
      <c r="R33" s="185"/>
      <c r="S33" s="407"/>
      <c r="T33" s="408"/>
      <c r="U33" s="180"/>
      <c r="V33" s="185"/>
      <c r="W33" s="406"/>
      <c r="X33" s="406"/>
      <c r="Y33" s="406"/>
      <c r="Z33" s="406"/>
      <c r="AA33" s="406"/>
      <c r="AB33" s="406"/>
      <c r="AC33" s="179"/>
      <c r="AD33" s="179"/>
      <c r="AE33" s="179"/>
      <c r="AF33" s="179"/>
      <c r="AG33" s="179"/>
      <c r="AH33" s="179"/>
      <c r="AI33" s="179"/>
      <c r="AJ33" s="179"/>
      <c r="AK33" s="179"/>
      <c r="AL33" s="185"/>
      <c r="AM33" s="185"/>
      <c r="AN33" s="185"/>
    </row>
    <row r="34" spans="1:40">
      <c r="A34" s="170" t="s">
        <v>44</v>
      </c>
      <c r="B34" s="407"/>
      <c r="C34" s="408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70" t="s">
        <v>44</v>
      </c>
      <c r="S34" s="407"/>
      <c r="T34" s="408"/>
      <c r="U34" s="185"/>
      <c r="V34" s="185"/>
      <c r="W34" s="180"/>
      <c r="X34" s="180"/>
      <c r="Y34" s="180"/>
      <c r="Z34" s="180"/>
      <c r="AA34" s="180"/>
      <c r="AB34" s="180"/>
      <c r="AC34" s="179"/>
      <c r="AD34" s="179"/>
      <c r="AE34" s="179"/>
      <c r="AF34" s="179"/>
      <c r="AG34" s="179"/>
      <c r="AH34" s="179"/>
      <c r="AI34" s="179"/>
      <c r="AJ34" s="179"/>
      <c r="AK34" s="179"/>
      <c r="AL34" s="185"/>
      <c r="AM34" s="185"/>
      <c r="AN34" s="185"/>
    </row>
    <row r="35" spans="1:40">
      <c r="A35" s="409" t="s">
        <v>207</v>
      </c>
      <c r="B35" s="402">
        <f t="shared" ref="B35:B48" si="4">STDEV(B3:G3)</f>
        <v>192.93694997762009</v>
      </c>
      <c r="C35" s="403">
        <f t="shared" ref="C35:C48" si="5">STDEV(H3:P3)</f>
        <v>130.50234140087721</v>
      </c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409" t="s">
        <v>207</v>
      </c>
      <c r="S35" s="402">
        <f t="shared" ref="S35:S48" si="6">STDEV(S3:X3)</f>
        <v>151.78493557223217</v>
      </c>
      <c r="T35" s="403">
        <f t="shared" ref="T35:T48" si="7">STDEV(Y3:AG3)</f>
        <v>173.39333897240689</v>
      </c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  <c r="AM35" s="185"/>
      <c r="AN35" s="185"/>
    </row>
    <row r="36" spans="1:40">
      <c r="A36" s="410" t="s">
        <v>208</v>
      </c>
      <c r="B36" s="404">
        <f t="shared" si="4"/>
        <v>345.83083533234378</v>
      </c>
      <c r="C36" s="405">
        <f t="shared" si="5"/>
        <v>686.77424319139334</v>
      </c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410" t="s">
        <v>208</v>
      </c>
      <c r="S36" s="404">
        <f t="shared" si="6"/>
        <v>383.01000857244799</v>
      </c>
      <c r="T36" s="405">
        <f t="shared" si="7"/>
        <v>156.7091254522212</v>
      </c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185"/>
      <c r="AK36" s="185"/>
      <c r="AL36" s="185"/>
      <c r="AM36" s="185"/>
      <c r="AN36" s="185"/>
    </row>
    <row r="37" spans="1:40">
      <c r="A37" s="410" t="s">
        <v>209</v>
      </c>
      <c r="B37" s="404">
        <f t="shared" si="4"/>
        <v>948.95029725832671</v>
      </c>
      <c r="C37" s="405">
        <f t="shared" si="5"/>
        <v>633.95741181880669</v>
      </c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410" t="s">
        <v>209</v>
      </c>
      <c r="S37" s="404">
        <f t="shared" si="6"/>
        <v>611.53544459826696</v>
      </c>
      <c r="T37" s="405">
        <f t="shared" si="7"/>
        <v>632.49209481225921</v>
      </c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</row>
    <row r="38" spans="1:40">
      <c r="A38" s="410" t="s">
        <v>210</v>
      </c>
      <c r="B38" s="404">
        <f t="shared" si="4"/>
        <v>503.02789849735643</v>
      </c>
      <c r="C38" s="405">
        <f t="shared" si="5"/>
        <v>559.56813704856347</v>
      </c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410" t="s">
        <v>210</v>
      </c>
      <c r="S38" s="404">
        <f t="shared" si="6"/>
        <v>556.02182211372485</v>
      </c>
      <c r="T38" s="405">
        <f t="shared" si="7"/>
        <v>800.53962702944602</v>
      </c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</row>
    <row r="39" spans="1:40">
      <c r="A39" s="410" t="s">
        <v>211</v>
      </c>
      <c r="B39" s="404">
        <f t="shared" si="4"/>
        <v>1176.4852173600257</v>
      </c>
      <c r="C39" s="405">
        <f t="shared" si="5"/>
        <v>644.05229687589122</v>
      </c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410" t="s">
        <v>211</v>
      </c>
      <c r="S39" s="404">
        <f t="shared" si="6"/>
        <v>526.19644620616737</v>
      </c>
      <c r="T39" s="405">
        <f t="shared" si="7"/>
        <v>414.98838671836478</v>
      </c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</row>
    <row r="40" spans="1:40">
      <c r="A40" s="410" t="s">
        <v>212</v>
      </c>
      <c r="B40" s="404">
        <f t="shared" si="4"/>
        <v>386.24482736557997</v>
      </c>
      <c r="C40" s="405">
        <f t="shared" si="5"/>
        <v>572.31083725930307</v>
      </c>
      <c r="R40" s="410" t="s">
        <v>212</v>
      </c>
      <c r="S40" s="404">
        <f t="shared" si="6"/>
        <v>1554.8075979575951</v>
      </c>
      <c r="T40" s="405">
        <f t="shared" si="7"/>
        <v>2323.2219545278058</v>
      </c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</row>
    <row r="41" spans="1:40">
      <c r="A41" s="410" t="s">
        <v>213</v>
      </c>
      <c r="B41" s="404">
        <f t="shared" si="4"/>
        <v>661.6006852072228</v>
      </c>
      <c r="C41" s="405">
        <f t="shared" si="5"/>
        <v>1299.010103886802</v>
      </c>
      <c r="R41" s="410" t="s">
        <v>213</v>
      </c>
      <c r="S41" s="404">
        <f t="shared" si="6"/>
        <v>1571.8940697981739</v>
      </c>
      <c r="T41" s="405">
        <f t="shared" si="7"/>
        <v>2009.9650978174832</v>
      </c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</row>
    <row r="42" spans="1:40">
      <c r="A42" s="410" t="s">
        <v>214</v>
      </c>
      <c r="B42" s="404">
        <f t="shared" si="4"/>
        <v>640.894999200337</v>
      </c>
      <c r="C42" s="405">
        <f t="shared" si="5"/>
        <v>833.33021666083857</v>
      </c>
      <c r="R42" s="410" t="s">
        <v>214</v>
      </c>
      <c r="S42" s="404">
        <f t="shared" si="6"/>
        <v>2800.0191904104281</v>
      </c>
      <c r="T42" s="405">
        <f t="shared" si="7"/>
        <v>2534.4576068877363</v>
      </c>
    </row>
    <row r="43" spans="1:40">
      <c r="A43" s="410" t="s">
        <v>215</v>
      </c>
      <c r="B43" s="404">
        <f t="shared" si="4"/>
        <v>1155.5301813453425</v>
      </c>
      <c r="C43" s="405">
        <f t="shared" si="5"/>
        <v>812.99723246761414</v>
      </c>
      <c r="R43" s="410" t="s">
        <v>215</v>
      </c>
      <c r="S43" s="404">
        <f t="shared" si="6"/>
        <v>1923.5011480804128</v>
      </c>
      <c r="T43" s="405">
        <f t="shared" si="7"/>
        <v>1823.2850922929683</v>
      </c>
    </row>
    <row r="44" spans="1:40">
      <c r="A44" s="410" t="s">
        <v>216</v>
      </c>
      <c r="B44" s="404">
        <f t="shared" si="4"/>
        <v>867.37636967274284</v>
      </c>
      <c r="C44" s="405">
        <f t="shared" si="5"/>
        <v>943.17589970152312</v>
      </c>
      <c r="R44" s="410" t="s">
        <v>216</v>
      </c>
      <c r="S44" s="404">
        <f t="shared" si="6"/>
        <v>1474.7043658532602</v>
      </c>
      <c r="T44" s="405">
        <f t="shared" si="7"/>
        <v>1808.540602560834</v>
      </c>
    </row>
    <row r="45" spans="1:40">
      <c r="A45" s="410" t="s">
        <v>217</v>
      </c>
      <c r="B45" s="404">
        <f t="shared" si="4"/>
        <v>350.80877982171427</v>
      </c>
      <c r="C45" s="405">
        <f t="shared" si="5"/>
        <v>526.65970459533401</v>
      </c>
      <c r="R45" s="410" t="s">
        <v>217</v>
      </c>
      <c r="S45" s="404">
        <f t="shared" si="6"/>
        <v>1665.051760957198</v>
      </c>
      <c r="T45" s="405">
        <f t="shared" si="7"/>
        <v>1852.3455926053373</v>
      </c>
    </row>
    <row r="46" spans="1:40">
      <c r="A46" s="410" t="s">
        <v>218</v>
      </c>
      <c r="B46" s="404">
        <f t="shared" si="4"/>
        <v>711.32889720578623</v>
      </c>
      <c r="C46" s="405">
        <f t="shared" si="5"/>
        <v>494.18934742779624</v>
      </c>
      <c r="R46" s="410" t="s">
        <v>218</v>
      </c>
      <c r="S46" s="404">
        <f t="shared" si="6"/>
        <v>1226.4311503980427</v>
      </c>
      <c r="T46" s="405">
        <f t="shared" si="7"/>
        <v>1616.8326890697269</v>
      </c>
    </row>
    <row r="47" spans="1:40">
      <c r="A47" s="410" t="s">
        <v>219</v>
      </c>
      <c r="B47" s="404">
        <f t="shared" si="4"/>
        <v>408.00183823115304</v>
      </c>
      <c r="C47" s="405">
        <f t="shared" si="5"/>
        <v>404.94807623255156</v>
      </c>
      <c r="R47" s="410" t="s">
        <v>219</v>
      </c>
      <c r="S47" s="404">
        <f t="shared" si="6"/>
        <v>1594.5811571276849</v>
      </c>
      <c r="T47" s="405">
        <f t="shared" si="7"/>
        <v>1644.2557586944922</v>
      </c>
    </row>
    <row r="48" spans="1:40">
      <c r="A48" s="411" t="s">
        <v>220</v>
      </c>
      <c r="B48" s="291">
        <f t="shared" si="4"/>
        <v>311.44865815518722</v>
      </c>
      <c r="C48" s="292">
        <f t="shared" si="5"/>
        <v>424.67127810159764</v>
      </c>
      <c r="R48" s="411" t="s">
        <v>220</v>
      </c>
      <c r="S48" s="291">
        <f t="shared" si="6"/>
        <v>1044.3071866074656</v>
      </c>
      <c r="T48" s="292">
        <f t="shared" si="7"/>
        <v>1321.7408764369995</v>
      </c>
    </row>
    <row r="49" spans="1:20">
      <c r="B49" s="181"/>
      <c r="C49" s="181"/>
      <c r="S49" s="181"/>
      <c r="T49" s="181"/>
    </row>
    <row r="50" spans="1:20">
      <c r="A50" s="170" t="s">
        <v>8</v>
      </c>
      <c r="B50" s="181"/>
      <c r="C50" s="181"/>
      <c r="R50" s="170" t="s">
        <v>8</v>
      </c>
      <c r="S50" s="181"/>
      <c r="T50" s="181"/>
    </row>
    <row r="51" spans="1:20">
      <c r="A51" s="409" t="s">
        <v>207</v>
      </c>
      <c r="B51" s="153">
        <f t="shared" ref="B51:B64" si="8">TTEST(B3:G3,H3:P3,2,2)</f>
        <v>9.9496879084675666E-2</v>
      </c>
      <c r="C51" s="181"/>
      <c r="R51" s="409" t="s">
        <v>207</v>
      </c>
      <c r="S51" s="100">
        <f t="shared" ref="S51:S64" si="9">TTEST(S3:X3,Y3:AG3,2,2)</f>
        <v>0.18399177792315921</v>
      </c>
      <c r="T51" s="181"/>
    </row>
    <row r="52" spans="1:20">
      <c r="A52" s="410" t="s">
        <v>208</v>
      </c>
      <c r="B52" s="297">
        <f t="shared" si="8"/>
        <v>0.26465608755516701</v>
      </c>
      <c r="C52" s="181"/>
      <c r="R52" s="410" t="s">
        <v>208</v>
      </c>
      <c r="S52" s="128">
        <f t="shared" si="9"/>
        <v>5.0041318378577391E-3</v>
      </c>
      <c r="T52" s="181"/>
    </row>
    <row r="53" spans="1:20">
      <c r="A53" s="410" t="s">
        <v>209</v>
      </c>
      <c r="B53" s="297">
        <f t="shared" si="8"/>
        <v>0.49963728929977702</v>
      </c>
      <c r="C53" s="181"/>
      <c r="R53" s="410" t="s">
        <v>209</v>
      </c>
      <c r="S53" s="128">
        <f t="shared" si="9"/>
        <v>0.21980075659054327</v>
      </c>
      <c r="T53" s="181"/>
    </row>
    <row r="54" spans="1:20">
      <c r="A54" s="410" t="s">
        <v>210</v>
      </c>
      <c r="B54" s="297">
        <f t="shared" si="8"/>
        <v>4.3509085726099218E-2</v>
      </c>
      <c r="C54" s="181"/>
      <c r="R54" s="410" t="s">
        <v>210</v>
      </c>
      <c r="S54" s="128">
        <f t="shared" si="9"/>
        <v>7.3223251171615045E-2</v>
      </c>
      <c r="T54" s="181"/>
    </row>
    <row r="55" spans="1:20">
      <c r="A55" s="410" t="s">
        <v>211</v>
      </c>
      <c r="B55" s="297">
        <f t="shared" si="8"/>
        <v>2.0904536990904721E-2</v>
      </c>
      <c r="C55" s="181"/>
      <c r="R55" s="410" t="s">
        <v>211</v>
      </c>
      <c r="S55" s="128">
        <f t="shared" si="9"/>
        <v>0.95938933089915635</v>
      </c>
      <c r="T55" s="181"/>
    </row>
    <row r="56" spans="1:20">
      <c r="A56" s="410" t="s">
        <v>212</v>
      </c>
      <c r="B56" s="297">
        <f t="shared" si="8"/>
        <v>2.4043365598246431E-4</v>
      </c>
      <c r="C56" s="181"/>
      <c r="R56" s="410" t="s">
        <v>212</v>
      </c>
      <c r="S56" s="128">
        <f t="shared" si="9"/>
        <v>0.20735690365477916</v>
      </c>
      <c r="T56" s="181"/>
    </row>
    <row r="57" spans="1:20">
      <c r="A57" s="410" t="s">
        <v>213</v>
      </c>
      <c r="B57" s="297">
        <f t="shared" si="8"/>
        <v>3.3921454312452509E-3</v>
      </c>
      <c r="C57" s="181"/>
      <c r="R57" s="410" t="s">
        <v>213</v>
      </c>
      <c r="S57" s="128">
        <f t="shared" si="9"/>
        <v>2.1633043153473152E-2</v>
      </c>
      <c r="T57" s="181"/>
    </row>
    <row r="58" spans="1:20">
      <c r="A58" s="410" t="s">
        <v>214</v>
      </c>
      <c r="B58" s="297">
        <f t="shared" si="8"/>
        <v>3.1639676508405528E-5</v>
      </c>
      <c r="C58" s="181"/>
      <c r="R58" s="410" t="s">
        <v>214</v>
      </c>
      <c r="S58" s="128">
        <f t="shared" si="9"/>
        <v>0.99968745634970402</v>
      </c>
      <c r="T58" s="181"/>
    </row>
    <row r="59" spans="1:20">
      <c r="A59" s="410" t="s">
        <v>215</v>
      </c>
      <c r="B59" s="297">
        <f t="shared" si="8"/>
        <v>5.68980207696663E-4</v>
      </c>
      <c r="C59" s="181"/>
      <c r="R59" s="410" t="s">
        <v>215</v>
      </c>
      <c r="S59" s="128">
        <f t="shared" si="9"/>
        <v>0.41927712839273612</v>
      </c>
      <c r="T59" s="181"/>
    </row>
    <row r="60" spans="1:20">
      <c r="A60" s="410" t="s">
        <v>216</v>
      </c>
      <c r="B60" s="297">
        <f t="shared" si="8"/>
        <v>5.3751549856359473E-4</v>
      </c>
      <c r="C60" s="181"/>
      <c r="R60" s="410" t="s">
        <v>216</v>
      </c>
      <c r="S60" s="128">
        <f t="shared" si="9"/>
        <v>0.36688313040419473</v>
      </c>
      <c r="T60" s="181"/>
    </row>
    <row r="61" spans="1:20">
      <c r="A61" s="410" t="s">
        <v>217</v>
      </c>
      <c r="B61" s="297">
        <f t="shared" si="8"/>
        <v>0.48768629293226162</v>
      </c>
      <c r="C61" s="181"/>
      <c r="R61" s="410" t="s">
        <v>217</v>
      </c>
      <c r="S61" s="128">
        <f t="shared" si="9"/>
        <v>0.63481340089280525</v>
      </c>
      <c r="T61" s="181"/>
    </row>
    <row r="62" spans="1:20">
      <c r="A62" s="410" t="s">
        <v>218</v>
      </c>
      <c r="B62" s="297">
        <f t="shared" si="8"/>
        <v>0.10882919192976591</v>
      </c>
      <c r="C62" s="181"/>
      <c r="R62" s="410" t="s">
        <v>218</v>
      </c>
      <c r="S62" s="128">
        <f t="shared" si="9"/>
        <v>0.24554869814019378</v>
      </c>
      <c r="T62" s="181"/>
    </row>
    <row r="63" spans="1:20">
      <c r="A63" s="410" t="s">
        <v>219</v>
      </c>
      <c r="B63" s="297">
        <f t="shared" si="8"/>
        <v>4.2556240713506498E-6</v>
      </c>
      <c r="C63" s="181"/>
      <c r="R63" s="410" t="s">
        <v>219</v>
      </c>
      <c r="S63" s="128">
        <f t="shared" si="9"/>
        <v>0.98020532355545276</v>
      </c>
      <c r="T63" s="181"/>
    </row>
    <row r="64" spans="1:20">
      <c r="A64" s="411" t="s">
        <v>220</v>
      </c>
      <c r="B64" s="156">
        <f t="shared" si="8"/>
        <v>2.1847228567617574E-6</v>
      </c>
      <c r="C64" s="181"/>
      <c r="R64" s="411" t="s">
        <v>220</v>
      </c>
      <c r="S64" s="275">
        <f t="shared" si="9"/>
        <v>3.1083161264170964E-2</v>
      </c>
      <c r="T64" s="18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A696F-CD41-AA43-A5BB-DEEA3A70479D}">
  <dimension ref="A2:P38"/>
  <sheetViews>
    <sheetView workbookViewId="0">
      <selection activeCell="H32" sqref="H32"/>
    </sheetView>
  </sheetViews>
  <sheetFormatPr baseColWidth="10" defaultRowHeight="16"/>
  <cols>
    <col min="1" max="1" width="63.83203125" bestFit="1" customWidth="1"/>
  </cols>
  <sheetData>
    <row r="2" spans="1:16">
      <c r="A2" s="117" t="s">
        <v>434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1:16">
      <c r="A3" s="117" t="s">
        <v>390</v>
      </c>
      <c r="B3" s="2" t="s">
        <v>5</v>
      </c>
      <c r="C3" s="2"/>
      <c r="D3" s="2"/>
      <c r="E3" s="2" t="s">
        <v>6</v>
      </c>
      <c r="F3" s="2"/>
      <c r="G3" s="2"/>
      <c r="I3" s="118"/>
      <c r="J3" s="118"/>
      <c r="K3" s="118"/>
      <c r="L3" s="118"/>
      <c r="M3" s="118"/>
      <c r="N3" s="118"/>
      <c r="O3" s="118"/>
      <c r="P3" s="118"/>
    </row>
    <row r="4" spans="1:16">
      <c r="A4" s="441" t="s">
        <v>391</v>
      </c>
      <c r="B4" s="456">
        <v>70.7</v>
      </c>
      <c r="C4" s="462">
        <v>74.900000000000006</v>
      </c>
      <c r="D4" s="457">
        <v>81.900000000000006</v>
      </c>
      <c r="E4" s="464">
        <v>33.4</v>
      </c>
      <c r="F4" s="465">
        <v>42.2</v>
      </c>
      <c r="G4" s="466">
        <v>36.6</v>
      </c>
      <c r="H4" s="118"/>
      <c r="I4" s="118"/>
      <c r="J4" s="118"/>
      <c r="K4" s="118"/>
      <c r="L4" s="118"/>
      <c r="M4" s="118"/>
      <c r="N4" s="118"/>
      <c r="O4" s="118"/>
      <c r="P4" s="118"/>
    </row>
    <row r="5" spans="1:16">
      <c r="A5" s="442" t="s">
        <v>392</v>
      </c>
      <c r="B5" s="458">
        <v>79.8</v>
      </c>
      <c r="C5" s="16">
        <v>81.5</v>
      </c>
      <c r="D5" s="459">
        <v>71.599999999999994</v>
      </c>
      <c r="E5" s="467">
        <v>29.8</v>
      </c>
      <c r="F5" s="25">
        <v>31.6</v>
      </c>
      <c r="G5" s="468">
        <v>31.5</v>
      </c>
    </row>
    <row r="6" spans="1:16">
      <c r="A6" s="442" t="s">
        <v>393</v>
      </c>
      <c r="B6" s="458">
        <v>3.18</v>
      </c>
      <c r="C6" s="16">
        <v>8.02</v>
      </c>
      <c r="D6" s="459">
        <v>4.1500000000000004</v>
      </c>
      <c r="E6" s="467">
        <v>3.85</v>
      </c>
      <c r="F6" s="25">
        <v>4.72</v>
      </c>
      <c r="G6" s="468">
        <v>4.25</v>
      </c>
    </row>
    <row r="7" spans="1:16">
      <c r="A7" s="442" t="s">
        <v>394</v>
      </c>
      <c r="B7" s="458">
        <v>13.9</v>
      </c>
      <c r="C7" s="16">
        <v>26.6</v>
      </c>
      <c r="D7" s="459">
        <v>20.2</v>
      </c>
      <c r="E7" s="467">
        <v>5.86</v>
      </c>
      <c r="F7" s="25">
        <v>7.54</v>
      </c>
      <c r="G7" s="468">
        <v>7.71</v>
      </c>
    </row>
    <row r="8" spans="1:16">
      <c r="A8" s="443" t="s">
        <v>395</v>
      </c>
      <c r="B8" s="460">
        <v>10.3</v>
      </c>
      <c r="C8" s="463">
        <v>18.100000000000001</v>
      </c>
      <c r="D8" s="461">
        <v>11.6</v>
      </c>
      <c r="E8" s="469">
        <v>3.29</v>
      </c>
      <c r="F8" s="470">
        <v>5.74</v>
      </c>
      <c r="G8" s="471">
        <v>4.17</v>
      </c>
    </row>
    <row r="10" spans="1:16">
      <c r="A10" s="1" t="s">
        <v>36</v>
      </c>
      <c r="B10" s="2"/>
      <c r="C10" s="2"/>
    </row>
    <row r="11" spans="1:16">
      <c r="A11" s="441" t="s">
        <v>391</v>
      </c>
      <c r="B11" s="472">
        <f>AVERAGE(B4:D4)</f>
        <v>75.833333333333343</v>
      </c>
      <c r="C11" s="473">
        <f>AVERAGE(E4:G4)</f>
        <v>37.4</v>
      </c>
    </row>
    <row r="12" spans="1:16">
      <c r="A12" s="442" t="s">
        <v>392</v>
      </c>
      <c r="B12" s="475">
        <f>AVERAGE(B5:D5)</f>
        <v>77.63333333333334</v>
      </c>
      <c r="C12" s="476">
        <f>AVERAGE(E5:G5)</f>
        <v>30.966666666666669</v>
      </c>
    </row>
    <row r="13" spans="1:16">
      <c r="A13" s="442" t="s">
        <v>393</v>
      </c>
      <c r="B13" s="475">
        <f>AVERAGE(B6:D6)</f>
        <v>5.1166666666666663</v>
      </c>
      <c r="C13" s="476">
        <f>AVERAGE(E6:G6)</f>
        <v>4.2733333333333334</v>
      </c>
    </row>
    <row r="14" spans="1:16">
      <c r="A14" s="442" t="s">
        <v>394</v>
      </c>
      <c r="B14" s="475">
        <f>AVERAGE(B7:D7)</f>
        <v>20.233333333333334</v>
      </c>
      <c r="C14" s="476">
        <f>AVERAGE(E7:G7)</f>
        <v>7.0366666666666662</v>
      </c>
    </row>
    <row r="15" spans="1:16">
      <c r="A15" s="443" t="s">
        <v>395</v>
      </c>
      <c r="B15" s="477">
        <f>AVERAGE(B8:D8)</f>
        <v>13.333333333333334</v>
      </c>
      <c r="C15" s="478">
        <f>AVERAGE(E8:G8)</f>
        <v>4.4000000000000004</v>
      </c>
    </row>
    <row r="17" spans="1:15">
      <c r="A17" s="1" t="s">
        <v>44</v>
      </c>
      <c r="B17" s="73"/>
      <c r="C17" s="73"/>
    </row>
    <row r="18" spans="1:15">
      <c r="A18" s="441" t="s">
        <v>391</v>
      </c>
      <c r="B18" s="472">
        <f>STDEV(B4:D4)</f>
        <v>5.6580326380583337</v>
      </c>
      <c r="C18" s="473">
        <f>STDEV(E4:G4)</f>
        <v>4.4542114902640195</v>
      </c>
      <c r="D18" s="512"/>
      <c r="E18" s="159"/>
      <c r="F18" s="159"/>
      <c r="G18" s="159"/>
      <c r="H18" s="160"/>
      <c r="I18" s="160"/>
      <c r="J18" s="160"/>
      <c r="K18" s="512"/>
      <c r="L18" s="159"/>
      <c r="M18" s="160"/>
      <c r="N18" s="159"/>
      <c r="O18" s="160"/>
    </row>
    <row r="19" spans="1:15">
      <c r="A19" s="442" t="s">
        <v>392</v>
      </c>
      <c r="B19" s="475">
        <f>STDEV(B5:D5)</f>
        <v>5.2937069557478678</v>
      </c>
      <c r="C19" s="476">
        <f>STDEV(E5:G5)</f>
        <v>1.011599393699568</v>
      </c>
      <c r="D19" s="512"/>
      <c r="E19" s="159"/>
      <c r="F19" s="159"/>
      <c r="G19" s="159"/>
      <c r="H19" s="160"/>
      <c r="I19" s="160"/>
      <c r="J19" s="160"/>
      <c r="K19" s="512"/>
      <c r="L19" s="159"/>
      <c r="M19" s="160"/>
      <c r="N19" s="159"/>
      <c r="O19" s="160"/>
    </row>
    <row r="20" spans="1:15">
      <c r="A20" s="442" t="s">
        <v>393</v>
      </c>
      <c r="B20" s="475">
        <f>STDEV(B6:D6)</f>
        <v>2.5607095370879769</v>
      </c>
      <c r="C20" s="476">
        <f>STDEV(E6:G6)</f>
        <v>0.43546909572704834</v>
      </c>
      <c r="D20" s="512"/>
      <c r="E20" s="159"/>
      <c r="F20" s="159"/>
      <c r="G20" s="159"/>
      <c r="H20" s="160"/>
      <c r="I20" s="160"/>
      <c r="J20" s="160"/>
      <c r="K20" s="512"/>
      <c r="L20" s="159"/>
      <c r="M20" s="160"/>
      <c r="N20" s="159"/>
      <c r="O20" s="160"/>
    </row>
    <row r="21" spans="1:15">
      <c r="A21" s="442" t="s">
        <v>394</v>
      </c>
      <c r="B21" s="475">
        <f>STDEV(B7:D7)</f>
        <v>6.3500656164588776</v>
      </c>
      <c r="C21" s="476">
        <f>STDEV(E7:G7)</f>
        <v>1.0225621415509876</v>
      </c>
      <c r="D21" s="512"/>
      <c r="K21" s="512"/>
      <c r="L21" s="159"/>
      <c r="M21" s="160"/>
      <c r="N21" s="159"/>
      <c r="O21" s="160"/>
    </row>
    <row r="22" spans="1:15">
      <c r="A22" s="443" t="s">
        <v>395</v>
      </c>
      <c r="B22" s="477">
        <f>STDEV(B8:D8)</f>
        <v>4.1789153297636181</v>
      </c>
      <c r="C22" s="478">
        <f>STDEV(E8:G8)</f>
        <v>1.2410882321575669</v>
      </c>
      <c r="D22" s="512"/>
      <c r="E22" s="159"/>
      <c r="F22" s="159"/>
      <c r="G22" s="159"/>
      <c r="H22" s="160"/>
      <c r="I22" s="160"/>
      <c r="J22" s="160"/>
      <c r="K22" s="512"/>
      <c r="L22" s="159"/>
      <c r="M22" s="160"/>
      <c r="N22" s="159"/>
      <c r="O22" s="160"/>
    </row>
    <row r="23" spans="1:15">
      <c r="D23" s="512"/>
      <c r="E23" s="159"/>
      <c r="F23" s="159"/>
      <c r="G23" s="159"/>
      <c r="H23" s="160"/>
      <c r="I23" s="160"/>
      <c r="J23" s="160"/>
      <c r="K23" s="512"/>
      <c r="L23" s="159"/>
      <c r="M23" s="160"/>
      <c r="N23" s="159"/>
      <c r="O23" s="160"/>
    </row>
    <row r="24" spans="1:15">
      <c r="A24" s="187" t="s">
        <v>8</v>
      </c>
      <c r="B24" s="73"/>
      <c r="E24" s="159"/>
      <c r="F24" s="159"/>
      <c r="G24" s="159"/>
      <c r="H24" s="160"/>
      <c r="I24" s="160"/>
      <c r="J24" s="160"/>
      <c r="L24" s="159"/>
      <c r="M24" s="160"/>
      <c r="N24" s="159"/>
      <c r="O24" s="160"/>
    </row>
    <row r="25" spans="1:15">
      <c r="A25" s="441" t="s">
        <v>391</v>
      </c>
      <c r="B25" s="513">
        <f>TTEST(B4:D4,E4:G4,2,2)</f>
        <v>7.6118128143140389E-4</v>
      </c>
      <c r="E25" s="159"/>
      <c r="F25" s="159"/>
      <c r="G25" s="159"/>
      <c r="H25" s="160"/>
      <c r="I25" s="160"/>
      <c r="J25" s="160"/>
      <c r="L25" s="159"/>
      <c r="M25" s="160"/>
      <c r="N25" s="159"/>
      <c r="O25" s="160"/>
    </row>
    <row r="26" spans="1:15">
      <c r="A26" s="442" t="s">
        <v>392</v>
      </c>
      <c r="B26" s="514">
        <f>TTEST(B5:D5,E5:G5,2,2)</f>
        <v>1.1516231760062269E-4</v>
      </c>
      <c r="C26" s="73"/>
      <c r="E26" s="159"/>
      <c r="F26" s="159"/>
      <c r="G26" s="159"/>
      <c r="H26" s="160"/>
      <c r="I26" s="160"/>
      <c r="J26" s="160"/>
      <c r="L26" s="159"/>
      <c r="M26" s="160"/>
      <c r="N26" s="159"/>
      <c r="O26" s="160"/>
    </row>
    <row r="27" spans="1:15">
      <c r="A27" s="442" t="s">
        <v>393</v>
      </c>
      <c r="B27" s="514">
        <f>TTEST(B6:D6,E6:G6,2,2)</f>
        <v>0.60389618564565117</v>
      </c>
      <c r="C27" s="73"/>
      <c r="E27" s="159"/>
      <c r="F27" s="159"/>
      <c r="G27" s="159"/>
      <c r="H27" s="160"/>
      <c r="I27" s="160"/>
      <c r="J27" s="160"/>
      <c r="L27" s="159"/>
      <c r="M27" s="160"/>
      <c r="N27" s="159"/>
      <c r="O27" s="160"/>
    </row>
    <row r="28" spans="1:15">
      <c r="A28" s="442" t="s">
        <v>394</v>
      </c>
      <c r="B28" s="514">
        <f>TTEST(B7:D7,E7:G7,2,2)</f>
        <v>2.3718496870389568E-2</v>
      </c>
      <c r="C28" s="73"/>
      <c r="E28" s="159"/>
      <c r="F28" s="159"/>
      <c r="G28" s="159"/>
      <c r="H28" s="160"/>
      <c r="I28" s="160"/>
      <c r="J28" s="160"/>
      <c r="L28" s="159"/>
      <c r="M28" s="160"/>
      <c r="N28" s="159"/>
      <c r="O28" s="160"/>
    </row>
    <row r="29" spans="1:15">
      <c r="A29" s="443" t="s">
        <v>395</v>
      </c>
      <c r="B29" s="515">
        <f>TTEST(B8:D8,E8:G8,2,2)</f>
        <v>2.3811252786546458E-2</v>
      </c>
      <c r="C29" s="73"/>
      <c r="E29" s="159"/>
      <c r="F29" s="159"/>
      <c r="G29" s="159"/>
      <c r="H29" s="160"/>
      <c r="I29" s="160"/>
      <c r="J29" s="160"/>
      <c r="L29" s="159"/>
      <c r="M29" s="160"/>
      <c r="N29" s="159"/>
      <c r="O29" s="160"/>
    </row>
    <row r="30" spans="1:15">
      <c r="E30" s="159"/>
      <c r="F30" s="159"/>
      <c r="G30" s="159"/>
      <c r="H30" s="160"/>
      <c r="I30" s="160"/>
      <c r="J30" s="160"/>
      <c r="L30" s="159"/>
      <c r="M30" s="160"/>
      <c r="N30" s="159"/>
      <c r="O30" s="160"/>
    </row>
    <row r="31" spans="1:15">
      <c r="E31" s="159"/>
      <c r="F31" s="159"/>
      <c r="G31" s="159"/>
      <c r="H31" s="160"/>
      <c r="I31" s="160"/>
      <c r="J31" s="160"/>
      <c r="L31" s="159"/>
      <c r="M31" s="160"/>
      <c r="N31" s="159"/>
      <c r="O31" s="160"/>
    </row>
    <row r="32" spans="1:15">
      <c r="E32" s="159"/>
      <c r="F32" s="159"/>
      <c r="G32" s="159"/>
      <c r="H32" s="160"/>
      <c r="I32" s="160"/>
      <c r="J32" s="160"/>
      <c r="L32" s="159"/>
      <c r="M32" s="160"/>
      <c r="N32" s="159"/>
      <c r="O32" s="160"/>
    </row>
    <row r="33" spans="5:15">
      <c r="E33" s="159"/>
      <c r="F33" s="159"/>
      <c r="G33" s="159"/>
      <c r="H33" s="160"/>
      <c r="I33" s="160"/>
      <c r="J33" s="160"/>
      <c r="L33" s="159"/>
      <c r="M33" s="160"/>
      <c r="N33" s="159"/>
      <c r="O33" s="160"/>
    </row>
    <row r="34" spans="5:15">
      <c r="E34" s="159"/>
      <c r="F34" s="159"/>
      <c r="G34" s="159"/>
      <c r="H34" s="160"/>
      <c r="I34" s="160"/>
      <c r="J34" s="160"/>
      <c r="L34" s="159"/>
      <c r="M34" s="160"/>
      <c r="N34" s="159"/>
      <c r="O34" s="160"/>
    </row>
    <row r="35" spans="5:15">
      <c r="E35" s="159"/>
      <c r="F35" s="159"/>
      <c r="G35" s="159"/>
      <c r="H35" s="160"/>
      <c r="I35" s="160"/>
      <c r="J35" s="160"/>
      <c r="L35" s="159"/>
      <c r="M35" s="160"/>
      <c r="N35" s="159"/>
      <c r="O35" s="160"/>
    </row>
    <row r="36" spans="5:15">
      <c r="E36" s="159"/>
      <c r="F36" s="159"/>
      <c r="G36" s="159"/>
      <c r="H36" s="160"/>
      <c r="I36" s="160"/>
      <c r="J36" s="160"/>
      <c r="L36" s="159"/>
      <c r="M36" s="160"/>
      <c r="N36" s="159"/>
      <c r="O36" s="160"/>
    </row>
    <row r="37" spans="5:15">
      <c r="E37" s="159"/>
      <c r="F37" s="159"/>
      <c r="G37" s="159"/>
      <c r="H37" s="160"/>
      <c r="I37" s="160"/>
      <c r="J37" s="160"/>
      <c r="L37" s="159"/>
      <c r="M37" s="160"/>
      <c r="N37" s="159"/>
      <c r="O37" s="160"/>
    </row>
    <row r="38" spans="5:15">
      <c r="E38" s="159"/>
      <c r="F38" s="159"/>
      <c r="G38" s="159"/>
      <c r="H38" s="160"/>
      <c r="I38" s="160"/>
      <c r="J38" s="160"/>
      <c r="L38" s="159"/>
      <c r="M38" s="160"/>
      <c r="N38" s="159"/>
      <c r="O38" s="160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0500F-9B75-C541-9AAD-1118E8FF7A31}">
  <dimension ref="A1:R142"/>
  <sheetViews>
    <sheetView workbookViewId="0">
      <selection activeCell="L20" sqref="L20"/>
    </sheetView>
  </sheetViews>
  <sheetFormatPr baseColWidth="10" defaultRowHeight="16"/>
  <sheetData>
    <row r="1" spans="1:18">
      <c r="Q1" s="181"/>
      <c r="R1" s="181"/>
    </row>
    <row r="2" spans="1:18">
      <c r="A2" s="1" t="s">
        <v>435</v>
      </c>
    </row>
    <row r="3" spans="1:18">
      <c r="B3" s="2" t="s">
        <v>401</v>
      </c>
      <c r="F3" s="2" t="s">
        <v>402</v>
      </c>
      <c r="H3" s="2" t="s">
        <v>403</v>
      </c>
      <c r="L3" s="2" t="s">
        <v>404</v>
      </c>
    </row>
    <row r="4" spans="1:18">
      <c r="A4" s="2" t="s">
        <v>408</v>
      </c>
      <c r="B4" s="208">
        <v>2.2383012851659538</v>
      </c>
      <c r="C4" s="209">
        <v>1.3096851506173202</v>
      </c>
      <c r="D4" s="209">
        <v>1.3592561616228989</v>
      </c>
      <c r="E4" s="210">
        <v>1.6477373737260441</v>
      </c>
      <c r="F4" s="208">
        <v>2.4027643318339922</v>
      </c>
      <c r="G4" s="210">
        <v>1.7449905625915298</v>
      </c>
      <c r="H4" s="211">
        <v>1.9045246896913592</v>
      </c>
      <c r="I4" s="212">
        <v>1.7289872902139445</v>
      </c>
      <c r="J4" s="212">
        <v>1.6667197639636457</v>
      </c>
      <c r="K4" s="213">
        <v>1.9126517575858926</v>
      </c>
      <c r="L4" s="211">
        <v>2.4615398736965779</v>
      </c>
      <c r="M4" s="212">
        <v>2.6615070305648705</v>
      </c>
      <c r="N4" s="212">
        <v>2.16416447697735</v>
      </c>
      <c r="O4" s="212">
        <v>2.6700970534174155</v>
      </c>
      <c r="P4" s="212">
        <v>2.7505000041280012</v>
      </c>
      <c r="Q4" s="213">
        <v>2.3972714573393081</v>
      </c>
    </row>
    <row r="5" spans="1:18">
      <c r="A5" s="2" t="s">
        <v>409</v>
      </c>
      <c r="B5" s="137">
        <v>86.91578813344529</v>
      </c>
      <c r="C5" s="138">
        <v>87.861754484200517</v>
      </c>
      <c r="D5" s="138">
        <v>87.741594914779739</v>
      </c>
      <c r="E5" s="139">
        <v>88.181952133898506</v>
      </c>
      <c r="F5" s="137">
        <v>84.372833901008931</v>
      </c>
      <c r="G5" s="139">
        <v>88.178862124187859</v>
      </c>
      <c r="H5" s="140">
        <v>87.673295141706973</v>
      </c>
      <c r="I5" s="141">
        <v>89.167776440411458</v>
      </c>
      <c r="J5" s="141">
        <v>88.258976492992872</v>
      </c>
      <c r="K5" s="142">
        <v>91.394570068832934</v>
      </c>
      <c r="L5" s="140">
        <v>87.399070033359209</v>
      </c>
      <c r="M5" s="141">
        <v>88.181952133898506</v>
      </c>
      <c r="N5" s="141">
        <v>87.188359400873964</v>
      </c>
      <c r="O5" s="141">
        <v>86.914986095750436</v>
      </c>
      <c r="P5" s="141">
        <v>86.983690267824713</v>
      </c>
      <c r="Q5" s="142">
        <v>88.317843601220176</v>
      </c>
    </row>
    <row r="6" spans="1:18">
      <c r="A6" s="2" t="s">
        <v>410</v>
      </c>
      <c r="B6" s="137">
        <v>8.0758023544518451</v>
      </c>
      <c r="C6" s="138">
        <v>8.4097563288513442</v>
      </c>
      <c r="D6" s="138">
        <v>8.3042040126059824</v>
      </c>
      <c r="E6" s="139">
        <v>7.8072537738478527</v>
      </c>
      <c r="F6" s="137">
        <v>9.6017611865960646</v>
      </c>
      <c r="G6" s="139">
        <v>7.5256086402205407</v>
      </c>
      <c r="H6" s="140">
        <v>8.1772250270636917</v>
      </c>
      <c r="I6" s="141">
        <v>7.1047146737736551</v>
      </c>
      <c r="J6" s="141">
        <v>7.9734938293480964</v>
      </c>
      <c r="K6" s="142">
        <v>5.4800822595390732</v>
      </c>
      <c r="L6" s="140">
        <v>7.6608034534125</v>
      </c>
      <c r="M6" s="141">
        <v>7.4409199239076047</v>
      </c>
      <c r="N6" s="141">
        <v>8.093759653816381</v>
      </c>
      <c r="O6" s="141">
        <v>7.8978868271458289</v>
      </c>
      <c r="P6" s="141">
        <v>7.6329448540338829</v>
      </c>
      <c r="Q6" s="142">
        <v>6.9257374036859174</v>
      </c>
    </row>
    <row r="7" spans="1:18">
      <c r="A7" s="2" t="s">
        <v>411</v>
      </c>
      <c r="B7" s="143">
        <v>2.7701082269369079</v>
      </c>
      <c r="C7" s="144">
        <v>2.4188040363308159</v>
      </c>
      <c r="D7" s="144">
        <v>2.5949449109913858</v>
      </c>
      <c r="E7" s="145">
        <v>2.3504495192995227</v>
      </c>
      <c r="F7" s="143">
        <v>3.6226405805610105</v>
      </c>
      <c r="G7" s="145">
        <v>2.5505386730000734</v>
      </c>
      <c r="H7" s="146">
        <v>2.2449551415379743</v>
      </c>
      <c r="I7" s="147">
        <v>1.9985215956009428</v>
      </c>
      <c r="J7" s="147">
        <v>2.1008099136953904</v>
      </c>
      <c r="K7" s="148">
        <v>1.2126959140420985</v>
      </c>
      <c r="L7" s="146">
        <v>2.4785866395317124</v>
      </c>
      <c r="M7" s="147">
        <v>2.2954223813563397</v>
      </c>
      <c r="N7" s="147">
        <v>2.5537164683323015</v>
      </c>
      <c r="O7" s="147">
        <v>2.5170300236863135</v>
      </c>
      <c r="P7" s="147">
        <v>2.632864874013408</v>
      </c>
      <c r="Q7" s="148">
        <v>2.3591475377546023</v>
      </c>
    </row>
    <row r="9" spans="1:18">
      <c r="A9" s="1" t="s">
        <v>190</v>
      </c>
      <c r="B9" s="2" t="s">
        <v>406</v>
      </c>
      <c r="C9" s="2" t="s">
        <v>407</v>
      </c>
    </row>
    <row r="10" spans="1:18">
      <c r="A10" s="2" t="s">
        <v>408</v>
      </c>
      <c r="B10" s="79">
        <f>AVERAGE(B4:G4)</f>
        <v>1.7837891442596232</v>
      </c>
      <c r="C10" s="106">
        <f>AVERAGE(H4:Q4)</f>
        <v>2.2317963397578362</v>
      </c>
    </row>
    <row r="11" spans="1:18">
      <c r="A11" s="2" t="s">
        <v>409</v>
      </c>
      <c r="B11" s="107">
        <f>AVERAGE(B5:G5)</f>
        <v>87.208797615253459</v>
      </c>
      <c r="C11" s="108">
        <f>AVERAGE(H5:Q5)</f>
        <v>88.148051967687138</v>
      </c>
    </row>
    <row r="12" spans="1:18">
      <c r="A12" s="2" t="s">
        <v>410</v>
      </c>
      <c r="B12" s="107">
        <f>AVERAGE(B6:G6)</f>
        <v>8.2873977160956045</v>
      </c>
      <c r="C12" s="108">
        <f>AVERAGE(H6:Q6)</f>
        <v>7.438756790572663</v>
      </c>
    </row>
    <row r="13" spans="1:18">
      <c r="A13" s="2" t="s">
        <v>411</v>
      </c>
      <c r="B13" s="109">
        <f>AVERAGE(B7:G7)</f>
        <v>2.7179143245199526</v>
      </c>
      <c r="C13" s="110">
        <f>AVERAGE(H7:Q7)</f>
        <v>2.2393750489551083</v>
      </c>
    </row>
    <row r="14" spans="1:18">
      <c r="B14" s="185"/>
      <c r="C14" s="185"/>
    </row>
    <row r="15" spans="1:18">
      <c r="A15" s="1" t="s">
        <v>7</v>
      </c>
      <c r="B15" s="185"/>
      <c r="C15" s="185"/>
    </row>
    <row r="16" spans="1:18">
      <c r="A16" s="2" t="s">
        <v>408</v>
      </c>
      <c r="B16" s="79">
        <f>STDEV(B4:G4)</f>
        <v>0.4504952460132674</v>
      </c>
      <c r="C16" s="106">
        <f>STDEV(H4:Q4)</f>
        <v>0.40982908818314928</v>
      </c>
    </row>
    <row r="17" spans="1:17">
      <c r="A17" s="2" t="s">
        <v>409</v>
      </c>
      <c r="B17" s="107">
        <f>STDEV(B5:G5)</f>
        <v>1.4647064722108771</v>
      </c>
      <c r="C17" s="108">
        <f>STDEV(H5:Q5)</f>
        <v>1.341871324719651</v>
      </c>
    </row>
    <row r="18" spans="1:17">
      <c r="A18" s="2" t="s">
        <v>410</v>
      </c>
      <c r="B18" s="107">
        <f>STDEV(B6:G6)</f>
        <v>0.72089372486835634</v>
      </c>
      <c r="C18" s="108">
        <f>STDEV(H6:Q6)</f>
        <v>0.80064595640281044</v>
      </c>
    </row>
    <row r="19" spans="1:17">
      <c r="A19" s="2" t="s">
        <v>411</v>
      </c>
      <c r="B19" s="109">
        <f>STDEV(B7:G7)</f>
        <v>0.46666631221486704</v>
      </c>
      <c r="C19" s="110">
        <f>STDEV(H7:Q7)</f>
        <v>0.41322012685778953</v>
      </c>
    </row>
    <row r="21" spans="1:17">
      <c r="A21" s="1" t="s">
        <v>8</v>
      </c>
    </row>
    <row r="22" spans="1:17">
      <c r="A22" s="2" t="s">
        <v>408</v>
      </c>
      <c r="B22" s="435">
        <f>_xlfn.T.TEST(B4:G4,H4:Q4,2,2)</f>
        <v>6.0429269487175218E-2</v>
      </c>
    </row>
    <row r="23" spans="1:17">
      <c r="A23" s="2" t="s">
        <v>409</v>
      </c>
      <c r="B23" s="435">
        <f>_xlfn.T.TEST(B5:G5,H5:Q5,2,2)</f>
        <v>0.21083328184593267</v>
      </c>
    </row>
    <row r="24" spans="1:17">
      <c r="A24" s="2" t="s">
        <v>410</v>
      </c>
      <c r="B24" s="435">
        <f>_xlfn.T.TEST(B6:G6,H6:Q6,2,2)</f>
        <v>5.1807099782050448E-2</v>
      </c>
    </row>
    <row r="25" spans="1:17">
      <c r="A25" s="2" t="s">
        <v>411</v>
      </c>
      <c r="B25" s="435">
        <f>_xlfn.T.TEST(B7:G7,H7:Q7,2,2)</f>
        <v>5.0463295524759637E-2</v>
      </c>
    </row>
    <row r="27" spans="1:17">
      <c r="A27" s="1" t="s">
        <v>436</v>
      </c>
    </row>
    <row r="28" spans="1:17">
      <c r="B28" s="2" t="s">
        <v>401</v>
      </c>
      <c r="F28" s="2" t="s">
        <v>402</v>
      </c>
      <c r="H28" s="2" t="s">
        <v>403</v>
      </c>
      <c r="L28" s="2" t="s">
        <v>404</v>
      </c>
    </row>
    <row r="29" spans="1:17">
      <c r="A29" s="2" t="s">
        <v>412</v>
      </c>
      <c r="B29" s="12">
        <v>0.48732079885169499</v>
      </c>
      <c r="C29" s="13">
        <v>1.1733649391229393</v>
      </c>
      <c r="D29" s="13">
        <v>1.6593313174574138</v>
      </c>
      <c r="E29" s="13">
        <v>1.5673261008296107</v>
      </c>
      <c r="F29" s="12">
        <v>0.57380131107877919</v>
      </c>
      <c r="G29" s="14">
        <v>0.63050847457627124</v>
      </c>
      <c r="H29" s="21">
        <v>1.4866930059932533</v>
      </c>
      <c r="I29" s="22">
        <v>1.1137393256625105</v>
      </c>
      <c r="J29" s="22">
        <v>0.95572089790373282</v>
      </c>
      <c r="K29" s="23">
        <v>0.63045323987932878</v>
      </c>
      <c r="L29" s="21">
        <v>0.56201023870785594</v>
      </c>
      <c r="M29" s="22">
        <v>0.43157930149514834</v>
      </c>
      <c r="N29" s="22">
        <v>0.8352776195812589</v>
      </c>
      <c r="O29" s="22">
        <v>0.47776051584499324</v>
      </c>
      <c r="P29" s="22">
        <v>0.44649347847498089</v>
      </c>
      <c r="Q29" s="23">
        <v>0.45892884170468551</v>
      </c>
    </row>
    <row r="30" spans="1:17">
      <c r="A30" s="2" t="s">
        <v>413</v>
      </c>
      <c r="B30" s="15">
        <v>0.60723124996308175</v>
      </c>
      <c r="C30" s="16">
        <v>1.2035341019286714</v>
      </c>
      <c r="D30" s="16">
        <v>1.2859279665120684</v>
      </c>
      <c r="E30" s="16">
        <v>1.1512444160816848</v>
      </c>
      <c r="F30" s="15">
        <v>0.72801381918447194</v>
      </c>
      <c r="G30" s="17">
        <v>0.78418079096045201</v>
      </c>
      <c r="H30" s="24">
        <v>1.4465501820512279</v>
      </c>
      <c r="I30" s="25">
        <v>1.468949204185543</v>
      </c>
      <c r="J30" s="25">
        <v>1.5804938154589829</v>
      </c>
      <c r="K30" s="26">
        <v>0.6918727532200083</v>
      </c>
      <c r="L30" s="24">
        <v>0.57958970589018688</v>
      </c>
      <c r="M30" s="25">
        <v>0.38976705290931546</v>
      </c>
      <c r="N30" s="25">
        <v>0.47581430382304851</v>
      </c>
      <c r="O30" s="25">
        <v>0.76168954819731849</v>
      </c>
      <c r="P30" s="25">
        <v>0.69928758025860982</v>
      </c>
      <c r="Q30" s="26">
        <v>0.52109234794265824</v>
      </c>
    </row>
    <row r="31" spans="1:17">
      <c r="A31" s="2" t="s">
        <v>414</v>
      </c>
      <c r="B31" s="15">
        <v>45.850094215354446</v>
      </c>
      <c r="C31" s="16">
        <v>51.558021764896026</v>
      </c>
      <c r="D31" s="16">
        <v>51.427433847345824</v>
      </c>
      <c r="E31" s="16">
        <v>50.730482875983832</v>
      </c>
      <c r="F31" s="15">
        <v>55.792232702860289</v>
      </c>
      <c r="G31" s="17">
        <v>61.300188323917141</v>
      </c>
      <c r="H31" s="24">
        <v>55.895008908889878</v>
      </c>
      <c r="I31" s="25">
        <v>48.873030509561801</v>
      </c>
      <c r="J31" s="25">
        <v>49.915485837953966</v>
      </c>
      <c r="K31" s="26">
        <v>40.274039416875915</v>
      </c>
      <c r="L31" s="24">
        <v>50.229332140060407</v>
      </c>
      <c r="M31" s="25">
        <v>48.317177144559842</v>
      </c>
      <c r="N31" s="25">
        <v>59.790323272034733</v>
      </c>
      <c r="O31" s="25">
        <v>52.068104006662345</v>
      </c>
      <c r="P31" s="25">
        <v>47.403349639100071</v>
      </c>
      <c r="Q31" s="26">
        <v>48.094012843520943</v>
      </c>
    </row>
    <row r="32" spans="1:17">
      <c r="A32" s="2" t="s">
        <v>415</v>
      </c>
      <c r="B32" s="15">
        <v>31.671126390341005</v>
      </c>
      <c r="C32" s="16">
        <v>25.5395489661563</v>
      </c>
      <c r="D32" s="16">
        <v>24.866295774193201</v>
      </c>
      <c r="E32" s="16">
        <v>27.330940880331994</v>
      </c>
      <c r="F32" s="15">
        <v>24.583571720474051</v>
      </c>
      <c r="G32" s="17">
        <v>21.070433145009417</v>
      </c>
      <c r="H32" s="24">
        <v>24.01053550804248</v>
      </c>
      <c r="I32" s="25">
        <v>27.90660380384233</v>
      </c>
      <c r="J32" s="25">
        <v>26.689941707082038</v>
      </c>
      <c r="K32" s="26">
        <v>31.265241974818</v>
      </c>
      <c r="L32" s="24">
        <v>24.133248122703307</v>
      </c>
      <c r="M32" s="25">
        <v>25.236559708198975</v>
      </c>
      <c r="N32" s="25">
        <v>21.323020582633671</v>
      </c>
      <c r="O32" s="25">
        <v>22.177146391471414</v>
      </c>
      <c r="P32" s="25">
        <v>24.021067738501152</v>
      </c>
      <c r="Q32" s="26">
        <v>27.491310482018239</v>
      </c>
    </row>
    <row r="33" spans="1:17">
      <c r="A33" s="118" t="s">
        <v>416</v>
      </c>
      <c r="B33" s="18">
        <v>21.384227345489773</v>
      </c>
      <c r="C33" s="19">
        <v>20.524949088989214</v>
      </c>
      <c r="D33" s="19">
        <v>20.761011094491494</v>
      </c>
      <c r="E33" s="19">
        <v>19.250459214912578</v>
      </c>
      <c r="F33" s="18">
        <v>18.326113608500204</v>
      </c>
      <c r="G33" s="20">
        <v>16.214689265536723</v>
      </c>
      <c r="H33" s="27">
        <v>17.162455280430436</v>
      </c>
      <c r="I33" s="28">
        <v>20.638089739889029</v>
      </c>
      <c r="J33" s="28">
        <v>20.856700526058042</v>
      </c>
      <c r="K33" s="29">
        <v>27.138392615206747</v>
      </c>
      <c r="L33" s="27">
        <v>24.509772594131118</v>
      </c>
      <c r="M33" s="28">
        <v>25.628222810651312</v>
      </c>
      <c r="N33" s="28">
        <v>17.573319125743296</v>
      </c>
      <c r="O33" s="28">
        <v>24.515299537823925</v>
      </c>
      <c r="P33" s="28">
        <v>27.429801563665187</v>
      </c>
      <c r="Q33" s="29">
        <v>23.433859659554685</v>
      </c>
    </row>
    <row r="35" spans="1:17">
      <c r="A35" s="1" t="s">
        <v>190</v>
      </c>
      <c r="B35" s="2" t="s">
        <v>406</v>
      </c>
      <c r="C35" s="2" t="s">
        <v>407</v>
      </c>
    </row>
    <row r="36" spans="1:17">
      <c r="A36" s="2" t="s">
        <v>412</v>
      </c>
      <c r="B36" s="79">
        <f>AVERAGE(B29:G29)</f>
        <v>1.0152754903194516</v>
      </c>
      <c r="C36" s="106">
        <f>AVERAGE(H29:Q29)</f>
        <v>0.73986564652477482</v>
      </c>
    </row>
    <row r="37" spans="1:17">
      <c r="A37" s="2" t="s">
        <v>413</v>
      </c>
      <c r="B37" s="107">
        <f>AVERAGE(B30:G30)</f>
        <v>0.96002205743840507</v>
      </c>
      <c r="C37" s="108">
        <f>AVERAGE(H30:Q30)</f>
        <v>0.86151064939368993</v>
      </c>
    </row>
    <row r="38" spans="1:17">
      <c r="A38" s="2" t="s">
        <v>414</v>
      </c>
      <c r="B38" s="107">
        <f>AVERAGE(B31:G31)</f>
        <v>52.776408955059594</v>
      </c>
      <c r="C38" s="108">
        <f>AVERAGE(H31:Q31)</f>
        <v>50.085986371921983</v>
      </c>
    </row>
    <row r="39" spans="1:17">
      <c r="A39" s="2" t="s">
        <v>415</v>
      </c>
      <c r="B39" s="107">
        <f>AVERAGE(B32:G32)</f>
        <v>25.843652812750992</v>
      </c>
      <c r="C39" s="108">
        <f>AVERAGE(H32:Q32)</f>
        <v>25.42546760193116</v>
      </c>
    </row>
    <row r="40" spans="1:17">
      <c r="A40" s="118" t="s">
        <v>416</v>
      </c>
      <c r="B40" s="109">
        <f>AVERAGE(B33:G33)</f>
        <v>19.410241602986662</v>
      </c>
      <c r="C40" s="110">
        <f>AVERAGE(H33:Q33)</f>
        <v>22.88859134531538</v>
      </c>
    </row>
    <row r="41" spans="1:17">
      <c r="B41" s="181"/>
      <c r="C41" s="181"/>
    </row>
    <row r="42" spans="1:17">
      <c r="A42" s="1" t="s">
        <v>7</v>
      </c>
      <c r="B42" s="181"/>
      <c r="C42" s="181"/>
    </row>
    <row r="43" spans="1:17">
      <c r="A43" s="2" t="s">
        <v>412</v>
      </c>
      <c r="B43" s="79">
        <f>STDEV(B29:G29)</f>
        <v>0.52273154150882184</v>
      </c>
      <c r="C43" s="106">
        <f>STDEV(H29:Q29)</f>
        <v>0.3536422352729866</v>
      </c>
    </row>
    <row r="44" spans="1:17">
      <c r="A44" s="2" t="s">
        <v>413</v>
      </c>
      <c r="B44" s="107">
        <f>STDEV(B30:G30)</f>
        <v>0.28680589090163905</v>
      </c>
      <c r="C44" s="108">
        <f>STDEV(H30:Q30)</f>
        <v>0.45459566504339305</v>
      </c>
    </row>
    <row r="45" spans="1:17">
      <c r="A45" s="2" t="s">
        <v>414</v>
      </c>
      <c r="B45" s="107">
        <f>STDEV(B31:G31)</f>
        <v>5.2385848888348727</v>
      </c>
      <c r="C45" s="108">
        <f>STDEV(H31:Q31)</f>
        <v>5.2061508034970334</v>
      </c>
    </row>
    <row r="46" spans="1:17">
      <c r="A46" s="2" t="s">
        <v>415</v>
      </c>
      <c r="B46" s="107">
        <f>STDEV(B32:G32)</f>
        <v>3.50971823311902</v>
      </c>
      <c r="C46" s="108">
        <f>STDEV(H32:Q32)</f>
        <v>2.9662388185950053</v>
      </c>
    </row>
    <row r="47" spans="1:17">
      <c r="A47" s="118" t="s">
        <v>416</v>
      </c>
      <c r="B47" s="109">
        <f>STDEV(B33:G33)</f>
        <v>1.9170909927014712</v>
      </c>
      <c r="C47" s="110">
        <f>STDEV(H33:Q33)</f>
        <v>3.6817085125947293</v>
      </c>
    </row>
    <row r="49" spans="1:18">
      <c r="A49" s="1" t="s">
        <v>8</v>
      </c>
    </row>
    <row r="50" spans="1:18">
      <c r="A50" s="2" t="s">
        <v>412</v>
      </c>
      <c r="B50" s="435">
        <f>_xlfn.T.TEST(B29:G29,H29:Q29,2,2)</f>
        <v>0.22681528555930996</v>
      </c>
    </row>
    <row r="51" spans="1:18">
      <c r="A51" s="2" t="s">
        <v>413</v>
      </c>
      <c r="B51" s="435">
        <f>_xlfn.T.TEST(B30:G30,H30:Q30,2,2)</f>
        <v>0.64306552482838031</v>
      </c>
    </row>
    <row r="52" spans="1:18">
      <c r="A52" s="2" t="s">
        <v>414</v>
      </c>
      <c r="B52" s="435">
        <f>_xlfn.T.TEST(B31:G31,H31:Q31,2,2)</f>
        <v>0.33497872669234441</v>
      </c>
    </row>
    <row r="53" spans="1:18">
      <c r="A53" s="2" t="s">
        <v>415</v>
      </c>
      <c r="B53" s="435">
        <f>_xlfn.T.TEST(B32:G32,H32:Q32,2,2)</f>
        <v>0.80214576675591176</v>
      </c>
    </row>
    <row r="54" spans="1:18">
      <c r="A54" s="118" t="s">
        <v>416</v>
      </c>
      <c r="B54" s="435">
        <f>_xlfn.T.TEST(B33:G33,H33:Q33,2,2)</f>
        <v>5.1659042391782893E-2</v>
      </c>
    </row>
    <row r="56" spans="1:18">
      <c r="A56" s="1" t="s">
        <v>437</v>
      </c>
    </row>
    <row r="57" spans="1:18">
      <c r="A57" s="117" t="s">
        <v>417</v>
      </c>
      <c r="B57" s="2" t="s">
        <v>401</v>
      </c>
      <c r="F57" s="2" t="s">
        <v>402</v>
      </c>
      <c r="H57" s="2" t="s">
        <v>403</v>
      </c>
      <c r="L57" s="2" t="s">
        <v>404</v>
      </c>
    </row>
    <row r="58" spans="1:18">
      <c r="A58" s="2" t="s">
        <v>418</v>
      </c>
      <c r="B58" s="73">
        <v>24.2</v>
      </c>
      <c r="C58" s="73">
        <v>22.5</v>
      </c>
      <c r="D58" s="73">
        <v>24</v>
      </c>
      <c r="E58" s="73">
        <v>23.6</v>
      </c>
      <c r="F58" s="73">
        <v>26.6</v>
      </c>
      <c r="G58" s="73">
        <v>26.8</v>
      </c>
      <c r="H58" s="73">
        <v>22.2</v>
      </c>
      <c r="I58" s="73">
        <v>22.1</v>
      </c>
      <c r="J58" s="73">
        <v>22.6</v>
      </c>
      <c r="K58" s="73">
        <v>19.8</v>
      </c>
      <c r="L58" s="73">
        <v>23.4</v>
      </c>
      <c r="M58" s="73">
        <v>22.7</v>
      </c>
      <c r="N58" s="73">
        <v>27.1</v>
      </c>
      <c r="O58" s="73">
        <v>25.4</v>
      </c>
      <c r="P58" s="73">
        <v>24</v>
      </c>
      <c r="Q58" s="73">
        <v>25.7</v>
      </c>
      <c r="R58" s="181"/>
    </row>
    <row r="59" spans="1:18">
      <c r="A59" s="2" t="s">
        <v>419</v>
      </c>
      <c r="B59" s="73">
        <v>45.9</v>
      </c>
      <c r="C59" s="73">
        <v>45.6</v>
      </c>
      <c r="D59" s="73">
        <v>42</v>
      </c>
      <c r="E59" s="73">
        <v>40.700000000000003</v>
      </c>
      <c r="F59" s="73">
        <v>46.2</v>
      </c>
      <c r="G59" s="73">
        <v>41</v>
      </c>
      <c r="H59" s="73">
        <v>43.1</v>
      </c>
      <c r="I59" s="73">
        <v>43.6</v>
      </c>
      <c r="J59" s="73">
        <v>43.4</v>
      </c>
      <c r="K59" s="73">
        <v>39.6</v>
      </c>
      <c r="L59" s="73">
        <v>44.6</v>
      </c>
      <c r="M59" s="73">
        <v>39</v>
      </c>
      <c r="N59" s="73">
        <v>37.200000000000003</v>
      </c>
      <c r="O59" s="73">
        <v>41.6</v>
      </c>
      <c r="P59" s="73">
        <v>42.1</v>
      </c>
      <c r="Q59" s="73">
        <v>38</v>
      </c>
      <c r="R59" s="181"/>
    </row>
    <row r="60" spans="1:18">
      <c r="A60" s="2" t="s">
        <v>420</v>
      </c>
      <c r="B60" s="73">
        <v>27</v>
      </c>
      <c r="C60" s="73">
        <v>28.1</v>
      </c>
      <c r="D60" s="73">
        <v>30.1</v>
      </c>
      <c r="E60" s="73">
        <v>31.5</v>
      </c>
      <c r="F60" s="73">
        <v>23.7</v>
      </c>
      <c r="G60" s="73">
        <v>28.9</v>
      </c>
      <c r="H60" s="73">
        <v>30.3</v>
      </c>
      <c r="I60" s="73">
        <v>30.1</v>
      </c>
      <c r="J60" s="73">
        <v>30.1</v>
      </c>
      <c r="K60" s="73">
        <v>36.4</v>
      </c>
      <c r="L60" s="73">
        <v>27.5</v>
      </c>
      <c r="M60" s="73">
        <v>33.200000000000003</v>
      </c>
      <c r="N60" s="73">
        <v>30.7</v>
      </c>
      <c r="O60" s="73">
        <v>30.1</v>
      </c>
      <c r="P60" s="73">
        <v>29.9</v>
      </c>
      <c r="Q60" s="73">
        <v>30.3</v>
      </c>
      <c r="R60" s="181"/>
    </row>
    <row r="61" spans="1:18">
      <c r="A61" s="117" t="s">
        <v>375</v>
      </c>
      <c r="B61" s="181"/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</row>
    <row r="62" spans="1:18">
      <c r="A62" s="2" t="s">
        <v>421</v>
      </c>
      <c r="B62" s="2">
        <v>52.8</v>
      </c>
      <c r="C62" s="2">
        <v>54.4</v>
      </c>
      <c r="D62" s="2">
        <v>58.6</v>
      </c>
      <c r="E62" s="2">
        <v>57.3</v>
      </c>
      <c r="F62" s="2">
        <v>53.1</v>
      </c>
      <c r="G62" s="2">
        <v>52.1</v>
      </c>
      <c r="H62" s="2">
        <v>56.7</v>
      </c>
      <c r="I62" s="2">
        <v>59.1</v>
      </c>
      <c r="J62" s="2">
        <v>59.8</v>
      </c>
      <c r="K62" s="2">
        <v>59.4</v>
      </c>
      <c r="L62" s="2">
        <v>55.4</v>
      </c>
      <c r="M62" s="2">
        <v>53</v>
      </c>
      <c r="N62" s="2">
        <v>48.2</v>
      </c>
      <c r="O62" s="2">
        <v>52.9</v>
      </c>
      <c r="P62" s="2">
        <v>52.3</v>
      </c>
      <c r="Q62" s="2">
        <v>48.3</v>
      </c>
      <c r="R62" s="181"/>
    </row>
    <row r="63" spans="1:18">
      <c r="A63" s="118" t="s">
        <v>420</v>
      </c>
      <c r="B63" s="2">
        <v>44.1</v>
      </c>
      <c r="C63" s="2">
        <v>43</v>
      </c>
      <c r="D63" s="2">
        <v>38.6</v>
      </c>
      <c r="E63" s="2">
        <v>40.4</v>
      </c>
      <c r="F63" s="2">
        <v>42.2</v>
      </c>
      <c r="G63" s="2">
        <v>43</v>
      </c>
      <c r="H63" s="2">
        <v>41.7</v>
      </c>
      <c r="I63" s="2">
        <v>38.799999999999997</v>
      </c>
      <c r="J63" s="2">
        <v>38.299999999999997</v>
      </c>
      <c r="K63" s="2">
        <v>38.9</v>
      </c>
      <c r="L63" s="2">
        <v>41.9</v>
      </c>
      <c r="M63" s="2">
        <v>43.2</v>
      </c>
      <c r="N63" s="2">
        <v>48.4</v>
      </c>
      <c r="O63" s="2">
        <v>44.4</v>
      </c>
      <c r="P63" s="2">
        <v>43.9</v>
      </c>
      <c r="Q63" s="2">
        <v>49.2</v>
      </c>
      <c r="R63" s="181"/>
    </row>
    <row r="64" spans="1:18">
      <c r="B64" s="181"/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</row>
    <row r="65" spans="1:18">
      <c r="A65" s="1" t="s">
        <v>190</v>
      </c>
      <c r="B65" s="181"/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</row>
    <row r="66" spans="1:18">
      <c r="A66" s="117" t="s">
        <v>417</v>
      </c>
      <c r="B66" s="73" t="s">
        <v>406</v>
      </c>
      <c r="C66" s="73" t="s">
        <v>407</v>
      </c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</row>
    <row r="67" spans="1:18">
      <c r="A67" s="2" t="s">
        <v>418</v>
      </c>
      <c r="B67" s="165">
        <f>AVERAGE(B58:G58)</f>
        <v>24.616666666666671</v>
      </c>
      <c r="C67" s="168">
        <f>AVERAGE(H58:Q58)</f>
        <v>23.499999999999996</v>
      </c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</row>
    <row r="68" spans="1:18">
      <c r="A68" s="2" t="s">
        <v>419</v>
      </c>
      <c r="B68" s="165">
        <f>AVERAGE(B59:G59)</f>
        <v>43.566666666666663</v>
      </c>
      <c r="C68" s="168">
        <f>AVERAGE(H59:Q59)</f>
        <v>41.220000000000006</v>
      </c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</row>
    <row r="69" spans="1:18">
      <c r="A69" s="2" t="s">
        <v>420</v>
      </c>
      <c r="B69" s="165">
        <f>AVERAGE(B60:G60)</f>
        <v>28.216666666666669</v>
      </c>
      <c r="C69" s="168">
        <f>AVERAGE(H60:Q60)</f>
        <v>30.860000000000003</v>
      </c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</row>
    <row r="70" spans="1:18">
      <c r="A70" s="117" t="s">
        <v>375</v>
      </c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</row>
    <row r="71" spans="1:18">
      <c r="A71" s="2" t="s">
        <v>421</v>
      </c>
      <c r="B71" s="165">
        <f>AVERAGE(B62:G62)</f>
        <v>54.716666666666669</v>
      </c>
      <c r="C71" s="168">
        <f>AVERAGE(H62:Q62)</f>
        <v>54.510000000000005</v>
      </c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</row>
    <row r="72" spans="1:18">
      <c r="A72" s="118" t="s">
        <v>420</v>
      </c>
      <c r="B72" s="165">
        <f>AVERAGE(B63:G63)</f>
        <v>41.883333333333333</v>
      </c>
      <c r="C72" s="168">
        <f>AVERAGE(H63:Q63)</f>
        <v>42.86999999999999</v>
      </c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</row>
    <row r="73" spans="1:18">
      <c r="B73" s="181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</row>
    <row r="74" spans="1:18">
      <c r="A74" s="1" t="s">
        <v>7</v>
      </c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</row>
    <row r="75" spans="1:18">
      <c r="A75" s="117" t="s">
        <v>417</v>
      </c>
      <c r="B75" s="181"/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</row>
    <row r="76" spans="1:18">
      <c r="A76" s="2" t="s">
        <v>418</v>
      </c>
      <c r="B76" s="165">
        <f>STDEV(B58:G58)</f>
        <v>1.7186234801918272</v>
      </c>
      <c r="C76" s="168">
        <f>STDEV(H58:Q58)</f>
        <v>2.1202725191718996</v>
      </c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</row>
    <row r="77" spans="1:18">
      <c r="A77" s="2" t="s">
        <v>419</v>
      </c>
      <c r="B77" s="165">
        <f>STDEV(B59:G59)</f>
        <v>2.5989741565984583</v>
      </c>
      <c r="C77" s="168">
        <f>STDEV(H59:Q59)</f>
        <v>2.5900664942129272</v>
      </c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</row>
    <row r="78" spans="1:18">
      <c r="A78" s="2" t="s">
        <v>420</v>
      </c>
      <c r="B78" s="165">
        <f>STDEV(B60:G60)</f>
        <v>2.7088127780757878</v>
      </c>
      <c r="C78" s="168">
        <f>STDEV(H60:Q60)</f>
        <v>2.3749619879999013</v>
      </c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</row>
    <row r="79" spans="1:18">
      <c r="A79" s="117" t="s">
        <v>375</v>
      </c>
      <c r="B79" s="181"/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</row>
    <row r="80" spans="1:18">
      <c r="A80" s="2" t="s">
        <v>421</v>
      </c>
      <c r="B80" s="165">
        <f>STDEV(B62:G62)</f>
        <v>2.6453103157600748</v>
      </c>
      <c r="C80" s="168">
        <f>STDEV(H62:Q62)</f>
        <v>4.3036031415547598</v>
      </c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</row>
    <row r="81" spans="1:18">
      <c r="A81" s="118" t="s">
        <v>420</v>
      </c>
      <c r="B81" s="165">
        <f>STDEV(B63:G63)</f>
        <v>2.0242694155340755</v>
      </c>
      <c r="C81" s="168">
        <f>STDEV(H63:Q63)</f>
        <v>3.795918861092793</v>
      </c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</row>
    <row r="82" spans="1:18"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</row>
    <row r="83" spans="1:18">
      <c r="A83" s="1" t="s">
        <v>8</v>
      </c>
    </row>
    <row r="84" spans="1:18">
      <c r="A84" s="117" t="s">
        <v>417</v>
      </c>
    </row>
    <row r="85" spans="1:18">
      <c r="A85" s="2" t="s">
        <v>418</v>
      </c>
      <c r="B85" s="435">
        <f>_xlfn.T.TEST(B58:G58,H58:Q58,2,2)</f>
        <v>0.29465793828689374</v>
      </c>
    </row>
    <row r="86" spans="1:18">
      <c r="A86" s="2" t="s">
        <v>419</v>
      </c>
      <c r="B86" s="435">
        <f>_xlfn.T.TEST(B59:G59,H59:Q59,2,2)</f>
        <v>0.1015749570381939</v>
      </c>
    </row>
    <row r="87" spans="1:18">
      <c r="A87" s="2" t="s">
        <v>420</v>
      </c>
      <c r="B87" s="435">
        <f>_xlfn.T.TEST(B60:G60,H60:Q60,2,2)</f>
        <v>5.9790388095896686E-2</v>
      </c>
    </row>
    <row r="88" spans="1:18">
      <c r="A88" s="117" t="s">
        <v>375</v>
      </c>
    </row>
    <row r="89" spans="1:18">
      <c r="A89" s="2" t="s">
        <v>421</v>
      </c>
      <c r="B89" s="435">
        <f>_xlfn.T.TEST(B62:G62,H62:Q62,2,2)</f>
        <v>0.91751945418176928</v>
      </c>
    </row>
    <row r="90" spans="1:18">
      <c r="A90" s="118" t="s">
        <v>420</v>
      </c>
      <c r="B90" s="435">
        <f>_xlfn.T.TEST(B63:G63,H63:Q63,2,2)</f>
        <v>0.56891011311242257</v>
      </c>
    </row>
    <row r="92" spans="1:18">
      <c r="A92" s="1" t="s">
        <v>438</v>
      </c>
    </row>
    <row r="93" spans="1:18">
      <c r="A93" s="117"/>
      <c r="B93" s="2" t="s">
        <v>401</v>
      </c>
      <c r="F93" s="2" t="s">
        <v>402</v>
      </c>
      <c r="H93" s="2" t="s">
        <v>403</v>
      </c>
      <c r="L93" s="2" t="s">
        <v>404</v>
      </c>
    </row>
    <row r="94" spans="1:18">
      <c r="A94" s="2" t="s">
        <v>422</v>
      </c>
      <c r="B94" s="215">
        <v>3.56</v>
      </c>
      <c r="C94" s="216">
        <v>3.29</v>
      </c>
      <c r="D94" s="216">
        <v>2.93</v>
      </c>
      <c r="E94" s="217">
        <v>2.89</v>
      </c>
      <c r="F94" s="215">
        <v>4.91</v>
      </c>
      <c r="G94" s="217">
        <v>5.2</v>
      </c>
      <c r="H94" s="562">
        <v>2.8</v>
      </c>
      <c r="I94" s="563">
        <v>2.66</v>
      </c>
      <c r="J94" s="563">
        <v>2.7</v>
      </c>
      <c r="K94" s="564">
        <v>2.69</v>
      </c>
      <c r="L94" s="562">
        <v>3.57</v>
      </c>
      <c r="M94" s="563">
        <v>3.52</v>
      </c>
      <c r="N94" s="563">
        <v>3.83</v>
      </c>
      <c r="O94" s="563">
        <v>3.44</v>
      </c>
      <c r="P94" s="563">
        <v>3.51</v>
      </c>
      <c r="Q94" s="564">
        <v>3.2</v>
      </c>
    </row>
    <row r="96" spans="1:18">
      <c r="A96" s="1" t="s">
        <v>190</v>
      </c>
      <c r="B96" s="2" t="s">
        <v>406</v>
      </c>
      <c r="C96" s="2" t="s">
        <v>407</v>
      </c>
    </row>
    <row r="97" spans="1:17">
      <c r="A97" s="2" t="s">
        <v>422</v>
      </c>
      <c r="B97" s="229">
        <f>AVERAGE(B94:G94)</f>
        <v>3.7966666666666664</v>
      </c>
      <c r="C97" s="126">
        <f>AVERAGE(H94:Q94)</f>
        <v>3.1920000000000006</v>
      </c>
    </row>
    <row r="98" spans="1:17">
      <c r="B98" s="181"/>
      <c r="C98" s="181"/>
    </row>
    <row r="99" spans="1:17">
      <c r="A99" s="1" t="s">
        <v>7</v>
      </c>
      <c r="B99" s="2" t="s">
        <v>406</v>
      </c>
      <c r="C99" s="2" t="s">
        <v>407</v>
      </c>
    </row>
    <row r="100" spans="1:17">
      <c r="A100" s="2" t="s">
        <v>422</v>
      </c>
      <c r="B100" s="229">
        <f>STDEV(B94:G94)</f>
        <v>1.009428881430817</v>
      </c>
      <c r="C100" s="126">
        <f>STDEV(H94:Q94)</f>
        <v>0.44107948389276402</v>
      </c>
    </row>
    <row r="102" spans="1:17">
      <c r="A102" s="1" t="s">
        <v>8</v>
      </c>
    </row>
    <row r="103" spans="1:17">
      <c r="A103" s="2" t="s">
        <v>422</v>
      </c>
      <c r="B103" s="435">
        <f>_xlfn.T.TEST(B94:G94,H94:Q94,2,2)</f>
        <v>0.11621504919954609</v>
      </c>
    </row>
    <row r="105" spans="1:17">
      <c r="A105" s="1" t="s">
        <v>439</v>
      </c>
    </row>
    <row r="106" spans="1:17">
      <c r="A106" s="117" t="s">
        <v>423</v>
      </c>
      <c r="B106" s="73" t="s">
        <v>401</v>
      </c>
      <c r="C106" s="181"/>
      <c r="D106" s="181"/>
      <c r="E106" s="181"/>
      <c r="F106" s="73" t="s">
        <v>402</v>
      </c>
      <c r="G106" s="181"/>
      <c r="H106" s="73" t="s">
        <v>403</v>
      </c>
      <c r="I106" s="181"/>
      <c r="J106" s="181"/>
      <c r="K106" s="181"/>
      <c r="L106" s="73" t="s">
        <v>404</v>
      </c>
      <c r="M106" s="181"/>
      <c r="N106" s="181"/>
      <c r="O106" s="181"/>
      <c r="P106" s="181"/>
      <c r="Q106" s="181"/>
    </row>
    <row r="107" spans="1:17">
      <c r="A107" s="2" t="s">
        <v>424</v>
      </c>
      <c r="B107" s="12">
        <v>0.14000000000000001</v>
      </c>
      <c r="C107" s="13">
        <v>9.8000000000000004E-2</v>
      </c>
      <c r="D107" s="13">
        <v>0.11</v>
      </c>
      <c r="E107" s="14">
        <v>0.12</v>
      </c>
      <c r="F107" s="12">
        <v>0.15</v>
      </c>
      <c r="G107" s="14">
        <v>0.12</v>
      </c>
      <c r="H107" s="21">
        <v>0.12</v>
      </c>
      <c r="I107" s="22">
        <v>9.9000000000000005E-2</v>
      </c>
      <c r="J107" s="22">
        <v>0.1</v>
      </c>
      <c r="K107" s="23">
        <v>9.2999999999999999E-2</v>
      </c>
      <c r="L107" s="21">
        <v>0.14000000000000001</v>
      </c>
      <c r="M107" s="22">
        <v>0.16</v>
      </c>
      <c r="N107" s="22">
        <v>0.15</v>
      </c>
      <c r="O107" s="22">
        <v>0.18</v>
      </c>
      <c r="P107" s="22">
        <v>0.19</v>
      </c>
      <c r="Q107" s="23">
        <v>0.15</v>
      </c>
    </row>
    <row r="108" spans="1:17">
      <c r="A108" s="2" t="s">
        <v>376</v>
      </c>
      <c r="B108" s="18">
        <v>9.8000000000000004E-2</v>
      </c>
      <c r="C108" s="19">
        <v>0.12</v>
      </c>
      <c r="D108" s="19">
        <v>0.12</v>
      </c>
      <c r="E108" s="20">
        <v>0.13</v>
      </c>
      <c r="F108" s="18">
        <v>8.8999999999999996E-2</v>
      </c>
      <c r="G108" s="20">
        <v>0.14000000000000001</v>
      </c>
      <c r="H108" s="27">
        <v>0.12</v>
      </c>
      <c r="I108" s="28">
        <v>0.1</v>
      </c>
      <c r="J108" s="28">
        <v>0.17</v>
      </c>
      <c r="K108" s="29">
        <v>0.12</v>
      </c>
      <c r="L108" s="27">
        <v>0.1</v>
      </c>
      <c r="M108" s="28">
        <v>0.13</v>
      </c>
      <c r="N108" s="28">
        <v>0.1</v>
      </c>
      <c r="O108" s="28">
        <v>0.14000000000000001</v>
      </c>
      <c r="P108" s="28">
        <v>0.13</v>
      </c>
      <c r="Q108" s="29">
        <v>0.1</v>
      </c>
    </row>
    <row r="109" spans="1:17">
      <c r="A109" s="117" t="s">
        <v>425</v>
      </c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</row>
    <row r="110" spans="1:17">
      <c r="A110" s="2" t="s">
        <v>426</v>
      </c>
      <c r="B110" s="12">
        <v>6.06</v>
      </c>
      <c r="C110" s="13">
        <v>6.16</v>
      </c>
      <c r="D110" s="13">
        <v>6.73</v>
      </c>
      <c r="E110" s="14">
        <v>6.51</v>
      </c>
      <c r="F110" s="12">
        <v>6.41</v>
      </c>
      <c r="G110" s="14">
        <v>6.31</v>
      </c>
      <c r="H110" s="21">
        <v>6.28</v>
      </c>
      <c r="I110" s="22">
        <v>6.91</v>
      </c>
      <c r="J110" s="22">
        <v>7.16</v>
      </c>
      <c r="K110" s="23">
        <v>7.61</v>
      </c>
      <c r="L110" s="21">
        <v>6.31</v>
      </c>
      <c r="M110" s="22">
        <v>6.57</v>
      </c>
      <c r="N110" s="22">
        <v>6.23</v>
      </c>
      <c r="O110" s="22">
        <v>6.76</v>
      </c>
      <c r="P110" s="22">
        <v>6.91</v>
      </c>
      <c r="Q110" s="23">
        <v>6.59</v>
      </c>
    </row>
    <row r="111" spans="1:17">
      <c r="A111" s="118" t="s">
        <v>427</v>
      </c>
      <c r="B111" s="18">
        <v>1.63</v>
      </c>
      <c r="C111" s="19">
        <v>1.32</v>
      </c>
      <c r="D111" s="19">
        <v>1.34</v>
      </c>
      <c r="E111" s="20">
        <v>1.71</v>
      </c>
      <c r="F111" s="18">
        <v>1.75</v>
      </c>
      <c r="G111" s="20">
        <v>1.77</v>
      </c>
      <c r="H111" s="27">
        <v>1.17</v>
      </c>
      <c r="I111" s="28">
        <v>1.65</v>
      </c>
      <c r="J111" s="28">
        <v>1.4</v>
      </c>
      <c r="K111" s="29">
        <v>1.65</v>
      </c>
      <c r="L111" s="27">
        <v>1.78</v>
      </c>
      <c r="M111" s="28">
        <v>2.38</v>
      </c>
      <c r="N111" s="28">
        <v>2.74</v>
      </c>
      <c r="O111" s="28">
        <v>2.62</v>
      </c>
      <c r="P111" s="28">
        <v>2.35</v>
      </c>
      <c r="Q111" s="29">
        <v>2.65</v>
      </c>
    </row>
    <row r="112" spans="1:17">
      <c r="B112" s="181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</row>
    <row r="113" spans="1:17">
      <c r="A113" s="1" t="s">
        <v>190</v>
      </c>
      <c r="B113" s="181"/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</row>
    <row r="114" spans="1:17">
      <c r="A114" s="117" t="s">
        <v>423</v>
      </c>
      <c r="B114" s="73" t="s">
        <v>406</v>
      </c>
      <c r="C114" s="73" t="s">
        <v>407</v>
      </c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</row>
    <row r="115" spans="1:17">
      <c r="A115" s="2" t="s">
        <v>424</v>
      </c>
      <c r="B115" s="79">
        <f>AVERAGE(B107:G107)</f>
        <v>0.123</v>
      </c>
      <c r="C115" s="106">
        <f>AVERAGE(H107:Q107)</f>
        <v>0.13819999999999999</v>
      </c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</row>
    <row r="116" spans="1:17">
      <c r="A116" s="2" t="s">
        <v>376</v>
      </c>
      <c r="B116" s="109">
        <f>AVERAGE(B108:G108)</f>
        <v>0.11616666666666665</v>
      </c>
      <c r="C116" s="110">
        <f>AVERAGE(H108:Q108)</f>
        <v>0.121</v>
      </c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</row>
    <row r="117" spans="1:17">
      <c r="A117" s="117" t="s">
        <v>425</v>
      </c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</row>
    <row r="118" spans="1:17">
      <c r="A118" s="2" t="s">
        <v>426</v>
      </c>
      <c r="B118" s="79">
        <f>AVERAGE(B110:G110)</f>
        <v>6.3633333333333333</v>
      </c>
      <c r="C118" s="106">
        <f>AVERAGE(H110:Q110)</f>
        <v>6.7330000000000014</v>
      </c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</row>
    <row r="119" spans="1:17">
      <c r="A119" s="118" t="s">
        <v>427</v>
      </c>
      <c r="B119" s="109">
        <f>AVERAGE(B111:G111)</f>
        <v>1.5866666666666667</v>
      </c>
      <c r="C119" s="110">
        <f>AVERAGE(H111:Q111)</f>
        <v>2.0390000000000001</v>
      </c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</row>
    <row r="120" spans="1:17">
      <c r="B120" s="181"/>
      <c r="C120" s="181"/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</row>
    <row r="121" spans="1:17">
      <c r="A121" s="1" t="s">
        <v>7</v>
      </c>
      <c r="B121" s="181"/>
      <c r="C121" s="181"/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  <c r="P121" s="181"/>
      <c r="Q121" s="181"/>
    </row>
    <row r="122" spans="1:17">
      <c r="A122" s="117" t="s">
        <v>423</v>
      </c>
      <c r="B122" s="181"/>
      <c r="C122" s="181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</row>
    <row r="123" spans="1:17">
      <c r="A123" s="2" t="s">
        <v>424</v>
      </c>
      <c r="B123" s="79">
        <f>STDEV(B107:G107)</f>
        <v>1.9131126469708909E-2</v>
      </c>
      <c r="C123" s="106">
        <f>STDEV(H107:Q107)</f>
        <v>3.4250060827196636E-2</v>
      </c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</row>
    <row r="124" spans="1:17">
      <c r="A124" s="2" t="s">
        <v>376</v>
      </c>
      <c r="B124" s="109">
        <f>STDEV(B108:G108)</f>
        <v>1.9270876126078695E-2</v>
      </c>
      <c r="C124" s="110">
        <f>STDEV(H108:Q108)</f>
        <v>2.2827858224352043E-2</v>
      </c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  <c r="O124" s="181"/>
      <c r="P124" s="181"/>
      <c r="Q124" s="181"/>
    </row>
    <row r="125" spans="1:17">
      <c r="A125" s="117" t="s">
        <v>425</v>
      </c>
      <c r="B125" s="181"/>
      <c r="C125" s="181"/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</row>
    <row r="126" spans="1:17">
      <c r="A126" s="2" t="s">
        <v>426</v>
      </c>
      <c r="B126" s="79">
        <f>STDEV(B110:G110)</f>
        <v>0.24262453846770476</v>
      </c>
      <c r="C126" s="106">
        <f>STDEV(H110:Q110)</f>
        <v>0.43448692602757211</v>
      </c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</row>
    <row r="127" spans="1:17">
      <c r="A127" s="118" t="s">
        <v>427</v>
      </c>
      <c r="B127" s="109">
        <f>STDEV(B111:G111)</f>
        <v>0.20461345670963746</v>
      </c>
      <c r="C127" s="110">
        <f>STDEV(H111:Q111)</f>
        <v>0.57237225649047596</v>
      </c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</row>
    <row r="128" spans="1:17"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</row>
    <row r="129" spans="1:17">
      <c r="A129" s="1" t="s">
        <v>8</v>
      </c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</row>
    <row r="130" spans="1:17">
      <c r="A130" s="117" t="s">
        <v>423</v>
      </c>
    </row>
    <row r="131" spans="1:17">
      <c r="A131" s="2" t="s">
        <v>424</v>
      </c>
      <c r="B131" s="435">
        <f>_xlfn.T.TEST(B107:G107,H107:Q107,2,2)</f>
        <v>0.33919800317250104</v>
      </c>
    </row>
    <row r="132" spans="1:17">
      <c r="A132" s="2" t="s">
        <v>376</v>
      </c>
      <c r="B132" s="435">
        <f>_xlfn.T.TEST(B108:G108,H108:Q108,2,2)</f>
        <v>0.67173646175895274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>
      <c r="A133" s="117" t="s">
        <v>425</v>
      </c>
      <c r="B133" s="435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>
      <c r="A134" s="2" t="s">
        <v>426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>
      <c r="A135" s="118" t="s">
        <v>427</v>
      </c>
      <c r="B135" s="435">
        <f>_xlfn.T.TEST(B110:G110,H110:Q110,2,2)</f>
        <v>7.8630671802044264E-2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>
      <c r="A136" s="118" t="s">
        <v>420</v>
      </c>
      <c r="B136" s="435">
        <f>_xlfn.T.TEST(B111:G111,H111:Q111,2,2)</f>
        <v>8.6393624095326554E-2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703C2-1A87-1E4F-ADA8-2E01040288FD}">
  <sheetPr codeName="Sheet10"/>
  <dimension ref="A2:H21"/>
  <sheetViews>
    <sheetView workbookViewId="0">
      <selection activeCell="B1" sqref="B1"/>
    </sheetView>
  </sheetViews>
  <sheetFormatPr baseColWidth="10" defaultRowHeight="16"/>
  <cols>
    <col min="1" max="1" width="23.5" bestFit="1" customWidth="1"/>
  </cols>
  <sheetData>
    <row r="2" spans="1:8">
      <c r="A2" s="1" t="s">
        <v>83</v>
      </c>
      <c r="B2" s="2" t="s">
        <v>5</v>
      </c>
      <c r="C2" s="2"/>
      <c r="D2" s="2"/>
      <c r="E2" s="2" t="s">
        <v>6</v>
      </c>
      <c r="F2" s="2"/>
      <c r="G2" s="2"/>
    </row>
    <row r="3" spans="1:8">
      <c r="A3" s="30" t="s">
        <v>84</v>
      </c>
      <c r="B3" s="12">
        <v>170.578</v>
      </c>
      <c r="C3" s="13">
        <v>162.55799999999999</v>
      </c>
      <c r="D3" s="14">
        <v>233.18</v>
      </c>
      <c r="E3" s="21">
        <v>185.24</v>
      </c>
      <c r="F3" s="22">
        <v>150.99799999999999</v>
      </c>
      <c r="G3" s="23">
        <v>181.904</v>
      </c>
    </row>
    <row r="4" spans="1:8">
      <c r="A4" s="31" t="s">
        <v>85</v>
      </c>
      <c r="B4" s="15">
        <v>35.299999999999997</v>
      </c>
      <c r="C4" s="16">
        <v>41.4</v>
      </c>
      <c r="D4" s="17">
        <v>31.4</v>
      </c>
      <c r="E4" s="24">
        <v>44.9</v>
      </c>
      <c r="F4" s="25">
        <v>47.5</v>
      </c>
      <c r="G4" s="26">
        <v>38.4</v>
      </c>
      <c r="H4" s="2"/>
    </row>
    <row r="5" spans="1:8">
      <c r="A5" s="31" t="s">
        <v>86</v>
      </c>
      <c r="B5" s="15">
        <v>12.6</v>
      </c>
      <c r="C5" s="16">
        <v>13.1</v>
      </c>
      <c r="D5" s="17">
        <v>9.14</v>
      </c>
      <c r="E5" s="24">
        <v>4.2699999999999996</v>
      </c>
      <c r="F5" s="25">
        <v>4.1500000000000004</v>
      </c>
      <c r="G5" s="26">
        <v>3.53</v>
      </c>
      <c r="H5" s="2"/>
    </row>
    <row r="6" spans="1:8">
      <c r="A6" s="31" t="s">
        <v>87</v>
      </c>
      <c r="B6" s="15">
        <f t="shared" ref="B6:G6" si="0">B3*B4/100</f>
        <v>60.214033999999991</v>
      </c>
      <c r="C6" s="16">
        <f t="shared" si="0"/>
        <v>67.299011999999991</v>
      </c>
      <c r="D6" s="17">
        <f t="shared" si="0"/>
        <v>73.218519999999998</v>
      </c>
      <c r="E6" s="24">
        <f t="shared" si="0"/>
        <v>83.172759999999997</v>
      </c>
      <c r="F6" s="25">
        <f t="shared" si="0"/>
        <v>71.724049999999991</v>
      </c>
      <c r="G6" s="26">
        <f t="shared" si="0"/>
        <v>69.851135999999997</v>
      </c>
      <c r="H6" s="2"/>
    </row>
    <row r="7" spans="1:8">
      <c r="A7" s="32" t="s">
        <v>88</v>
      </c>
      <c r="B7" s="18">
        <f t="shared" ref="B7:G7" si="1">B3*B5/100</f>
        <v>21.492827999999999</v>
      </c>
      <c r="C7" s="19">
        <f t="shared" si="1"/>
        <v>21.295097999999999</v>
      </c>
      <c r="D7" s="20">
        <f t="shared" si="1"/>
        <v>21.312652000000003</v>
      </c>
      <c r="E7" s="27">
        <f t="shared" si="1"/>
        <v>7.9097479999999996</v>
      </c>
      <c r="F7" s="28">
        <f t="shared" si="1"/>
        <v>6.2664170000000006</v>
      </c>
      <c r="G7" s="29">
        <f t="shared" si="1"/>
        <v>6.4212111999999992</v>
      </c>
      <c r="H7" s="2"/>
    </row>
    <row r="8" spans="1:8">
      <c r="A8" s="2"/>
      <c r="B8" s="2"/>
      <c r="C8" s="2"/>
      <c r="D8" s="2"/>
      <c r="E8" s="2"/>
      <c r="F8" s="2"/>
      <c r="G8" s="2"/>
    </row>
    <row r="9" spans="1:8">
      <c r="A9" s="1" t="s">
        <v>0</v>
      </c>
      <c r="B9" s="2"/>
      <c r="C9" s="2"/>
      <c r="D9" s="2"/>
      <c r="E9" s="2"/>
      <c r="F9" s="2"/>
      <c r="G9" s="2"/>
      <c r="H9" s="2"/>
    </row>
    <row r="10" spans="1:8">
      <c r="A10" s="30" t="s">
        <v>87</v>
      </c>
      <c r="B10" s="79">
        <f>AVERAGE(B6:D6)</f>
        <v>66.910522</v>
      </c>
      <c r="C10" s="106">
        <f>AVERAGE(E6:G6)</f>
        <v>74.915982</v>
      </c>
      <c r="D10" s="2"/>
      <c r="E10" s="2"/>
      <c r="F10" s="2"/>
      <c r="G10" s="2"/>
      <c r="H10" s="2"/>
    </row>
    <row r="11" spans="1:8">
      <c r="A11" s="32" t="s">
        <v>88</v>
      </c>
      <c r="B11" s="109">
        <f>AVERAGE(B7:D7)</f>
        <v>21.366859333333334</v>
      </c>
      <c r="C11" s="110">
        <f>AVERAGE(E7:G7)</f>
        <v>6.8657920666666667</v>
      </c>
      <c r="D11" s="2"/>
      <c r="E11" s="2"/>
      <c r="F11" s="2"/>
      <c r="G11" s="2"/>
      <c r="H11" s="2"/>
    </row>
    <row r="12" spans="1:8">
      <c r="B12" s="157"/>
      <c r="C12" s="157"/>
      <c r="D12" s="2"/>
      <c r="E12" s="2"/>
      <c r="F12" s="72"/>
      <c r="G12" s="72"/>
      <c r="H12" s="2"/>
    </row>
    <row r="13" spans="1:8">
      <c r="B13" s="182"/>
      <c r="C13" s="182"/>
      <c r="D13" s="2"/>
      <c r="E13" s="2"/>
      <c r="F13" s="72"/>
      <c r="G13" s="72"/>
      <c r="H13" s="2"/>
    </row>
    <row r="14" spans="1:8">
      <c r="A14" s="1" t="s">
        <v>7</v>
      </c>
      <c r="B14" s="129"/>
      <c r="C14" s="118"/>
      <c r="D14" s="2"/>
      <c r="E14" s="2"/>
      <c r="F14" s="72"/>
      <c r="G14" s="72"/>
      <c r="H14" s="2"/>
    </row>
    <row r="15" spans="1:8">
      <c r="A15" s="30" t="s">
        <v>87</v>
      </c>
      <c r="B15" s="105">
        <f>STDEV(B6:D6)</f>
        <v>6.5109413598283963</v>
      </c>
      <c r="C15" s="111">
        <f>STDEV(E6:G6)</f>
        <v>7.2116391284375858</v>
      </c>
      <c r="D15" s="2"/>
      <c r="E15" s="2"/>
      <c r="F15" s="2"/>
      <c r="G15" s="2"/>
      <c r="H15" s="2"/>
    </row>
    <row r="16" spans="1:8">
      <c r="A16" s="32" t="s">
        <v>88</v>
      </c>
      <c r="B16" s="114">
        <f>STDEV(B7:D7)</f>
        <v>0.10944457257138478</v>
      </c>
      <c r="C16" s="115">
        <f>STDEV(E7:G7)</f>
        <v>0.90739919778717515</v>
      </c>
      <c r="D16" s="2"/>
      <c r="E16" s="2"/>
      <c r="F16" s="2"/>
      <c r="G16" s="2"/>
    </row>
    <row r="17" spans="1:7">
      <c r="B17" s="129"/>
      <c r="C17" s="129"/>
      <c r="D17" s="2"/>
      <c r="E17" s="2"/>
      <c r="F17" s="2"/>
      <c r="G17" s="2"/>
    </row>
    <row r="18" spans="1:7">
      <c r="B18" s="73"/>
      <c r="C18" s="73"/>
      <c r="D18" s="2"/>
      <c r="E18" s="2"/>
      <c r="F18" s="2"/>
      <c r="G18" s="2"/>
    </row>
    <row r="19" spans="1:7">
      <c r="A19" s="1" t="s">
        <v>13</v>
      </c>
      <c r="B19" s="73"/>
      <c r="C19" s="181"/>
      <c r="E19" s="2"/>
      <c r="F19" s="116"/>
      <c r="G19" s="116"/>
    </row>
    <row r="20" spans="1:7">
      <c r="A20" s="30" t="s">
        <v>87</v>
      </c>
      <c r="B20" s="99">
        <f>_xlfn.T.TEST(B6:D6,E6:G6,2,2)</f>
        <v>0.22671337672620048</v>
      </c>
      <c r="C20" s="73"/>
      <c r="F20" s="2"/>
      <c r="G20" s="2"/>
    </row>
    <row r="21" spans="1:7">
      <c r="A21" s="32" t="s">
        <v>88</v>
      </c>
      <c r="B21" s="71">
        <f>_xlfn.T.TEST(B7:D7,E7:G7,2,2)</f>
        <v>1.0428530020705579E-5</v>
      </c>
      <c r="C21" s="7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41848-B27A-2E42-82B8-E00D0BA666F1}">
  <sheetPr codeName="Sheet11"/>
  <dimension ref="A2:I81"/>
  <sheetViews>
    <sheetView workbookViewId="0">
      <selection activeCell="D31" sqref="D31"/>
    </sheetView>
  </sheetViews>
  <sheetFormatPr baseColWidth="10" defaultRowHeight="16"/>
  <cols>
    <col min="1" max="1" width="24.6640625" bestFit="1" customWidth="1"/>
  </cols>
  <sheetData>
    <row r="2" spans="1:9">
      <c r="A2" s="1" t="s">
        <v>89</v>
      </c>
      <c r="B2" s="2" t="s">
        <v>90</v>
      </c>
      <c r="C2" s="2"/>
      <c r="D2" s="2"/>
      <c r="E2" s="2" t="s">
        <v>91</v>
      </c>
      <c r="F2" s="2"/>
      <c r="G2" s="2"/>
      <c r="H2" s="2"/>
      <c r="I2" s="2"/>
    </row>
    <row r="3" spans="1:9">
      <c r="A3" s="30" t="s">
        <v>92</v>
      </c>
      <c r="B3" s="12">
        <v>53.3</v>
      </c>
      <c r="C3" s="13">
        <v>52.9</v>
      </c>
      <c r="D3" s="14">
        <v>50</v>
      </c>
      <c r="E3" s="21">
        <v>23.8</v>
      </c>
      <c r="F3" s="22">
        <v>26.7</v>
      </c>
      <c r="G3" s="22">
        <v>25.1</v>
      </c>
      <c r="H3" s="23">
        <v>24.6</v>
      </c>
      <c r="I3" s="2"/>
    </row>
    <row r="4" spans="1:9">
      <c r="A4" s="31" t="s">
        <v>93</v>
      </c>
      <c r="B4" s="15">
        <v>56.4</v>
      </c>
      <c r="C4" s="16">
        <v>59.5</v>
      </c>
      <c r="D4" s="17">
        <v>58.9</v>
      </c>
      <c r="E4" s="24">
        <v>60.5</v>
      </c>
      <c r="F4" s="25">
        <v>60</v>
      </c>
      <c r="G4" s="25">
        <v>68.599999999999994</v>
      </c>
      <c r="H4" s="26">
        <v>66</v>
      </c>
      <c r="I4" s="2"/>
    </row>
    <row r="5" spans="1:9">
      <c r="A5" s="31" t="s">
        <v>94</v>
      </c>
      <c r="B5" s="15">
        <v>10.7</v>
      </c>
      <c r="C5" s="16">
        <v>10.9</v>
      </c>
      <c r="D5" s="17">
        <v>11.3</v>
      </c>
      <c r="E5" s="24">
        <v>16.399999999999999</v>
      </c>
      <c r="F5" s="25">
        <v>16.7</v>
      </c>
      <c r="G5" s="25">
        <v>14.4</v>
      </c>
      <c r="H5" s="26">
        <v>15.2</v>
      </c>
      <c r="I5" s="2"/>
    </row>
    <row r="6" spans="1:9">
      <c r="A6" s="31" t="s">
        <v>97</v>
      </c>
      <c r="B6" s="15">
        <v>42.9</v>
      </c>
      <c r="C6" s="16">
        <v>39.799999999999997</v>
      </c>
      <c r="D6" s="17">
        <v>40.5</v>
      </c>
      <c r="E6" s="24">
        <v>38.700000000000003</v>
      </c>
      <c r="F6" s="25">
        <v>38.9</v>
      </c>
      <c r="G6" s="25">
        <v>30.7</v>
      </c>
      <c r="H6" s="26">
        <v>33.299999999999997</v>
      </c>
      <c r="I6" s="2"/>
    </row>
    <row r="7" spans="1:9">
      <c r="A7" s="32" t="s">
        <v>101</v>
      </c>
      <c r="B7" s="194">
        <f t="shared" ref="B7:H7" si="0">B4/B6</f>
        <v>1.3146853146853148</v>
      </c>
      <c r="C7" s="195">
        <f t="shared" si="0"/>
        <v>1.4949748743718594</v>
      </c>
      <c r="D7" s="196">
        <f t="shared" si="0"/>
        <v>1.4543209876543211</v>
      </c>
      <c r="E7" s="201">
        <f t="shared" si="0"/>
        <v>1.5633074935400515</v>
      </c>
      <c r="F7" s="197">
        <f t="shared" si="0"/>
        <v>1.5424164524421595</v>
      </c>
      <c r="G7" s="197">
        <f t="shared" si="0"/>
        <v>2.2345276872964166</v>
      </c>
      <c r="H7" s="198">
        <f t="shared" si="0"/>
        <v>1.9819819819819822</v>
      </c>
      <c r="I7" s="2"/>
    </row>
    <row r="8" spans="1:9">
      <c r="A8" s="2"/>
      <c r="B8" s="2"/>
      <c r="C8" s="2"/>
      <c r="D8" s="2"/>
      <c r="E8" s="2"/>
      <c r="F8" s="2"/>
      <c r="G8" s="2"/>
      <c r="H8" s="2"/>
      <c r="I8" s="2"/>
    </row>
    <row r="9" spans="1:9">
      <c r="A9" s="1" t="s">
        <v>0</v>
      </c>
      <c r="B9" s="2"/>
      <c r="C9" s="2"/>
      <c r="D9" s="118"/>
      <c r="E9" s="118"/>
      <c r="F9" s="118"/>
      <c r="G9" s="118"/>
      <c r="H9" s="118"/>
      <c r="I9" s="2"/>
    </row>
    <row r="10" spans="1:9">
      <c r="A10" s="30" t="s">
        <v>92</v>
      </c>
      <c r="B10" s="3">
        <f>AVERAGE(B3:D3)</f>
        <v>52.066666666666663</v>
      </c>
      <c r="C10" s="4">
        <f>AVERAGE(E3:H3)</f>
        <v>25.049999999999997</v>
      </c>
      <c r="D10" s="118"/>
      <c r="E10" s="118"/>
      <c r="F10" s="118"/>
      <c r="G10" s="118"/>
      <c r="H10" s="118"/>
      <c r="I10" s="2"/>
    </row>
    <row r="11" spans="1:9">
      <c r="A11" s="31" t="s">
        <v>93</v>
      </c>
      <c r="B11" s="5">
        <f>AVERAGE(B4:D4)</f>
        <v>58.266666666666673</v>
      </c>
      <c r="C11" s="6">
        <f>AVERAGE(E4:H4)</f>
        <v>63.774999999999999</v>
      </c>
      <c r="D11" s="118"/>
      <c r="E11" s="118"/>
      <c r="F11" s="118"/>
      <c r="G11" s="118"/>
      <c r="H11" s="118"/>
      <c r="I11" s="2"/>
    </row>
    <row r="12" spans="1:9">
      <c r="A12" s="31" t="s">
        <v>94</v>
      </c>
      <c r="B12" s="5">
        <f>AVERAGE(B5:D5)</f>
        <v>10.966666666666669</v>
      </c>
      <c r="C12" s="6">
        <f>AVERAGE(E5:H5)</f>
        <v>15.674999999999997</v>
      </c>
      <c r="D12" s="118"/>
      <c r="E12" s="118"/>
      <c r="F12" s="118"/>
      <c r="G12" s="118"/>
      <c r="H12" s="118"/>
      <c r="I12" s="2"/>
    </row>
    <row r="13" spans="1:9">
      <c r="A13" s="31" t="s">
        <v>97</v>
      </c>
      <c r="B13" s="5">
        <f>AVERAGE(B6:D6)</f>
        <v>41.066666666666663</v>
      </c>
      <c r="C13" s="6">
        <f>AVERAGE(E6:H6)</f>
        <v>35.4</v>
      </c>
      <c r="D13" s="118"/>
      <c r="E13" s="118"/>
      <c r="F13" s="118"/>
      <c r="G13" s="118"/>
      <c r="H13" s="118"/>
      <c r="I13" s="2"/>
    </row>
    <row r="14" spans="1:9">
      <c r="A14" s="32" t="s">
        <v>101</v>
      </c>
      <c r="B14" s="7">
        <f t="shared" ref="B14" si="1">AVERAGE(B7:D7)</f>
        <v>1.4213270589038318</v>
      </c>
      <c r="C14" s="8">
        <f t="shared" ref="C14" si="2">AVERAGE(E7:H7)</f>
        <v>1.8305584038151526</v>
      </c>
      <c r="D14" s="118"/>
      <c r="E14" s="118"/>
      <c r="F14" s="118"/>
      <c r="G14" s="118"/>
      <c r="H14" s="118"/>
      <c r="I14" s="2"/>
    </row>
    <row r="15" spans="1:9">
      <c r="A15" s="2"/>
      <c r="B15" s="2"/>
      <c r="C15" s="2"/>
      <c r="D15" s="118"/>
      <c r="E15" s="118"/>
      <c r="F15" s="118"/>
      <c r="G15" s="118"/>
      <c r="H15" s="118"/>
      <c r="I15" s="2"/>
    </row>
    <row r="16" spans="1:9">
      <c r="A16" s="1" t="s">
        <v>44</v>
      </c>
      <c r="B16" s="73"/>
      <c r="C16" s="73"/>
      <c r="D16" s="118"/>
      <c r="E16" s="118"/>
      <c r="F16" s="118"/>
      <c r="G16" s="118"/>
      <c r="H16" s="118"/>
      <c r="I16" s="2"/>
    </row>
    <row r="17" spans="1:9">
      <c r="A17" s="30" t="s">
        <v>92</v>
      </c>
      <c r="B17" s="79">
        <f>STDEV(B3:D3)</f>
        <v>1.8009256878986786</v>
      </c>
      <c r="C17" s="106">
        <f>STDEV(E3:H3)</f>
        <v>1.2233832869001706</v>
      </c>
      <c r="D17" s="118"/>
      <c r="E17" s="118"/>
      <c r="F17" s="118"/>
      <c r="G17" s="118"/>
      <c r="H17" s="118"/>
      <c r="I17" s="2"/>
    </row>
    <row r="18" spans="1:9">
      <c r="A18" s="31" t="s">
        <v>93</v>
      </c>
      <c r="B18" s="107">
        <f>STDEV(B4:D4)</f>
        <v>1.6441816606851372</v>
      </c>
      <c r="C18" s="108">
        <f>STDEV(E4:H4)</f>
        <v>4.2113932769729914</v>
      </c>
      <c r="D18" s="118"/>
      <c r="E18" s="118"/>
      <c r="F18" s="118"/>
      <c r="G18" s="118"/>
      <c r="H18" s="118"/>
      <c r="I18" s="2"/>
    </row>
    <row r="19" spans="1:9">
      <c r="A19" s="31" t="s">
        <v>94</v>
      </c>
      <c r="B19" s="107">
        <f>STDEV(B5:D5)</f>
        <v>0.30550504633039</v>
      </c>
      <c r="C19" s="108">
        <f>STDEV(E5:H5)</f>
        <v>1.0688779163215971</v>
      </c>
      <c r="D19" s="118"/>
      <c r="E19" s="118"/>
      <c r="F19" s="118"/>
      <c r="G19" s="118"/>
      <c r="H19" s="118"/>
      <c r="I19" s="2"/>
    </row>
    <row r="20" spans="1:9">
      <c r="A20" s="31" t="s">
        <v>97</v>
      </c>
      <c r="B20" s="107">
        <f>STDEV(B6:D6)</f>
        <v>1.6258331197676268</v>
      </c>
      <c r="C20" s="108">
        <f>STDEV(E6:H6)</f>
        <v>4.0677594160258144</v>
      </c>
      <c r="D20" s="118"/>
      <c r="E20" s="118"/>
      <c r="F20" s="118"/>
      <c r="G20" s="118"/>
      <c r="H20" s="118"/>
      <c r="I20" s="2"/>
    </row>
    <row r="21" spans="1:9">
      <c r="A21" s="32" t="s">
        <v>101</v>
      </c>
      <c r="B21" s="109">
        <f t="shared" ref="B21" si="3">STDEV(B7:D7)</f>
        <v>9.4564955632550823E-2</v>
      </c>
      <c r="C21" s="110">
        <f t="shared" ref="C21" si="4">STDEV(E7:H7)</f>
        <v>0.33693180081687901</v>
      </c>
      <c r="D21" s="118"/>
      <c r="E21" s="118"/>
      <c r="F21" s="118"/>
      <c r="G21" s="118"/>
      <c r="H21" s="118"/>
      <c r="I21" s="2"/>
    </row>
    <row r="22" spans="1:9">
      <c r="A22" s="2"/>
      <c r="B22" s="2"/>
      <c r="C22" s="202"/>
      <c r="D22" s="118"/>
      <c r="E22" s="118"/>
      <c r="F22" s="118"/>
      <c r="G22" s="118"/>
      <c r="H22" s="118"/>
      <c r="I22" s="2"/>
    </row>
    <row r="23" spans="1:9">
      <c r="A23" s="170" t="s">
        <v>13</v>
      </c>
      <c r="B23" s="202"/>
      <c r="C23" s="202"/>
      <c r="D23" s="118"/>
      <c r="E23" s="118"/>
      <c r="F23" s="118"/>
      <c r="G23" s="118"/>
      <c r="H23" s="118"/>
      <c r="I23" s="2"/>
    </row>
    <row r="24" spans="1:9">
      <c r="A24" s="203" t="s">
        <v>92</v>
      </c>
      <c r="B24" s="204">
        <f>TTEST(B3:D3,E3:H3,2,2)</f>
        <v>2.4019209464750375E-6</v>
      </c>
      <c r="C24" s="202"/>
      <c r="D24" s="2"/>
      <c r="E24" s="118"/>
      <c r="F24" s="118"/>
      <c r="G24" s="118"/>
      <c r="H24" s="118"/>
      <c r="I24" s="2"/>
    </row>
    <row r="25" spans="1:9">
      <c r="A25" s="205" t="s">
        <v>93</v>
      </c>
      <c r="B25" s="206">
        <f>TTEST(B4:D4,E4:H4,2,2)</f>
        <v>8.9024875429085326E-2</v>
      </c>
      <c r="C25" s="202"/>
      <c r="D25" s="118"/>
      <c r="E25" s="118"/>
      <c r="F25" s="118"/>
      <c r="G25" s="118"/>
      <c r="H25" s="118"/>
      <c r="I25" s="2"/>
    </row>
    <row r="26" spans="1:9">
      <c r="A26" s="205" t="s">
        <v>94</v>
      </c>
      <c r="B26" s="206">
        <f>TTEST(B5:D5,E5:H5,2,2)</f>
        <v>7.7926821426908225E-4</v>
      </c>
      <c r="C26" s="202"/>
      <c r="D26" s="118"/>
      <c r="E26" s="118"/>
      <c r="F26" s="118"/>
      <c r="G26" s="118"/>
      <c r="H26" s="118"/>
      <c r="I26" s="2"/>
    </row>
    <row r="27" spans="1:9">
      <c r="A27" s="205" t="s">
        <v>97</v>
      </c>
      <c r="B27" s="206">
        <f>TTEST(B6:D6,E6:H6,2,2)</f>
        <v>7.5353685024211983E-2</v>
      </c>
      <c r="C27" s="202"/>
      <c r="D27" s="118"/>
      <c r="E27" s="118"/>
      <c r="F27" s="118"/>
      <c r="G27" s="118"/>
      <c r="H27" s="118"/>
      <c r="I27" s="2"/>
    </row>
    <row r="28" spans="1:9">
      <c r="A28" s="32" t="s">
        <v>101</v>
      </c>
      <c r="B28" s="207">
        <f t="shared" ref="B28" si="5">TTEST(B7:D7,E7:H7,2,2)</f>
        <v>0.10179046667176737</v>
      </c>
      <c r="C28" s="202"/>
      <c r="D28" s="118"/>
      <c r="E28" s="118"/>
      <c r="F28" s="118"/>
      <c r="G28" s="118"/>
      <c r="H28" s="118"/>
      <c r="I28" s="2"/>
    </row>
    <row r="29" spans="1:9">
      <c r="A29" s="2"/>
      <c r="B29" s="2"/>
      <c r="C29" s="202"/>
      <c r="D29" s="118"/>
      <c r="E29" s="118"/>
      <c r="F29" s="118"/>
      <c r="G29" s="118"/>
      <c r="H29" s="118"/>
      <c r="I29" s="2"/>
    </row>
    <row r="30" spans="1:9">
      <c r="A30" s="2"/>
      <c r="B30" s="2"/>
      <c r="C30" s="202"/>
      <c r="D30" s="118"/>
      <c r="E30" s="118"/>
      <c r="F30" s="118"/>
      <c r="G30" s="118"/>
      <c r="H30" s="118"/>
      <c r="I30" s="2"/>
    </row>
    <row r="31" spans="1:9">
      <c r="A31" s="2"/>
      <c r="B31" s="2"/>
      <c r="C31" s="202"/>
      <c r="D31" s="118"/>
      <c r="E31" s="118"/>
      <c r="F31" s="118"/>
      <c r="G31" s="118"/>
      <c r="H31" s="118"/>
      <c r="I31" s="2"/>
    </row>
    <row r="32" spans="1:9">
      <c r="A32" s="2"/>
      <c r="B32" s="2"/>
      <c r="C32" s="202"/>
      <c r="D32" s="118"/>
      <c r="E32" s="118"/>
      <c r="F32" s="118"/>
      <c r="G32" s="118"/>
      <c r="H32" s="118"/>
      <c r="I32" s="2"/>
    </row>
    <row r="33" spans="1:9">
      <c r="A33" s="2"/>
      <c r="B33" s="2"/>
      <c r="C33" s="202"/>
      <c r="D33" s="118"/>
      <c r="E33" s="118"/>
      <c r="F33" s="118"/>
      <c r="G33" s="118"/>
      <c r="H33" s="118"/>
      <c r="I33" s="2"/>
    </row>
    <row r="34" spans="1:9">
      <c r="A34" s="2"/>
      <c r="B34" s="2"/>
      <c r="C34" s="202"/>
      <c r="D34" s="118"/>
      <c r="E34" s="118"/>
      <c r="F34" s="118"/>
      <c r="G34" s="118"/>
      <c r="H34" s="118"/>
      <c r="I34" s="2"/>
    </row>
    <row r="35" spans="1:9">
      <c r="A35" s="2"/>
      <c r="B35" s="2"/>
      <c r="C35" s="202"/>
      <c r="D35" s="118"/>
      <c r="E35" s="118"/>
      <c r="F35" s="118"/>
      <c r="G35" s="118"/>
      <c r="H35" s="118"/>
      <c r="I35" s="2"/>
    </row>
    <row r="36" spans="1:9">
      <c r="A36" s="2"/>
      <c r="B36" s="2"/>
      <c r="C36" s="2"/>
      <c r="D36" s="118"/>
      <c r="E36" s="118"/>
      <c r="F36" s="118"/>
      <c r="G36" s="118"/>
      <c r="H36" s="118"/>
      <c r="I36" s="2"/>
    </row>
    <row r="37" spans="1:9">
      <c r="A37" s="2"/>
      <c r="B37" s="2"/>
      <c r="C37" s="2"/>
      <c r="D37" s="118"/>
      <c r="E37" s="2"/>
      <c r="F37" s="2"/>
      <c r="G37" s="2"/>
      <c r="H37" s="2"/>
      <c r="I37" s="2"/>
    </row>
    <row r="38" spans="1:9">
      <c r="A38" s="2"/>
      <c r="B38" s="2"/>
      <c r="C38" s="2"/>
      <c r="D38" s="2"/>
      <c r="E38" s="202"/>
      <c r="F38" s="202"/>
      <c r="G38" s="202"/>
      <c r="H38" s="202"/>
      <c r="I38" s="2"/>
    </row>
    <row r="39" spans="1:9">
      <c r="A39" s="2"/>
      <c r="B39" s="2"/>
      <c r="C39" s="2"/>
      <c r="D39" s="202"/>
      <c r="E39" s="202"/>
      <c r="F39" s="202"/>
      <c r="G39" s="202"/>
      <c r="H39" s="202"/>
      <c r="I39" s="2"/>
    </row>
    <row r="40" spans="1:9">
      <c r="A40" s="2"/>
      <c r="B40" s="2"/>
      <c r="C40" s="2"/>
      <c r="D40" s="202"/>
      <c r="E40" s="202"/>
      <c r="F40" s="202"/>
      <c r="G40" s="202"/>
      <c r="H40" s="202"/>
      <c r="I40" s="2"/>
    </row>
    <row r="41" spans="1:9">
      <c r="A41" s="2"/>
      <c r="B41" s="2"/>
      <c r="C41" s="2"/>
      <c r="D41" s="202"/>
      <c r="E41" s="202"/>
      <c r="F41" s="202"/>
      <c r="G41" s="202"/>
      <c r="H41" s="202"/>
      <c r="I41" s="2"/>
    </row>
    <row r="42" spans="1:9">
      <c r="A42" s="2"/>
      <c r="B42" s="2"/>
      <c r="C42" s="2"/>
      <c r="D42" s="202"/>
      <c r="E42" s="202"/>
      <c r="F42" s="202"/>
      <c r="G42" s="202"/>
      <c r="H42" s="202"/>
      <c r="I42" s="2"/>
    </row>
    <row r="43" spans="1:9">
      <c r="A43" s="2"/>
      <c r="B43" s="2"/>
      <c r="C43" s="2"/>
      <c r="D43" s="202"/>
      <c r="E43" s="202"/>
      <c r="F43" s="202"/>
      <c r="G43" s="202"/>
      <c r="H43" s="202"/>
      <c r="I43" s="2"/>
    </row>
    <row r="44" spans="1:9">
      <c r="A44" s="2"/>
      <c r="B44" s="2"/>
      <c r="C44" s="2"/>
      <c r="D44" s="202"/>
      <c r="E44" s="202"/>
      <c r="F44" s="202"/>
      <c r="G44" s="202"/>
      <c r="H44" s="202"/>
      <c r="I44" s="2"/>
    </row>
    <row r="45" spans="1:9">
      <c r="A45" s="2"/>
      <c r="B45" s="2"/>
      <c r="C45" s="2"/>
      <c r="D45" s="202"/>
      <c r="E45" s="202"/>
      <c r="F45" s="202"/>
      <c r="G45" s="202"/>
      <c r="H45" s="202"/>
      <c r="I45" s="2"/>
    </row>
    <row r="46" spans="1:9">
      <c r="C46" s="2"/>
      <c r="D46" s="202"/>
      <c r="E46" s="202"/>
      <c r="F46" s="202"/>
      <c r="G46" s="202"/>
      <c r="H46" s="202"/>
      <c r="I46" s="2"/>
    </row>
    <row r="47" spans="1:9">
      <c r="C47" s="2"/>
      <c r="D47" s="202"/>
      <c r="E47" s="202"/>
      <c r="F47" s="202"/>
      <c r="G47" s="202"/>
      <c r="H47" s="202"/>
      <c r="I47" s="2"/>
    </row>
    <row r="48" spans="1:9">
      <c r="C48" s="2"/>
      <c r="D48" s="202"/>
      <c r="E48" s="202"/>
      <c r="F48" s="202"/>
      <c r="G48" s="202"/>
      <c r="H48" s="202"/>
      <c r="I48" s="2"/>
    </row>
    <row r="49" spans="3:9">
      <c r="C49" s="2"/>
      <c r="D49" s="202"/>
      <c r="E49" s="202"/>
      <c r="F49" s="202"/>
      <c r="G49" s="202"/>
      <c r="H49" s="202"/>
      <c r="I49" s="2"/>
    </row>
    <row r="50" spans="3:9">
      <c r="C50" s="2"/>
      <c r="D50" s="202"/>
      <c r="E50" s="202"/>
      <c r="F50" s="202"/>
      <c r="G50" s="202"/>
      <c r="H50" s="202"/>
      <c r="I50" s="2"/>
    </row>
    <row r="51" spans="3:9">
      <c r="C51" s="2"/>
      <c r="D51" s="202"/>
      <c r="E51" s="202"/>
      <c r="F51" s="202"/>
      <c r="G51" s="202"/>
      <c r="H51" s="202"/>
      <c r="I51" s="2"/>
    </row>
    <row r="52" spans="3:9">
      <c r="C52" s="2"/>
      <c r="D52" s="202"/>
      <c r="E52" s="2"/>
      <c r="F52" s="2"/>
      <c r="G52" s="2"/>
      <c r="H52" s="2"/>
      <c r="I52" s="2"/>
    </row>
    <row r="53" spans="3:9">
      <c r="C53" s="2"/>
      <c r="D53" s="2"/>
      <c r="E53" s="2"/>
      <c r="F53" s="2"/>
      <c r="G53" s="2"/>
      <c r="H53" s="2"/>
      <c r="I53" s="2"/>
    </row>
    <row r="54" spans="3:9">
      <c r="C54" s="2"/>
      <c r="D54" s="2"/>
      <c r="E54" s="2"/>
      <c r="F54" s="2"/>
      <c r="G54" s="2"/>
      <c r="H54" s="2"/>
      <c r="I54" s="2"/>
    </row>
    <row r="55" spans="3:9">
      <c r="D55" s="2"/>
      <c r="E55" s="2"/>
      <c r="F55" s="2"/>
      <c r="G55" s="2"/>
      <c r="H55" s="2"/>
      <c r="I55" s="2"/>
    </row>
    <row r="56" spans="3:9">
      <c r="D56" s="2"/>
      <c r="E56" s="2"/>
      <c r="F56" s="2"/>
      <c r="G56" s="2"/>
      <c r="H56" s="2"/>
      <c r="I56" s="2"/>
    </row>
    <row r="57" spans="3:9">
      <c r="D57" s="2"/>
      <c r="E57" s="2"/>
      <c r="F57" s="2"/>
      <c r="G57" s="2"/>
      <c r="H57" s="2"/>
      <c r="I57" s="2"/>
    </row>
    <row r="58" spans="3:9">
      <c r="D58" s="2"/>
      <c r="E58" s="2"/>
      <c r="F58" s="2"/>
      <c r="G58" s="2"/>
      <c r="H58" s="2"/>
      <c r="I58" s="2"/>
    </row>
    <row r="59" spans="3:9">
      <c r="D59" s="2"/>
      <c r="E59" s="2"/>
      <c r="F59" s="2"/>
      <c r="G59" s="2"/>
      <c r="H59" s="2"/>
      <c r="I59" s="2"/>
    </row>
    <row r="60" spans="3:9">
      <c r="D60" s="2"/>
      <c r="E60" s="2"/>
      <c r="F60" s="2"/>
      <c r="G60" s="2"/>
      <c r="H60" s="2"/>
      <c r="I60" s="2"/>
    </row>
    <row r="61" spans="3:9">
      <c r="D61" s="2"/>
      <c r="E61" s="2"/>
      <c r="F61" s="2"/>
      <c r="G61" s="2"/>
      <c r="H61" s="2"/>
      <c r="I61" s="2"/>
    </row>
    <row r="62" spans="3:9">
      <c r="D62" s="2"/>
      <c r="E62" s="2"/>
      <c r="F62" s="2"/>
      <c r="G62" s="2"/>
      <c r="H62" s="2"/>
      <c r="I62" s="2"/>
    </row>
    <row r="63" spans="3:9">
      <c r="D63" s="2"/>
      <c r="E63" s="2"/>
      <c r="F63" s="2"/>
      <c r="G63" s="2"/>
      <c r="H63" s="2"/>
      <c r="I63" s="2"/>
    </row>
    <row r="64" spans="3:9">
      <c r="D64" s="2"/>
      <c r="E64" s="2"/>
      <c r="F64" s="2"/>
      <c r="G64" s="2"/>
      <c r="H64" s="2"/>
      <c r="I64" s="2"/>
    </row>
    <row r="65" spans="4:9">
      <c r="D65" s="2"/>
      <c r="E65" s="2"/>
      <c r="F65" s="2"/>
      <c r="G65" s="2"/>
      <c r="H65" s="2"/>
      <c r="I65" s="2"/>
    </row>
    <row r="66" spans="4:9">
      <c r="D66" s="2"/>
      <c r="E66" s="2"/>
      <c r="F66" s="2"/>
      <c r="G66" s="2"/>
      <c r="H66" s="2"/>
      <c r="I66" s="2"/>
    </row>
    <row r="67" spans="4:9">
      <c r="D67" s="2"/>
      <c r="E67" s="2"/>
      <c r="F67" s="2"/>
      <c r="G67" s="2"/>
      <c r="H67" s="2"/>
      <c r="I67" s="2"/>
    </row>
    <row r="68" spans="4:9">
      <c r="D68" s="2"/>
      <c r="E68" s="2"/>
      <c r="F68" s="2"/>
      <c r="G68" s="2"/>
      <c r="H68" s="2"/>
      <c r="I68" s="2"/>
    </row>
    <row r="69" spans="4:9">
      <c r="D69" s="2"/>
      <c r="E69" s="2"/>
      <c r="F69" s="2"/>
      <c r="G69" s="2"/>
      <c r="H69" s="2"/>
      <c r="I69" s="2"/>
    </row>
    <row r="70" spans="4:9">
      <c r="D70" s="2"/>
      <c r="E70" s="2"/>
      <c r="F70" s="2"/>
      <c r="G70" s="2"/>
      <c r="H70" s="2"/>
      <c r="I70" s="2"/>
    </row>
    <row r="71" spans="4:9">
      <c r="D71" s="2"/>
      <c r="E71" s="2"/>
      <c r="F71" s="2"/>
      <c r="G71" s="2"/>
      <c r="H71" s="2"/>
      <c r="I71" s="2"/>
    </row>
    <row r="72" spans="4:9">
      <c r="D72" s="2"/>
      <c r="E72" s="2"/>
      <c r="F72" s="2"/>
      <c r="G72" s="2"/>
      <c r="H72" s="2"/>
      <c r="I72" s="2"/>
    </row>
    <row r="73" spans="4:9">
      <c r="I73" s="2"/>
    </row>
    <row r="74" spans="4:9">
      <c r="I74" s="2"/>
    </row>
    <row r="75" spans="4:9">
      <c r="I75" s="2"/>
    </row>
    <row r="76" spans="4:9">
      <c r="I76" s="2"/>
    </row>
    <row r="77" spans="4:9">
      <c r="I77" s="2"/>
    </row>
    <row r="78" spans="4:9">
      <c r="I78" s="2"/>
    </row>
    <row r="79" spans="4:9">
      <c r="I79" s="2"/>
    </row>
    <row r="80" spans="4:9">
      <c r="I80" s="2"/>
    </row>
    <row r="81" spans="9:9">
      <c r="I8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7EB8-667D-7845-959C-A401D10FC244}">
  <sheetPr codeName="Sheet2"/>
  <dimension ref="A1:X86"/>
  <sheetViews>
    <sheetView topLeftCell="A35" workbookViewId="0">
      <selection sqref="A1:XFD27"/>
    </sheetView>
  </sheetViews>
  <sheetFormatPr baseColWidth="10" defaultRowHeight="16"/>
  <cols>
    <col min="1" max="16384" width="10.83203125" style="2"/>
  </cols>
  <sheetData>
    <row r="1" spans="1:15">
      <c r="A1" s="1" t="s">
        <v>12</v>
      </c>
      <c r="B1" s="1"/>
      <c r="C1" s="1"/>
      <c r="D1" s="1"/>
      <c r="E1" s="1"/>
      <c r="F1" s="1"/>
      <c r="G1" s="1"/>
      <c r="H1" s="1"/>
    </row>
    <row r="2" spans="1:15">
      <c r="A2" s="1"/>
      <c r="B2" s="2" t="s">
        <v>5</v>
      </c>
      <c r="I2" s="2" t="s">
        <v>6</v>
      </c>
    </row>
    <row r="3" spans="1:15">
      <c r="A3" s="30" t="s">
        <v>9</v>
      </c>
      <c r="B3" s="51">
        <v>8.5907999999999998E-2</v>
      </c>
      <c r="C3" s="52">
        <v>9.3654000000000001E-2</v>
      </c>
      <c r="D3" s="52">
        <v>0.112278</v>
      </c>
      <c r="E3" s="52"/>
      <c r="F3" s="52"/>
      <c r="G3" s="52"/>
      <c r="H3" s="53"/>
      <c r="I3" s="54">
        <v>1.942E-2</v>
      </c>
      <c r="J3" s="55">
        <v>7.7559999999999999E-3</v>
      </c>
      <c r="K3" s="55">
        <v>1.0798E-2</v>
      </c>
      <c r="L3" s="55"/>
      <c r="M3" s="55"/>
      <c r="N3" s="55"/>
      <c r="O3" s="56"/>
    </row>
    <row r="4" spans="1:15">
      <c r="A4" s="31" t="s">
        <v>10</v>
      </c>
      <c r="B4" s="57">
        <v>1.08856</v>
      </c>
      <c r="C4" s="58">
        <v>1.13076</v>
      </c>
      <c r="D4" s="58">
        <v>1.1624099999999999</v>
      </c>
      <c r="E4" s="58">
        <v>0.92825000000000002</v>
      </c>
      <c r="F4" s="58">
        <v>0.87636999999999998</v>
      </c>
      <c r="G4" s="58">
        <v>1.0195000000000001</v>
      </c>
      <c r="H4" s="59">
        <v>0.90854999999999997</v>
      </c>
      <c r="I4" s="60">
        <v>0.19367000000000001</v>
      </c>
      <c r="J4" s="61">
        <v>0.29483999999999999</v>
      </c>
      <c r="K4" s="61">
        <v>0.31490000000000001</v>
      </c>
      <c r="L4" s="61">
        <v>0.27888000000000002</v>
      </c>
      <c r="M4" s="61">
        <v>0.20555000000000001</v>
      </c>
      <c r="N4" s="61">
        <v>0.27775</v>
      </c>
      <c r="O4" s="62">
        <v>0.27123999999999998</v>
      </c>
    </row>
    <row r="5" spans="1:15">
      <c r="A5" s="32" t="s">
        <v>11</v>
      </c>
      <c r="B5" s="63">
        <v>2.5652590000000002</v>
      </c>
      <c r="C5" s="64">
        <v>2.9271539999999998</v>
      </c>
      <c r="D5" s="64">
        <v>1.5129699999999999</v>
      </c>
      <c r="E5" s="64">
        <v>2.6347019999999999</v>
      </c>
      <c r="F5" s="64">
        <v>2.5819179999999999</v>
      </c>
      <c r="G5" s="64">
        <v>2.590214</v>
      </c>
      <c r="H5" s="65"/>
      <c r="I5" s="66">
        <v>0.15146190000000001</v>
      </c>
      <c r="J5" s="67">
        <v>0.17450289999999999</v>
      </c>
      <c r="K5" s="67">
        <v>0.19310669999999999</v>
      </c>
      <c r="L5" s="67">
        <v>4.6207999999999999E-2</v>
      </c>
      <c r="M5" s="67">
        <v>5.0686000000000002E-2</v>
      </c>
      <c r="N5" s="67">
        <v>8.5358000000000003E-2</v>
      </c>
      <c r="O5" s="68"/>
    </row>
    <row r="7" spans="1:15">
      <c r="A7" s="1" t="s">
        <v>0</v>
      </c>
    </row>
    <row r="8" spans="1:15">
      <c r="A8" s="30" t="s">
        <v>9</v>
      </c>
      <c r="B8" s="79">
        <f>AVERAGE(B3:D3)</f>
        <v>9.7279999999999991E-2</v>
      </c>
      <c r="C8" s="106">
        <f>AVERAGE(I3:K3)</f>
        <v>1.2658000000000001E-2</v>
      </c>
    </row>
    <row r="9" spans="1:15">
      <c r="A9" s="31" t="s">
        <v>10</v>
      </c>
      <c r="B9" s="107">
        <f>AVERAGE(B4:H4)</f>
        <v>1.016342857142857</v>
      </c>
      <c r="C9" s="108">
        <f>AVERAGE(I4:O4)</f>
        <v>0.2624042857142857</v>
      </c>
    </row>
    <row r="10" spans="1:15">
      <c r="A10" s="32" t="s">
        <v>11</v>
      </c>
      <c r="B10" s="109">
        <f>AVERAGE(B5:G5)</f>
        <v>2.468702833333333</v>
      </c>
      <c r="C10" s="110">
        <f>AVERAGE(I5:N5)</f>
        <v>0.11688725000000001</v>
      </c>
    </row>
    <row r="12" spans="1:15">
      <c r="A12" s="1" t="s">
        <v>7</v>
      </c>
    </row>
    <row r="13" spans="1:15">
      <c r="A13" s="30" t="s">
        <v>9</v>
      </c>
      <c r="B13" s="105">
        <f>STDEV(B3:D3)</f>
        <v>1.3553786629573383E-2</v>
      </c>
      <c r="C13" s="111">
        <f>STDEV(I3:K3)</f>
        <v>6.0503656087876187E-3</v>
      </c>
    </row>
    <row r="14" spans="1:15">
      <c r="A14" s="31" t="s">
        <v>10</v>
      </c>
      <c r="B14" s="112">
        <f>STDEV(B4:H4)</f>
        <v>0.1144728703979388</v>
      </c>
      <c r="C14" s="113">
        <f>STDEV(I4:O4)</f>
        <v>4.5368302759064276E-2</v>
      </c>
      <c r="F14" s="72"/>
      <c r="G14" s="72"/>
      <c r="H14" s="72"/>
      <c r="I14" s="72"/>
      <c r="J14" s="72"/>
      <c r="K14" s="72"/>
      <c r="L14" s="72"/>
      <c r="M14" s="72"/>
      <c r="N14" s="72"/>
      <c r="O14" s="72"/>
    </row>
    <row r="15" spans="1:15">
      <c r="A15" s="32" t="s">
        <v>11</v>
      </c>
      <c r="B15" s="114">
        <f>STDEV(B5:G5)</f>
        <v>0.48745546979654264</v>
      </c>
      <c r="C15" s="115">
        <f>STDEV(I5:N5)</f>
        <v>6.433759335495072E-2</v>
      </c>
      <c r="F15" s="72"/>
      <c r="G15" s="72"/>
      <c r="H15" s="72"/>
      <c r="I15" s="72"/>
      <c r="J15" s="72"/>
      <c r="K15" s="72"/>
      <c r="L15" s="72"/>
      <c r="M15" s="72"/>
      <c r="N15" s="72"/>
      <c r="O15" s="72"/>
    </row>
    <row r="16" spans="1:15">
      <c r="F16" s="72"/>
      <c r="G16" s="72"/>
      <c r="H16" s="72"/>
      <c r="I16" s="72"/>
      <c r="J16" s="72"/>
      <c r="K16" s="72"/>
      <c r="L16" s="72"/>
      <c r="M16" s="72"/>
      <c r="N16" s="72"/>
      <c r="O16" s="72"/>
    </row>
    <row r="17" spans="1:24">
      <c r="A17" s="1" t="s">
        <v>13</v>
      </c>
    </row>
    <row r="18" spans="1:24">
      <c r="B18" s="2" t="s">
        <v>14</v>
      </c>
    </row>
    <row r="19" spans="1:24">
      <c r="A19" s="30" t="s">
        <v>9</v>
      </c>
      <c r="B19" s="69">
        <f>TTEST(B3:D3,I3:K3,2,2)</f>
        <v>5.9010362862477379E-4</v>
      </c>
    </row>
    <row r="20" spans="1:24">
      <c r="A20" s="31" t="s">
        <v>10</v>
      </c>
      <c r="B20" s="70">
        <f>TTEST(B4:H4,I4:O4,2,2)</f>
        <v>1.607545401647674E-9</v>
      </c>
    </row>
    <row r="21" spans="1:24">
      <c r="A21" s="32" t="s">
        <v>11</v>
      </c>
      <c r="B21" s="71">
        <f>TTEST(B5:G5,I5:N5,2,2)</f>
        <v>3.6571199550098319E-7</v>
      </c>
      <c r="F21" s="116"/>
      <c r="G21" s="116"/>
      <c r="H21" s="116"/>
    </row>
    <row r="22" spans="1:24">
      <c r="F22" s="116"/>
      <c r="G22" s="116"/>
      <c r="H22" s="116"/>
    </row>
    <row r="23" spans="1:24">
      <c r="B23" s="2" t="s">
        <v>16</v>
      </c>
      <c r="D23" s="2" t="s">
        <v>17</v>
      </c>
      <c r="F23" s="118"/>
      <c r="G23" s="118"/>
      <c r="H23" s="118"/>
    </row>
    <row r="24" spans="1:24">
      <c r="A24" s="2" t="s">
        <v>15</v>
      </c>
      <c r="B24" s="74">
        <f>TTEST(B3:D3,B4:H4,2,2)</f>
        <v>9.1918015287966418E-7</v>
      </c>
      <c r="C24" s="73"/>
      <c r="D24" s="74">
        <f>TTEST(B4:H4,B5:G5,2,2)</f>
        <v>9.459077157986711E-6</v>
      </c>
      <c r="F24" s="117"/>
      <c r="G24" s="117"/>
      <c r="H24" s="118"/>
    </row>
    <row r="25" spans="1:24">
      <c r="A25" s="2" t="s">
        <v>6</v>
      </c>
      <c r="B25" s="75">
        <f>TTEST(I3:K3,I4:O4,2,2)</f>
        <v>1.5962730237173255E-5</v>
      </c>
      <c r="C25" s="73"/>
      <c r="D25" s="75">
        <f>TTEST(I4:O4,I5:N5,2,2)</f>
        <v>5.7880298400411864E-4</v>
      </c>
      <c r="F25" s="118"/>
      <c r="G25" s="118"/>
      <c r="H25" s="118"/>
    </row>
    <row r="26" spans="1:24">
      <c r="F26" s="118"/>
      <c r="G26" s="118"/>
      <c r="H26" s="118"/>
    </row>
    <row r="28" spans="1:24">
      <c r="A28" s="1" t="s">
        <v>19</v>
      </c>
      <c r="B28" s="1"/>
      <c r="C28" s="1"/>
      <c r="D28" s="1"/>
      <c r="E28" s="1"/>
      <c r="F28" s="1"/>
      <c r="G28" s="1"/>
      <c r="H28" s="1"/>
      <c r="V28" s="118"/>
      <c r="W28" s="118"/>
      <c r="X28" s="118"/>
    </row>
    <row r="29" spans="1:24">
      <c r="A29" s="1"/>
      <c r="B29" s="2" t="s">
        <v>5</v>
      </c>
      <c r="I29" s="2" t="s">
        <v>6</v>
      </c>
    </row>
    <row r="30" spans="1:24">
      <c r="A30" s="76" t="s">
        <v>9</v>
      </c>
      <c r="B30" s="80">
        <v>0.58499999999999996</v>
      </c>
      <c r="C30" s="81">
        <v>0.85899999999999999</v>
      </c>
      <c r="D30" s="81">
        <v>0.128</v>
      </c>
      <c r="E30" s="81"/>
      <c r="F30" s="81"/>
      <c r="G30" s="81"/>
      <c r="H30" s="82"/>
      <c r="I30" s="89">
        <v>2.4500000000000002</v>
      </c>
      <c r="J30" s="90">
        <v>3.2</v>
      </c>
      <c r="K30" s="90">
        <v>1.95</v>
      </c>
      <c r="L30" s="90"/>
      <c r="M30" s="90"/>
      <c r="N30" s="90"/>
      <c r="O30" s="91"/>
    </row>
    <row r="31" spans="1:24">
      <c r="A31" s="77" t="s">
        <v>10</v>
      </c>
      <c r="B31" s="83">
        <v>0.33900000000000002</v>
      </c>
      <c r="C31" s="84">
        <v>0.34399999999999997</v>
      </c>
      <c r="D31" s="84">
        <v>0.307</v>
      </c>
      <c r="E31" s="84">
        <v>0.30099999999999999</v>
      </c>
      <c r="F31" s="84">
        <v>0.317</v>
      </c>
      <c r="G31" s="84">
        <v>0.28199999999999997</v>
      </c>
      <c r="H31" s="85">
        <v>0.21199999999999999</v>
      </c>
      <c r="I31" s="92">
        <v>0.66600000000000004</v>
      </c>
      <c r="J31" s="93">
        <v>0.81499999999999995</v>
      </c>
      <c r="K31" s="93">
        <v>0.75600000000000001</v>
      </c>
      <c r="L31" s="93">
        <v>1.1299999999999999</v>
      </c>
      <c r="M31" s="93">
        <v>1.1399999999999999</v>
      </c>
      <c r="N31" s="93">
        <v>1.1299999999999999</v>
      </c>
      <c r="O31" s="94">
        <v>1.33</v>
      </c>
    </row>
    <row r="32" spans="1:24">
      <c r="A32" s="78" t="s">
        <v>11</v>
      </c>
      <c r="B32" s="86">
        <v>0.184</v>
      </c>
      <c r="C32" s="87">
        <v>0.16200000000000001</v>
      </c>
      <c r="D32" s="87">
        <v>0.23100000000000001</v>
      </c>
      <c r="E32" s="87">
        <v>0.13100000000000001</v>
      </c>
      <c r="F32" s="87">
        <v>0.107</v>
      </c>
      <c r="G32" s="87">
        <v>0.113</v>
      </c>
      <c r="H32" s="88"/>
      <c r="I32" s="95">
        <v>2.29</v>
      </c>
      <c r="J32" s="96">
        <v>2.09</v>
      </c>
      <c r="K32" s="96">
        <v>3.7</v>
      </c>
      <c r="L32" s="96">
        <v>2.85</v>
      </c>
      <c r="M32" s="96">
        <v>3.4</v>
      </c>
      <c r="N32" s="96">
        <v>2.5499999999999998</v>
      </c>
      <c r="O32" s="97"/>
    </row>
    <row r="34" spans="1:16">
      <c r="A34" s="1" t="s">
        <v>0</v>
      </c>
    </row>
    <row r="35" spans="1:16">
      <c r="A35" s="30" t="s">
        <v>9</v>
      </c>
      <c r="B35" s="79">
        <f>AVERAGE(B30:D30)</f>
        <v>0.52400000000000002</v>
      </c>
      <c r="C35" s="106">
        <f>AVERAGE(I30:K30)</f>
        <v>2.5333333333333337</v>
      </c>
    </row>
    <row r="36" spans="1:16">
      <c r="A36" s="31" t="s">
        <v>10</v>
      </c>
      <c r="B36" s="107">
        <f>AVERAGE(B31:H31)</f>
        <v>0.30028571428571427</v>
      </c>
      <c r="C36" s="108">
        <f>AVERAGE(I31:O31)</f>
        <v>0.99528571428571422</v>
      </c>
    </row>
    <row r="37" spans="1:16">
      <c r="A37" s="32" t="s">
        <v>11</v>
      </c>
      <c r="B37" s="109">
        <f>AVERAGE(B32:G32)</f>
        <v>0.15466666666666665</v>
      </c>
      <c r="C37" s="110">
        <f>AVERAGE(I32:N32)</f>
        <v>2.813333333333333</v>
      </c>
    </row>
    <row r="39" spans="1:16">
      <c r="A39" s="1" t="s">
        <v>7</v>
      </c>
    </row>
    <row r="40" spans="1:16">
      <c r="A40" s="30" t="s">
        <v>9</v>
      </c>
      <c r="B40" s="105">
        <f>STDEV(B30:D30)</f>
        <v>0.36929798266440605</v>
      </c>
      <c r="C40" s="111">
        <f>STDEV(I30:K30)</f>
        <v>0.62915286960589623</v>
      </c>
    </row>
    <row r="41" spans="1:16">
      <c r="A41" s="31" t="s">
        <v>10</v>
      </c>
      <c r="B41" s="112">
        <f>STDEV(B31:H31)</f>
        <v>4.4466145495624956E-2</v>
      </c>
      <c r="C41" s="113">
        <f>STDEV(I31:O31)</f>
        <v>0.24747438539891645</v>
      </c>
    </row>
    <row r="42" spans="1:16">
      <c r="A42" s="32" t="s">
        <v>11</v>
      </c>
      <c r="B42" s="114">
        <f>STDEV(B32:G32)</f>
        <v>4.7559086057941367E-2</v>
      </c>
      <c r="C42" s="115">
        <f>STDEV(I32:N32)</f>
        <v>0.63216031721919008</v>
      </c>
    </row>
    <row r="44" spans="1:16">
      <c r="A44" s="1" t="s">
        <v>13</v>
      </c>
    </row>
    <row r="45" spans="1:16">
      <c r="B45" s="2" t="s">
        <v>14</v>
      </c>
    </row>
    <row r="46" spans="1:16">
      <c r="A46" s="30" t="s">
        <v>9</v>
      </c>
      <c r="B46" s="100">
        <f>TTEST(B30:D30,I30:K30,2,2)</f>
        <v>8.8364485660063722E-3</v>
      </c>
      <c r="F46" s="1"/>
      <c r="G46" s="1"/>
      <c r="H46" s="1"/>
    </row>
    <row r="47" spans="1:16">
      <c r="A47" s="31" t="s">
        <v>10</v>
      </c>
      <c r="B47" s="70">
        <f>TTEST(B31:H31,I31:O31,2,2)</f>
        <v>9.3086955820789873E-6</v>
      </c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</row>
    <row r="48" spans="1:16">
      <c r="A48" s="32" t="s">
        <v>11</v>
      </c>
      <c r="B48" s="71">
        <f>TTEST(B32:G32,I32:N32,2,2)</f>
        <v>1.2414317264964803E-6</v>
      </c>
      <c r="E48" s="118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18"/>
    </row>
    <row r="49" spans="1:16">
      <c r="E49" s="118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18"/>
    </row>
    <row r="50" spans="1:16">
      <c r="B50" s="2" t="s">
        <v>16</v>
      </c>
      <c r="D50" s="2" t="s">
        <v>17</v>
      </c>
      <c r="E50" s="118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18"/>
    </row>
    <row r="51" spans="1:16">
      <c r="A51" s="2" t="s">
        <v>15</v>
      </c>
      <c r="B51" s="79">
        <f>TTEST(B30:D30,B31:H31,2,2)</f>
        <v>0.12398131225458038</v>
      </c>
      <c r="C51" s="73"/>
      <c r="D51" s="122">
        <f>TTEST(B31:H31,B32:G32,2,2)</f>
        <v>1.3764608241431829E-4</v>
      </c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</row>
    <row r="52" spans="1:16">
      <c r="A52" s="2" t="s">
        <v>6</v>
      </c>
      <c r="B52" s="75">
        <f>TTEST(I30:K30,I31:O31,2,2)</f>
        <v>3.8043024537555144E-4</v>
      </c>
      <c r="C52" s="73"/>
      <c r="D52" s="75">
        <f>TTEST(I31:O31,I32:N32,2,2)</f>
        <v>2.1357699410181547E-5</v>
      </c>
    </row>
    <row r="54" spans="1:16">
      <c r="A54" s="73"/>
      <c r="B54" s="123"/>
    </row>
    <row r="55" spans="1:16">
      <c r="A55" s="1" t="s">
        <v>18</v>
      </c>
      <c r="B55" s="1"/>
      <c r="C55" s="1"/>
      <c r="D55" s="1"/>
      <c r="E55" s="1"/>
      <c r="F55" s="1"/>
      <c r="G55" s="1"/>
      <c r="H55" s="1"/>
    </row>
    <row r="56" spans="1:16">
      <c r="A56" s="1"/>
      <c r="B56" s="2" t="s">
        <v>5</v>
      </c>
      <c r="I56" s="2" t="s">
        <v>6</v>
      </c>
    </row>
    <row r="57" spans="1:16">
      <c r="A57" s="30" t="s">
        <v>9</v>
      </c>
      <c r="B57" s="80">
        <f t="shared" ref="B57:D59" si="0">B3*B30/100*1000</f>
        <v>0.50256179999999995</v>
      </c>
      <c r="C57" s="81">
        <f t="shared" si="0"/>
        <v>0.80448785999999994</v>
      </c>
      <c r="D57" s="81">
        <f t="shared" si="0"/>
        <v>0.14371584000000001</v>
      </c>
      <c r="E57" s="81"/>
      <c r="F57" s="81"/>
      <c r="G57" s="81"/>
      <c r="H57" s="82"/>
      <c r="I57" s="89">
        <f t="shared" ref="I57:K59" si="1">I3*I30/100*1000</f>
        <v>0.47579000000000005</v>
      </c>
      <c r="J57" s="90">
        <f t="shared" si="1"/>
        <v>0.248192</v>
      </c>
      <c r="K57" s="90">
        <f t="shared" si="1"/>
        <v>0.210561</v>
      </c>
      <c r="L57" s="90"/>
      <c r="M57" s="90"/>
      <c r="N57" s="90"/>
      <c r="O57" s="91"/>
    </row>
    <row r="58" spans="1:16">
      <c r="A58" s="31" t="s">
        <v>10</v>
      </c>
      <c r="B58" s="83">
        <f t="shared" si="0"/>
        <v>3.6902184</v>
      </c>
      <c r="C58" s="84">
        <f t="shared" si="0"/>
        <v>3.8898143999999992</v>
      </c>
      <c r="D58" s="84">
        <f t="shared" si="0"/>
        <v>3.5685986999999999</v>
      </c>
      <c r="E58" s="84">
        <f>E4*E31/100*1000</f>
        <v>2.7940324999999997</v>
      </c>
      <c r="F58" s="84">
        <f>F4*F31/100*1000</f>
        <v>2.7780928999999999</v>
      </c>
      <c r="G58" s="84">
        <f>G4*G31/100*1000</f>
        <v>2.8749899999999999</v>
      </c>
      <c r="H58" s="85">
        <f>H4*H31/100*1000</f>
        <v>1.926126</v>
      </c>
      <c r="I58" s="92">
        <f t="shared" si="1"/>
        <v>1.2898422</v>
      </c>
      <c r="J58" s="93">
        <f t="shared" si="1"/>
        <v>2.4029459999999996</v>
      </c>
      <c r="K58" s="93">
        <f t="shared" si="1"/>
        <v>2.3806439999999998</v>
      </c>
      <c r="L58" s="93">
        <f>L4*L31/100*1000</f>
        <v>3.1513439999999999</v>
      </c>
      <c r="M58" s="93">
        <f>M4*M31/100*1000</f>
        <v>2.3432699999999995</v>
      </c>
      <c r="N58" s="93">
        <f>N4*N31/100*1000</f>
        <v>3.1385749999999994</v>
      </c>
      <c r="O58" s="94">
        <f>O4*O31/100*1000</f>
        <v>3.6074919999999997</v>
      </c>
    </row>
    <row r="59" spans="1:16">
      <c r="A59" s="32" t="s">
        <v>11</v>
      </c>
      <c r="B59" s="86">
        <f t="shared" si="0"/>
        <v>4.7200765599999999</v>
      </c>
      <c r="C59" s="87">
        <f t="shared" si="0"/>
        <v>4.74198948</v>
      </c>
      <c r="D59" s="87">
        <f t="shared" si="0"/>
        <v>3.4949607</v>
      </c>
      <c r="E59" s="87">
        <f>E5*E32/100*1000</f>
        <v>3.4514596199999996</v>
      </c>
      <c r="F59" s="87">
        <f>F5*F32/100*1000</f>
        <v>2.7626522599999999</v>
      </c>
      <c r="G59" s="87">
        <f>G5*G32/100*1000</f>
        <v>2.9269418200000006</v>
      </c>
      <c r="H59" s="88"/>
      <c r="I59" s="95">
        <f t="shared" si="1"/>
        <v>3.4684775100000005</v>
      </c>
      <c r="J59" s="96">
        <f t="shared" si="1"/>
        <v>3.6471106099999995</v>
      </c>
      <c r="K59" s="96">
        <f t="shared" si="1"/>
        <v>7.1449479</v>
      </c>
      <c r="L59" s="96">
        <f>L5*L32/100*1000</f>
        <v>1.3169279999999999</v>
      </c>
      <c r="M59" s="96">
        <f>M5*M32/100*1000</f>
        <v>1.7233240000000001</v>
      </c>
      <c r="N59" s="96">
        <f>N5*N32/100*1000</f>
        <v>2.1766289999999997</v>
      </c>
      <c r="O59" s="97"/>
    </row>
    <row r="60" spans="1:16">
      <c r="A60" s="118"/>
      <c r="B60" s="124"/>
      <c r="C60" s="118"/>
      <c r="D60" s="124"/>
      <c r="E60" s="118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18"/>
    </row>
    <row r="61" spans="1:16">
      <c r="A61" s="1" t="s">
        <v>0</v>
      </c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</row>
    <row r="62" spans="1:16">
      <c r="A62" s="30" t="s">
        <v>9</v>
      </c>
      <c r="B62" s="79">
        <f>AVERAGE(B57:D57)</f>
        <v>0.48358849999999998</v>
      </c>
      <c r="C62" s="106">
        <f>AVERAGE(I57:K57)</f>
        <v>0.31151433333333334</v>
      </c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</row>
    <row r="63" spans="1:16">
      <c r="A63" s="31" t="s">
        <v>10</v>
      </c>
      <c r="B63" s="107">
        <f>AVERAGE(B58:H58)</f>
        <v>3.0745532714285715</v>
      </c>
      <c r="C63" s="108">
        <f>AVERAGE(I58:O58)</f>
        <v>2.6163018857142855</v>
      </c>
      <c r="E63" s="117"/>
      <c r="F63" s="117"/>
      <c r="G63" s="117"/>
      <c r="H63" s="117"/>
      <c r="I63" s="118"/>
      <c r="J63" s="118"/>
      <c r="K63" s="118"/>
      <c r="L63" s="118"/>
      <c r="M63" s="118"/>
      <c r="N63" s="118"/>
      <c r="O63" s="118"/>
      <c r="P63" s="118"/>
    </row>
    <row r="64" spans="1:16">
      <c r="A64" s="32" t="s">
        <v>11</v>
      </c>
      <c r="B64" s="109">
        <f>AVERAGE(B59:G59)</f>
        <v>3.683013406666666</v>
      </c>
      <c r="C64" s="110">
        <f>AVERAGE(I59:N59)</f>
        <v>3.24623617</v>
      </c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</row>
    <row r="65" spans="1:16"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18"/>
    </row>
    <row r="66" spans="1:16">
      <c r="A66" s="1" t="s">
        <v>7</v>
      </c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18"/>
    </row>
    <row r="67" spans="1:16">
      <c r="A67" s="30" t="s">
        <v>9</v>
      </c>
      <c r="B67" s="105">
        <f>STDEV(B57:D57)</f>
        <v>0.33079435483149872</v>
      </c>
      <c r="C67" s="111">
        <f>STDEV(I57:K57)</f>
        <v>0.14350572822829527</v>
      </c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18"/>
    </row>
    <row r="68" spans="1:16">
      <c r="A68" s="31" t="s">
        <v>10</v>
      </c>
      <c r="B68" s="112">
        <f>STDEV(B58:H58)</f>
        <v>0.68472214509309504</v>
      </c>
      <c r="C68" s="113">
        <f>STDEV(I58:O58)</f>
        <v>0.76120454917770042</v>
      </c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</row>
    <row r="69" spans="1:16">
      <c r="A69" s="32" t="s">
        <v>11</v>
      </c>
      <c r="B69" s="114">
        <f>STDEV(B59:G59)</f>
        <v>0.86076944287733059</v>
      </c>
      <c r="C69" s="115">
        <f>STDEV(I59:N59)</f>
        <v>2.1258219903824571</v>
      </c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</row>
    <row r="70" spans="1:16"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</row>
    <row r="71" spans="1:16">
      <c r="A71" s="1" t="s">
        <v>13</v>
      </c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</row>
    <row r="72" spans="1:16">
      <c r="B72" s="2" t="s">
        <v>14</v>
      </c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</row>
    <row r="73" spans="1:16">
      <c r="A73" s="30" t="s">
        <v>9</v>
      </c>
      <c r="B73" s="69">
        <f>TTEST(B57:D57,I57:K57,2,2)</f>
        <v>0.45494065384606958</v>
      </c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</row>
    <row r="74" spans="1:16">
      <c r="A74" s="31" t="s">
        <v>10</v>
      </c>
      <c r="B74" s="70">
        <f>TTEST(B58:H58,I58:O58,2,2)</f>
        <v>0.25927045328178244</v>
      </c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</row>
    <row r="75" spans="1:16">
      <c r="A75" s="32" t="s">
        <v>11</v>
      </c>
      <c r="B75" s="71">
        <f>TTEST(B59:G59,I59:N59,2,2)</f>
        <v>0.6508624862018757</v>
      </c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</row>
    <row r="76" spans="1:16">
      <c r="E76" s="118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18"/>
    </row>
    <row r="77" spans="1:16">
      <c r="B77" s="2" t="s">
        <v>16</v>
      </c>
      <c r="D77" s="2" t="s">
        <v>17</v>
      </c>
      <c r="E77" s="118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18"/>
    </row>
    <row r="78" spans="1:16">
      <c r="A78" s="2" t="s">
        <v>15</v>
      </c>
      <c r="B78" s="74">
        <f>TTEST(B57:D57,B58:H58,2,2)</f>
        <v>2.8979501893075982E-4</v>
      </c>
      <c r="C78" s="73"/>
      <c r="D78" s="127">
        <f>TTEST(B58:H58,B59:G59,2,2)</f>
        <v>0.1830946413980537</v>
      </c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</row>
    <row r="79" spans="1:16">
      <c r="A79" s="2" t="s">
        <v>6</v>
      </c>
      <c r="B79" s="98">
        <f>TTEST(I57:K57,I58:O58,2,2)</f>
        <v>1.0056715051571421E-3</v>
      </c>
      <c r="C79" s="73"/>
      <c r="D79" s="126">
        <f>TTEST(I58:O58,I59:N59,2,2)</f>
        <v>0.47745146653010151</v>
      </c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</row>
    <row r="80" spans="1:16">
      <c r="A80" s="118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</row>
    <row r="81" spans="1:16">
      <c r="A81" s="118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</row>
    <row r="82" spans="1:16">
      <c r="A82" s="118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</row>
    <row r="83" spans="1:16">
      <c r="A83" s="118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</row>
    <row r="84" spans="1:16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</row>
    <row r="85" spans="1:16">
      <c r="A85" s="1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</row>
    <row r="86" spans="1:16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DBB5-A135-4E48-8658-FEF5F2E2E39E}">
  <dimension ref="A2:I81"/>
  <sheetViews>
    <sheetView workbookViewId="0">
      <selection activeCell="D38" sqref="D38"/>
    </sheetView>
  </sheetViews>
  <sheetFormatPr baseColWidth="10" defaultRowHeight="16"/>
  <cols>
    <col min="1" max="1" width="29.5" bestFit="1" customWidth="1"/>
  </cols>
  <sheetData>
    <row r="2" spans="1:9">
      <c r="A2" s="1" t="s">
        <v>89</v>
      </c>
      <c r="B2" s="2" t="s">
        <v>90</v>
      </c>
      <c r="C2" s="2"/>
      <c r="D2" s="2"/>
      <c r="E2" s="2" t="s">
        <v>91</v>
      </c>
      <c r="F2" s="2"/>
      <c r="G2" s="2"/>
      <c r="H2" s="2"/>
      <c r="I2" s="2"/>
    </row>
    <row r="3" spans="1:9">
      <c r="A3" s="578" t="s">
        <v>443</v>
      </c>
      <c r="B3" s="456">
        <v>3.72</v>
      </c>
      <c r="C3" s="462">
        <v>3.49</v>
      </c>
      <c r="D3" s="457">
        <v>3.95</v>
      </c>
      <c r="E3" s="464">
        <v>5.85</v>
      </c>
      <c r="F3" s="465">
        <v>5.81</v>
      </c>
      <c r="G3" s="465">
        <v>4.9000000000000004</v>
      </c>
      <c r="H3" s="466">
        <v>6.53</v>
      </c>
      <c r="I3" s="2"/>
    </row>
    <row r="4" spans="1:9">
      <c r="A4" s="586" t="s">
        <v>444</v>
      </c>
      <c r="B4" s="458">
        <v>7.44</v>
      </c>
      <c r="C4" s="16">
        <v>7.76</v>
      </c>
      <c r="D4" s="459">
        <v>6.68</v>
      </c>
      <c r="E4" s="467">
        <v>19.2</v>
      </c>
      <c r="F4" s="25">
        <v>18.5</v>
      </c>
      <c r="G4" s="25">
        <v>15.9</v>
      </c>
      <c r="H4" s="468">
        <v>17.899999999999999</v>
      </c>
      <c r="I4" s="2"/>
    </row>
    <row r="5" spans="1:9">
      <c r="A5" s="586" t="s">
        <v>445</v>
      </c>
      <c r="B5" s="458">
        <v>86.3</v>
      </c>
      <c r="C5" s="16">
        <v>86.9</v>
      </c>
      <c r="D5" s="459">
        <v>87.3</v>
      </c>
      <c r="E5" s="467">
        <v>72.2</v>
      </c>
      <c r="F5" s="25">
        <v>72.099999999999994</v>
      </c>
      <c r="G5" s="25">
        <v>76</v>
      </c>
      <c r="H5" s="468">
        <v>72.7</v>
      </c>
      <c r="I5" s="2"/>
    </row>
    <row r="6" spans="1:9">
      <c r="A6" s="586" t="s">
        <v>95</v>
      </c>
      <c r="B6" s="458">
        <v>26.7</v>
      </c>
      <c r="C6" s="16">
        <v>23.3</v>
      </c>
      <c r="D6" s="459">
        <v>23.5</v>
      </c>
      <c r="E6" s="467">
        <v>53.8</v>
      </c>
      <c r="F6" s="25">
        <v>54.5</v>
      </c>
      <c r="G6" s="25">
        <v>43.7</v>
      </c>
      <c r="H6" s="468">
        <v>45.3</v>
      </c>
      <c r="I6" s="2"/>
    </row>
    <row r="7" spans="1:9">
      <c r="A7" s="586" t="s">
        <v>96</v>
      </c>
      <c r="B7" s="458">
        <v>71.099999999999994</v>
      </c>
      <c r="C7" s="16">
        <v>74.5</v>
      </c>
      <c r="D7" s="459">
        <v>74.400000000000006</v>
      </c>
      <c r="E7" s="467">
        <v>43.4</v>
      </c>
      <c r="F7" s="25">
        <v>42.4</v>
      </c>
      <c r="G7" s="25">
        <v>53.2</v>
      </c>
      <c r="H7" s="468">
        <v>51.9</v>
      </c>
      <c r="I7" s="2"/>
    </row>
    <row r="8" spans="1:9">
      <c r="A8" s="586" t="s">
        <v>98</v>
      </c>
      <c r="B8" s="458">
        <v>28</v>
      </c>
      <c r="C8" s="16">
        <v>28.1</v>
      </c>
      <c r="D8" s="459">
        <v>31.3</v>
      </c>
      <c r="E8" s="467">
        <v>64.900000000000006</v>
      </c>
      <c r="F8" s="25">
        <v>59.1</v>
      </c>
      <c r="G8" s="25">
        <v>52.5</v>
      </c>
      <c r="H8" s="468">
        <v>60.3</v>
      </c>
      <c r="I8" s="2"/>
    </row>
    <row r="9" spans="1:9">
      <c r="A9" s="586" t="s">
        <v>99</v>
      </c>
      <c r="B9" s="458">
        <v>3.92</v>
      </c>
      <c r="C9" s="16">
        <v>1.34</v>
      </c>
      <c r="D9" s="459">
        <v>1.4</v>
      </c>
      <c r="E9" s="467">
        <v>4.32</v>
      </c>
      <c r="F9" s="25">
        <v>4</v>
      </c>
      <c r="G9" s="25">
        <v>3.91</v>
      </c>
      <c r="H9" s="468">
        <v>3.04</v>
      </c>
      <c r="I9" s="2"/>
    </row>
    <row r="10" spans="1:9">
      <c r="A10" s="579" t="s">
        <v>100</v>
      </c>
      <c r="B10" s="460">
        <v>64.400000000000006</v>
      </c>
      <c r="C10" s="463">
        <v>67.099999999999994</v>
      </c>
      <c r="D10" s="461">
        <v>63.7</v>
      </c>
      <c r="E10" s="469">
        <v>28</v>
      </c>
      <c r="F10" s="470">
        <v>33.700000000000003</v>
      </c>
      <c r="G10" s="470">
        <v>40.5</v>
      </c>
      <c r="H10" s="471">
        <v>34.1</v>
      </c>
      <c r="I10" s="2"/>
    </row>
    <row r="11" spans="1:9">
      <c r="A11" s="2"/>
      <c r="B11" s="2"/>
      <c r="C11" s="2"/>
      <c r="D11" s="2"/>
      <c r="E11" s="2"/>
      <c r="F11" s="2"/>
      <c r="G11" s="2"/>
      <c r="H11" s="2"/>
      <c r="I11" s="2"/>
    </row>
    <row r="12" spans="1:9">
      <c r="A12" s="1" t="s">
        <v>0</v>
      </c>
      <c r="B12" s="2"/>
      <c r="C12" s="2"/>
      <c r="D12" s="118"/>
      <c r="E12" s="118"/>
      <c r="F12" s="118"/>
      <c r="G12" s="118"/>
      <c r="H12" s="118"/>
      <c r="I12" s="2"/>
    </row>
    <row r="13" spans="1:9">
      <c r="A13" s="578" t="s">
        <v>443</v>
      </c>
      <c r="B13" s="580">
        <f t="shared" ref="B13:B20" si="0">AVERAGE(B3:D3)</f>
        <v>3.72</v>
      </c>
      <c r="C13" s="582">
        <f t="shared" ref="C13:C20" si="1">AVERAGE(E3:H3)</f>
        <v>5.7725000000000009</v>
      </c>
      <c r="D13" s="118"/>
      <c r="E13" s="118"/>
      <c r="F13" s="118"/>
      <c r="G13" s="118"/>
      <c r="H13" s="118"/>
      <c r="I13" s="2"/>
    </row>
    <row r="14" spans="1:9">
      <c r="A14" s="586" t="s">
        <v>444</v>
      </c>
      <c r="B14" s="587">
        <f t="shared" si="0"/>
        <v>7.293333333333333</v>
      </c>
      <c r="C14" s="588">
        <f t="shared" si="1"/>
        <v>17.875</v>
      </c>
      <c r="D14" s="118"/>
      <c r="E14" s="118"/>
      <c r="F14" s="118"/>
      <c r="G14" s="118"/>
      <c r="H14" s="118"/>
      <c r="I14" s="2"/>
    </row>
    <row r="15" spans="1:9">
      <c r="A15" s="586" t="s">
        <v>445</v>
      </c>
      <c r="B15" s="587">
        <f t="shared" si="0"/>
        <v>86.833333333333329</v>
      </c>
      <c r="C15" s="588">
        <f t="shared" si="1"/>
        <v>73.25</v>
      </c>
      <c r="D15" s="118"/>
      <c r="E15" s="118"/>
      <c r="F15" s="118"/>
      <c r="G15" s="118"/>
      <c r="H15" s="118"/>
      <c r="I15" s="2"/>
    </row>
    <row r="16" spans="1:9">
      <c r="A16" s="586" t="s">
        <v>95</v>
      </c>
      <c r="B16" s="587">
        <f t="shared" si="0"/>
        <v>24.5</v>
      </c>
      <c r="C16" s="588">
        <f t="shared" si="1"/>
        <v>49.325000000000003</v>
      </c>
      <c r="D16" s="118"/>
      <c r="E16" s="118"/>
      <c r="F16" s="118"/>
      <c r="G16" s="118"/>
      <c r="H16" s="118"/>
      <c r="I16" s="2"/>
    </row>
    <row r="17" spans="1:9">
      <c r="A17" s="586" t="s">
        <v>96</v>
      </c>
      <c r="B17" s="587">
        <f t="shared" si="0"/>
        <v>73.333333333333329</v>
      </c>
      <c r="C17" s="588">
        <f t="shared" si="1"/>
        <v>47.725000000000001</v>
      </c>
      <c r="D17" s="118"/>
      <c r="E17" s="118"/>
      <c r="F17" s="118"/>
      <c r="G17" s="118"/>
      <c r="H17" s="118"/>
      <c r="I17" s="2"/>
    </row>
    <row r="18" spans="1:9">
      <c r="A18" s="586" t="s">
        <v>98</v>
      </c>
      <c r="B18" s="587">
        <f t="shared" si="0"/>
        <v>29.133333333333336</v>
      </c>
      <c r="C18" s="588">
        <f t="shared" si="1"/>
        <v>59.2</v>
      </c>
      <c r="D18" s="118"/>
      <c r="E18" s="118"/>
      <c r="F18" s="118"/>
      <c r="G18" s="118"/>
      <c r="H18" s="118"/>
      <c r="I18" s="2"/>
    </row>
    <row r="19" spans="1:9">
      <c r="A19" s="586" t="s">
        <v>99</v>
      </c>
      <c r="B19" s="587">
        <f t="shared" si="0"/>
        <v>2.2200000000000002</v>
      </c>
      <c r="C19" s="588">
        <f t="shared" si="1"/>
        <v>3.8174999999999999</v>
      </c>
      <c r="D19" s="118"/>
      <c r="E19" s="118"/>
      <c r="F19" s="118"/>
      <c r="G19" s="118"/>
      <c r="H19" s="118"/>
      <c r="I19" s="2"/>
    </row>
    <row r="20" spans="1:9">
      <c r="A20" s="579" t="s">
        <v>100</v>
      </c>
      <c r="B20" s="581">
        <f t="shared" si="0"/>
        <v>65.066666666666663</v>
      </c>
      <c r="C20" s="583">
        <f t="shared" si="1"/>
        <v>34.075000000000003</v>
      </c>
      <c r="D20" s="118"/>
      <c r="E20" s="118"/>
      <c r="F20" s="118"/>
      <c r="G20" s="118"/>
      <c r="H20" s="118"/>
      <c r="I20" s="2"/>
    </row>
    <row r="21" spans="1:9">
      <c r="A21" s="2"/>
      <c r="B21" s="2"/>
      <c r="C21" s="2"/>
      <c r="D21" s="118"/>
      <c r="E21" s="118"/>
      <c r="F21" s="118"/>
      <c r="G21" s="118"/>
      <c r="H21" s="118"/>
      <c r="I21" s="2"/>
    </row>
    <row r="22" spans="1:9">
      <c r="A22" s="1" t="s">
        <v>44</v>
      </c>
      <c r="B22" s="73"/>
      <c r="C22" s="73"/>
      <c r="D22" s="118"/>
      <c r="E22" s="118"/>
      <c r="F22" s="118"/>
      <c r="G22" s="118"/>
      <c r="H22" s="118"/>
      <c r="I22" s="2"/>
    </row>
    <row r="23" spans="1:9">
      <c r="A23" s="578" t="s">
        <v>443</v>
      </c>
      <c r="B23" s="472">
        <f t="shared" ref="B23:B30" si="2">STDEV(B3:D3)</f>
        <v>0.22999999999999998</v>
      </c>
      <c r="C23" s="473">
        <f t="shared" ref="C23:C30" si="3">STDEV(E3:H3)</f>
        <v>0.66894817935821205</v>
      </c>
      <c r="D23" s="118"/>
      <c r="E23" s="118"/>
      <c r="F23" s="118"/>
      <c r="G23" s="118"/>
      <c r="H23" s="118"/>
      <c r="I23" s="2"/>
    </row>
    <row r="24" spans="1:9">
      <c r="A24" s="586" t="s">
        <v>444</v>
      </c>
      <c r="B24" s="475">
        <f t="shared" si="2"/>
        <v>0.55473717500572595</v>
      </c>
      <c r="C24" s="476">
        <f t="shared" si="3"/>
        <v>1.4198004554631374</v>
      </c>
      <c r="D24" s="118"/>
      <c r="E24" s="118"/>
      <c r="F24" s="118"/>
      <c r="G24" s="118"/>
      <c r="H24" s="118"/>
      <c r="I24" s="2"/>
    </row>
    <row r="25" spans="1:9">
      <c r="A25" s="586" t="s">
        <v>445</v>
      </c>
      <c r="B25" s="475">
        <f t="shared" si="2"/>
        <v>0.5033222956847172</v>
      </c>
      <c r="C25" s="476">
        <f t="shared" si="3"/>
        <v>1.8520259177452139</v>
      </c>
      <c r="D25" s="118"/>
      <c r="E25" s="118"/>
      <c r="F25" s="118"/>
      <c r="G25" s="118"/>
      <c r="H25" s="118"/>
      <c r="I25" s="2"/>
    </row>
    <row r="26" spans="1:9">
      <c r="A26" s="586" t="s">
        <v>95</v>
      </c>
      <c r="B26" s="475">
        <f t="shared" si="2"/>
        <v>1.9078784028338907</v>
      </c>
      <c r="C26" s="476">
        <f t="shared" si="3"/>
        <v>5.6168644871197184</v>
      </c>
      <c r="D26" s="118"/>
      <c r="E26" s="118"/>
      <c r="F26" s="118"/>
      <c r="G26" s="118"/>
      <c r="H26" s="118"/>
      <c r="I26" s="2"/>
    </row>
    <row r="27" spans="1:9">
      <c r="A27" s="586" t="s">
        <v>96</v>
      </c>
      <c r="B27" s="475">
        <f t="shared" si="2"/>
        <v>1.9347695814575316</v>
      </c>
      <c r="C27" s="476">
        <f t="shared" si="3"/>
        <v>5.6115208871272744</v>
      </c>
      <c r="D27" s="2"/>
      <c r="E27" s="118"/>
      <c r="F27" s="118"/>
      <c r="G27" s="118"/>
      <c r="H27" s="118"/>
      <c r="I27" s="2"/>
    </row>
    <row r="28" spans="1:9">
      <c r="A28" s="586" t="s">
        <v>98</v>
      </c>
      <c r="B28" s="475">
        <f t="shared" si="2"/>
        <v>1.877054430040145</v>
      </c>
      <c r="C28" s="476">
        <f t="shared" si="3"/>
        <v>5.1185935568278929</v>
      </c>
      <c r="D28" s="118"/>
      <c r="E28" s="118"/>
      <c r="F28" s="118"/>
      <c r="G28" s="118"/>
      <c r="H28" s="118"/>
      <c r="I28" s="2"/>
    </row>
    <row r="29" spans="1:9">
      <c r="A29" s="586" t="s">
        <v>99</v>
      </c>
      <c r="B29" s="475">
        <f t="shared" si="2"/>
        <v>1.472548810735997</v>
      </c>
      <c r="C29" s="476">
        <f t="shared" si="3"/>
        <v>0.54738012386275159</v>
      </c>
      <c r="D29" s="118"/>
      <c r="E29" s="118"/>
      <c r="F29" s="118"/>
      <c r="G29" s="118"/>
      <c r="H29" s="118"/>
      <c r="I29" s="2"/>
    </row>
    <row r="30" spans="1:9">
      <c r="A30" s="579" t="s">
        <v>100</v>
      </c>
      <c r="B30" s="477">
        <f t="shared" si="2"/>
        <v>1.7953644012660255</v>
      </c>
      <c r="C30" s="478">
        <f t="shared" si="3"/>
        <v>5.1097129730217503</v>
      </c>
      <c r="D30" s="118"/>
      <c r="E30" s="118"/>
      <c r="F30" s="118"/>
      <c r="G30" s="118"/>
      <c r="H30" s="118"/>
      <c r="I30" s="2"/>
    </row>
    <row r="31" spans="1:9">
      <c r="A31" s="2"/>
      <c r="B31" s="2"/>
      <c r="C31" s="202"/>
      <c r="D31" s="118"/>
      <c r="E31" s="118"/>
      <c r="F31" s="118"/>
      <c r="G31" s="118"/>
      <c r="H31" s="118"/>
      <c r="I31" s="2"/>
    </row>
    <row r="32" spans="1:9">
      <c r="A32" s="170" t="s">
        <v>13</v>
      </c>
      <c r="B32" s="202"/>
      <c r="C32" s="202"/>
      <c r="D32" s="118"/>
      <c r="E32" s="118"/>
      <c r="F32" s="118"/>
      <c r="G32" s="118"/>
      <c r="H32" s="118"/>
      <c r="I32" s="2"/>
    </row>
    <row r="33" spans="1:9">
      <c r="A33" s="578" t="s">
        <v>443</v>
      </c>
      <c r="B33" s="591">
        <f t="shared" ref="B33:B40" si="4">TTEST(B3:D3,E3:H3,2,2)</f>
        <v>4.1284832972876334E-3</v>
      </c>
      <c r="C33" s="202"/>
      <c r="D33" s="118"/>
      <c r="E33" s="118"/>
      <c r="F33" s="118"/>
      <c r="G33" s="118"/>
      <c r="H33" s="118"/>
      <c r="I33" s="2"/>
    </row>
    <row r="34" spans="1:9">
      <c r="A34" s="586" t="s">
        <v>444</v>
      </c>
      <c r="B34" s="592">
        <f t="shared" si="4"/>
        <v>7.0842930215844074E-5</v>
      </c>
      <c r="C34" s="202"/>
      <c r="D34" s="118"/>
      <c r="E34" s="118"/>
      <c r="F34" s="118"/>
      <c r="G34" s="118"/>
      <c r="H34" s="118"/>
      <c r="I34" s="2"/>
    </row>
    <row r="35" spans="1:9">
      <c r="A35" s="586" t="s">
        <v>445</v>
      </c>
      <c r="B35" s="592">
        <f t="shared" si="4"/>
        <v>6.8015844846032629E-5</v>
      </c>
      <c r="C35" s="202"/>
      <c r="D35" s="118"/>
      <c r="E35" s="118"/>
      <c r="F35" s="118"/>
      <c r="G35" s="118"/>
      <c r="H35" s="118"/>
      <c r="I35" s="2"/>
    </row>
    <row r="36" spans="1:9">
      <c r="A36" s="589" t="s">
        <v>95</v>
      </c>
      <c r="B36" s="592">
        <f t="shared" si="4"/>
        <v>8.0558720312433991E-4</v>
      </c>
      <c r="C36" s="202"/>
      <c r="D36" s="118"/>
      <c r="E36" s="118"/>
      <c r="F36" s="118"/>
      <c r="G36" s="118"/>
      <c r="H36" s="118"/>
      <c r="I36" s="2"/>
    </row>
    <row r="37" spans="1:9">
      <c r="A37" s="589" t="s">
        <v>96</v>
      </c>
      <c r="B37" s="592">
        <f t="shared" si="4"/>
        <v>6.9803347973386399E-4</v>
      </c>
      <c r="C37" s="202"/>
      <c r="D37" s="118"/>
      <c r="E37" s="118"/>
      <c r="F37" s="118"/>
      <c r="G37" s="118"/>
      <c r="H37" s="118"/>
      <c r="I37" s="2"/>
    </row>
    <row r="38" spans="1:9">
      <c r="A38" s="589" t="s">
        <v>98</v>
      </c>
      <c r="B38" s="592">
        <f t="shared" si="4"/>
        <v>2.1722836328702912E-4</v>
      </c>
      <c r="C38" s="202"/>
      <c r="D38" s="118"/>
      <c r="E38" s="118"/>
      <c r="F38" s="118"/>
      <c r="G38" s="118"/>
      <c r="H38" s="118"/>
      <c r="I38" s="2"/>
    </row>
    <row r="39" spans="1:9">
      <c r="A39" s="589" t="s">
        <v>99</v>
      </c>
      <c r="B39" s="592">
        <f t="shared" si="4"/>
        <v>9.6376298382962591E-2</v>
      </c>
      <c r="C39" s="202"/>
      <c r="D39" s="118"/>
      <c r="E39" s="118"/>
      <c r="F39" s="118"/>
      <c r="G39" s="118"/>
      <c r="H39" s="118"/>
      <c r="I39" s="2"/>
    </row>
    <row r="40" spans="1:9">
      <c r="A40" s="590" t="s">
        <v>100</v>
      </c>
      <c r="B40" s="593">
        <f t="shared" si="4"/>
        <v>1.8337736738180705E-4</v>
      </c>
      <c r="C40" s="202"/>
      <c r="D40" s="118"/>
      <c r="E40" s="2"/>
      <c r="F40" s="2"/>
      <c r="G40" s="2"/>
      <c r="H40" s="2"/>
      <c r="I40" s="2"/>
    </row>
    <row r="41" spans="1:9">
      <c r="A41" s="2"/>
      <c r="B41" s="2"/>
      <c r="C41" s="202"/>
      <c r="D41" s="2"/>
      <c r="E41" s="202"/>
      <c r="F41" s="202"/>
      <c r="G41" s="202"/>
      <c r="H41" s="202"/>
      <c r="I41" s="2"/>
    </row>
    <row r="42" spans="1:9">
      <c r="A42" s="2"/>
      <c r="B42" s="2"/>
      <c r="C42" s="202"/>
      <c r="D42" s="202"/>
      <c r="E42" s="202"/>
      <c r="F42" s="202"/>
      <c r="G42" s="202"/>
      <c r="H42" s="202"/>
      <c r="I42" s="2"/>
    </row>
    <row r="43" spans="1:9">
      <c r="A43" s="2"/>
      <c r="B43" s="2"/>
      <c r="C43" s="202"/>
      <c r="D43" s="202"/>
      <c r="E43" s="202"/>
      <c r="F43" s="202"/>
      <c r="G43" s="202"/>
      <c r="H43" s="202"/>
      <c r="I43" s="2"/>
    </row>
    <row r="44" spans="1:9">
      <c r="A44" s="2"/>
      <c r="B44" s="2"/>
      <c r="C44" s="202"/>
      <c r="D44" s="202"/>
      <c r="E44" s="202"/>
      <c r="F44" s="202"/>
      <c r="G44" s="202"/>
      <c r="H44" s="202"/>
      <c r="I44" s="2"/>
    </row>
    <row r="45" spans="1:9">
      <c r="A45" s="2"/>
      <c r="B45" s="2"/>
      <c r="C45" s="2"/>
      <c r="D45" s="202"/>
      <c r="E45" s="202"/>
      <c r="F45" s="202"/>
      <c r="G45" s="202"/>
      <c r="H45" s="202"/>
      <c r="I45" s="2"/>
    </row>
    <row r="46" spans="1:9">
      <c r="A46" s="2"/>
      <c r="B46" s="2"/>
      <c r="C46" s="2"/>
      <c r="D46" s="202"/>
      <c r="E46" s="202"/>
      <c r="F46" s="202"/>
      <c r="G46" s="202"/>
      <c r="H46" s="202"/>
      <c r="I46" s="2"/>
    </row>
    <row r="47" spans="1:9">
      <c r="A47" s="2"/>
      <c r="B47" s="2"/>
      <c r="C47" s="2"/>
      <c r="D47" s="202"/>
      <c r="E47" s="202"/>
      <c r="F47" s="202"/>
      <c r="G47" s="202"/>
      <c r="H47" s="202"/>
      <c r="I47" s="2"/>
    </row>
    <row r="48" spans="1:9">
      <c r="A48" s="2"/>
      <c r="B48" s="2"/>
      <c r="C48" s="2"/>
      <c r="D48" s="202"/>
      <c r="E48" s="202"/>
      <c r="F48" s="202"/>
      <c r="G48" s="202"/>
      <c r="H48" s="202"/>
      <c r="I48" s="2"/>
    </row>
    <row r="49" spans="1:9">
      <c r="A49" s="2"/>
      <c r="B49" s="2"/>
      <c r="C49" s="2"/>
      <c r="D49" s="202"/>
      <c r="E49" s="202"/>
      <c r="F49" s="202"/>
      <c r="G49" s="202"/>
      <c r="H49" s="202"/>
      <c r="I49" s="2"/>
    </row>
    <row r="50" spans="1:9">
      <c r="A50" s="2"/>
      <c r="B50" s="2"/>
      <c r="C50" s="2"/>
      <c r="D50" s="202"/>
      <c r="E50" s="202"/>
      <c r="F50" s="202"/>
      <c r="G50" s="202"/>
      <c r="H50" s="202"/>
      <c r="I50" s="2"/>
    </row>
    <row r="51" spans="1:9">
      <c r="A51" s="2"/>
      <c r="B51" s="2"/>
      <c r="C51" s="2"/>
      <c r="D51" s="202"/>
      <c r="E51" s="202"/>
      <c r="F51" s="202"/>
      <c r="G51" s="202"/>
      <c r="H51" s="202"/>
      <c r="I51" s="2"/>
    </row>
    <row r="52" spans="1:9">
      <c r="A52" s="2"/>
      <c r="B52" s="2"/>
      <c r="C52" s="2"/>
      <c r="D52" s="202"/>
      <c r="E52" s="202"/>
      <c r="F52" s="202"/>
      <c r="G52" s="202"/>
      <c r="H52" s="202"/>
      <c r="I52" s="2"/>
    </row>
    <row r="53" spans="1:9">
      <c r="A53" s="2"/>
      <c r="B53" s="2"/>
      <c r="C53" s="2"/>
      <c r="D53" s="202"/>
      <c r="E53" s="202"/>
      <c r="F53" s="202"/>
      <c r="G53" s="202"/>
      <c r="H53" s="202"/>
      <c r="I53" s="2"/>
    </row>
    <row r="54" spans="1:9">
      <c r="A54" s="2"/>
      <c r="B54" s="2"/>
      <c r="C54" s="2"/>
      <c r="D54" s="202"/>
      <c r="E54" s="202"/>
      <c r="F54" s="202"/>
      <c r="G54" s="202"/>
      <c r="H54" s="202"/>
      <c r="I54" s="2"/>
    </row>
    <row r="55" spans="1:9">
      <c r="A55" s="2"/>
      <c r="B55" s="2"/>
      <c r="C55" s="2"/>
      <c r="D55" s="20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C58" s="2"/>
      <c r="D58" s="2"/>
      <c r="E58" s="2"/>
      <c r="F58" s="2"/>
      <c r="G58" s="2"/>
      <c r="H58" s="2"/>
      <c r="I58" s="2"/>
    </row>
    <row r="59" spans="1:9">
      <c r="C59" s="2"/>
      <c r="D59" s="2"/>
      <c r="E59" s="2"/>
      <c r="F59" s="2"/>
      <c r="G59" s="2"/>
      <c r="H59" s="2"/>
      <c r="I59" s="2"/>
    </row>
    <row r="60" spans="1:9">
      <c r="C60" s="2"/>
      <c r="D60" s="2"/>
      <c r="E60" s="2"/>
      <c r="F60" s="2"/>
      <c r="G60" s="2"/>
      <c r="H60" s="2"/>
      <c r="I60" s="2"/>
    </row>
    <row r="61" spans="1:9">
      <c r="C61" s="2"/>
      <c r="D61" s="2"/>
      <c r="E61" s="2"/>
      <c r="F61" s="2"/>
      <c r="G61" s="2"/>
      <c r="H61" s="2"/>
      <c r="I61" s="2"/>
    </row>
    <row r="62" spans="1:9">
      <c r="C62" s="2"/>
      <c r="D62" s="2"/>
      <c r="E62" s="2"/>
      <c r="F62" s="2"/>
      <c r="G62" s="2"/>
      <c r="H62" s="2"/>
      <c r="I62" s="2"/>
    </row>
    <row r="63" spans="1:9">
      <c r="C63" s="2"/>
      <c r="D63" s="2"/>
      <c r="E63" s="2"/>
      <c r="F63" s="2"/>
      <c r="G63" s="2"/>
      <c r="H63" s="2"/>
      <c r="I63" s="2"/>
    </row>
    <row r="64" spans="1:9">
      <c r="D64" s="2"/>
      <c r="E64" s="2"/>
      <c r="F64" s="2"/>
      <c r="G64" s="2"/>
      <c r="H64" s="2"/>
      <c r="I64" s="2"/>
    </row>
    <row r="65" spans="4:9">
      <c r="D65" s="2"/>
      <c r="E65" s="2"/>
      <c r="F65" s="2"/>
      <c r="G65" s="2"/>
      <c r="H65" s="2"/>
      <c r="I65" s="2"/>
    </row>
    <row r="66" spans="4:9">
      <c r="D66" s="2"/>
      <c r="E66" s="2"/>
      <c r="F66" s="2"/>
      <c r="G66" s="2"/>
      <c r="H66" s="2"/>
      <c r="I66" s="2"/>
    </row>
    <row r="67" spans="4:9">
      <c r="D67" s="2"/>
      <c r="E67" s="2"/>
      <c r="F67" s="2"/>
      <c r="G67" s="2"/>
      <c r="H67" s="2"/>
      <c r="I67" s="2"/>
    </row>
    <row r="68" spans="4:9">
      <c r="D68" s="2"/>
      <c r="E68" s="2"/>
      <c r="F68" s="2"/>
      <c r="G68" s="2"/>
      <c r="H68" s="2"/>
      <c r="I68" s="2"/>
    </row>
    <row r="69" spans="4:9">
      <c r="D69" s="2"/>
      <c r="E69" s="2"/>
      <c r="F69" s="2"/>
      <c r="G69" s="2"/>
      <c r="H69" s="2"/>
      <c r="I69" s="2"/>
    </row>
    <row r="70" spans="4:9">
      <c r="D70" s="2"/>
      <c r="E70" s="2"/>
      <c r="F70" s="2"/>
      <c r="G70" s="2"/>
      <c r="H70" s="2"/>
      <c r="I70" s="2"/>
    </row>
    <row r="71" spans="4:9">
      <c r="D71" s="2"/>
      <c r="E71" s="2"/>
      <c r="F71" s="2"/>
      <c r="G71" s="2"/>
      <c r="H71" s="2"/>
      <c r="I71" s="2"/>
    </row>
    <row r="72" spans="4:9">
      <c r="D72" s="2"/>
      <c r="E72" s="2"/>
      <c r="F72" s="2"/>
      <c r="G72" s="2"/>
      <c r="H72" s="2"/>
      <c r="I72" s="2"/>
    </row>
    <row r="73" spans="4:9">
      <c r="D73" s="2"/>
      <c r="E73" s="2"/>
      <c r="F73" s="2"/>
      <c r="G73" s="2"/>
      <c r="H73" s="2"/>
      <c r="I73" s="2"/>
    </row>
    <row r="74" spans="4:9">
      <c r="D74" s="2"/>
      <c r="E74" s="2"/>
      <c r="F74" s="2"/>
      <c r="G74" s="2"/>
      <c r="H74" s="2"/>
      <c r="I74" s="2"/>
    </row>
    <row r="75" spans="4:9">
      <c r="D75" s="2"/>
      <c r="E75" s="2"/>
      <c r="F75" s="2"/>
      <c r="G75" s="2"/>
      <c r="H75" s="2"/>
      <c r="I75" s="2"/>
    </row>
    <row r="76" spans="4:9">
      <c r="I76" s="2"/>
    </row>
    <row r="77" spans="4:9">
      <c r="I77" s="2"/>
    </row>
    <row r="78" spans="4:9">
      <c r="I78" s="2"/>
    </row>
    <row r="79" spans="4:9">
      <c r="I79" s="2"/>
    </row>
    <row r="80" spans="4:9">
      <c r="I80" s="2"/>
    </row>
    <row r="81" spans="9:9">
      <c r="I81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82EC1-E032-3D4C-A226-D1329C756466}">
  <sheetPr codeName="Sheet12"/>
  <dimension ref="A2:O16"/>
  <sheetViews>
    <sheetView workbookViewId="0">
      <selection activeCell="F2" sqref="F2"/>
    </sheetView>
  </sheetViews>
  <sheetFormatPr baseColWidth="10" defaultRowHeight="16"/>
  <cols>
    <col min="1" max="1" width="19.1640625" bestFit="1" customWidth="1"/>
    <col min="9" max="9" width="19.1640625" bestFit="1" customWidth="1"/>
  </cols>
  <sheetData>
    <row r="2" spans="1:15">
      <c r="A2" s="1" t="s">
        <v>102</v>
      </c>
      <c r="B2" s="2" t="s">
        <v>90</v>
      </c>
      <c r="C2" s="2"/>
      <c r="D2" s="2"/>
      <c r="E2" s="2" t="s">
        <v>91</v>
      </c>
      <c r="F2" s="2"/>
      <c r="G2" s="2"/>
      <c r="I2" s="1" t="s">
        <v>103</v>
      </c>
      <c r="J2" s="2" t="s">
        <v>90</v>
      </c>
      <c r="K2" s="2"/>
      <c r="L2" s="2"/>
      <c r="M2" s="2" t="s">
        <v>91</v>
      </c>
      <c r="N2" s="2"/>
      <c r="O2" s="2"/>
    </row>
    <row r="3" spans="1:15">
      <c r="A3" s="30" t="s">
        <v>104</v>
      </c>
      <c r="B3" s="12">
        <v>2.48</v>
      </c>
      <c r="C3" s="13">
        <v>3.38</v>
      </c>
      <c r="D3" s="14">
        <v>3.15</v>
      </c>
      <c r="E3" s="21">
        <v>3.74</v>
      </c>
      <c r="F3" s="22">
        <v>4.04</v>
      </c>
      <c r="G3" s="23">
        <v>3.65</v>
      </c>
      <c r="I3" s="30" t="s">
        <v>105</v>
      </c>
      <c r="J3" s="208">
        <v>49.500000000000007</v>
      </c>
      <c r="K3" s="209">
        <v>41.166666666666664</v>
      </c>
      <c r="L3" s="210">
        <v>24.499999999999993</v>
      </c>
      <c r="M3" s="211">
        <v>49.500000000000007</v>
      </c>
      <c r="N3" s="212">
        <v>61.166666666666679</v>
      </c>
      <c r="O3" s="213">
        <v>50.333333333333343</v>
      </c>
    </row>
    <row r="4" spans="1:15">
      <c r="A4" s="32" t="s">
        <v>106</v>
      </c>
      <c r="B4" s="18">
        <v>2.42</v>
      </c>
      <c r="C4" s="19">
        <v>3.23</v>
      </c>
      <c r="D4" s="20">
        <v>2.98</v>
      </c>
      <c r="E4" s="27">
        <v>3.98</v>
      </c>
      <c r="F4" s="28">
        <v>4.32</v>
      </c>
      <c r="G4" s="29">
        <v>3.6</v>
      </c>
      <c r="I4" s="31" t="s">
        <v>107</v>
      </c>
      <c r="J4" s="137">
        <v>44.5</v>
      </c>
      <c r="K4" s="138">
        <v>49.500000000000007</v>
      </c>
      <c r="L4" s="139">
        <v>65.333333333333343</v>
      </c>
      <c r="M4" s="140">
        <v>67.833333333333357</v>
      </c>
      <c r="N4" s="141">
        <v>67.000000000000014</v>
      </c>
      <c r="O4" s="142">
        <v>56.166666666666671</v>
      </c>
    </row>
    <row r="5" spans="1:15">
      <c r="A5" s="214" t="s">
        <v>108</v>
      </c>
      <c r="B5" s="215">
        <f t="shared" ref="B5:G5" si="0">AVERAGE(B3:B4)</f>
        <v>2.4500000000000002</v>
      </c>
      <c r="C5" s="216">
        <f t="shared" si="0"/>
        <v>3.3049999999999997</v>
      </c>
      <c r="D5" s="217">
        <f t="shared" si="0"/>
        <v>3.0649999999999999</v>
      </c>
      <c r="E5" s="218">
        <f t="shared" si="0"/>
        <v>3.8600000000000003</v>
      </c>
      <c r="F5" s="219">
        <f t="shared" si="0"/>
        <v>4.18</v>
      </c>
      <c r="G5" s="220">
        <f t="shared" si="0"/>
        <v>3.625</v>
      </c>
      <c r="I5" s="31" t="s">
        <v>109</v>
      </c>
      <c r="J5" s="137">
        <v>39.499999999999993</v>
      </c>
      <c r="K5" s="138">
        <v>55.333333333333336</v>
      </c>
      <c r="L5" s="139">
        <v>79.5</v>
      </c>
      <c r="M5" s="140">
        <v>132</v>
      </c>
      <c r="N5" s="141">
        <v>105.33333333333336</v>
      </c>
      <c r="O5" s="142">
        <v>57.833333333333343</v>
      </c>
    </row>
    <row r="6" spans="1:15">
      <c r="A6" s="2"/>
      <c r="B6" s="2"/>
      <c r="C6" s="2"/>
      <c r="D6" s="2"/>
      <c r="E6" s="2"/>
      <c r="F6" s="2"/>
      <c r="G6" s="2"/>
      <c r="I6" s="31" t="s">
        <v>110</v>
      </c>
      <c r="J6" s="137">
        <v>47</v>
      </c>
      <c r="K6" s="138">
        <v>51.166666666666664</v>
      </c>
      <c r="L6" s="139">
        <v>67.833333333333357</v>
      </c>
      <c r="M6" s="140">
        <v>143.66666666666669</v>
      </c>
      <c r="N6" s="141">
        <v>124.49999999999999</v>
      </c>
      <c r="O6" s="142">
        <v>72.833333333333329</v>
      </c>
    </row>
    <row r="7" spans="1:15">
      <c r="A7" s="1" t="s">
        <v>36</v>
      </c>
      <c r="B7" s="261">
        <f>AVERAGE(B5:D5)</f>
        <v>2.94</v>
      </c>
      <c r="C7" s="433">
        <f>AVERAGE(E5:G5)</f>
        <v>3.8883333333333332</v>
      </c>
      <c r="D7" s="2"/>
      <c r="E7" s="2"/>
      <c r="F7" s="2"/>
      <c r="G7" s="2"/>
      <c r="I7" s="31" t="s">
        <v>111</v>
      </c>
      <c r="J7" s="137">
        <v>46.166666666666671</v>
      </c>
      <c r="K7" s="138">
        <v>61.166666666666679</v>
      </c>
      <c r="L7" s="139">
        <v>58.666666666666679</v>
      </c>
      <c r="M7" s="140">
        <v>90.333333333333343</v>
      </c>
      <c r="N7" s="141">
        <v>79.5</v>
      </c>
      <c r="O7" s="142">
        <v>67.000000000000014</v>
      </c>
    </row>
    <row r="8" spans="1:15">
      <c r="A8" s="2"/>
      <c r="B8" s="2"/>
      <c r="C8" s="2"/>
      <c r="D8" s="2"/>
      <c r="E8" s="2"/>
      <c r="F8" s="2"/>
      <c r="G8" s="2"/>
      <c r="I8" s="32" t="s">
        <v>112</v>
      </c>
      <c r="J8" s="143">
        <v>34.5</v>
      </c>
      <c r="K8" s="144">
        <v>34.5</v>
      </c>
      <c r="L8" s="145">
        <v>44.5</v>
      </c>
      <c r="M8" s="146">
        <v>63.666666666666679</v>
      </c>
      <c r="N8" s="147">
        <v>62.833333333333343</v>
      </c>
      <c r="O8" s="148">
        <v>54.500000000000007</v>
      </c>
    </row>
    <row r="9" spans="1:15">
      <c r="A9" s="1" t="s">
        <v>44</v>
      </c>
      <c r="B9" s="261">
        <f>STDEV(B5:D5)</f>
        <v>0.44099319722644115</v>
      </c>
      <c r="C9" s="433">
        <f>STDEV(E5:G5)</f>
        <v>0.27858272260377753</v>
      </c>
      <c r="D9" s="2"/>
      <c r="E9" s="2"/>
      <c r="F9" s="2"/>
      <c r="G9" s="2"/>
      <c r="I9" s="218" t="s">
        <v>113</v>
      </c>
      <c r="J9" s="221">
        <f t="shared" ref="J9:O9" si="1">AVERAGE(J3:J8)</f>
        <v>43.527777777777779</v>
      </c>
      <c r="K9" s="222">
        <f t="shared" si="1"/>
        <v>48.80555555555555</v>
      </c>
      <c r="L9" s="223">
        <f t="shared" si="1"/>
        <v>56.722222222222229</v>
      </c>
      <c r="M9" s="224">
        <f t="shared" si="1"/>
        <v>91.166666666666671</v>
      </c>
      <c r="N9" s="225">
        <f t="shared" si="1"/>
        <v>83.3888888888889</v>
      </c>
      <c r="O9" s="226">
        <f t="shared" si="1"/>
        <v>59.777777777777779</v>
      </c>
    </row>
    <row r="10" spans="1:15">
      <c r="A10" s="2"/>
      <c r="B10" s="2"/>
      <c r="C10" s="2"/>
      <c r="D10" s="2"/>
      <c r="E10" s="2"/>
      <c r="F10" s="2"/>
      <c r="G10" s="2"/>
      <c r="I10" s="2"/>
      <c r="J10" s="2"/>
      <c r="K10" s="2"/>
      <c r="L10" s="2"/>
      <c r="M10" s="2"/>
      <c r="N10" s="2"/>
      <c r="O10" s="2"/>
    </row>
    <row r="11" spans="1:15">
      <c r="A11" s="170" t="s">
        <v>8</v>
      </c>
      <c r="B11" s="214">
        <f>TTEST(B5:D5,E5:G5,2,2)</f>
        <v>3.4547701024274659E-2</v>
      </c>
      <c r="C11" s="2"/>
      <c r="D11" s="2"/>
      <c r="E11" s="2"/>
      <c r="F11" s="2"/>
      <c r="G11" s="2"/>
      <c r="I11" s="1" t="s">
        <v>36</v>
      </c>
      <c r="J11" s="227">
        <f>AVERAGE(J9:L9)</f>
        <v>49.685185185185183</v>
      </c>
      <c r="K11" s="228">
        <f>AVERAGE(M9:O9)</f>
        <v>78.111111111111114</v>
      </c>
      <c r="L11" s="2"/>
      <c r="M11" s="2"/>
      <c r="N11" s="2"/>
      <c r="O11" s="2"/>
    </row>
    <row r="12" spans="1:15">
      <c r="I12" s="2"/>
      <c r="J12" s="2"/>
      <c r="K12" s="2"/>
      <c r="L12" s="2"/>
      <c r="M12" s="2"/>
      <c r="N12" s="2"/>
      <c r="O12" s="2"/>
    </row>
    <row r="13" spans="1:15">
      <c r="I13" s="1" t="s">
        <v>44</v>
      </c>
      <c r="J13" s="229">
        <f>STDEV(J9:L9)</f>
        <v>6.641058068062299</v>
      </c>
      <c r="K13" s="126">
        <f>STDEV(M9:O9)</f>
        <v>16.346461088671663</v>
      </c>
      <c r="L13" s="2"/>
      <c r="M13" s="2"/>
      <c r="N13" s="2"/>
      <c r="O13" s="2"/>
    </row>
    <row r="14" spans="1:15">
      <c r="I14" s="2"/>
      <c r="J14" s="2"/>
      <c r="K14" s="2"/>
      <c r="L14" s="2"/>
      <c r="M14" s="2"/>
      <c r="N14" s="2"/>
      <c r="O14" s="2"/>
    </row>
    <row r="15" spans="1:15">
      <c r="I15" s="170" t="s">
        <v>8</v>
      </c>
      <c r="J15" s="230">
        <f>TTEST(J9:L9,M9:O9,2,2)</f>
        <v>4.9288055197299542E-2</v>
      </c>
      <c r="K15" s="2"/>
      <c r="L15" s="2"/>
      <c r="M15" s="2"/>
      <c r="N15" s="2"/>
      <c r="O15" s="2"/>
    </row>
    <row r="16" spans="1:15">
      <c r="I16" s="2"/>
      <c r="J16" s="2"/>
      <c r="K16" s="2"/>
      <c r="L16" s="2"/>
      <c r="M16" s="2"/>
      <c r="N16" s="2"/>
      <c r="O16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A62B8-1AE1-484A-811F-B9548CFEBA95}">
  <sheetPr codeName="Sheet13"/>
  <dimension ref="A2:H30"/>
  <sheetViews>
    <sheetView workbookViewId="0">
      <selection activeCell="A4" sqref="A4"/>
    </sheetView>
  </sheetViews>
  <sheetFormatPr baseColWidth="10" defaultRowHeight="16"/>
  <cols>
    <col min="1" max="1" width="23.1640625" bestFit="1" customWidth="1"/>
  </cols>
  <sheetData>
    <row r="2" spans="1:8">
      <c r="A2" s="1" t="s">
        <v>114</v>
      </c>
      <c r="B2" s="2"/>
      <c r="C2" s="2"/>
      <c r="D2" s="2"/>
      <c r="E2" s="2"/>
      <c r="F2" s="2"/>
      <c r="G2" s="2"/>
      <c r="H2" s="2"/>
    </row>
    <row r="3" spans="1:8">
      <c r="A3" s="1" t="s">
        <v>115</v>
      </c>
      <c r="B3" s="2" t="s">
        <v>90</v>
      </c>
      <c r="C3" s="2"/>
      <c r="D3" s="2"/>
      <c r="E3" s="2" t="s">
        <v>91</v>
      </c>
      <c r="F3" s="2"/>
      <c r="G3" s="2"/>
      <c r="H3" s="2"/>
    </row>
    <row r="4" spans="1:8">
      <c r="A4" s="30" t="s">
        <v>116</v>
      </c>
      <c r="B4" s="12">
        <v>4.18</v>
      </c>
      <c r="C4" s="13">
        <v>5.17</v>
      </c>
      <c r="D4" s="14">
        <v>5.09</v>
      </c>
      <c r="E4" s="21">
        <v>7.05</v>
      </c>
      <c r="F4" s="22">
        <v>9.1300000000000008</v>
      </c>
      <c r="G4" s="22">
        <v>8.8000000000000007</v>
      </c>
      <c r="H4" s="23">
        <v>8.5</v>
      </c>
    </row>
    <row r="5" spans="1:8">
      <c r="A5" s="31" t="s">
        <v>117</v>
      </c>
      <c r="B5" s="15">
        <v>5.95</v>
      </c>
      <c r="C5" s="16">
        <v>7</v>
      </c>
      <c r="D5" s="17">
        <v>5.05</v>
      </c>
      <c r="E5" s="24">
        <v>20.6</v>
      </c>
      <c r="F5" s="25">
        <v>21</v>
      </c>
      <c r="G5" s="25">
        <v>20.8</v>
      </c>
      <c r="H5" s="26">
        <v>26.4</v>
      </c>
    </row>
    <row r="6" spans="1:8">
      <c r="A6" s="31" t="s">
        <v>118</v>
      </c>
      <c r="B6" s="15">
        <v>16.600000000000001</v>
      </c>
      <c r="C6" s="16">
        <v>17.2</v>
      </c>
      <c r="D6" s="17">
        <v>13.7</v>
      </c>
      <c r="E6" s="24">
        <v>32.4</v>
      </c>
      <c r="F6" s="25">
        <v>30.4</v>
      </c>
      <c r="G6" s="25">
        <v>34.200000000000003</v>
      </c>
      <c r="H6" s="26">
        <v>31.3</v>
      </c>
    </row>
    <row r="7" spans="1:8">
      <c r="A7" s="32" t="s">
        <v>119</v>
      </c>
      <c r="B7" s="18">
        <v>73.3</v>
      </c>
      <c r="C7" s="19">
        <v>70.7</v>
      </c>
      <c r="D7" s="20">
        <v>76.2</v>
      </c>
      <c r="E7" s="27">
        <v>39.9</v>
      </c>
      <c r="F7" s="28">
        <v>39.5</v>
      </c>
      <c r="G7" s="28">
        <v>36.200000000000003</v>
      </c>
      <c r="H7" s="29">
        <v>33.799999999999997</v>
      </c>
    </row>
    <row r="8" spans="1:8">
      <c r="A8" s="2"/>
      <c r="B8" s="2"/>
      <c r="C8" s="2"/>
      <c r="D8" s="2"/>
      <c r="E8" s="2"/>
      <c r="F8" s="2"/>
      <c r="G8" s="2"/>
      <c r="H8" s="2"/>
    </row>
    <row r="9" spans="1:8">
      <c r="A9" s="1" t="s">
        <v>0</v>
      </c>
      <c r="B9" s="2"/>
      <c r="C9" s="2"/>
      <c r="D9" s="2"/>
      <c r="E9" s="2"/>
      <c r="F9" s="2"/>
      <c r="G9" s="2"/>
      <c r="H9" s="2"/>
    </row>
    <row r="10" spans="1:8">
      <c r="A10" s="30" t="s">
        <v>116</v>
      </c>
      <c r="B10" s="3">
        <f>AVERAGE(B4:D4)</f>
        <v>4.8133333333333335</v>
      </c>
      <c r="C10" s="4">
        <f>AVERAGE(E4:H4)</f>
        <v>8.370000000000001</v>
      </c>
      <c r="D10" s="2"/>
      <c r="E10" s="2"/>
      <c r="F10" s="2"/>
      <c r="G10" s="2"/>
      <c r="H10" s="2"/>
    </row>
    <row r="11" spans="1:8">
      <c r="A11" s="31" t="s">
        <v>117</v>
      </c>
      <c r="B11" s="5">
        <f>AVERAGE(B5:D5)</f>
        <v>6</v>
      </c>
      <c r="C11" s="6">
        <f>AVERAGE(E5:H5)</f>
        <v>22.200000000000003</v>
      </c>
      <c r="D11" s="2"/>
      <c r="E11" s="2"/>
      <c r="F11" s="2"/>
      <c r="G11" s="2"/>
      <c r="H11" s="2"/>
    </row>
    <row r="12" spans="1:8">
      <c r="A12" s="31" t="s">
        <v>118</v>
      </c>
      <c r="B12" s="5">
        <f>AVERAGE(B6:D6)</f>
        <v>15.833333333333334</v>
      </c>
      <c r="C12" s="6">
        <f>AVERAGE(E6:H6)</f>
        <v>32.075000000000003</v>
      </c>
      <c r="D12" s="2"/>
      <c r="E12" s="2"/>
      <c r="F12" s="2"/>
      <c r="G12" s="2"/>
      <c r="H12" s="2"/>
    </row>
    <row r="13" spans="1:8">
      <c r="A13" s="32" t="s">
        <v>119</v>
      </c>
      <c r="B13" s="7">
        <f>AVERAGE(B7:D7)</f>
        <v>73.399999999999991</v>
      </c>
      <c r="C13" s="8">
        <f>AVERAGE(E7:H7)</f>
        <v>37.35</v>
      </c>
      <c r="D13" s="2"/>
      <c r="E13" s="2"/>
      <c r="F13" s="2"/>
      <c r="G13" s="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1" t="s">
        <v>44</v>
      </c>
      <c r="B15" s="73"/>
      <c r="C15" s="73"/>
      <c r="D15" s="2"/>
      <c r="E15" s="2"/>
      <c r="F15" s="2"/>
      <c r="G15" s="2"/>
      <c r="H15" s="2"/>
    </row>
    <row r="16" spans="1:8">
      <c r="A16" s="30" t="s">
        <v>116</v>
      </c>
      <c r="B16" s="79">
        <f>STDEV(B4:D4)</f>
        <v>0.54993939059984909</v>
      </c>
      <c r="C16" s="106">
        <f>STDEV(E4:H4)</f>
        <v>0.91684240739616796</v>
      </c>
      <c r="D16" s="2"/>
      <c r="E16" s="2"/>
      <c r="F16" s="2"/>
      <c r="G16" s="2"/>
      <c r="H16" s="2"/>
    </row>
    <row r="17" spans="1:8">
      <c r="A17" s="31" t="s">
        <v>117</v>
      </c>
      <c r="B17" s="107">
        <f>STDEV(B5:D5)</f>
        <v>0.97596106479715705</v>
      </c>
      <c r="C17" s="108">
        <f>STDEV(E5:H5)</f>
        <v>2.8047578623949847</v>
      </c>
      <c r="D17" s="2"/>
      <c r="E17" s="2"/>
      <c r="F17" s="2"/>
      <c r="G17" s="2"/>
      <c r="H17" s="2"/>
    </row>
    <row r="18" spans="1:8">
      <c r="A18" s="31" t="s">
        <v>118</v>
      </c>
      <c r="B18" s="107">
        <f>STDEV(B6:D6)</f>
        <v>1.8717193521821947</v>
      </c>
      <c r="C18" s="108">
        <f>STDEV(E6:H6)</f>
        <v>1.6357974609753305</v>
      </c>
      <c r="D18" s="2"/>
      <c r="E18" s="2"/>
      <c r="F18" s="2"/>
      <c r="G18" s="2"/>
      <c r="H18" s="2"/>
    </row>
    <row r="19" spans="1:8">
      <c r="A19" s="32" t="s">
        <v>119</v>
      </c>
      <c r="B19" s="109">
        <f>STDEV(B7:D7)</f>
        <v>2.7513632984395211</v>
      </c>
      <c r="C19" s="110">
        <f>STDEV(E7:H7)</f>
        <v>2.8896366553599782</v>
      </c>
      <c r="D19" s="2"/>
      <c r="E19" s="2"/>
      <c r="F19" s="2"/>
      <c r="G19" s="2"/>
      <c r="H19" s="2"/>
    </row>
    <row r="20" spans="1:8">
      <c r="A20" s="2"/>
      <c r="B20" s="2"/>
      <c r="C20" s="202"/>
      <c r="D20" s="2"/>
      <c r="E20" s="2"/>
      <c r="F20" s="2"/>
      <c r="G20" s="2"/>
      <c r="H20" s="2"/>
    </row>
    <row r="21" spans="1:8">
      <c r="A21" s="170" t="s">
        <v>13</v>
      </c>
      <c r="B21" s="202"/>
      <c r="C21" s="202"/>
      <c r="D21" s="2"/>
      <c r="E21" s="2"/>
      <c r="F21" s="2"/>
      <c r="G21" s="2"/>
      <c r="H21" s="2"/>
    </row>
    <row r="22" spans="1:8">
      <c r="A22" s="30" t="s">
        <v>116</v>
      </c>
      <c r="B22" s="231">
        <f>TTEST(B4:D4,E4:H4,2,2)</f>
        <v>2.0069741125124572E-3</v>
      </c>
      <c r="C22" s="202"/>
      <c r="D22" s="2"/>
      <c r="E22" s="2"/>
      <c r="F22" s="2"/>
      <c r="G22" s="2"/>
      <c r="H22" s="2"/>
    </row>
    <row r="23" spans="1:8">
      <c r="A23" s="31" t="s">
        <v>117</v>
      </c>
      <c r="B23" s="232">
        <f>TTEST(B5:D5,E5:H5,2,2)</f>
        <v>2.3083256598067125E-4</v>
      </c>
      <c r="C23" s="202"/>
      <c r="D23" s="2"/>
      <c r="E23" s="2"/>
      <c r="F23" s="2"/>
      <c r="G23" s="2"/>
      <c r="H23" s="2"/>
    </row>
    <row r="24" spans="1:8">
      <c r="A24" s="31" t="s">
        <v>118</v>
      </c>
      <c r="B24" s="232">
        <f>TTEST(B6:D6,E6:H6,2,2)</f>
        <v>6.3791699660586872E-5</v>
      </c>
      <c r="C24" s="202"/>
      <c r="D24" s="2"/>
      <c r="E24" s="2"/>
      <c r="F24" s="2"/>
      <c r="G24" s="2"/>
      <c r="H24" s="2"/>
    </row>
    <row r="25" spans="1:8">
      <c r="A25" s="32" t="s">
        <v>119</v>
      </c>
      <c r="B25" s="233">
        <f>TTEST(B7:D7,E7:H7,2,2)</f>
        <v>1.4282239021039235E-5</v>
      </c>
      <c r="C25" s="2"/>
      <c r="D25" s="2"/>
      <c r="E25" s="2"/>
      <c r="F25" s="2"/>
      <c r="G25" s="2"/>
      <c r="H25" s="2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2"/>
      <c r="B27" s="2"/>
      <c r="C27" s="2"/>
      <c r="D27" s="2"/>
      <c r="E27" s="2"/>
      <c r="F27" s="2"/>
      <c r="G27" s="2"/>
      <c r="H27" s="2"/>
    </row>
    <row r="28" spans="1:8">
      <c r="A28" s="2"/>
      <c r="B28" s="2"/>
      <c r="C28" s="2"/>
      <c r="D28" s="2"/>
      <c r="E28" s="2"/>
      <c r="F28" s="2"/>
      <c r="G28" s="2"/>
      <c r="H28" s="2"/>
    </row>
    <row r="29" spans="1:8">
      <c r="A29" s="2"/>
      <c r="B29" s="2"/>
      <c r="C29" s="2"/>
      <c r="D29" s="2"/>
      <c r="E29" s="2"/>
      <c r="F29" s="2"/>
      <c r="G29" s="2"/>
      <c r="H29" s="2"/>
    </row>
    <row r="30" spans="1:8">
      <c r="A30" s="2"/>
      <c r="B30" s="2"/>
      <c r="C30" s="2"/>
      <c r="D30" s="2"/>
      <c r="E30" s="2"/>
      <c r="F30" s="2"/>
      <c r="G30" s="2"/>
      <c r="H30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99DCF-8630-5A4B-B924-3C08E5E36373}">
  <sheetPr codeName="Sheet14"/>
  <dimension ref="A1:S43"/>
  <sheetViews>
    <sheetView workbookViewId="0">
      <selection activeCell="X43" sqref="X43"/>
    </sheetView>
  </sheetViews>
  <sheetFormatPr baseColWidth="10" defaultRowHeight="16"/>
  <sheetData>
    <row r="1" spans="1:19">
      <c r="A1" s="1" t="s">
        <v>120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1" t="s">
        <v>121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>
      <c r="A3" s="2"/>
      <c r="B3" s="2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>
      <c r="A4" s="234" t="s">
        <v>123</v>
      </c>
      <c r="B4" s="235">
        <v>37112</v>
      </c>
      <c r="C4" s="235">
        <v>42704</v>
      </c>
      <c r="D4" s="235">
        <v>42881</v>
      </c>
      <c r="E4" s="235">
        <v>41521</v>
      </c>
      <c r="F4" s="235">
        <v>41462</v>
      </c>
      <c r="G4" s="235">
        <v>40110</v>
      </c>
      <c r="H4" s="235">
        <v>44929</v>
      </c>
      <c r="I4" s="235">
        <v>42414</v>
      </c>
      <c r="J4" s="235">
        <v>37686</v>
      </c>
      <c r="K4" s="2"/>
      <c r="L4" s="236" t="s">
        <v>124</v>
      </c>
      <c r="M4" s="236"/>
      <c r="N4" s="236"/>
      <c r="O4" s="237">
        <f>AVERAGE(B4:J4)</f>
        <v>41202.111111111109</v>
      </c>
      <c r="P4" s="2"/>
      <c r="Q4" s="2"/>
      <c r="R4" s="2"/>
      <c r="S4" s="2"/>
    </row>
    <row r="5" spans="1:19">
      <c r="A5" s="2"/>
      <c r="B5" s="2" t="s">
        <v>125</v>
      </c>
      <c r="C5" s="2"/>
      <c r="D5" s="2"/>
      <c r="E5" s="2" t="s">
        <v>125</v>
      </c>
      <c r="F5" s="2"/>
      <c r="G5" s="2"/>
      <c r="H5" s="2" t="s">
        <v>125</v>
      </c>
      <c r="I5" s="2"/>
      <c r="J5" s="2"/>
      <c r="K5" s="2" t="s">
        <v>125</v>
      </c>
      <c r="L5" s="2"/>
      <c r="M5" s="2"/>
      <c r="N5" s="2" t="s">
        <v>125</v>
      </c>
      <c r="O5" s="2"/>
      <c r="P5" s="2"/>
      <c r="Q5" s="2" t="s">
        <v>125</v>
      </c>
      <c r="R5" s="2"/>
      <c r="S5" s="2"/>
    </row>
    <row r="6" spans="1:19">
      <c r="A6" s="2" t="s">
        <v>126</v>
      </c>
      <c r="B6" s="2" t="s">
        <v>127</v>
      </c>
      <c r="C6" s="2"/>
      <c r="D6" s="2"/>
      <c r="E6" s="2" t="s">
        <v>128</v>
      </c>
      <c r="F6" s="2"/>
      <c r="G6" s="2"/>
      <c r="H6" s="2" t="s">
        <v>129</v>
      </c>
      <c r="I6" s="2"/>
      <c r="J6" s="2"/>
      <c r="K6" s="2" t="s">
        <v>130</v>
      </c>
      <c r="L6" s="2"/>
      <c r="M6" s="2"/>
      <c r="N6" s="2" t="s">
        <v>131</v>
      </c>
      <c r="O6" s="2"/>
      <c r="P6" s="2"/>
      <c r="Q6" s="2" t="s">
        <v>132</v>
      </c>
      <c r="R6" s="2"/>
      <c r="S6" s="2"/>
    </row>
    <row r="7" spans="1:19">
      <c r="A7" s="238" t="s">
        <v>133</v>
      </c>
      <c r="B7" s="239">
        <v>2616</v>
      </c>
      <c r="C7" s="240">
        <v>3199</v>
      </c>
      <c r="D7" s="241">
        <v>3107</v>
      </c>
      <c r="E7" s="239">
        <v>3571</v>
      </c>
      <c r="F7" s="240">
        <v>2609</v>
      </c>
      <c r="G7" s="241">
        <v>2673</v>
      </c>
      <c r="H7" s="239">
        <v>4148</v>
      </c>
      <c r="I7" s="240">
        <v>8287</v>
      </c>
      <c r="J7" s="241">
        <v>6008</v>
      </c>
      <c r="K7" s="242">
        <v>3215</v>
      </c>
      <c r="L7" s="242">
        <v>4103</v>
      </c>
      <c r="M7" s="243">
        <v>3598</v>
      </c>
      <c r="N7" s="244">
        <v>2447</v>
      </c>
      <c r="O7" s="242">
        <v>2162</v>
      </c>
      <c r="P7" s="242">
        <v>2916</v>
      </c>
      <c r="Q7" s="244">
        <v>3256</v>
      </c>
      <c r="R7" s="242">
        <v>2679</v>
      </c>
      <c r="S7" s="243">
        <v>3267</v>
      </c>
    </row>
    <row r="8" spans="1:19">
      <c r="A8" s="245" t="s">
        <v>134</v>
      </c>
      <c r="B8" s="246">
        <v>11523</v>
      </c>
      <c r="C8" s="247">
        <v>12935</v>
      </c>
      <c r="D8" s="248">
        <v>12368</v>
      </c>
      <c r="E8" s="246">
        <v>12629</v>
      </c>
      <c r="F8" s="247">
        <v>10344</v>
      </c>
      <c r="G8" s="248">
        <v>8405</v>
      </c>
      <c r="H8" s="246">
        <v>11431</v>
      </c>
      <c r="I8" s="247">
        <v>18286</v>
      </c>
      <c r="J8" s="248">
        <v>14414</v>
      </c>
      <c r="K8" s="249">
        <v>5236</v>
      </c>
      <c r="L8" s="249">
        <v>8000</v>
      </c>
      <c r="M8" s="250">
        <v>9634</v>
      </c>
      <c r="N8" s="251">
        <v>3727</v>
      </c>
      <c r="O8" s="249">
        <v>4142</v>
      </c>
      <c r="P8" s="249">
        <v>5310</v>
      </c>
      <c r="Q8" s="251">
        <v>4767</v>
      </c>
      <c r="R8" s="249">
        <v>5162</v>
      </c>
      <c r="S8" s="250">
        <v>4228</v>
      </c>
    </row>
    <row r="9" spans="1:19">
      <c r="A9" s="252" t="s">
        <v>135</v>
      </c>
      <c r="B9" s="253">
        <v>22097</v>
      </c>
      <c r="C9" s="254">
        <v>21421</v>
      </c>
      <c r="D9" s="255">
        <v>21122</v>
      </c>
      <c r="E9" s="253">
        <v>22105</v>
      </c>
      <c r="F9" s="254">
        <v>21736</v>
      </c>
      <c r="G9" s="255">
        <v>19526</v>
      </c>
      <c r="H9" s="253">
        <v>23150</v>
      </c>
      <c r="I9" s="254">
        <v>28229</v>
      </c>
      <c r="J9" s="255">
        <v>27093</v>
      </c>
      <c r="K9" s="256">
        <v>13121</v>
      </c>
      <c r="L9" s="256">
        <v>15527</v>
      </c>
      <c r="M9" s="257">
        <v>14378</v>
      </c>
      <c r="N9" s="258">
        <v>10682</v>
      </c>
      <c r="O9" s="256">
        <v>11206</v>
      </c>
      <c r="P9" s="256">
        <v>13541</v>
      </c>
      <c r="Q9" s="258">
        <v>15592</v>
      </c>
      <c r="R9" s="256">
        <v>8843</v>
      </c>
      <c r="S9" s="257">
        <v>9756</v>
      </c>
    </row>
    <row r="10" spans="1:1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1" t="s">
        <v>136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>
      <c r="A13" s="2"/>
      <c r="B13" s="2" t="s">
        <v>122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>
      <c r="A14" s="234" t="s">
        <v>123</v>
      </c>
      <c r="B14" s="259">
        <f t="shared" ref="B14:J14" si="0">B4/41202*100</f>
        <v>90.073297412746953</v>
      </c>
      <c r="C14" s="259">
        <f t="shared" si="0"/>
        <v>103.6454541041697</v>
      </c>
      <c r="D14" s="259">
        <f t="shared" si="0"/>
        <v>104.07504490073298</v>
      </c>
      <c r="E14" s="259">
        <f t="shared" si="0"/>
        <v>100.77423426047278</v>
      </c>
      <c r="F14" s="259">
        <f t="shared" si="0"/>
        <v>100.63103732828505</v>
      </c>
      <c r="G14" s="259">
        <f t="shared" si="0"/>
        <v>97.349643221202854</v>
      </c>
      <c r="H14" s="259">
        <f t="shared" si="0"/>
        <v>109.04567739430124</v>
      </c>
      <c r="I14" s="259">
        <f t="shared" si="0"/>
        <v>102.94160477646716</v>
      </c>
      <c r="J14" s="259">
        <f t="shared" si="0"/>
        <v>91.466433668268536</v>
      </c>
      <c r="K14" s="2"/>
      <c r="L14" s="236" t="s">
        <v>124</v>
      </c>
      <c r="M14" s="236"/>
      <c r="N14" s="236"/>
      <c r="O14" s="237">
        <f>AVERAGE(B14:J14)</f>
        <v>100.00026967407192</v>
      </c>
      <c r="P14" s="2"/>
      <c r="Q14" s="2"/>
      <c r="R14" s="2"/>
      <c r="S14" s="2"/>
    </row>
    <row r="15" spans="1:19">
      <c r="A15" s="2"/>
      <c r="B15" s="2" t="s">
        <v>125</v>
      </c>
      <c r="C15" s="2"/>
      <c r="D15" s="2"/>
      <c r="E15" s="2" t="s">
        <v>125</v>
      </c>
      <c r="F15" s="2"/>
      <c r="G15" s="2"/>
      <c r="H15" s="2" t="s">
        <v>125</v>
      </c>
      <c r="I15" s="2"/>
      <c r="J15" s="2"/>
      <c r="K15" s="2" t="s">
        <v>125</v>
      </c>
      <c r="L15" s="2"/>
      <c r="M15" s="2"/>
      <c r="N15" s="2" t="s">
        <v>125</v>
      </c>
      <c r="O15" s="2"/>
      <c r="P15" s="2"/>
      <c r="Q15" s="2" t="s">
        <v>125</v>
      </c>
      <c r="R15" s="2"/>
      <c r="S15" s="2"/>
    </row>
    <row r="16" spans="1:19">
      <c r="A16" s="2" t="s">
        <v>126</v>
      </c>
      <c r="B16" s="2" t="s">
        <v>127</v>
      </c>
      <c r="C16" s="2"/>
      <c r="D16" s="2"/>
      <c r="E16" s="2" t="s">
        <v>128</v>
      </c>
      <c r="F16" s="2"/>
      <c r="G16" s="2"/>
      <c r="H16" s="2" t="s">
        <v>129</v>
      </c>
      <c r="I16" s="2"/>
      <c r="J16" s="2"/>
      <c r="K16" s="2" t="s">
        <v>130</v>
      </c>
      <c r="L16" s="2"/>
      <c r="M16" s="2"/>
      <c r="N16" s="2" t="s">
        <v>131</v>
      </c>
      <c r="O16" s="2"/>
      <c r="P16" s="2"/>
      <c r="Q16" s="2" t="s">
        <v>132</v>
      </c>
      <c r="R16" s="2"/>
      <c r="S16" s="2"/>
    </row>
    <row r="17" spans="1:19">
      <c r="A17" s="238" t="s">
        <v>133</v>
      </c>
      <c r="B17" s="208">
        <f t="shared" ref="B17:S19" si="1">B7/41202*100</f>
        <v>6.3492063492063489</v>
      </c>
      <c r="C17" s="209">
        <f t="shared" si="1"/>
        <v>7.7641862045531767</v>
      </c>
      <c r="D17" s="210">
        <f t="shared" si="1"/>
        <v>7.5408960730061647</v>
      </c>
      <c r="E17" s="208">
        <f t="shared" si="1"/>
        <v>8.6670549973302276</v>
      </c>
      <c r="F17" s="209">
        <f t="shared" si="1"/>
        <v>6.3322168826755982</v>
      </c>
      <c r="G17" s="210">
        <f t="shared" si="1"/>
        <v>6.4875491480996068</v>
      </c>
      <c r="H17" s="208">
        <f t="shared" si="1"/>
        <v>10.067472452793554</v>
      </c>
      <c r="I17" s="209">
        <f t="shared" si="1"/>
        <v>20.113101305761859</v>
      </c>
      <c r="J17" s="210">
        <f t="shared" si="1"/>
        <v>14.581816416678803</v>
      </c>
      <c r="K17" s="211">
        <f t="shared" si="1"/>
        <v>7.8030192709091795</v>
      </c>
      <c r="L17" s="212">
        <f t="shared" si="1"/>
        <v>9.9582544536672977</v>
      </c>
      <c r="M17" s="213">
        <f t="shared" si="1"/>
        <v>8.7325857968059815</v>
      </c>
      <c r="N17" s="211">
        <f t="shared" si="1"/>
        <v>5.9390320858210766</v>
      </c>
      <c r="O17" s="212">
        <f t="shared" si="1"/>
        <v>5.2473180913547885</v>
      </c>
      <c r="P17" s="213">
        <f t="shared" si="1"/>
        <v>7.0773263433813893</v>
      </c>
      <c r="Q17" s="211">
        <f t="shared" si="1"/>
        <v>7.9025290034464346</v>
      </c>
      <c r="R17" s="212">
        <f t="shared" si="1"/>
        <v>6.502111547983108</v>
      </c>
      <c r="S17" s="213">
        <f t="shared" si="1"/>
        <v>7.9292267365661857</v>
      </c>
    </row>
    <row r="18" spans="1:19">
      <c r="A18" s="245" t="s">
        <v>134</v>
      </c>
      <c r="B18" s="137">
        <f t="shared" si="1"/>
        <v>27.967088976263287</v>
      </c>
      <c r="C18" s="138">
        <f t="shared" si="1"/>
        <v>31.394107082180479</v>
      </c>
      <c r="D18" s="139">
        <f t="shared" si="1"/>
        <v>30.017960293189649</v>
      </c>
      <c r="E18" s="137">
        <f t="shared" si="1"/>
        <v>30.651424688121935</v>
      </c>
      <c r="F18" s="138">
        <f t="shared" si="1"/>
        <v>25.105577399155383</v>
      </c>
      <c r="G18" s="139">
        <f t="shared" si="1"/>
        <v>20.399495170137371</v>
      </c>
      <c r="H18" s="137">
        <f t="shared" si="1"/>
        <v>27.743798844716277</v>
      </c>
      <c r="I18" s="138">
        <f t="shared" si="1"/>
        <v>44.381340711615941</v>
      </c>
      <c r="J18" s="139">
        <f t="shared" si="1"/>
        <v>34.983738653463426</v>
      </c>
      <c r="K18" s="140">
        <f t="shared" si="1"/>
        <v>12.708120965001699</v>
      </c>
      <c r="L18" s="141">
        <f t="shared" si="1"/>
        <v>19.416533178001067</v>
      </c>
      <c r="M18" s="142">
        <f t="shared" si="1"/>
        <v>23.382360079607786</v>
      </c>
      <c r="N18" s="140">
        <f t="shared" si="1"/>
        <v>9.0456773943012472</v>
      </c>
      <c r="O18" s="141">
        <f t="shared" si="1"/>
        <v>10.052910052910052</v>
      </c>
      <c r="P18" s="142">
        <f t="shared" si="1"/>
        <v>12.88772389689821</v>
      </c>
      <c r="Q18" s="140">
        <f t="shared" si="1"/>
        <v>11.569826707441386</v>
      </c>
      <c r="R18" s="141">
        <f t="shared" si="1"/>
        <v>12.52851803310519</v>
      </c>
      <c r="S18" s="142">
        <f t="shared" si="1"/>
        <v>10.261637784573564</v>
      </c>
    </row>
    <row r="19" spans="1:19">
      <c r="A19" s="252" t="s">
        <v>135</v>
      </c>
      <c r="B19" s="143">
        <f t="shared" si="1"/>
        <v>53.630891704286199</v>
      </c>
      <c r="C19" s="144">
        <f t="shared" si="1"/>
        <v>51.990194650745117</v>
      </c>
      <c r="D19" s="145">
        <f t="shared" si="1"/>
        <v>51.264501723217315</v>
      </c>
      <c r="E19" s="143">
        <f t="shared" si="1"/>
        <v>53.650308237464209</v>
      </c>
      <c r="F19" s="144">
        <f t="shared" si="1"/>
        <v>52.754720644628904</v>
      </c>
      <c r="G19" s="145">
        <f t="shared" si="1"/>
        <v>47.390903354206102</v>
      </c>
      <c r="H19" s="143">
        <f t="shared" si="1"/>
        <v>56.186592883840589</v>
      </c>
      <c r="I19" s="144">
        <f t="shared" si="1"/>
        <v>68.513664385224018</v>
      </c>
      <c r="J19" s="145">
        <f t="shared" si="1"/>
        <v>65.756516673947857</v>
      </c>
      <c r="K19" s="146">
        <f t="shared" si="1"/>
        <v>31.845541478569</v>
      </c>
      <c r="L19" s="147">
        <f t="shared" si="1"/>
        <v>37.685063831852823</v>
      </c>
      <c r="M19" s="148">
        <f t="shared" si="1"/>
        <v>34.896364254162421</v>
      </c>
      <c r="N19" s="146">
        <f t="shared" si="1"/>
        <v>25.925925925925924</v>
      </c>
      <c r="O19" s="147">
        <f t="shared" si="1"/>
        <v>27.197708849084997</v>
      </c>
      <c r="P19" s="148">
        <f t="shared" si="1"/>
        <v>32.864909470414055</v>
      </c>
      <c r="Q19" s="146">
        <f t="shared" si="1"/>
        <v>37.842823163924081</v>
      </c>
      <c r="R19" s="147">
        <f t="shared" si="1"/>
        <v>21.462550361632932</v>
      </c>
      <c r="S19" s="148">
        <f t="shared" si="1"/>
        <v>23.678462210572302</v>
      </c>
    </row>
    <row r="20" spans="1:1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>
      <c r="A21" s="1" t="s">
        <v>137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>
      <c r="A22" s="2" t="s">
        <v>126</v>
      </c>
      <c r="B22" s="2" t="s">
        <v>138</v>
      </c>
      <c r="C22" s="2" t="s">
        <v>139</v>
      </c>
      <c r="D22" s="2" t="s">
        <v>140</v>
      </c>
      <c r="E22" s="2" t="s">
        <v>141</v>
      </c>
      <c r="F22" s="2" t="s">
        <v>142</v>
      </c>
      <c r="G22" s="2" t="s">
        <v>143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>
      <c r="A23" s="238" t="s">
        <v>133</v>
      </c>
      <c r="B23" s="3">
        <f>AVERAGE(B17:D17)</f>
        <v>7.2180962089218967</v>
      </c>
      <c r="C23" s="3">
        <f>AVERAGE(E17:G17)</f>
        <v>7.1622736760351442</v>
      </c>
      <c r="D23" s="3">
        <f>AVERAGE(H17:J17)</f>
        <v>14.920796725078072</v>
      </c>
      <c r="E23" s="4">
        <f>AVERAGE(K17:M17)</f>
        <v>8.8312865071274853</v>
      </c>
      <c r="F23" s="4">
        <f>AVERAGE(N17:P17)</f>
        <v>6.0878921735190845</v>
      </c>
      <c r="G23" s="4">
        <f>AVERAGE(Q17:S17)</f>
        <v>7.4446224293319103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>
      <c r="A24" s="245" t="s">
        <v>134</v>
      </c>
      <c r="B24" s="5">
        <f>AVERAGE(B18:D18)</f>
        <v>29.793052117211136</v>
      </c>
      <c r="C24" s="5">
        <f>AVERAGE(E18:G18)</f>
        <v>25.385499085804895</v>
      </c>
      <c r="D24" s="5">
        <f>AVERAGE(H18:J18)</f>
        <v>35.702959403265218</v>
      </c>
      <c r="E24" s="6">
        <f>AVERAGE(K18:M18)</f>
        <v>18.502338074203518</v>
      </c>
      <c r="F24" s="6">
        <f>AVERAGE(N18:P18)</f>
        <v>10.662103781369836</v>
      </c>
      <c r="G24" s="6">
        <f>AVERAGE(Q18:S18)</f>
        <v>11.453327508373379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>
      <c r="A25" s="252" t="s">
        <v>135</v>
      </c>
      <c r="B25" s="7">
        <f>AVERAGE(B19:D19)</f>
        <v>52.29519602608287</v>
      </c>
      <c r="C25" s="7">
        <f>AVERAGE(E19:G19)</f>
        <v>51.265310745433077</v>
      </c>
      <c r="D25" s="7">
        <f>AVERAGE(H19:J19)</f>
        <v>63.485591314337491</v>
      </c>
      <c r="E25" s="8">
        <f>AVERAGE(K19:M19)</f>
        <v>34.808989854861416</v>
      </c>
      <c r="F25" s="8">
        <f>AVERAGE(N19:P19)</f>
        <v>28.662848081808324</v>
      </c>
      <c r="G25" s="8">
        <f>AVERAGE(Q19:S19)</f>
        <v>27.661278578709773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>
      <c r="A27" s="1" t="s">
        <v>137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>
      <c r="A28" s="2" t="s">
        <v>126</v>
      </c>
      <c r="B28" s="2" t="s">
        <v>144</v>
      </c>
      <c r="C28" s="2" t="s">
        <v>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>
      <c r="A29" s="238" t="s">
        <v>133</v>
      </c>
      <c r="B29" s="3">
        <f>AVERAGE(B23:D23)</f>
        <v>9.7670555366783702</v>
      </c>
      <c r="C29" s="4">
        <f>AVERAGE(E23:G23)</f>
        <v>7.4546003699928276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>
      <c r="A30" s="245" t="s">
        <v>134</v>
      </c>
      <c r="B30" s="5">
        <f>AVERAGE(B24:D24)</f>
        <v>30.293836868760412</v>
      </c>
      <c r="C30" s="6">
        <f>AVERAGE(E24:G24)</f>
        <v>13.539256454648912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>
      <c r="A31" s="252" t="s">
        <v>135</v>
      </c>
      <c r="B31" s="7">
        <f>AVERAGE(B25:D25)</f>
        <v>55.682032695284477</v>
      </c>
      <c r="C31" s="8">
        <f>AVERAGE(E25:G25)</f>
        <v>30.377705505126503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>
      <c r="A32" s="1" t="s">
        <v>7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>
      <c r="A33" s="2" t="s">
        <v>126</v>
      </c>
      <c r="B33" s="2" t="s">
        <v>144</v>
      </c>
      <c r="C33" s="2" t="s">
        <v>6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>
      <c r="A34" s="238" t="s">
        <v>133</v>
      </c>
      <c r="B34" s="3">
        <f>STDEV(B23:D23)</f>
        <v>4.4633580650167577</v>
      </c>
      <c r="C34" s="4">
        <f>STDEV(E23:G23)</f>
        <v>1.3717243844495626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>
      <c r="A35" s="245" t="s">
        <v>134</v>
      </c>
      <c r="B35" s="5">
        <f>STDEV(B24:D24)</f>
        <v>5.1769282278326525</v>
      </c>
      <c r="C35" s="6">
        <f>STDEV(E24:G24)</f>
        <v>4.3163228700265064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>
      <c r="A36" s="252" t="s">
        <v>135</v>
      </c>
      <c r="B36" s="7">
        <f>STDEV(B25:D25)</f>
        <v>6.7776700468208233</v>
      </c>
      <c r="C36" s="8">
        <f>STDEV(E25:G25)</f>
        <v>3.8701416134992388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>
      <c r="A37" s="1" t="s">
        <v>8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>
      <c r="A38" s="2" t="s">
        <v>126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>
      <c r="A39" s="238" t="s">
        <v>133</v>
      </c>
      <c r="B39" s="9">
        <f>_xlfn.T.TEST(B23:D23,E23:G23,2,2)</f>
        <v>0.43937231935765209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>
      <c r="A40" s="245" t="s">
        <v>134</v>
      </c>
      <c r="B40" s="10">
        <f>_xlfn.T.TEST(B24:D24,E24:G24,2,2)</f>
        <v>1.2591389662336874E-2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>
      <c r="A41" s="252" t="s">
        <v>135</v>
      </c>
      <c r="B41" s="11">
        <f>_xlfn.T.TEST(B25:D25,E25:G25,2,2)</f>
        <v>4.9421861687652556E-3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4143D-47CA-4541-9889-F21BB3AAC485}">
  <sheetPr codeName="Sheet15"/>
  <dimension ref="A2:I15"/>
  <sheetViews>
    <sheetView workbookViewId="0">
      <selection activeCell="J52" sqref="J52"/>
    </sheetView>
  </sheetViews>
  <sheetFormatPr baseColWidth="10" defaultRowHeight="16"/>
  <sheetData>
    <row r="2" spans="1:9">
      <c r="A2" s="2"/>
      <c r="B2" s="2" t="s">
        <v>145</v>
      </c>
      <c r="C2" s="2"/>
      <c r="D2" s="2"/>
      <c r="E2" s="2"/>
      <c r="F2" s="2"/>
      <c r="G2" s="2"/>
      <c r="H2" s="2"/>
      <c r="I2" s="2"/>
    </row>
    <row r="3" spans="1:9">
      <c r="A3" s="1"/>
      <c r="B3" s="2" t="s">
        <v>146</v>
      </c>
      <c r="C3" s="2"/>
      <c r="D3" s="2"/>
      <c r="E3" s="2" t="s">
        <v>147</v>
      </c>
      <c r="F3" s="2"/>
      <c r="G3" s="2"/>
      <c r="H3" s="2"/>
      <c r="I3" s="2"/>
    </row>
    <row r="4" spans="1:9">
      <c r="A4" s="214" t="s">
        <v>148</v>
      </c>
      <c r="B4" s="260">
        <v>98.9</v>
      </c>
      <c r="C4" s="260">
        <v>98.4</v>
      </c>
      <c r="D4" s="260">
        <v>98.6</v>
      </c>
      <c r="E4" s="261">
        <v>80</v>
      </c>
      <c r="F4" s="261">
        <v>74.900000000000006</v>
      </c>
      <c r="G4" s="261">
        <v>86</v>
      </c>
      <c r="H4" s="2"/>
      <c r="I4" s="2"/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>
      <c r="A6" s="1" t="s">
        <v>0</v>
      </c>
      <c r="B6" s="2" t="s">
        <v>146</v>
      </c>
      <c r="C6" s="2" t="s">
        <v>147</v>
      </c>
      <c r="D6" s="2"/>
      <c r="E6" s="2"/>
      <c r="F6" s="2"/>
      <c r="G6" s="2"/>
      <c r="H6" s="2"/>
      <c r="I6" s="2"/>
    </row>
    <row r="7" spans="1:9">
      <c r="A7" s="214" t="s">
        <v>148</v>
      </c>
      <c r="B7" s="262">
        <f>AVERAGE(B4:D4)</f>
        <v>98.633333333333326</v>
      </c>
      <c r="C7" s="229">
        <f>AVERAGE(E4:G4)</f>
        <v>80.3</v>
      </c>
      <c r="D7" s="2"/>
      <c r="E7" s="2"/>
      <c r="F7" s="2"/>
      <c r="G7" s="2"/>
      <c r="H7" s="2"/>
      <c r="I7" s="2"/>
    </row>
    <row r="8" spans="1:9">
      <c r="D8" s="2"/>
      <c r="E8" s="2"/>
      <c r="F8" s="2"/>
      <c r="G8" s="2"/>
      <c r="H8" s="2"/>
      <c r="I8" s="2"/>
    </row>
    <row r="9" spans="1:9">
      <c r="A9" s="1" t="s">
        <v>7</v>
      </c>
      <c r="B9" s="2" t="s">
        <v>146</v>
      </c>
      <c r="C9" s="2" t="s">
        <v>147</v>
      </c>
      <c r="D9" s="2"/>
      <c r="E9" s="2"/>
      <c r="F9" s="2"/>
      <c r="G9" s="2"/>
      <c r="H9" s="2"/>
      <c r="I9" s="2"/>
    </row>
    <row r="10" spans="1:9">
      <c r="A10" s="214" t="s">
        <v>148</v>
      </c>
      <c r="B10" s="262">
        <f>STDEV(B4:D4)</f>
        <v>0.2516611478423591</v>
      </c>
      <c r="C10" s="229">
        <f>STDEV(E4:G4)</f>
        <v>5.5560777532356376</v>
      </c>
      <c r="D10" s="2"/>
      <c r="E10" s="2"/>
      <c r="F10" s="2"/>
      <c r="G10" s="2"/>
      <c r="H10" s="2"/>
      <c r="I10" s="2"/>
    </row>
    <row r="11" spans="1:9">
      <c r="D11" s="2"/>
      <c r="E11" s="2"/>
      <c r="F11" s="2"/>
      <c r="G11" s="2"/>
      <c r="H11" s="2"/>
      <c r="I11" s="2"/>
    </row>
    <row r="12" spans="1:9">
      <c r="A12" s="1" t="s">
        <v>8</v>
      </c>
      <c r="B12" s="2"/>
      <c r="D12" s="2"/>
      <c r="E12" s="2"/>
      <c r="F12" s="2"/>
      <c r="G12" s="2"/>
      <c r="H12" s="2"/>
      <c r="I12" s="2"/>
    </row>
    <row r="13" spans="1:9">
      <c r="A13" s="214" t="s">
        <v>148</v>
      </c>
      <c r="B13" s="263">
        <f>TTEST(B4:D4,E4:G4,2,2)</f>
        <v>4.6538632653566371E-3</v>
      </c>
      <c r="C13" s="2"/>
      <c r="D13" s="2"/>
      <c r="E13" s="2"/>
      <c r="F13" s="2"/>
      <c r="G13" s="2"/>
      <c r="H13" s="2"/>
      <c r="I13" s="2"/>
    </row>
    <row r="14" spans="1:9">
      <c r="A14" s="2"/>
      <c r="B14" s="2"/>
      <c r="C14" s="2"/>
      <c r="D14" s="2"/>
      <c r="E14" s="2"/>
      <c r="F14" s="2"/>
      <c r="G14" s="2"/>
      <c r="H14" s="2"/>
      <c r="I14" s="2"/>
    </row>
    <row r="15" spans="1:9">
      <c r="C15" s="2"/>
      <c r="D15" s="2"/>
      <c r="E15" s="2"/>
      <c r="F15" s="2"/>
      <c r="G15" s="2"/>
      <c r="H15" s="2"/>
      <c r="I15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6583A-68B0-E54D-9B03-649FA1485B69}">
  <dimension ref="A1:J13"/>
  <sheetViews>
    <sheetView workbookViewId="0">
      <selection activeCell="S30" sqref="S30"/>
    </sheetView>
  </sheetViews>
  <sheetFormatPr baseColWidth="10" defaultRowHeight="16"/>
  <cols>
    <col min="1" max="1" width="23" bestFit="1" customWidth="1"/>
  </cols>
  <sheetData>
    <row r="1" spans="1:10">
      <c r="A1" s="1"/>
      <c r="B1" s="73" t="s">
        <v>154</v>
      </c>
      <c r="C1" s="73"/>
      <c r="D1" s="73"/>
      <c r="E1" s="73" t="s">
        <v>155</v>
      </c>
      <c r="F1" s="73"/>
      <c r="G1" s="73"/>
      <c r="H1" s="264" t="s">
        <v>156</v>
      </c>
    </row>
    <row r="2" spans="1:10">
      <c r="A2" s="214" t="s">
        <v>157</v>
      </c>
      <c r="B2" s="265">
        <v>88.6</v>
      </c>
      <c r="C2" s="265">
        <v>87.6</v>
      </c>
      <c r="D2" s="265">
        <v>64.099999999999994</v>
      </c>
      <c r="E2" s="266">
        <v>39.700000000000003</v>
      </c>
      <c r="F2" s="266">
        <v>31.2</v>
      </c>
      <c r="G2" s="266">
        <v>23.1</v>
      </c>
      <c r="H2" s="267">
        <v>90.1</v>
      </c>
      <c r="I2" s="267">
        <v>91.7</v>
      </c>
      <c r="J2" s="267">
        <v>79.2</v>
      </c>
    </row>
    <row r="4" spans="1:10">
      <c r="A4" s="1" t="s">
        <v>0</v>
      </c>
      <c r="B4" s="73" t="s">
        <v>158</v>
      </c>
      <c r="C4" s="73" t="s">
        <v>159</v>
      </c>
      <c r="D4" s="73" t="s">
        <v>160</v>
      </c>
    </row>
    <row r="5" spans="1:10">
      <c r="A5" s="214" t="s">
        <v>148</v>
      </c>
      <c r="B5" s="268">
        <f>AVERAGE(B2:D2)</f>
        <v>80.099999999999994</v>
      </c>
      <c r="C5" s="269">
        <f>AVERAGE(E2:G2)</f>
        <v>31.333333333333332</v>
      </c>
      <c r="D5" s="270">
        <f>AVERAGE(H2:J2)</f>
        <v>87</v>
      </c>
    </row>
    <row r="7" spans="1:10">
      <c r="A7" s="1" t="s">
        <v>7</v>
      </c>
      <c r="B7" s="73" t="s">
        <v>158</v>
      </c>
      <c r="C7" s="73" t="s">
        <v>159</v>
      </c>
      <c r="D7" s="73" t="s">
        <v>160</v>
      </c>
    </row>
    <row r="8" spans="1:10">
      <c r="A8" s="214" t="s">
        <v>148</v>
      </c>
      <c r="B8" s="268">
        <f>STDEV(B2:D2)</f>
        <v>13.865424623862113</v>
      </c>
      <c r="C8" s="269">
        <f>STDEV(E2:G2)</f>
        <v>8.3008031739906603</v>
      </c>
      <c r="D8" s="270">
        <f>STDEV(H2:J2)</f>
        <v>6.8022055246809456</v>
      </c>
    </row>
    <row r="10" spans="1:10">
      <c r="A10" s="1" t="s">
        <v>8</v>
      </c>
      <c r="B10" s="2"/>
    </row>
    <row r="11" spans="1:10">
      <c r="A11" s="214" t="s">
        <v>161</v>
      </c>
      <c r="B11" s="263">
        <f>TTEST(B2:D2,E2:G2,2,2)</f>
        <v>6.3976542195943184E-3</v>
      </c>
      <c r="C11" s="2"/>
    </row>
    <row r="12" spans="1:10">
      <c r="A12" s="214" t="s">
        <v>162</v>
      </c>
      <c r="B12" s="263">
        <f>TTEST(B2:D2,H2:J2,2,2)</f>
        <v>0.48222132908462556</v>
      </c>
    </row>
    <row r="13" spans="1:10">
      <c r="A13" s="214" t="s">
        <v>163</v>
      </c>
      <c r="B13" s="263">
        <f>TTEST(H2:J2,E2:G2,2,2)</f>
        <v>8.4954565170003058E-4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CEEDB-113F-A641-AEC3-512716A8C5F9}">
  <dimension ref="A2:J24"/>
  <sheetViews>
    <sheetView workbookViewId="0">
      <selection activeCell="H24" sqref="H24"/>
    </sheetView>
  </sheetViews>
  <sheetFormatPr baseColWidth="10" defaultRowHeight="16"/>
  <sheetData>
    <row r="2" spans="1:10">
      <c r="A2" s="1"/>
      <c r="B2" s="2" t="s">
        <v>149</v>
      </c>
      <c r="C2" s="2"/>
      <c r="D2" s="2"/>
      <c r="E2" s="2" t="s">
        <v>150</v>
      </c>
      <c r="F2" s="2"/>
      <c r="G2" s="2"/>
      <c r="H2" s="2"/>
      <c r="I2" s="2"/>
    </row>
    <row r="3" spans="1:10">
      <c r="A3" s="214" t="s">
        <v>151</v>
      </c>
      <c r="B3" s="260">
        <v>95.1</v>
      </c>
      <c r="C3" s="260">
        <v>91.2</v>
      </c>
      <c r="D3" s="260">
        <v>93.4</v>
      </c>
      <c r="E3" s="261">
        <v>2.8</v>
      </c>
      <c r="F3" s="261">
        <v>1.7</v>
      </c>
      <c r="G3" s="261">
        <v>1.3</v>
      </c>
      <c r="H3" s="2"/>
      <c r="I3" s="2"/>
    </row>
    <row r="4" spans="1:10">
      <c r="A4" s="2"/>
      <c r="B4" s="2"/>
      <c r="C4" s="2"/>
      <c r="D4" s="2"/>
      <c r="E4" s="2"/>
      <c r="F4" s="2"/>
      <c r="G4" s="2"/>
      <c r="H4" s="2"/>
      <c r="I4" s="2"/>
    </row>
    <row r="5" spans="1:10">
      <c r="A5" s="1" t="s">
        <v>0</v>
      </c>
      <c r="B5" s="2" t="s">
        <v>152</v>
      </c>
      <c r="C5" s="2" t="s">
        <v>153</v>
      </c>
      <c r="D5" s="2"/>
      <c r="E5" s="2"/>
      <c r="F5" s="2"/>
      <c r="G5" s="2"/>
      <c r="H5" s="2"/>
      <c r="I5" s="2"/>
    </row>
    <row r="6" spans="1:10">
      <c r="A6" s="214" t="s">
        <v>148</v>
      </c>
      <c r="B6" s="262">
        <f>AVERAGE(B3:D3)</f>
        <v>93.233333333333348</v>
      </c>
      <c r="C6" s="229">
        <f>AVERAGE(E3:G3)</f>
        <v>1.9333333333333333</v>
      </c>
      <c r="H6" s="2"/>
      <c r="I6" s="2"/>
    </row>
    <row r="7" spans="1:10">
      <c r="H7" s="2"/>
      <c r="I7" s="2"/>
    </row>
    <row r="8" spans="1:10">
      <c r="A8" s="1" t="s">
        <v>7</v>
      </c>
      <c r="B8" s="2"/>
      <c r="C8" s="2"/>
      <c r="D8" s="2"/>
      <c r="E8" s="2"/>
      <c r="F8" s="2"/>
      <c r="G8" s="2"/>
      <c r="H8" s="2"/>
      <c r="I8" s="2"/>
    </row>
    <row r="9" spans="1:10">
      <c r="A9" s="214" t="s">
        <v>148</v>
      </c>
      <c r="B9" s="262">
        <f>STDEV(B3:D3)</f>
        <v>1.9553345834749913</v>
      </c>
      <c r="C9" s="229">
        <f>STDEV(E3:G3)</f>
        <v>0.77674534651540239</v>
      </c>
    </row>
    <row r="12" spans="1:10">
      <c r="A12" s="1"/>
      <c r="B12" s="73" t="s">
        <v>154</v>
      </c>
      <c r="C12" s="73"/>
      <c r="D12" s="73"/>
      <c r="E12" s="73" t="s">
        <v>155</v>
      </c>
      <c r="F12" s="73"/>
      <c r="G12" s="73"/>
      <c r="H12" s="264" t="s">
        <v>156</v>
      </c>
    </row>
    <row r="13" spans="1:10">
      <c r="A13" s="214" t="s">
        <v>157</v>
      </c>
      <c r="B13" s="265">
        <v>88.6</v>
      </c>
      <c r="C13" s="265">
        <v>87.6</v>
      </c>
      <c r="D13" s="265">
        <v>64.099999999999994</v>
      </c>
      <c r="E13" s="266">
        <v>39.700000000000003</v>
      </c>
      <c r="F13" s="266">
        <v>31.2</v>
      </c>
      <c r="G13" s="266">
        <v>23.1</v>
      </c>
      <c r="H13" s="267">
        <v>90.1</v>
      </c>
      <c r="I13" s="267">
        <v>91.7</v>
      </c>
      <c r="J13" s="267">
        <v>79.2</v>
      </c>
    </row>
    <row r="15" spans="1:10">
      <c r="A15" s="1" t="s">
        <v>0</v>
      </c>
      <c r="B15" s="73" t="s">
        <v>158</v>
      </c>
      <c r="C15" s="73" t="s">
        <v>159</v>
      </c>
      <c r="D15" s="73" t="s">
        <v>160</v>
      </c>
    </row>
    <row r="16" spans="1:10">
      <c r="A16" s="214" t="s">
        <v>148</v>
      </c>
      <c r="B16" s="268">
        <f>AVERAGE(B13:D13)</f>
        <v>80.099999999999994</v>
      </c>
      <c r="C16" s="269">
        <f>AVERAGE(E13:G13)</f>
        <v>31.333333333333332</v>
      </c>
      <c r="D16" s="270">
        <f>AVERAGE(H13:J13)</f>
        <v>87</v>
      </c>
    </row>
    <row r="18" spans="1:4">
      <c r="A18" s="1" t="s">
        <v>7</v>
      </c>
      <c r="B18" s="73" t="s">
        <v>158</v>
      </c>
      <c r="C18" s="73" t="s">
        <v>159</v>
      </c>
      <c r="D18" s="73" t="s">
        <v>160</v>
      </c>
    </row>
    <row r="19" spans="1:4">
      <c r="A19" s="214" t="s">
        <v>148</v>
      </c>
      <c r="B19" s="268">
        <f>STDEV(B13:D13)</f>
        <v>13.865424623862113</v>
      </c>
      <c r="C19" s="269">
        <f>STDEV(E13:G13)</f>
        <v>8.3008031739906603</v>
      </c>
      <c r="D19" s="270">
        <f>STDEV(H13:J13)</f>
        <v>6.8022055246809456</v>
      </c>
    </row>
    <row r="21" spans="1:4">
      <c r="A21" s="1" t="s">
        <v>8</v>
      </c>
      <c r="B21" s="2"/>
    </row>
    <row r="22" spans="1:4">
      <c r="A22" s="214" t="s">
        <v>161</v>
      </c>
      <c r="B22" s="263">
        <f>TTEST(B13:D13,E13:G13,2,2)</f>
        <v>6.3976542195943184E-3</v>
      </c>
      <c r="C22" s="2"/>
    </row>
    <row r="23" spans="1:4">
      <c r="A23" s="214" t="s">
        <v>162</v>
      </c>
      <c r="B23" s="263">
        <f>TTEST(B13:D13,H13:J13,2,2)</f>
        <v>0.48222132908462556</v>
      </c>
    </row>
    <row r="24" spans="1:4">
      <c r="A24" s="214" t="s">
        <v>163</v>
      </c>
      <c r="B24" s="263">
        <f>TTEST(H13:J13,E13:G13,2,2)</f>
        <v>8.4954565170003058E-4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144C-FF8F-9E43-B4A9-744685650370}">
  <dimension ref="A1:AZ178"/>
  <sheetViews>
    <sheetView workbookViewId="0">
      <selection activeCell="Q38" sqref="Q38"/>
    </sheetView>
  </sheetViews>
  <sheetFormatPr baseColWidth="10" defaultRowHeight="16"/>
  <cols>
    <col min="1" max="1" width="19" style="2" bestFit="1" customWidth="1"/>
    <col min="2" max="32" width="11.83203125" style="2" customWidth="1"/>
    <col min="33" max="33" width="10.83203125" style="2"/>
    <col min="34" max="40" width="11" style="2" bestFit="1" customWidth="1"/>
    <col min="41" max="41" width="10.83203125" style="2"/>
    <col min="42" max="51" width="11" style="2" bestFit="1" customWidth="1"/>
    <col min="52" max="16384" width="10.83203125" style="2"/>
  </cols>
  <sheetData>
    <row r="1" spans="1:22">
      <c r="A1" s="1" t="s">
        <v>389</v>
      </c>
    </row>
    <row r="3" spans="1:22">
      <c r="A3" s="1" t="s">
        <v>378</v>
      </c>
      <c r="O3" s="1" t="s">
        <v>380</v>
      </c>
    </row>
    <row r="4" spans="1:22">
      <c r="B4" s="2" t="s">
        <v>164</v>
      </c>
      <c r="D4" s="2" t="s">
        <v>145</v>
      </c>
      <c r="P4" s="2" t="s">
        <v>164</v>
      </c>
      <c r="S4" s="2" t="s">
        <v>145</v>
      </c>
    </row>
    <row r="5" spans="1:22">
      <c r="B5" s="2" t="s">
        <v>386</v>
      </c>
      <c r="D5" s="2" t="s">
        <v>165</v>
      </c>
      <c r="I5" s="2" t="s">
        <v>166</v>
      </c>
      <c r="P5" s="2" t="s">
        <v>386</v>
      </c>
      <c r="S5" s="2" t="s">
        <v>383</v>
      </c>
      <c r="U5" s="2" t="s">
        <v>384</v>
      </c>
    </row>
    <row r="6" spans="1:22">
      <c r="A6" s="73" t="s">
        <v>1</v>
      </c>
      <c r="B6" s="456">
        <v>3369</v>
      </c>
      <c r="C6" s="457">
        <v>5648</v>
      </c>
      <c r="D6" s="464">
        <v>7300</v>
      </c>
      <c r="E6" s="465">
        <v>2158</v>
      </c>
      <c r="F6" s="465">
        <v>1292</v>
      </c>
      <c r="G6" s="465">
        <v>1286</v>
      </c>
      <c r="H6" s="466">
        <v>1360</v>
      </c>
      <c r="I6" s="236">
        <v>518</v>
      </c>
      <c r="J6" s="236">
        <v>361</v>
      </c>
      <c r="K6" s="236">
        <v>452</v>
      </c>
      <c r="L6" s="236">
        <v>564</v>
      </c>
      <c r="M6" s="236">
        <v>434</v>
      </c>
      <c r="N6" s="116"/>
      <c r="O6" s="118" t="s">
        <v>1</v>
      </c>
      <c r="P6" s="456">
        <v>3157</v>
      </c>
      <c r="Q6" s="462">
        <v>5701</v>
      </c>
      <c r="R6" s="457">
        <v>5191</v>
      </c>
      <c r="S6" s="464">
        <v>2452</v>
      </c>
      <c r="T6" s="466">
        <v>1418</v>
      </c>
      <c r="U6" s="280">
        <v>467</v>
      </c>
      <c r="V6" s="280">
        <v>568</v>
      </c>
    </row>
    <row r="7" spans="1:22">
      <c r="A7" s="73" t="s">
        <v>2</v>
      </c>
      <c r="B7" s="458">
        <v>2236</v>
      </c>
      <c r="C7" s="459">
        <v>3857</v>
      </c>
      <c r="D7" s="467">
        <v>1540</v>
      </c>
      <c r="E7" s="25">
        <v>880</v>
      </c>
      <c r="F7" s="25">
        <v>892</v>
      </c>
      <c r="G7" s="25">
        <v>1687</v>
      </c>
      <c r="H7" s="468">
        <v>2630</v>
      </c>
      <c r="I7" s="236">
        <v>638</v>
      </c>
      <c r="J7" s="236">
        <v>497</v>
      </c>
      <c r="K7" s="236">
        <v>556</v>
      </c>
      <c r="L7" s="236">
        <v>775</v>
      </c>
      <c r="M7" s="236">
        <v>567</v>
      </c>
      <c r="N7" s="116"/>
      <c r="O7" s="118" t="s">
        <v>2</v>
      </c>
      <c r="P7" s="458">
        <v>1143</v>
      </c>
      <c r="Q7" s="16">
        <v>2865</v>
      </c>
      <c r="R7" s="459">
        <v>3575</v>
      </c>
      <c r="S7" s="467">
        <v>2992</v>
      </c>
      <c r="T7" s="468">
        <v>4604</v>
      </c>
      <c r="U7" s="280">
        <v>625</v>
      </c>
      <c r="V7" s="280">
        <v>893</v>
      </c>
    </row>
    <row r="8" spans="1:22">
      <c r="A8" s="73" t="s">
        <v>3</v>
      </c>
      <c r="B8" s="460">
        <v>6917</v>
      </c>
      <c r="C8" s="461">
        <v>10317</v>
      </c>
      <c r="D8" s="469">
        <v>11245</v>
      </c>
      <c r="E8" s="470">
        <v>7426</v>
      </c>
      <c r="F8" s="470">
        <v>8688</v>
      </c>
      <c r="G8" s="470">
        <v>12227</v>
      </c>
      <c r="H8" s="471">
        <v>7536</v>
      </c>
      <c r="I8" s="236">
        <v>1003</v>
      </c>
      <c r="J8" s="236">
        <v>1194</v>
      </c>
      <c r="K8" s="236">
        <v>1396</v>
      </c>
      <c r="L8" s="236">
        <v>2014</v>
      </c>
      <c r="M8" s="236">
        <v>901</v>
      </c>
      <c r="N8" s="116"/>
      <c r="O8" s="118" t="s">
        <v>3</v>
      </c>
      <c r="P8" s="460">
        <v>4893</v>
      </c>
      <c r="Q8" s="463">
        <v>6418</v>
      </c>
      <c r="R8" s="461">
        <v>7284</v>
      </c>
      <c r="S8" s="469">
        <v>6349</v>
      </c>
      <c r="T8" s="471">
        <v>9906</v>
      </c>
      <c r="U8" s="280">
        <v>427</v>
      </c>
      <c r="V8" s="280">
        <v>848</v>
      </c>
    </row>
    <row r="9" spans="1:22"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8"/>
      <c r="Q9" s="118"/>
      <c r="R9" s="118"/>
      <c r="S9" s="118"/>
      <c r="T9" s="118"/>
      <c r="U9" s="116"/>
      <c r="V9" s="116"/>
    </row>
    <row r="10" spans="1:22">
      <c r="A10" s="438" t="s">
        <v>388</v>
      </c>
      <c r="B10" s="439"/>
      <c r="C10" s="439"/>
      <c r="D10" s="439"/>
      <c r="E10" s="439"/>
      <c r="F10" s="439"/>
      <c r="G10" s="439"/>
      <c r="H10" s="439"/>
      <c r="I10" s="439"/>
      <c r="J10" s="439"/>
      <c r="K10" s="439"/>
      <c r="L10" s="439"/>
      <c r="M10" s="439"/>
      <c r="N10" s="439"/>
      <c r="O10" s="438" t="s">
        <v>388</v>
      </c>
      <c r="P10" s="439"/>
      <c r="Q10" s="439"/>
      <c r="R10" s="439"/>
      <c r="S10" s="439"/>
      <c r="T10" s="439"/>
      <c r="U10" s="439"/>
    </row>
    <row r="11" spans="1:22">
      <c r="A11" s="440">
        <f>(B8+C8)/2</f>
        <v>8617</v>
      </c>
      <c r="B11" s="439"/>
      <c r="C11" s="439"/>
      <c r="D11" s="439"/>
      <c r="E11" s="439"/>
      <c r="F11" s="439"/>
      <c r="G11" s="439"/>
      <c r="H11" s="439"/>
      <c r="I11" s="439"/>
      <c r="J11" s="439"/>
      <c r="K11" s="439"/>
      <c r="L11" s="439"/>
      <c r="M11" s="439"/>
      <c r="N11" s="439"/>
      <c r="O11" s="440">
        <f>(P8+Q8+R8)/3</f>
        <v>6198.333333333333</v>
      </c>
      <c r="P11" s="439"/>
      <c r="Q11" s="439"/>
      <c r="R11" s="439"/>
      <c r="S11" s="439"/>
      <c r="T11" s="439"/>
      <c r="U11" s="439"/>
    </row>
    <row r="13" spans="1:22">
      <c r="A13" s="1" t="s">
        <v>389</v>
      </c>
      <c r="O13" s="1" t="s">
        <v>389</v>
      </c>
    </row>
    <row r="14" spans="1:22">
      <c r="A14" s="1" t="s">
        <v>381</v>
      </c>
      <c r="O14" s="1" t="s">
        <v>381</v>
      </c>
    </row>
    <row r="16" spans="1:22">
      <c r="A16" s="1" t="s">
        <v>378</v>
      </c>
      <c r="O16" s="1" t="s">
        <v>380</v>
      </c>
    </row>
    <row r="17" spans="1:23">
      <c r="B17" s="2" t="s">
        <v>164</v>
      </c>
      <c r="D17" s="2" t="s">
        <v>145</v>
      </c>
      <c r="I17" s="2" t="s">
        <v>145</v>
      </c>
      <c r="P17" s="2" t="s">
        <v>164</v>
      </c>
      <c r="S17" s="2" t="s">
        <v>145</v>
      </c>
      <c r="U17" s="2" t="s">
        <v>145</v>
      </c>
    </row>
    <row r="18" spans="1:23">
      <c r="B18" s="2" t="s">
        <v>386</v>
      </c>
      <c r="D18" s="2" t="s">
        <v>383</v>
      </c>
      <c r="I18" s="2" t="s">
        <v>384</v>
      </c>
      <c r="P18" s="2" t="s">
        <v>386</v>
      </c>
      <c r="S18" s="2" t="s">
        <v>383</v>
      </c>
      <c r="U18" s="2" t="s">
        <v>384</v>
      </c>
    </row>
    <row r="19" spans="1:23">
      <c r="A19" s="73" t="s">
        <v>1</v>
      </c>
      <c r="B19" s="127">
        <f>B6*100/A11</f>
        <v>39.097133573169316</v>
      </c>
      <c r="C19" s="190">
        <f>C6*100/A11</f>
        <v>65.544853197168393</v>
      </c>
      <c r="D19" s="434">
        <f>D6*100/A11</f>
        <v>84.716258558663114</v>
      </c>
      <c r="E19" s="191">
        <f>E6*100/A11</f>
        <v>25.043518625971917</v>
      </c>
      <c r="F19" s="191">
        <f>F6*100/A11</f>
        <v>14.993617268190786</v>
      </c>
      <c r="G19" s="191">
        <f>G6*100/A11</f>
        <v>14.923987466635721</v>
      </c>
      <c r="H19" s="192">
        <f>H6*100/A11</f>
        <v>15.782755019148196</v>
      </c>
      <c r="I19" s="288">
        <f>I6*100/A11</f>
        <v>6.011372867587327</v>
      </c>
      <c r="J19" s="288">
        <f>J6*100/A11</f>
        <v>4.1893930602297784</v>
      </c>
      <c r="K19" s="288">
        <f>K6*100/A11</f>
        <v>5.2454450504816057</v>
      </c>
      <c r="L19" s="288">
        <f>L6*100/A11</f>
        <v>6.5452013461761638</v>
      </c>
      <c r="M19" s="288">
        <f>M6*100/A11</f>
        <v>5.0365556458164091</v>
      </c>
      <c r="N19" s="132"/>
      <c r="O19" s="182" t="s">
        <v>1</v>
      </c>
      <c r="P19" s="127">
        <f>P6*100/O11</f>
        <v>50.933046517881152</v>
      </c>
      <c r="Q19" s="189">
        <f>Q6*100/O11</f>
        <v>91.976337725194952</v>
      </c>
      <c r="R19" s="190">
        <f>R6*100/O11</f>
        <v>83.748319440709878</v>
      </c>
      <c r="S19" s="434">
        <f>S6*100/O11</f>
        <v>39.559021242269431</v>
      </c>
      <c r="T19" s="192">
        <f>T6*100/O11</f>
        <v>22.877117504705566</v>
      </c>
      <c r="U19" s="288">
        <f>U6*100/O11</f>
        <v>7.5342834095186886</v>
      </c>
      <c r="V19" s="288">
        <f>V6*100/O11</f>
        <v>9.1637536972304385</v>
      </c>
    </row>
    <row r="20" spans="1:23">
      <c r="A20" s="73" t="s">
        <v>2</v>
      </c>
      <c r="B20" s="164">
        <f>B7*100/A11</f>
        <v>25.94870604618777</v>
      </c>
      <c r="C20" s="166">
        <f>C7*100/A11</f>
        <v>44.760357432981316</v>
      </c>
      <c r="D20" s="167">
        <f>D7*100/A11</f>
        <v>17.871649065800163</v>
      </c>
      <c r="E20" s="168">
        <f>E7*100/A11</f>
        <v>10.21237089474295</v>
      </c>
      <c r="F20" s="168">
        <f>F7*100/A11</f>
        <v>10.351630497853082</v>
      </c>
      <c r="G20" s="168">
        <f>G7*100/A11</f>
        <v>19.577579203899269</v>
      </c>
      <c r="H20" s="169">
        <f>H7*100/A11</f>
        <v>30.521063014970409</v>
      </c>
      <c r="I20" s="288">
        <f>I7*100/A11</f>
        <v>7.4039688986886389</v>
      </c>
      <c r="J20" s="288">
        <f>J7*100/A11</f>
        <v>5.767668562144598</v>
      </c>
      <c r="K20" s="288">
        <f>K7*100/A11</f>
        <v>6.4523616107694091</v>
      </c>
      <c r="L20" s="288">
        <f>L7*100/A11</f>
        <v>8.9938493675293021</v>
      </c>
      <c r="M20" s="288">
        <f>M7*100/A11</f>
        <v>6.5800162469536962</v>
      </c>
      <c r="N20" s="132"/>
      <c r="O20" s="182" t="s">
        <v>2</v>
      </c>
      <c r="P20" s="164">
        <f>P7*100/O11</f>
        <v>18.440440978757731</v>
      </c>
      <c r="Q20" s="165">
        <f>Q7*100/O11</f>
        <v>46.222102715783812</v>
      </c>
      <c r="R20" s="166">
        <f>R7*100/O11</f>
        <v>57.676794837321864</v>
      </c>
      <c r="S20" s="167">
        <f>S7*100/O11</f>
        <v>48.271040602312453</v>
      </c>
      <c r="T20" s="169">
        <f>T7*100/O11</f>
        <v>74.278031728959405</v>
      </c>
      <c r="U20" s="288">
        <f>U7*100/O11</f>
        <v>10.083355740790536</v>
      </c>
      <c r="V20" s="288">
        <f>V7*100/O11</f>
        <v>14.407098682441518</v>
      </c>
    </row>
    <row r="21" spans="1:23">
      <c r="A21" s="73" t="s">
        <v>3</v>
      </c>
      <c r="B21" s="194">
        <f>B8*100/A11</f>
        <v>80.27155622606476</v>
      </c>
      <c r="C21" s="196">
        <f>C8*100/A11</f>
        <v>119.72844377393524</v>
      </c>
      <c r="D21" s="201">
        <f>D8*100/A11</f>
        <v>130.49785308111871</v>
      </c>
      <c r="E21" s="197">
        <f>E8*100/A11</f>
        <v>86.178484391319486</v>
      </c>
      <c r="F21" s="197">
        <f>F8*100/A11</f>
        <v>100.82395265173494</v>
      </c>
      <c r="G21" s="197">
        <f>G8*100/A11</f>
        <v>141.89393060229779</v>
      </c>
      <c r="H21" s="198">
        <f>H8*100/A11</f>
        <v>87.455030753162347</v>
      </c>
      <c r="I21" s="288">
        <f>I8*100/A11</f>
        <v>11.639781826621794</v>
      </c>
      <c r="J21" s="288">
        <f>J8*100/A11</f>
        <v>13.856330509458049</v>
      </c>
      <c r="K21" s="288">
        <f>K8*100/A11</f>
        <v>16.200533828478587</v>
      </c>
      <c r="L21" s="288">
        <f>L8*100/A11</f>
        <v>23.372403388650341</v>
      </c>
      <c r="M21" s="288">
        <f>M8*100/A11</f>
        <v>10.45607520018568</v>
      </c>
      <c r="N21" s="132"/>
      <c r="O21" s="182" t="s">
        <v>3</v>
      </c>
      <c r="P21" s="194">
        <f>P8*100/O11</f>
        <v>78.940575423500945</v>
      </c>
      <c r="Q21" s="195">
        <f>Q8*100/O11</f>
        <v>103.54396343102985</v>
      </c>
      <c r="R21" s="196">
        <f>R8*100/O11</f>
        <v>117.51546114546922</v>
      </c>
      <c r="S21" s="201">
        <f>S8*100/O11</f>
        <v>102.43076095724658</v>
      </c>
      <c r="T21" s="198">
        <f>T8*100/O11</f>
        <v>159.81715514923368</v>
      </c>
      <c r="U21" s="288">
        <f>U8*100/O11</f>
        <v>6.8889486421080939</v>
      </c>
      <c r="V21" s="288">
        <f>V8*100/O11</f>
        <v>13.681097069104599</v>
      </c>
    </row>
    <row r="23" spans="1:23">
      <c r="A23" s="1" t="s">
        <v>382</v>
      </c>
    </row>
    <row r="24" spans="1:23">
      <c r="B24" s="2" t="s">
        <v>164</v>
      </c>
      <c r="G24" s="2" t="s">
        <v>145</v>
      </c>
      <c r="N24" s="2" t="s">
        <v>145</v>
      </c>
    </row>
    <row r="25" spans="1:23">
      <c r="A25" s="1" t="s">
        <v>387</v>
      </c>
      <c r="B25" s="2" t="s">
        <v>386</v>
      </c>
      <c r="G25" s="2" t="s">
        <v>383</v>
      </c>
      <c r="N25" s="2" t="s">
        <v>384</v>
      </c>
    </row>
    <row r="26" spans="1:23">
      <c r="A26" s="73" t="s">
        <v>1</v>
      </c>
      <c r="B26" s="488">
        <f t="shared" ref="B26:C28" si="0">B19</f>
        <v>39.097133573169316</v>
      </c>
      <c r="C26" s="489">
        <f t="shared" si="0"/>
        <v>65.544853197168393</v>
      </c>
      <c r="D26" s="488">
        <f t="shared" ref="D26:F28" si="1">P19</f>
        <v>50.933046517881152</v>
      </c>
      <c r="E26" s="490">
        <f t="shared" si="1"/>
        <v>91.976337725194952</v>
      </c>
      <c r="F26" s="489">
        <f t="shared" si="1"/>
        <v>83.748319440709878</v>
      </c>
      <c r="G26" s="491">
        <f t="shared" ref="G26:K28" si="2">D19</f>
        <v>84.716258558663114</v>
      </c>
      <c r="H26" s="492">
        <f t="shared" si="2"/>
        <v>25.043518625971917</v>
      </c>
      <c r="I26" s="492">
        <f t="shared" si="2"/>
        <v>14.993617268190786</v>
      </c>
      <c r="J26" s="492">
        <f t="shared" si="2"/>
        <v>14.923987466635721</v>
      </c>
      <c r="K26" s="493">
        <f t="shared" si="2"/>
        <v>15.782755019148196</v>
      </c>
      <c r="L26" s="491">
        <f t="shared" ref="L26:M28" si="3">S19</f>
        <v>39.559021242269431</v>
      </c>
      <c r="M26" s="492">
        <f t="shared" si="3"/>
        <v>22.877117504705566</v>
      </c>
      <c r="N26" s="494">
        <f t="shared" ref="N26:R28" si="4">I19</f>
        <v>6.011372867587327</v>
      </c>
      <c r="O26" s="495">
        <f t="shared" si="4"/>
        <v>4.1893930602297784</v>
      </c>
      <c r="P26" s="495">
        <f t="shared" si="4"/>
        <v>5.2454450504816057</v>
      </c>
      <c r="Q26" s="495">
        <f t="shared" si="4"/>
        <v>6.5452013461761638</v>
      </c>
      <c r="R26" s="496">
        <f t="shared" si="4"/>
        <v>5.0365556458164091</v>
      </c>
      <c r="S26" s="494">
        <f t="shared" ref="S26:T28" si="5">U19</f>
        <v>7.5342834095186886</v>
      </c>
      <c r="T26" s="496">
        <f t="shared" si="5"/>
        <v>9.1637536972304385</v>
      </c>
    </row>
    <row r="27" spans="1:23">
      <c r="A27" s="73" t="s">
        <v>2</v>
      </c>
      <c r="B27" s="497">
        <f t="shared" si="0"/>
        <v>25.94870604618777</v>
      </c>
      <c r="C27" s="498">
        <f t="shared" si="0"/>
        <v>44.760357432981316</v>
      </c>
      <c r="D27" s="497">
        <f t="shared" si="1"/>
        <v>18.440440978757731</v>
      </c>
      <c r="E27" s="165">
        <f t="shared" si="1"/>
        <v>46.222102715783812</v>
      </c>
      <c r="F27" s="498">
        <f t="shared" si="1"/>
        <v>57.676794837321864</v>
      </c>
      <c r="G27" s="499">
        <f t="shared" si="2"/>
        <v>17.871649065800163</v>
      </c>
      <c r="H27" s="168">
        <f t="shared" si="2"/>
        <v>10.21237089474295</v>
      </c>
      <c r="I27" s="168">
        <f t="shared" si="2"/>
        <v>10.351630497853082</v>
      </c>
      <c r="J27" s="168">
        <f t="shared" si="2"/>
        <v>19.577579203899269</v>
      </c>
      <c r="K27" s="500">
        <f t="shared" si="2"/>
        <v>30.521063014970409</v>
      </c>
      <c r="L27" s="499">
        <f t="shared" si="3"/>
        <v>48.271040602312453</v>
      </c>
      <c r="M27" s="168">
        <f t="shared" si="3"/>
        <v>74.278031728959405</v>
      </c>
      <c r="N27" s="501">
        <f t="shared" si="4"/>
        <v>7.4039688986886389</v>
      </c>
      <c r="O27" s="288">
        <f t="shared" si="4"/>
        <v>5.767668562144598</v>
      </c>
      <c r="P27" s="288">
        <f t="shared" si="4"/>
        <v>6.4523616107694091</v>
      </c>
      <c r="Q27" s="288">
        <f t="shared" si="4"/>
        <v>8.9938493675293021</v>
      </c>
      <c r="R27" s="502">
        <f t="shared" si="4"/>
        <v>6.5800162469536962</v>
      </c>
      <c r="S27" s="501">
        <f t="shared" si="5"/>
        <v>10.083355740790536</v>
      </c>
      <c r="T27" s="502">
        <f t="shared" si="5"/>
        <v>14.407098682441518</v>
      </c>
    </row>
    <row r="28" spans="1:23">
      <c r="A28" s="73" t="s">
        <v>3</v>
      </c>
      <c r="B28" s="503">
        <f t="shared" si="0"/>
        <v>80.27155622606476</v>
      </c>
      <c r="C28" s="504">
        <f t="shared" si="0"/>
        <v>119.72844377393524</v>
      </c>
      <c r="D28" s="503">
        <f t="shared" si="1"/>
        <v>78.940575423500945</v>
      </c>
      <c r="E28" s="505">
        <f t="shared" si="1"/>
        <v>103.54396343102985</v>
      </c>
      <c r="F28" s="504">
        <f t="shared" si="1"/>
        <v>117.51546114546922</v>
      </c>
      <c r="G28" s="506">
        <f t="shared" si="2"/>
        <v>130.49785308111871</v>
      </c>
      <c r="H28" s="507">
        <f t="shared" si="2"/>
        <v>86.178484391319486</v>
      </c>
      <c r="I28" s="507">
        <f t="shared" si="2"/>
        <v>100.82395265173494</v>
      </c>
      <c r="J28" s="507">
        <f t="shared" si="2"/>
        <v>141.89393060229779</v>
      </c>
      <c r="K28" s="508">
        <f t="shared" si="2"/>
        <v>87.455030753162347</v>
      </c>
      <c r="L28" s="506">
        <f t="shared" si="3"/>
        <v>102.43076095724658</v>
      </c>
      <c r="M28" s="507">
        <f t="shared" si="3"/>
        <v>159.81715514923368</v>
      </c>
      <c r="N28" s="509">
        <f t="shared" si="4"/>
        <v>11.639781826621794</v>
      </c>
      <c r="O28" s="510">
        <f t="shared" si="4"/>
        <v>13.856330509458049</v>
      </c>
      <c r="P28" s="510">
        <f t="shared" si="4"/>
        <v>16.200533828478587</v>
      </c>
      <c r="Q28" s="510">
        <f t="shared" si="4"/>
        <v>23.372403388650341</v>
      </c>
      <c r="R28" s="511">
        <f t="shared" si="4"/>
        <v>10.45607520018568</v>
      </c>
      <c r="S28" s="509">
        <f t="shared" si="5"/>
        <v>6.8889486421080939</v>
      </c>
      <c r="T28" s="511">
        <f t="shared" si="5"/>
        <v>13.681097069104599</v>
      </c>
    </row>
    <row r="31" spans="1:23">
      <c r="A31" s="1" t="s">
        <v>190</v>
      </c>
      <c r="B31" s="2" t="s">
        <v>386</v>
      </c>
      <c r="C31" s="2" t="s">
        <v>383</v>
      </c>
      <c r="D31" s="2" t="s">
        <v>384</v>
      </c>
      <c r="W31" s="436"/>
    </row>
    <row r="32" spans="1:23">
      <c r="A32" s="73" t="s">
        <v>1</v>
      </c>
      <c r="B32" s="472">
        <f>AVERAGE(B26:F26)</f>
        <v>66.259938090824747</v>
      </c>
      <c r="C32" s="473">
        <f>AVERAGE(G26:M26)</f>
        <v>31.128039383654961</v>
      </c>
      <c r="D32" s="474">
        <f>AVERAGE(N26:T26)</f>
        <v>6.2465721538629158</v>
      </c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437"/>
      <c r="P32" s="437"/>
      <c r="Q32" s="437"/>
      <c r="R32" s="437"/>
      <c r="S32" s="437"/>
      <c r="T32" s="437"/>
    </row>
    <row r="33" spans="1:20">
      <c r="A33" s="73" t="s">
        <v>2</v>
      </c>
      <c r="B33" s="475">
        <f>AVERAGE(B27:F27)</f>
        <v>38.6096804022065</v>
      </c>
      <c r="C33" s="476">
        <f>AVERAGE(G27:M27)</f>
        <v>30.154766429791106</v>
      </c>
      <c r="D33" s="474">
        <f>AVERAGE(N27:T27)</f>
        <v>8.5269027299025293</v>
      </c>
      <c r="E33" s="118"/>
      <c r="F33" s="118"/>
      <c r="G33" s="118"/>
      <c r="H33" s="118"/>
      <c r="I33" s="118"/>
      <c r="J33" s="118"/>
      <c r="K33" s="118"/>
      <c r="L33" s="118"/>
      <c r="M33" s="118"/>
      <c r="N33" s="437"/>
      <c r="O33" s="437"/>
      <c r="P33" s="437"/>
      <c r="Q33" s="437"/>
      <c r="R33" s="437"/>
      <c r="S33" s="437"/>
      <c r="T33" s="437"/>
    </row>
    <row r="34" spans="1:20">
      <c r="A34" s="73" t="s">
        <v>3</v>
      </c>
      <c r="B34" s="477">
        <f>AVERAGE(B28:F28)</f>
        <v>100</v>
      </c>
      <c r="C34" s="478">
        <f>AVERAGE(G28:M28)</f>
        <v>115.58530965515908</v>
      </c>
      <c r="D34" s="474">
        <f>AVERAGE(N28:T28)</f>
        <v>13.727881494943876</v>
      </c>
      <c r="E34" s="118"/>
      <c r="F34" s="118"/>
      <c r="G34" s="118"/>
      <c r="H34" s="118"/>
      <c r="I34" s="118"/>
      <c r="J34" s="118"/>
      <c r="K34" s="118"/>
      <c r="L34" s="118"/>
      <c r="M34" s="118"/>
      <c r="N34" s="437"/>
      <c r="O34" s="437"/>
      <c r="P34" s="437"/>
      <c r="Q34" s="437"/>
      <c r="R34" s="437"/>
      <c r="S34" s="437"/>
      <c r="T34" s="437"/>
    </row>
    <row r="35" spans="1:20"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</row>
    <row r="36" spans="1:20"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</row>
    <row r="37" spans="1:20">
      <c r="A37" s="1" t="s">
        <v>7</v>
      </c>
      <c r="B37" s="2" t="s">
        <v>386</v>
      </c>
      <c r="C37" s="2" t="s">
        <v>383</v>
      </c>
      <c r="D37" s="2" t="s">
        <v>384</v>
      </c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</row>
    <row r="38" spans="1:20">
      <c r="A38" s="73" t="s">
        <v>1</v>
      </c>
      <c r="B38" s="472">
        <f>STDEV(B26:F26)</f>
        <v>22.025097010864151</v>
      </c>
      <c r="C38" s="473">
        <f>STDEV(G26:M26)</f>
        <v>25.186790260998627</v>
      </c>
      <c r="D38" s="288">
        <f>STDEV(N26:T26)</f>
        <v>1.6837966912023485</v>
      </c>
      <c r="E38" s="118"/>
      <c r="F38" s="118"/>
      <c r="G38" s="118"/>
      <c r="H38" s="118"/>
      <c r="I38" s="118"/>
      <c r="J38" s="118"/>
      <c r="K38" s="118"/>
      <c r="L38" s="118"/>
      <c r="M38" s="118"/>
      <c r="N38" s="437"/>
      <c r="O38" s="437"/>
      <c r="P38" s="437"/>
      <c r="Q38" s="437"/>
      <c r="R38" s="437"/>
      <c r="S38" s="437"/>
      <c r="T38" s="437"/>
    </row>
    <row r="39" spans="1:20">
      <c r="A39" s="73" t="s">
        <v>2</v>
      </c>
      <c r="B39" s="475">
        <f>STDEV(B27:F27)</f>
        <v>16.018997665764704</v>
      </c>
      <c r="C39" s="476">
        <f>STDEV(G27:M27)</f>
        <v>23.550694603865846</v>
      </c>
      <c r="D39" s="288">
        <f>STDEV(N27:T27)</f>
        <v>3.0051547656213335</v>
      </c>
      <c r="E39" s="118"/>
      <c r="F39" s="118"/>
      <c r="G39" s="118"/>
      <c r="H39" s="118"/>
      <c r="I39" s="118"/>
      <c r="J39" s="118"/>
      <c r="K39" s="118"/>
      <c r="L39" s="118"/>
      <c r="M39" s="118"/>
      <c r="N39" s="437"/>
      <c r="O39" s="437"/>
      <c r="P39" s="437"/>
      <c r="Q39" s="437"/>
      <c r="R39" s="437"/>
      <c r="S39" s="437"/>
      <c r="T39" s="437"/>
    </row>
    <row r="40" spans="1:20">
      <c r="A40" s="73" t="s">
        <v>3</v>
      </c>
      <c r="B40" s="477">
        <f>STDEV(B28:F28)</f>
        <v>19.629527547261727</v>
      </c>
      <c r="C40" s="478">
        <f>STDEV(G28:M28)</f>
        <v>28.629813768789607</v>
      </c>
      <c r="D40" s="288">
        <f>STDEV(N28:T28)</f>
        <v>5.1798548768830033</v>
      </c>
      <c r="E40" s="118"/>
      <c r="F40" s="118"/>
      <c r="G40" s="118"/>
      <c r="H40" s="118"/>
      <c r="I40" s="118"/>
      <c r="J40" s="118"/>
      <c r="K40" s="118"/>
      <c r="L40" s="118"/>
      <c r="M40" s="118"/>
      <c r="N40" s="437"/>
      <c r="O40" s="437"/>
      <c r="P40" s="437"/>
      <c r="Q40" s="437"/>
      <c r="R40" s="437"/>
      <c r="S40" s="437"/>
      <c r="T40" s="437"/>
    </row>
    <row r="41" spans="1:20"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</row>
    <row r="42" spans="1:20"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</row>
    <row r="43" spans="1:20">
      <c r="A43" s="1" t="s">
        <v>8</v>
      </c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</row>
    <row r="44" spans="1:20">
      <c r="B44" s="2" t="s">
        <v>386</v>
      </c>
      <c r="C44" s="2" t="s">
        <v>386</v>
      </c>
      <c r="D44" s="2" t="s">
        <v>383</v>
      </c>
      <c r="E44" s="118"/>
      <c r="F44" s="118"/>
      <c r="G44" s="118"/>
      <c r="H44" s="118"/>
      <c r="I44" s="118"/>
      <c r="J44" s="118"/>
      <c r="K44" s="118"/>
      <c r="L44" s="118"/>
      <c r="M44" s="118"/>
      <c r="N44" s="437"/>
      <c r="O44" s="437"/>
      <c r="P44" s="437"/>
      <c r="Q44" s="437"/>
      <c r="R44" s="437"/>
      <c r="S44" s="437"/>
      <c r="T44" s="437"/>
    </row>
    <row r="45" spans="1:20">
      <c r="B45" s="2" t="s">
        <v>385</v>
      </c>
      <c r="C45" s="2" t="s">
        <v>385</v>
      </c>
      <c r="D45" s="2" t="s">
        <v>385</v>
      </c>
      <c r="E45" s="118"/>
      <c r="F45" s="118"/>
      <c r="G45" s="118"/>
      <c r="H45" s="118"/>
      <c r="I45" s="118"/>
      <c r="J45" s="118"/>
      <c r="K45" s="118"/>
      <c r="L45" s="118"/>
      <c r="M45" s="118"/>
      <c r="N45" s="437"/>
      <c r="O45" s="437"/>
      <c r="P45" s="437"/>
      <c r="Q45" s="437"/>
      <c r="R45" s="437"/>
      <c r="S45" s="437"/>
      <c r="T45" s="437"/>
    </row>
    <row r="46" spans="1:20">
      <c r="B46" s="2" t="s">
        <v>383</v>
      </c>
      <c r="C46" s="2" t="s">
        <v>384</v>
      </c>
      <c r="D46" s="2" t="s">
        <v>384</v>
      </c>
      <c r="E46" s="118"/>
      <c r="F46" s="118"/>
      <c r="G46" s="118"/>
      <c r="H46" s="118"/>
      <c r="I46" s="118"/>
      <c r="J46" s="118"/>
      <c r="K46" s="118"/>
      <c r="L46" s="118"/>
      <c r="M46" s="118"/>
      <c r="N46" s="437"/>
      <c r="O46" s="437"/>
      <c r="P46" s="437"/>
      <c r="Q46" s="437"/>
      <c r="R46" s="437"/>
      <c r="S46" s="437"/>
      <c r="T46" s="437"/>
    </row>
    <row r="47" spans="1:20">
      <c r="A47" s="73" t="s">
        <v>1</v>
      </c>
      <c r="B47" s="441">
        <f>_xlfn.T.TEST(B26:F26,G26:M26,2,2)</f>
        <v>3.1292977268009829E-2</v>
      </c>
      <c r="C47" s="441">
        <f>_xlfn.T.TEST(B26:F26,N26:T26,2,2)</f>
        <v>2.5242998910673744E-5</v>
      </c>
      <c r="D47" s="441">
        <f>_xlfn.T.TEST(G26:M26,N26:T26,2,2)</f>
        <v>2.2891879504379639E-2</v>
      </c>
    </row>
    <row r="48" spans="1:20">
      <c r="A48" s="73" t="s">
        <v>2</v>
      </c>
      <c r="B48" s="442">
        <f>_xlfn.T.TEST(B27:F27,G27:M27,2,2)</f>
        <v>0.50469657486631869</v>
      </c>
      <c r="C48" s="442">
        <f>_xlfn.T.TEST(B27:F27,N27:T27,2,2)</f>
        <v>5.852115441015805E-4</v>
      </c>
      <c r="D48" s="442">
        <f>_xlfn.T.TEST(G27:M27,N27:T27,2,2)</f>
        <v>3.2901229738157678E-2</v>
      </c>
    </row>
    <row r="49" spans="1:46">
      <c r="A49" s="73" t="s">
        <v>3</v>
      </c>
      <c r="B49" s="443">
        <f>_xlfn.T.TEST(B28:F28,G28:M28,2,2)</f>
        <v>0.31961886668126532</v>
      </c>
      <c r="C49" s="443">
        <f>_xlfn.T.TEST(B28:F28,N28:T28,2,2)</f>
        <v>5.1612308706919848E-7</v>
      </c>
      <c r="D49" s="443">
        <f>_xlfn.T.TEST(G28:M28,N28:T28,2,2)</f>
        <v>8.1413845685182739E-7</v>
      </c>
    </row>
    <row r="54" spans="1:46">
      <c r="A54" s="1" t="s">
        <v>377</v>
      </c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</row>
    <row r="55" spans="1:46"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</row>
    <row r="56" spans="1:46">
      <c r="A56" s="1" t="s">
        <v>378</v>
      </c>
      <c r="O56" s="1" t="s">
        <v>380</v>
      </c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</row>
    <row r="57" spans="1:46">
      <c r="B57" s="2" t="s">
        <v>164</v>
      </c>
      <c r="D57" s="2" t="s">
        <v>145</v>
      </c>
      <c r="P57" s="2" t="s">
        <v>164</v>
      </c>
      <c r="S57" s="2" t="s">
        <v>145</v>
      </c>
      <c r="U57" s="2" t="s">
        <v>145</v>
      </c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8"/>
      <c r="AS57" s="118"/>
      <c r="AT57" s="118"/>
    </row>
    <row r="58" spans="1:46">
      <c r="B58" s="2" t="s">
        <v>386</v>
      </c>
      <c r="D58" s="2" t="s">
        <v>165</v>
      </c>
      <c r="I58" s="2" t="s">
        <v>166</v>
      </c>
      <c r="P58" s="2" t="s">
        <v>386</v>
      </c>
      <c r="S58" s="2" t="s">
        <v>383</v>
      </c>
      <c r="U58" s="2" t="s">
        <v>384</v>
      </c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</row>
    <row r="59" spans="1:46">
      <c r="A59" s="73" t="s">
        <v>1</v>
      </c>
      <c r="B59" s="12">
        <v>1573</v>
      </c>
      <c r="C59" s="14">
        <v>2198</v>
      </c>
      <c r="D59" s="21">
        <v>2860</v>
      </c>
      <c r="E59" s="22">
        <v>2056</v>
      </c>
      <c r="F59" s="22">
        <v>1230</v>
      </c>
      <c r="G59" s="22">
        <v>1010</v>
      </c>
      <c r="H59" s="23">
        <v>1251</v>
      </c>
      <c r="I59" s="280">
        <v>1186</v>
      </c>
      <c r="J59" s="280">
        <v>1089</v>
      </c>
      <c r="K59" s="280">
        <v>1095</v>
      </c>
      <c r="L59" s="280">
        <v>849</v>
      </c>
      <c r="M59" s="280">
        <v>1235</v>
      </c>
      <c r="O59" s="73" t="s">
        <v>1</v>
      </c>
      <c r="P59" s="12">
        <v>1594</v>
      </c>
      <c r="Q59" s="13">
        <v>2871</v>
      </c>
      <c r="R59" s="14">
        <v>3022</v>
      </c>
      <c r="S59" s="21">
        <v>1475</v>
      </c>
      <c r="T59" s="23">
        <v>1325</v>
      </c>
      <c r="U59" s="280">
        <v>1227</v>
      </c>
      <c r="V59" s="280">
        <v>1363</v>
      </c>
      <c r="X59" s="118"/>
      <c r="Y59" s="118"/>
      <c r="Z59" s="118"/>
      <c r="AA59" s="118"/>
      <c r="AB59" s="444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</row>
    <row r="60" spans="1:46">
      <c r="A60" s="73" t="s">
        <v>2</v>
      </c>
      <c r="B60" s="15">
        <v>3279</v>
      </c>
      <c r="C60" s="17">
        <v>3259</v>
      </c>
      <c r="D60" s="24">
        <v>2072</v>
      </c>
      <c r="E60" s="25">
        <v>2514</v>
      </c>
      <c r="F60" s="25">
        <v>1748</v>
      </c>
      <c r="G60" s="25">
        <v>1842</v>
      </c>
      <c r="H60" s="26">
        <v>2777</v>
      </c>
      <c r="I60" s="280">
        <v>1567</v>
      </c>
      <c r="J60" s="280">
        <v>1771</v>
      </c>
      <c r="K60" s="280">
        <v>1429</v>
      </c>
      <c r="L60" s="280">
        <v>1405</v>
      </c>
      <c r="M60" s="280">
        <v>1788</v>
      </c>
      <c r="O60" s="73" t="s">
        <v>2</v>
      </c>
      <c r="P60" s="15">
        <v>2410</v>
      </c>
      <c r="Q60" s="16">
        <v>2810</v>
      </c>
      <c r="R60" s="17">
        <v>3240</v>
      </c>
      <c r="S60" s="24">
        <v>2578</v>
      </c>
      <c r="T60" s="26">
        <v>3372</v>
      </c>
      <c r="U60" s="280">
        <v>1761</v>
      </c>
      <c r="V60" s="280">
        <v>2373</v>
      </c>
      <c r="X60" s="118"/>
      <c r="Y60" s="118"/>
      <c r="Z60" s="118"/>
      <c r="AA60" s="118"/>
      <c r="AB60" s="444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</row>
    <row r="61" spans="1:46">
      <c r="A61" s="73" t="s">
        <v>3</v>
      </c>
      <c r="B61" s="18">
        <v>18415</v>
      </c>
      <c r="C61" s="20">
        <v>17820</v>
      </c>
      <c r="D61" s="27">
        <v>18502</v>
      </c>
      <c r="E61" s="28">
        <v>24683</v>
      </c>
      <c r="F61" s="28">
        <v>14926</v>
      </c>
      <c r="G61" s="28">
        <v>14926</v>
      </c>
      <c r="H61" s="29">
        <v>12101</v>
      </c>
      <c r="I61" s="280">
        <v>8262</v>
      </c>
      <c r="J61" s="280">
        <v>8973</v>
      </c>
      <c r="K61" s="280">
        <v>7748</v>
      </c>
      <c r="L61" s="280">
        <v>7142</v>
      </c>
      <c r="M61" s="280">
        <v>8117</v>
      </c>
      <c r="O61" s="73" t="s">
        <v>3</v>
      </c>
      <c r="P61" s="18">
        <v>13828</v>
      </c>
      <c r="Q61" s="19">
        <v>15277</v>
      </c>
      <c r="R61" s="20">
        <v>15527</v>
      </c>
      <c r="S61" s="27">
        <v>14119</v>
      </c>
      <c r="T61" s="29">
        <v>15277</v>
      </c>
      <c r="U61" s="280">
        <v>7463</v>
      </c>
      <c r="V61" s="280">
        <v>7529</v>
      </c>
      <c r="X61" s="118"/>
      <c r="Y61" s="118"/>
      <c r="Z61" s="118"/>
      <c r="AA61" s="118"/>
      <c r="AB61" s="444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</row>
    <row r="62" spans="1:46">
      <c r="X62" s="118"/>
      <c r="Y62" s="118"/>
      <c r="Z62" s="118"/>
      <c r="AA62" s="118"/>
      <c r="AB62" s="444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18"/>
    </row>
    <row r="63" spans="1:46">
      <c r="A63" s="438" t="s">
        <v>388</v>
      </c>
      <c r="B63" s="439"/>
      <c r="C63" s="439"/>
      <c r="D63" s="439"/>
      <c r="E63" s="439"/>
      <c r="F63" s="439"/>
      <c r="G63" s="439"/>
      <c r="H63" s="439"/>
      <c r="I63" s="439"/>
      <c r="J63" s="439"/>
      <c r="K63" s="439"/>
      <c r="L63" s="439"/>
      <c r="M63" s="439"/>
      <c r="N63" s="439"/>
      <c r="O63" s="438" t="s">
        <v>388</v>
      </c>
      <c r="P63" s="439"/>
      <c r="Q63" s="439"/>
      <c r="R63" s="439"/>
      <c r="S63" s="439"/>
      <c r="T63" s="439"/>
      <c r="U63" s="439"/>
      <c r="X63" s="118"/>
      <c r="Y63" s="118"/>
      <c r="Z63" s="118"/>
      <c r="AA63" s="118"/>
      <c r="AB63" s="444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8"/>
      <c r="AT63" s="118"/>
    </row>
    <row r="64" spans="1:46">
      <c r="A64" s="440">
        <f>(B61+C61)/2</f>
        <v>18117.5</v>
      </c>
      <c r="B64" s="439"/>
      <c r="C64" s="439"/>
      <c r="D64" s="439"/>
      <c r="E64" s="439"/>
      <c r="F64" s="439"/>
      <c r="G64" s="439"/>
      <c r="H64" s="439"/>
      <c r="I64" s="439"/>
      <c r="J64" s="439"/>
      <c r="K64" s="439"/>
      <c r="L64" s="439"/>
      <c r="M64" s="439"/>
      <c r="N64" s="439"/>
      <c r="O64" s="440">
        <f>(P61+Q61+R61)/3</f>
        <v>14877.333333333334</v>
      </c>
      <c r="P64" s="439"/>
      <c r="Q64" s="439"/>
      <c r="R64" s="439"/>
      <c r="S64" s="439"/>
      <c r="T64" s="439"/>
      <c r="U64" s="439"/>
      <c r="X64" s="445"/>
      <c r="Y64" s="118"/>
      <c r="Z64" s="118"/>
      <c r="AA64" s="118"/>
      <c r="AB64" s="444"/>
      <c r="AC64" s="446"/>
      <c r="AD64" s="446"/>
      <c r="AE64" s="446"/>
      <c r="AF64" s="447"/>
      <c r="AG64" s="447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8"/>
      <c r="AT64" s="118"/>
    </row>
    <row r="65" spans="1:46">
      <c r="X65" s="445"/>
      <c r="Y65" s="118"/>
      <c r="Z65" s="118"/>
      <c r="AA65" s="118"/>
      <c r="AB65" s="444"/>
      <c r="AC65" s="446"/>
      <c r="AD65" s="446"/>
      <c r="AE65" s="446"/>
      <c r="AF65" s="447"/>
      <c r="AG65" s="447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8"/>
      <c r="AT65" s="118"/>
    </row>
    <row r="66" spans="1:46">
      <c r="A66" s="1" t="s">
        <v>377</v>
      </c>
      <c r="O66" s="1" t="s">
        <v>377</v>
      </c>
      <c r="X66" s="445"/>
      <c r="Y66" s="118"/>
      <c r="Z66" s="118"/>
      <c r="AA66" s="118"/>
      <c r="AB66" s="444"/>
      <c r="AC66" s="446"/>
      <c r="AD66" s="446"/>
      <c r="AE66" s="446"/>
      <c r="AF66" s="447"/>
      <c r="AG66" s="447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8"/>
      <c r="AT66" s="118"/>
    </row>
    <row r="67" spans="1:46">
      <c r="A67" s="1" t="s">
        <v>381</v>
      </c>
      <c r="O67" s="1" t="s">
        <v>381</v>
      </c>
      <c r="X67" s="445"/>
      <c r="Y67" s="118"/>
      <c r="Z67" s="118"/>
      <c r="AA67" s="118"/>
      <c r="AB67" s="444"/>
      <c r="AC67" s="446"/>
      <c r="AD67" s="446"/>
      <c r="AE67" s="446"/>
      <c r="AF67" s="447"/>
      <c r="AG67" s="447"/>
      <c r="AH67" s="118"/>
      <c r="AI67" s="118"/>
      <c r="AJ67" s="118"/>
      <c r="AK67" s="118"/>
      <c r="AL67" s="118"/>
      <c r="AM67" s="118"/>
      <c r="AN67" s="118"/>
      <c r="AO67" s="118"/>
      <c r="AP67" s="118"/>
      <c r="AQ67" s="118"/>
      <c r="AR67" s="118"/>
      <c r="AS67" s="118"/>
      <c r="AT67" s="118"/>
    </row>
    <row r="68" spans="1:46">
      <c r="X68" s="445"/>
      <c r="Y68" s="118"/>
      <c r="Z68" s="118"/>
      <c r="AA68" s="118"/>
      <c r="AB68" s="444"/>
      <c r="AC68" s="446"/>
      <c r="AD68" s="446"/>
      <c r="AE68" s="446"/>
      <c r="AF68" s="447"/>
      <c r="AG68" s="447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</row>
    <row r="69" spans="1:46">
      <c r="A69" s="1" t="s">
        <v>378</v>
      </c>
      <c r="O69" s="1" t="s">
        <v>380</v>
      </c>
      <c r="X69" s="448"/>
      <c r="Y69" s="448"/>
      <c r="Z69" s="448"/>
      <c r="AA69" s="118"/>
      <c r="AB69" s="448"/>
      <c r="AC69" s="449"/>
      <c r="AD69" s="449"/>
      <c r="AE69" s="449"/>
      <c r="AF69" s="449"/>
      <c r="AG69" s="449"/>
      <c r="AH69" s="448"/>
      <c r="AI69" s="448"/>
      <c r="AJ69" s="118"/>
      <c r="AK69" s="118"/>
      <c r="AL69" s="118"/>
      <c r="AM69" s="118"/>
      <c r="AN69" s="118"/>
      <c r="AO69" s="118"/>
      <c r="AP69" s="118"/>
      <c r="AQ69" s="118"/>
      <c r="AR69" s="118"/>
      <c r="AS69" s="118"/>
      <c r="AT69" s="118"/>
    </row>
    <row r="70" spans="1:46">
      <c r="B70" s="2" t="s">
        <v>164</v>
      </c>
      <c r="D70" s="2" t="s">
        <v>145</v>
      </c>
      <c r="P70" s="2" t="s">
        <v>164</v>
      </c>
      <c r="S70" s="2" t="s">
        <v>145</v>
      </c>
      <c r="X70" s="448"/>
      <c r="Y70" s="448"/>
      <c r="Z70" s="448"/>
      <c r="AA70" s="118"/>
      <c r="AB70" s="448"/>
      <c r="AC70" s="449"/>
      <c r="AD70" s="449"/>
      <c r="AE70" s="449"/>
      <c r="AF70" s="450"/>
      <c r="AG70" s="450"/>
      <c r="AH70" s="448"/>
      <c r="AI70" s="448"/>
      <c r="AJ70" s="118"/>
      <c r="AK70" s="118"/>
      <c r="AL70" s="118"/>
      <c r="AM70" s="118"/>
      <c r="AN70" s="118"/>
      <c r="AO70" s="118"/>
      <c r="AP70" s="118"/>
      <c r="AQ70" s="118"/>
      <c r="AR70" s="118"/>
      <c r="AS70" s="118"/>
      <c r="AT70" s="118"/>
    </row>
    <row r="71" spans="1:46">
      <c r="B71" s="2" t="s">
        <v>386</v>
      </c>
      <c r="D71" s="2" t="s">
        <v>383</v>
      </c>
      <c r="I71" s="2" t="s">
        <v>384</v>
      </c>
      <c r="P71" s="2" t="s">
        <v>386</v>
      </c>
      <c r="S71" s="2" t="s">
        <v>383</v>
      </c>
      <c r="U71" s="2" t="s">
        <v>384</v>
      </c>
      <c r="X71" s="448"/>
      <c r="Y71" s="448"/>
      <c r="Z71" s="448"/>
      <c r="AA71" s="118"/>
      <c r="AB71" s="448"/>
      <c r="AC71" s="449"/>
      <c r="AD71" s="449"/>
      <c r="AE71" s="449"/>
      <c r="AF71" s="450"/>
      <c r="AG71" s="450"/>
      <c r="AH71" s="448"/>
      <c r="AI71" s="448"/>
      <c r="AJ71" s="118"/>
      <c r="AK71" s="118"/>
      <c r="AL71" s="118"/>
      <c r="AM71" s="118"/>
      <c r="AN71" s="118"/>
      <c r="AO71" s="118"/>
      <c r="AP71" s="118"/>
      <c r="AQ71" s="118"/>
      <c r="AR71" s="118"/>
      <c r="AS71" s="118"/>
      <c r="AT71" s="118"/>
    </row>
    <row r="72" spans="1:46">
      <c r="A72" s="73" t="s">
        <v>1</v>
      </c>
      <c r="B72" s="127">
        <f>B59*100/A64</f>
        <v>8.6822133296536492</v>
      </c>
      <c r="C72" s="190">
        <f>C59*100/A64</f>
        <v>12.131916655167656</v>
      </c>
      <c r="D72" s="434">
        <f>D59*100/A64</f>
        <v>15.785842417552091</v>
      </c>
      <c r="E72" s="191">
        <f>E59*100/A64</f>
        <v>11.348144059610874</v>
      </c>
      <c r="F72" s="191">
        <f>F59*100/A64</f>
        <v>6.7890161446115638</v>
      </c>
      <c r="G72" s="191">
        <f>G59*100/A64</f>
        <v>5.5747205740306329</v>
      </c>
      <c r="H72" s="192">
        <f>H59*100/A64</f>
        <v>6.9049261763488339</v>
      </c>
      <c r="I72" s="288">
        <f>I59*100/A64</f>
        <v>6.5461570304953778</v>
      </c>
      <c r="J72" s="288">
        <f>J59*100/A64</f>
        <v>6.0107630743756033</v>
      </c>
      <c r="K72" s="288">
        <f>K59*100/A64</f>
        <v>6.043880226300538</v>
      </c>
      <c r="L72" s="288">
        <f>L59*100/A64</f>
        <v>4.6860769973782253</v>
      </c>
      <c r="M72" s="288">
        <f>M59*100/A64</f>
        <v>6.8166137712156756</v>
      </c>
      <c r="N72" s="132"/>
      <c r="O72" s="182" t="s">
        <v>1</v>
      </c>
      <c r="P72" s="127">
        <f>P59*100/O64</f>
        <v>10.714285714285714</v>
      </c>
      <c r="Q72" s="189">
        <f>Q59*100/O64</f>
        <v>19.297813228177091</v>
      </c>
      <c r="R72" s="190">
        <f>R59*100/O64</f>
        <v>20.312780068112563</v>
      </c>
      <c r="S72" s="434">
        <f>S59*100/O64</f>
        <v>9.9144111848001426</v>
      </c>
      <c r="T72" s="192">
        <f>T59*100/O64</f>
        <v>8.9061659795662305</v>
      </c>
      <c r="U72" s="288">
        <f>U59*100/O64</f>
        <v>8.2474457788134075</v>
      </c>
      <c r="V72" s="288">
        <f>V59*100/O64</f>
        <v>9.1615880982254883</v>
      </c>
      <c r="X72" s="448"/>
      <c r="Y72" s="448"/>
      <c r="Z72" s="448"/>
      <c r="AA72" s="118"/>
      <c r="AB72" s="448"/>
      <c r="AC72" s="449"/>
      <c r="AD72" s="449"/>
      <c r="AE72" s="449"/>
      <c r="AF72" s="450"/>
      <c r="AG72" s="450"/>
      <c r="AH72" s="448"/>
      <c r="AI72" s="448"/>
      <c r="AJ72" s="118"/>
      <c r="AK72" s="118"/>
      <c r="AL72" s="118"/>
      <c r="AM72" s="118"/>
      <c r="AN72" s="118"/>
      <c r="AO72" s="118"/>
      <c r="AP72" s="118"/>
      <c r="AQ72" s="118"/>
      <c r="AR72" s="118"/>
      <c r="AS72" s="118"/>
      <c r="AT72" s="118"/>
    </row>
    <row r="73" spans="1:46">
      <c r="A73" s="73" t="s">
        <v>2</v>
      </c>
      <c r="B73" s="164">
        <f>B60*100/A64</f>
        <v>18.098523526976681</v>
      </c>
      <c r="C73" s="166">
        <f>C60*100/A64</f>
        <v>17.98813302056023</v>
      </c>
      <c r="D73" s="167">
        <f>D60*100/A64</f>
        <v>11.436456464744031</v>
      </c>
      <c r="E73" s="168">
        <f>E60*100/A64</f>
        <v>13.876086656547537</v>
      </c>
      <c r="F73" s="168">
        <f>F60*100/A64</f>
        <v>9.6481302607975721</v>
      </c>
      <c r="G73" s="168">
        <f>G60*100/A64</f>
        <v>10.166965640954878</v>
      </c>
      <c r="H73" s="169">
        <f>H60*100/A64</f>
        <v>15.32772181592383</v>
      </c>
      <c r="I73" s="288">
        <f>I60*100/A64</f>
        <v>8.6490961777287154</v>
      </c>
      <c r="J73" s="288">
        <f>J60*100/A64</f>
        <v>9.7750793431764862</v>
      </c>
      <c r="K73" s="288">
        <f>K60*100/A64</f>
        <v>7.8874016834552227</v>
      </c>
      <c r="L73" s="288">
        <f>L60*100/A64</f>
        <v>7.7549330757554849</v>
      </c>
      <c r="M73" s="288">
        <f>M60*100/A64</f>
        <v>9.8689112736304683</v>
      </c>
      <c r="N73" s="132"/>
      <c r="O73" s="182" t="s">
        <v>2</v>
      </c>
      <c r="P73" s="164">
        <f>P60*100/O64</f>
        <v>16.1991396307582</v>
      </c>
      <c r="Q73" s="165">
        <f>Q60*100/O64</f>
        <v>18.887793511381968</v>
      </c>
      <c r="R73" s="166">
        <f>R60*100/O64</f>
        <v>21.778096433052518</v>
      </c>
      <c r="S73" s="167">
        <f>S60*100/O64</f>
        <v>17.328374260620183</v>
      </c>
      <c r="T73" s="169">
        <f>T60*100/O64</f>
        <v>22.665352213658363</v>
      </c>
      <c r="U73" s="288">
        <f>U60*100/O64</f>
        <v>11.836798709446137</v>
      </c>
      <c r="V73" s="288">
        <f>V60*100/O64</f>
        <v>15.950439146800502</v>
      </c>
      <c r="X73" s="448"/>
      <c r="Y73" s="448"/>
      <c r="Z73" s="448"/>
      <c r="AA73" s="118"/>
      <c r="AB73" s="448"/>
      <c r="AC73" s="449"/>
      <c r="AD73" s="449"/>
      <c r="AE73" s="449"/>
      <c r="AF73" s="450"/>
      <c r="AG73" s="450"/>
      <c r="AH73" s="448"/>
      <c r="AI73" s="448"/>
      <c r="AJ73" s="118"/>
      <c r="AK73" s="118"/>
      <c r="AL73" s="118"/>
      <c r="AM73" s="118"/>
      <c r="AN73" s="118"/>
      <c r="AO73" s="118"/>
      <c r="AP73" s="118"/>
      <c r="AQ73" s="118"/>
      <c r="AR73" s="118"/>
      <c r="AS73" s="118"/>
      <c r="AT73" s="118"/>
    </row>
    <row r="74" spans="1:46">
      <c r="A74" s="73" t="s">
        <v>3</v>
      </c>
      <c r="B74" s="194">
        <f>B61*100/A64</f>
        <v>101.64205878294467</v>
      </c>
      <c r="C74" s="196">
        <f>C61*100/A64</f>
        <v>98.357941217055327</v>
      </c>
      <c r="D74" s="201">
        <f>D61*100/A64</f>
        <v>102.12225748585621</v>
      </c>
      <c r="E74" s="197">
        <f>E61*100/A64</f>
        <v>136.23844349385953</v>
      </c>
      <c r="F74" s="197">
        <f>F61*100/A64</f>
        <v>82.384434938595277</v>
      </c>
      <c r="G74" s="197">
        <f>G61*100/A64</f>
        <v>82.384434938595277</v>
      </c>
      <c r="H74" s="198">
        <f>H61*100/A64</f>
        <v>66.791775907271969</v>
      </c>
      <c r="I74" s="288">
        <f>I61*100/A64</f>
        <v>45.602318200634748</v>
      </c>
      <c r="J74" s="288">
        <f>J61*100/A64</f>
        <v>49.526700703739479</v>
      </c>
      <c r="K74" s="288">
        <f>K61*100/A64</f>
        <v>42.765282185732026</v>
      </c>
      <c r="L74" s="288">
        <f>L61*100/A64</f>
        <v>39.420449841313648</v>
      </c>
      <c r="M74" s="288">
        <f>M61*100/A64</f>
        <v>44.801987029115494</v>
      </c>
      <c r="N74" s="132"/>
      <c r="O74" s="182" t="s">
        <v>3</v>
      </c>
      <c r="P74" s="194">
        <f>P61*100/O64</f>
        <v>92.94676465316364</v>
      </c>
      <c r="Q74" s="195">
        <f>Q61*100/O64</f>
        <v>102.68641333572324</v>
      </c>
      <c r="R74" s="196">
        <f>R61*100/O64</f>
        <v>104.3668220111131</v>
      </c>
      <c r="S74" s="201">
        <f>S61*100/O64</f>
        <v>94.90276035131744</v>
      </c>
      <c r="T74" s="198">
        <f>T61*100/O64</f>
        <v>102.68641333572324</v>
      </c>
      <c r="U74" s="288">
        <f>U61*100/O64</f>
        <v>50.163559777737945</v>
      </c>
      <c r="V74" s="288">
        <f>V61*100/O64</f>
        <v>50.607187668040865</v>
      </c>
      <c r="X74" s="448"/>
      <c r="Y74" s="448"/>
      <c r="Z74" s="448"/>
      <c r="AA74" s="118"/>
      <c r="AB74" s="448"/>
      <c r="AC74" s="449"/>
      <c r="AD74" s="449"/>
      <c r="AE74" s="449"/>
      <c r="AF74" s="450"/>
      <c r="AG74" s="450"/>
      <c r="AH74" s="448"/>
      <c r="AI74" s="448"/>
      <c r="AJ74" s="118"/>
      <c r="AK74" s="118"/>
      <c r="AL74" s="118"/>
      <c r="AM74" s="118"/>
      <c r="AN74" s="118"/>
      <c r="AO74" s="118"/>
      <c r="AP74" s="118"/>
      <c r="AQ74" s="118"/>
      <c r="AR74" s="118"/>
      <c r="AS74" s="118"/>
      <c r="AT74" s="118"/>
    </row>
    <row r="75" spans="1:46"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/>
      <c r="AL75" s="118"/>
      <c r="AM75" s="118"/>
      <c r="AN75" s="118"/>
      <c r="AO75" s="118"/>
      <c r="AP75" s="118"/>
      <c r="AQ75" s="118"/>
      <c r="AR75" s="118"/>
      <c r="AS75" s="118"/>
      <c r="AT75" s="118"/>
    </row>
    <row r="76" spans="1:46">
      <c r="A76" s="1" t="s">
        <v>382</v>
      </c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  <c r="AS76" s="118"/>
      <c r="AT76" s="118"/>
    </row>
    <row r="77" spans="1:46">
      <c r="B77" s="2" t="s">
        <v>164</v>
      </c>
      <c r="G77" s="2" t="s">
        <v>145</v>
      </c>
      <c r="N77" s="2" t="s">
        <v>145</v>
      </c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8"/>
      <c r="AT77" s="118"/>
    </row>
    <row r="78" spans="1:46">
      <c r="A78" s="1" t="s">
        <v>387</v>
      </c>
      <c r="B78" s="2" t="s">
        <v>386</v>
      </c>
      <c r="G78" s="2" t="s">
        <v>383</v>
      </c>
      <c r="N78" s="2" t="s">
        <v>384</v>
      </c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8"/>
      <c r="AT78" s="118"/>
    </row>
    <row r="79" spans="1:46">
      <c r="A79" s="73" t="s">
        <v>1</v>
      </c>
      <c r="B79" s="488">
        <f t="shared" ref="B79:C81" si="6">B72</f>
        <v>8.6822133296536492</v>
      </c>
      <c r="C79" s="489">
        <f t="shared" si="6"/>
        <v>12.131916655167656</v>
      </c>
      <c r="D79" s="488">
        <f t="shared" ref="D79:F81" si="7">P72</f>
        <v>10.714285714285714</v>
      </c>
      <c r="E79" s="490">
        <f t="shared" si="7"/>
        <v>19.297813228177091</v>
      </c>
      <c r="F79" s="489">
        <f t="shared" si="7"/>
        <v>20.312780068112563</v>
      </c>
      <c r="G79" s="491">
        <f t="shared" ref="G79:K81" si="8">D72</f>
        <v>15.785842417552091</v>
      </c>
      <c r="H79" s="492">
        <f t="shared" si="8"/>
        <v>11.348144059610874</v>
      </c>
      <c r="I79" s="492">
        <f t="shared" si="8"/>
        <v>6.7890161446115638</v>
      </c>
      <c r="J79" s="492">
        <f t="shared" si="8"/>
        <v>5.5747205740306329</v>
      </c>
      <c r="K79" s="493">
        <f t="shared" si="8"/>
        <v>6.9049261763488339</v>
      </c>
      <c r="L79" s="491">
        <f t="shared" ref="L79:M81" si="9">S72</f>
        <v>9.9144111848001426</v>
      </c>
      <c r="M79" s="492">
        <f t="shared" si="9"/>
        <v>8.9061659795662305</v>
      </c>
      <c r="N79" s="494">
        <f t="shared" ref="N79:R81" si="10">I72</f>
        <v>6.5461570304953778</v>
      </c>
      <c r="O79" s="495">
        <f t="shared" si="10"/>
        <v>6.0107630743756033</v>
      </c>
      <c r="P79" s="495">
        <f t="shared" si="10"/>
        <v>6.043880226300538</v>
      </c>
      <c r="Q79" s="495">
        <f t="shared" si="10"/>
        <v>4.6860769973782253</v>
      </c>
      <c r="R79" s="496">
        <f t="shared" si="10"/>
        <v>6.8166137712156756</v>
      </c>
      <c r="S79" s="494">
        <f t="shared" ref="S79:T81" si="11">U72</f>
        <v>8.2474457788134075</v>
      </c>
      <c r="T79" s="496">
        <f t="shared" si="11"/>
        <v>9.1615880982254883</v>
      </c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8"/>
      <c r="AT79" s="118"/>
    </row>
    <row r="80" spans="1:46">
      <c r="A80" s="73" t="s">
        <v>2</v>
      </c>
      <c r="B80" s="497">
        <f t="shared" si="6"/>
        <v>18.098523526976681</v>
      </c>
      <c r="C80" s="498">
        <f t="shared" si="6"/>
        <v>17.98813302056023</v>
      </c>
      <c r="D80" s="497">
        <f t="shared" si="7"/>
        <v>16.1991396307582</v>
      </c>
      <c r="E80" s="165">
        <f t="shared" si="7"/>
        <v>18.887793511381968</v>
      </c>
      <c r="F80" s="498">
        <f t="shared" si="7"/>
        <v>21.778096433052518</v>
      </c>
      <c r="G80" s="499">
        <f t="shared" si="8"/>
        <v>11.436456464744031</v>
      </c>
      <c r="H80" s="168">
        <f t="shared" si="8"/>
        <v>13.876086656547537</v>
      </c>
      <c r="I80" s="168">
        <f t="shared" si="8"/>
        <v>9.6481302607975721</v>
      </c>
      <c r="J80" s="168">
        <f t="shared" si="8"/>
        <v>10.166965640954878</v>
      </c>
      <c r="K80" s="500">
        <f t="shared" si="8"/>
        <v>15.32772181592383</v>
      </c>
      <c r="L80" s="499">
        <f t="shared" si="9"/>
        <v>17.328374260620183</v>
      </c>
      <c r="M80" s="168">
        <f t="shared" si="9"/>
        <v>22.665352213658363</v>
      </c>
      <c r="N80" s="501">
        <f t="shared" si="10"/>
        <v>8.6490961777287154</v>
      </c>
      <c r="O80" s="288">
        <f t="shared" si="10"/>
        <v>9.7750793431764862</v>
      </c>
      <c r="P80" s="288">
        <f t="shared" si="10"/>
        <v>7.8874016834552227</v>
      </c>
      <c r="Q80" s="288">
        <f t="shared" si="10"/>
        <v>7.7549330757554849</v>
      </c>
      <c r="R80" s="502">
        <f t="shared" si="10"/>
        <v>9.8689112736304683</v>
      </c>
      <c r="S80" s="501">
        <f t="shared" si="11"/>
        <v>11.836798709446137</v>
      </c>
      <c r="T80" s="502">
        <f t="shared" si="11"/>
        <v>15.950439146800502</v>
      </c>
      <c r="X80" s="118"/>
      <c r="Y80" s="118"/>
      <c r="Z80" s="118"/>
      <c r="AA80" s="444"/>
      <c r="AB80" s="118"/>
      <c r="AC80" s="118"/>
      <c r="AD80" s="118"/>
      <c r="AE80" s="118"/>
      <c r="AF80" s="118"/>
      <c r="AG80" s="451"/>
      <c r="AH80" s="118"/>
      <c r="AI80" s="452"/>
      <c r="AJ80" s="445"/>
      <c r="AK80" s="445"/>
      <c r="AL80" s="445"/>
      <c r="AM80" s="445"/>
      <c r="AN80" s="445"/>
      <c r="AO80" s="447"/>
      <c r="AP80" s="447"/>
      <c r="AQ80" s="453"/>
      <c r="AR80" s="445"/>
      <c r="AS80" s="118"/>
      <c r="AT80" s="118"/>
    </row>
    <row r="81" spans="1:46">
      <c r="A81" s="73" t="s">
        <v>3</v>
      </c>
      <c r="B81" s="503">
        <f t="shared" si="6"/>
        <v>101.64205878294467</v>
      </c>
      <c r="C81" s="504">
        <f t="shared" si="6"/>
        <v>98.357941217055327</v>
      </c>
      <c r="D81" s="503">
        <f t="shared" si="7"/>
        <v>92.94676465316364</v>
      </c>
      <c r="E81" s="505">
        <f t="shared" si="7"/>
        <v>102.68641333572324</v>
      </c>
      <c r="F81" s="504">
        <f t="shared" si="7"/>
        <v>104.3668220111131</v>
      </c>
      <c r="G81" s="506">
        <f t="shared" si="8"/>
        <v>102.12225748585621</v>
      </c>
      <c r="H81" s="507">
        <f t="shared" si="8"/>
        <v>136.23844349385953</v>
      </c>
      <c r="I81" s="507">
        <f t="shared" si="8"/>
        <v>82.384434938595277</v>
      </c>
      <c r="J81" s="507">
        <f t="shared" si="8"/>
        <v>82.384434938595277</v>
      </c>
      <c r="K81" s="508">
        <f t="shared" si="8"/>
        <v>66.791775907271969</v>
      </c>
      <c r="L81" s="506">
        <f t="shared" si="9"/>
        <v>94.90276035131744</v>
      </c>
      <c r="M81" s="507">
        <f t="shared" si="9"/>
        <v>102.68641333572324</v>
      </c>
      <c r="N81" s="509">
        <f t="shared" si="10"/>
        <v>45.602318200634748</v>
      </c>
      <c r="O81" s="510">
        <f t="shared" si="10"/>
        <v>49.526700703739479</v>
      </c>
      <c r="P81" s="510">
        <f t="shared" si="10"/>
        <v>42.765282185732026</v>
      </c>
      <c r="Q81" s="510">
        <f t="shared" si="10"/>
        <v>39.420449841313648</v>
      </c>
      <c r="R81" s="511">
        <f t="shared" si="10"/>
        <v>44.801987029115494</v>
      </c>
      <c r="S81" s="509">
        <f t="shared" si="11"/>
        <v>50.163559777737945</v>
      </c>
      <c r="T81" s="511">
        <f t="shared" si="11"/>
        <v>50.607187668040865</v>
      </c>
      <c r="X81" s="118"/>
      <c r="Y81" s="118"/>
      <c r="Z81" s="118"/>
      <c r="AA81" s="444"/>
      <c r="AB81" s="118"/>
      <c r="AC81" s="118"/>
      <c r="AD81" s="446"/>
      <c r="AE81" s="446"/>
      <c r="AF81" s="446"/>
      <c r="AG81" s="451"/>
      <c r="AH81" s="118"/>
      <c r="AI81" s="452"/>
      <c r="AJ81" s="445"/>
      <c r="AK81" s="445"/>
      <c r="AL81" s="445"/>
      <c r="AM81" s="445"/>
      <c r="AN81" s="445"/>
      <c r="AO81" s="447"/>
      <c r="AP81" s="447"/>
      <c r="AQ81" s="453"/>
      <c r="AR81" s="445"/>
      <c r="AS81" s="118"/>
      <c r="AT81" s="118"/>
    </row>
    <row r="82" spans="1:46">
      <c r="X82" s="118"/>
      <c r="Y82" s="118"/>
      <c r="Z82" s="118"/>
      <c r="AA82" s="444"/>
      <c r="AB82" s="118"/>
      <c r="AC82" s="118"/>
      <c r="AD82" s="118"/>
      <c r="AE82" s="118"/>
      <c r="AF82" s="118"/>
      <c r="AG82" s="454"/>
      <c r="AH82" s="118"/>
      <c r="AI82" s="452"/>
      <c r="AJ82" s="445"/>
      <c r="AK82" s="445"/>
      <c r="AL82" s="445"/>
      <c r="AM82" s="445"/>
      <c r="AN82" s="445"/>
      <c r="AO82" s="447"/>
      <c r="AP82" s="447"/>
      <c r="AQ82" s="453"/>
      <c r="AR82" s="445"/>
      <c r="AS82" s="118"/>
      <c r="AT82" s="118"/>
    </row>
    <row r="83" spans="1:46">
      <c r="X83" s="118"/>
      <c r="Y83" s="118"/>
      <c r="Z83" s="118"/>
      <c r="AA83" s="444"/>
      <c r="AB83" s="118"/>
      <c r="AC83" s="118"/>
      <c r="AD83" s="446"/>
      <c r="AE83" s="446"/>
      <c r="AF83" s="446"/>
      <c r="AG83" s="451"/>
      <c r="AH83" s="118"/>
      <c r="AI83" s="452"/>
      <c r="AJ83" s="445"/>
      <c r="AK83" s="445"/>
      <c r="AL83" s="445"/>
      <c r="AM83" s="445"/>
      <c r="AN83" s="445"/>
      <c r="AO83" s="447"/>
      <c r="AP83" s="447"/>
      <c r="AQ83" s="453"/>
      <c r="AR83" s="445"/>
      <c r="AS83" s="118"/>
      <c r="AT83" s="118"/>
    </row>
    <row r="84" spans="1:46">
      <c r="A84" s="1" t="s">
        <v>190</v>
      </c>
      <c r="B84" s="2" t="s">
        <v>386</v>
      </c>
      <c r="C84" s="2" t="s">
        <v>383</v>
      </c>
      <c r="D84" s="2" t="s">
        <v>384</v>
      </c>
      <c r="W84" s="436"/>
      <c r="X84" s="118"/>
      <c r="Y84" s="118"/>
      <c r="Z84" s="118"/>
      <c r="AA84" s="444"/>
      <c r="AB84" s="118"/>
      <c r="AC84" s="118"/>
      <c r="AD84" s="118"/>
      <c r="AE84" s="118"/>
      <c r="AF84" s="118"/>
      <c r="AG84" s="451"/>
      <c r="AH84" s="118"/>
      <c r="AI84" s="452"/>
      <c r="AJ84" s="445"/>
      <c r="AK84" s="445"/>
      <c r="AL84" s="445"/>
      <c r="AM84" s="445"/>
      <c r="AN84" s="445"/>
      <c r="AO84" s="447"/>
      <c r="AP84" s="447"/>
      <c r="AQ84" s="453"/>
      <c r="AR84" s="445"/>
      <c r="AS84" s="118"/>
      <c r="AT84" s="118"/>
    </row>
    <row r="85" spans="1:46">
      <c r="A85" s="73" t="s">
        <v>1</v>
      </c>
      <c r="B85" s="472">
        <f>AVERAGE(B79:F79)</f>
        <v>14.227801799079336</v>
      </c>
      <c r="C85" s="473">
        <f>AVERAGE(G79:M79)</f>
        <v>9.3176037909314822</v>
      </c>
      <c r="D85" s="474">
        <f>AVERAGE(N79:T79)</f>
        <v>6.7875035681149019</v>
      </c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437"/>
      <c r="P85" s="437"/>
      <c r="Q85" s="437"/>
      <c r="R85" s="437"/>
      <c r="S85" s="437"/>
      <c r="T85" s="437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446"/>
      <c r="AP85" s="446"/>
      <c r="AQ85" s="451"/>
      <c r="AR85" s="118"/>
      <c r="AS85" s="118"/>
      <c r="AT85" s="118"/>
    </row>
    <row r="86" spans="1:46">
      <c r="A86" s="73" t="s">
        <v>2</v>
      </c>
      <c r="B86" s="475">
        <f>AVERAGE(B80:F80)</f>
        <v>18.59033722454592</v>
      </c>
      <c r="C86" s="476">
        <f>AVERAGE(G80:M80)</f>
        <v>14.349869616178056</v>
      </c>
      <c r="D86" s="474">
        <f>AVERAGE(N80:T80)</f>
        <v>10.246094201427573</v>
      </c>
      <c r="E86" s="118"/>
      <c r="F86" s="118"/>
      <c r="G86" s="118"/>
      <c r="H86" s="118"/>
      <c r="I86" s="118"/>
      <c r="J86" s="118"/>
      <c r="K86" s="118"/>
      <c r="L86" s="118"/>
      <c r="M86" s="118"/>
      <c r="N86" s="437"/>
      <c r="O86" s="437"/>
      <c r="P86" s="437"/>
      <c r="Q86" s="437"/>
      <c r="R86" s="437"/>
      <c r="S86" s="437"/>
      <c r="T86" s="437"/>
      <c r="X86" s="118"/>
      <c r="Y86" s="118"/>
      <c r="Z86" s="118"/>
      <c r="AA86" s="118"/>
      <c r="AB86" s="448"/>
      <c r="AC86" s="448"/>
      <c r="AD86" s="118"/>
      <c r="AE86" s="118"/>
      <c r="AF86" s="118"/>
      <c r="AG86" s="118"/>
      <c r="AH86" s="118"/>
      <c r="AI86" s="448"/>
      <c r="AJ86" s="448"/>
      <c r="AK86" s="448"/>
      <c r="AL86" s="448"/>
      <c r="AM86" s="448"/>
      <c r="AN86" s="448"/>
      <c r="AO86" s="449"/>
      <c r="AP86" s="449"/>
      <c r="AQ86" s="455"/>
      <c r="AR86" s="448"/>
      <c r="AS86" s="118"/>
      <c r="AT86" s="118"/>
    </row>
    <row r="87" spans="1:46">
      <c r="A87" s="73" t="s">
        <v>3</v>
      </c>
      <c r="B87" s="477">
        <f>AVERAGE(B81:F81)</f>
        <v>100</v>
      </c>
      <c r="C87" s="478">
        <f>AVERAGE(G81:M81)</f>
        <v>95.358645778745569</v>
      </c>
      <c r="D87" s="474">
        <f>AVERAGE(N81:T81)</f>
        <v>46.126783629473451</v>
      </c>
      <c r="E87" s="118"/>
      <c r="F87" s="118"/>
      <c r="G87" s="118"/>
      <c r="H87" s="118"/>
      <c r="I87" s="118"/>
      <c r="J87" s="118"/>
      <c r="K87" s="118"/>
      <c r="L87" s="118"/>
      <c r="M87" s="118"/>
      <c r="N87" s="437"/>
      <c r="O87" s="437"/>
      <c r="P87" s="437"/>
      <c r="Q87" s="437"/>
      <c r="R87" s="437"/>
      <c r="S87" s="437"/>
      <c r="T87" s="437"/>
      <c r="X87" s="118"/>
      <c r="Y87" s="118"/>
      <c r="Z87" s="118"/>
      <c r="AA87" s="118"/>
      <c r="AB87" s="448"/>
      <c r="AC87" s="448"/>
      <c r="AD87" s="118"/>
      <c r="AE87" s="118"/>
      <c r="AF87" s="118"/>
      <c r="AG87" s="118"/>
      <c r="AH87" s="118"/>
      <c r="AI87" s="448"/>
      <c r="AJ87" s="448"/>
      <c r="AK87" s="448"/>
      <c r="AL87" s="448"/>
      <c r="AM87" s="448"/>
      <c r="AN87" s="448"/>
      <c r="AO87" s="449"/>
      <c r="AP87" s="449"/>
      <c r="AQ87" s="455"/>
      <c r="AR87" s="448"/>
      <c r="AS87" s="118"/>
      <c r="AT87" s="118"/>
    </row>
    <row r="88" spans="1:46"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X88" s="118"/>
      <c r="Y88" s="118"/>
      <c r="Z88" s="118"/>
      <c r="AA88" s="118"/>
      <c r="AB88" s="448"/>
      <c r="AC88" s="448"/>
      <c r="AD88" s="118"/>
      <c r="AE88" s="118"/>
      <c r="AF88" s="118"/>
      <c r="AG88" s="118"/>
      <c r="AH88" s="118"/>
      <c r="AI88" s="448"/>
      <c r="AJ88" s="448"/>
      <c r="AK88" s="448"/>
      <c r="AL88" s="448"/>
      <c r="AM88" s="448"/>
      <c r="AN88" s="448"/>
      <c r="AO88" s="449"/>
      <c r="AP88" s="449"/>
      <c r="AQ88" s="455"/>
      <c r="AR88" s="448"/>
      <c r="AS88" s="118"/>
      <c r="AT88" s="118"/>
    </row>
    <row r="89" spans="1:46"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X89" s="118"/>
      <c r="Y89" s="118"/>
      <c r="Z89" s="118"/>
      <c r="AA89" s="118"/>
      <c r="AB89" s="448"/>
      <c r="AC89" s="448"/>
      <c r="AD89" s="118"/>
      <c r="AE89" s="118"/>
      <c r="AF89" s="118"/>
      <c r="AG89" s="118"/>
      <c r="AH89" s="118"/>
      <c r="AI89" s="448"/>
      <c r="AJ89" s="448"/>
      <c r="AK89" s="448"/>
      <c r="AL89" s="448"/>
      <c r="AM89" s="448"/>
      <c r="AN89" s="448"/>
      <c r="AO89" s="449"/>
      <c r="AP89" s="449"/>
      <c r="AQ89" s="455"/>
      <c r="AR89" s="448"/>
      <c r="AS89" s="118"/>
      <c r="AT89" s="118"/>
    </row>
    <row r="90" spans="1:46">
      <c r="A90" s="1" t="s">
        <v>7</v>
      </c>
      <c r="B90" s="2" t="s">
        <v>386</v>
      </c>
      <c r="C90" s="2" t="s">
        <v>383</v>
      </c>
      <c r="D90" s="2" t="s">
        <v>384</v>
      </c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X90" s="118"/>
      <c r="Y90" s="118"/>
      <c r="Z90" s="118"/>
      <c r="AA90" s="118"/>
      <c r="AB90" s="448"/>
      <c r="AC90" s="448"/>
      <c r="AD90" s="118"/>
      <c r="AE90" s="118"/>
      <c r="AF90" s="118"/>
      <c r="AG90" s="118"/>
      <c r="AH90" s="118"/>
      <c r="AI90" s="448"/>
      <c r="AJ90" s="448"/>
      <c r="AK90" s="448"/>
      <c r="AL90" s="448"/>
      <c r="AM90" s="448"/>
      <c r="AN90" s="448"/>
      <c r="AO90" s="449"/>
      <c r="AP90" s="449"/>
      <c r="AQ90" s="455"/>
      <c r="AR90" s="448"/>
      <c r="AS90" s="118"/>
      <c r="AT90" s="118"/>
    </row>
    <row r="91" spans="1:46">
      <c r="A91" s="73" t="s">
        <v>1</v>
      </c>
      <c r="B91" s="472">
        <f>STDEV(B79:F79)</f>
        <v>5.2493584777710778</v>
      </c>
      <c r="C91" s="473">
        <f>STDEV(G79:M79)</f>
        <v>3.4811542239134017</v>
      </c>
      <c r="D91" s="288">
        <f>STDEV(N79:T79)</f>
        <v>1.494383890389769</v>
      </c>
      <c r="E91" s="118"/>
      <c r="F91" s="118"/>
      <c r="G91" s="118"/>
      <c r="H91" s="118"/>
      <c r="I91" s="118"/>
      <c r="J91" s="118"/>
      <c r="K91" s="118"/>
      <c r="L91" s="118"/>
      <c r="M91" s="118"/>
      <c r="N91" s="437"/>
      <c r="O91" s="437"/>
      <c r="P91" s="437"/>
      <c r="Q91" s="437"/>
      <c r="R91" s="437"/>
      <c r="S91" s="437"/>
      <c r="T91" s="437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8"/>
      <c r="AM91" s="118"/>
      <c r="AN91" s="118"/>
      <c r="AO91" s="118"/>
      <c r="AP91" s="118"/>
      <c r="AQ91" s="118"/>
      <c r="AR91" s="118"/>
      <c r="AS91" s="118"/>
      <c r="AT91" s="118"/>
    </row>
    <row r="92" spans="1:46">
      <c r="A92" s="73" t="s">
        <v>2</v>
      </c>
      <c r="B92" s="475">
        <f>STDEV(B80:F80)</f>
        <v>2.0354757160764563</v>
      </c>
      <c r="C92" s="476">
        <f>STDEV(G80:M80)</f>
        <v>4.6059819942144298</v>
      </c>
      <c r="D92" s="288">
        <f>STDEV(N80:T80)</f>
        <v>2.8796333933750358</v>
      </c>
      <c r="E92" s="118"/>
      <c r="F92" s="118"/>
      <c r="G92" s="118"/>
      <c r="H92" s="118"/>
      <c r="I92" s="118"/>
      <c r="J92" s="118"/>
      <c r="K92" s="118"/>
      <c r="L92" s="118"/>
      <c r="M92" s="118"/>
      <c r="N92" s="437"/>
      <c r="O92" s="437"/>
      <c r="P92" s="437"/>
      <c r="Q92" s="437"/>
      <c r="R92" s="437"/>
      <c r="S92" s="437"/>
      <c r="T92" s="437"/>
      <c r="X92" s="118"/>
      <c r="Y92" s="118"/>
      <c r="Z92" s="118"/>
      <c r="AA92" s="118"/>
      <c r="AB92" s="118"/>
      <c r="AC92" s="118"/>
      <c r="AD92" s="118"/>
      <c r="AE92" s="118"/>
      <c r="AF92" s="118"/>
      <c r="AG92" s="118"/>
      <c r="AH92" s="118"/>
      <c r="AI92" s="118"/>
      <c r="AJ92" s="118"/>
      <c r="AK92" s="118"/>
      <c r="AL92" s="118"/>
      <c r="AM92" s="118"/>
      <c r="AN92" s="118"/>
      <c r="AO92" s="118"/>
      <c r="AP92" s="118"/>
      <c r="AQ92" s="118"/>
      <c r="AR92" s="118"/>
      <c r="AS92" s="118"/>
      <c r="AT92" s="118"/>
    </row>
    <row r="93" spans="1:46">
      <c r="A93" s="73" t="s">
        <v>3</v>
      </c>
      <c r="B93" s="477">
        <f>STDEV(B81:F81)</f>
        <v>4.5118398142622169</v>
      </c>
      <c r="C93" s="478">
        <f>STDEV(G81:M81)</f>
        <v>22.073870909396771</v>
      </c>
      <c r="D93" s="288">
        <f>STDEV(N81:T81)</f>
        <v>4.2078057025950875</v>
      </c>
      <c r="E93" s="118"/>
      <c r="F93" s="118"/>
      <c r="G93" s="118"/>
      <c r="H93" s="118"/>
      <c r="I93" s="118"/>
      <c r="J93" s="118"/>
      <c r="K93" s="118"/>
      <c r="L93" s="118"/>
      <c r="M93" s="118"/>
      <c r="N93" s="437"/>
      <c r="O93" s="437"/>
      <c r="P93" s="437"/>
      <c r="Q93" s="437"/>
      <c r="R93" s="437"/>
      <c r="S93" s="437"/>
      <c r="T93" s="437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  <c r="AL93" s="118"/>
      <c r="AM93" s="118"/>
      <c r="AN93" s="118"/>
      <c r="AO93" s="118"/>
      <c r="AP93" s="118"/>
      <c r="AQ93" s="118"/>
      <c r="AR93" s="118"/>
      <c r="AS93" s="118"/>
      <c r="AT93" s="118"/>
    </row>
    <row r="94" spans="1:46"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8"/>
      <c r="AH94" s="118"/>
      <c r="AI94" s="118"/>
      <c r="AJ94" s="118"/>
      <c r="AK94" s="118"/>
      <c r="AL94" s="118"/>
      <c r="AM94" s="118"/>
      <c r="AN94" s="118"/>
      <c r="AO94" s="118"/>
      <c r="AP94" s="118"/>
      <c r="AQ94" s="444"/>
      <c r="AR94" s="118"/>
      <c r="AS94" s="118"/>
      <c r="AT94" s="118"/>
    </row>
    <row r="95" spans="1:46"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  <c r="AL95" s="118"/>
      <c r="AM95" s="444"/>
      <c r="AN95" s="444"/>
      <c r="AO95" s="444"/>
      <c r="AP95" s="118"/>
      <c r="AQ95" s="118"/>
      <c r="AR95" s="118"/>
      <c r="AS95" s="118"/>
      <c r="AT95" s="118"/>
    </row>
    <row r="96" spans="1:46">
      <c r="A96" s="1" t="s">
        <v>8</v>
      </c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X96" s="118"/>
      <c r="Y96" s="118"/>
      <c r="Z96" s="118"/>
      <c r="AA96" s="118"/>
      <c r="AB96" s="444"/>
      <c r="AC96" s="118"/>
      <c r="AD96" s="118"/>
      <c r="AE96" s="118"/>
      <c r="AF96" s="118"/>
      <c r="AG96" s="118"/>
      <c r="AH96" s="118"/>
      <c r="AI96" s="118"/>
      <c r="AJ96" s="118"/>
      <c r="AK96" s="118"/>
      <c r="AL96" s="444"/>
      <c r="AM96" s="118"/>
      <c r="AN96" s="118"/>
      <c r="AO96" s="118"/>
      <c r="AP96" s="118"/>
      <c r="AQ96" s="118"/>
      <c r="AR96" s="118"/>
      <c r="AS96" s="118"/>
      <c r="AT96" s="118"/>
    </row>
    <row r="97" spans="1:52">
      <c r="B97" s="2" t="s">
        <v>386</v>
      </c>
      <c r="C97" s="2" t="s">
        <v>386</v>
      </c>
      <c r="D97" s="2" t="s">
        <v>383</v>
      </c>
      <c r="E97" s="118"/>
      <c r="F97" s="118"/>
      <c r="G97" s="118"/>
      <c r="H97" s="118"/>
      <c r="I97" s="118"/>
      <c r="J97" s="118"/>
      <c r="K97" s="118"/>
      <c r="L97" s="118"/>
      <c r="M97" s="118"/>
      <c r="N97" s="437"/>
      <c r="O97" s="437"/>
      <c r="P97" s="437"/>
      <c r="Q97" s="437"/>
      <c r="R97" s="437"/>
      <c r="S97" s="437"/>
      <c r="T97" s="437"/>
      <c r="X97" s="118"/>
      <c r="Y97" s="118"/>
      <c r="Z97" s="118"/>
      <c r="AA97" s="118"/>
      <c r="AB97" s="444"/>
      <c r="AC97" s="118"/>
      <c r="AD97" s="444"/>
      <c r="AE97" s="118"/>
      <c r="AF97" s="444"/>
      <c r="AG97" s="118"/>
      <c r="AH97" s="118"/>
      <c r="AI97" s="118"/>
      <c r="AJ97" s="118"/>
      <c r="AK97" s="118"/>
      <c r="AL97" s="444"/>
      <c r="AM97" s="118"/>
      <c r="AN97" s="118"/>
      <c r="AO97" s="118"/>
      <c r="AP97" s="118"/>
      <c r="AQ97" s="118"/>
      <c r="AR97" s="118"/>
      <c r="AS97" s="118"/>
      <c r="AT97" s="118"/>
    </row>
    <row r="98" spans="1:52">
      <c r="B98" s="2" t="s">
        <v>385</v>
      </c>
      <c r="C98" s="2" t="s">
        <v>385</v>
      </c>
      <c r="D98" s="2" t="s">
        <v>385</v>
      </c>
      <c r="E98" s="118"/>
      <c r="F98" s="118"/>
      <c r="G98" s="118"/>
      <c r="H98" s="118"/>
      <c r="I98" s="118"/>
      <c r="J98" s="118"/>
      <c r="K98" s="118"/>
      <c r="L98" s="118"/>
      <c r="M98" s="118"/>
      <c r="N98" s="437"/>
      <c r="O98" s="437"/>
      <c r="P98" s="437"/>
      <c r="Q98" s="437"/>
      <c r="R98" s="437"/>
      <c r="S98" s="437"/>
      <c r="T98" s="437"/>
      <c r="X98" s="118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118"/>
      <c r="AK98" s="118"/>
      <c r="AL98" s="444"/>
      <c r="AM98" s="118"/>
      <c r="AN98" s="118"/>
      <c r="AO98" s="118"/>
      <c r="AP98" s="118"/>
      <c r="AQ98" s="118"/>
      <c r="AR98" s="118"/>
      <c r="AS98" s="118"/>
      <c r="AT98" s="118"/>
    </row>
    <row r="99" spans="1:52">
      <c r="B99" s="2" t="s">
        <v>383</v>
      </c>
      <c r="C99" s="2" t="s">
        <v>384</v>
      </c>
      <c r="D99" s="2" t="s">
        <v>384</v>
      </c>
      <c r="E99" s="118"/>
      <c r="F99" s="118"/>
      <c r="G99" s="118"/>
      <c r="H99" s="118"/>
      <c r="I99" s="118"/>
      <c r="J99" s="118"/>
      <c r="K99" s="118"/>
      <c r="L99" s="118"/>
      <c r="M99" s="118"/>
      <c r="N99" s="437"/>
      <c r="O99" s="437"/>
      <c r="P99" s="437"/>
      <c r="Q99" s="437"/>
      <c r="R99" s="437"/>
      <c r="S99" s="437"/>
      <c r="T99" s="437"/>
      <c r="X99" s="118"/>
      <c r="Y99" s="118"/>
      <c r="Z99" s="118"/>
      <c r="AA99" s="118"/>
      <c r="AB99" s="444"/>
      <c r="AC99" s="118"/>
      <c r="AD99" s="118"/>
      <c r="AE99" s="118"/>
      <c r="AF99" s="118"/>
      <c r="AG99" s="118"/>
      <c r="AH99" s="118"/>
      <c r="AI99" s="118"/>
      <c r="AJ99" s="118"/>
      <c r="AK99" s="118"/>
      <c r="AL99" s="118"/>
      <c r="AM99" s="118"/>
      <c r="AN99" s="118"/>
      <c r="AO99" s="118"/>
      <c r="AP99" s="118"/>
      <c r="AQ99" s="118"/>
      <c r="AR99" s="118"/>
      <c r="AS99" s="118"/>
      <c r="AT99" s="118"/>
    </row>
    <row r="100" spans="1:52">
      <c r="A100" s="73" t="s">
        <v>1</v>
      </c>
      <c r="B100" s="441">
        <f>_xlfn.T.TEST(B79:F79,G79:M79,2,2)</f>
        <v>7.8354294930499002E-2</v>
      </c>
      <c r="C100" s="441">
        <f>_xlfn.T.TEST(B79:F79,N79:T79,2,2)</f>
        <v>4.7367352750118819E-3</v>
      </c>
      <c r="D100" s="441">
        <f>_xlfn.T.TEST(G79:M79,N79:T79,2,2)</f>
        <v>0.10262658353305615</v>
      </c>
      <c r="X100" s="118"/>
      <c r="Y100" s="118"/>
      <c r="Z100" s="118"/>
      <c r="AA100" s="118"/>
      <c r="AB100" s="444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8"/>
      <c r="AM100" s="118"/>
      <c r="AN100" s="118"/>
      <c r="AO100" s="118"/>
      <c r="AP100" s="118"/>
      <c r="AQ100" s="118"/>
      <c r="AR100" s="118"/>
      <c r="AS100" s="118"/>
      <c r="AT100" s="118"/>
    </row>
    <row r="101" spans="1:52">
      <c r="A101" s="73" t="s">
        <v>2</v>
      </c>
      <c r="B101" s="442">
        <f>_xlfn.T.TEST(B80:F80,G80:M80,2,2)</f>
        <v>8.5298248150938824E-2</v>
      </c>
      <c r="C101" s="442">
        <f>_xlfn.T.TEST(B80:F80,N80:T80,2,2)</f>
        <v>2.4984838064364057E-4</v>
      </c>
      <c r="D101" s="442">
        <f>_xlfn.T.TEST(G80:M80,N80:T80,2,2)</f>
        <v>6.8800749965125807E-2</v>
      </c>
      <c r="X101" s="118"/>
      <c r="Y101" s="118"/>
      <c r="Z101" s="118"/>
      <c r="AA101" s="118"/>
      <c r="AB101" s="444"/>
      <c r="AC101" s="118"/>
      <c r="AD101" s="118"/>
      <c r="AE101" s="118"/>
      <c r="AF101" s="118"/>
      <c r="AG101" s="118"/>
      <c r="AH101" s="118"/>
      <c r="AI101" s="118"/>
      <c r="AJ101" s="118"/>
      <c r="AK101" s="118"/>
      <c r="AL101" s="118"/>
      <c r="AM101" s="118"/>
      <c r="AN101" s="118"/>
      <c r="AO101" s="118"/>
      <c r="AP101" s="118"/>
      <c r="AQ101" s="118"/>
      <c r="AR101" s="118"/>
      <c r="AS101" s="118"/>
      <c r="AT101" s="118"/>
    </row>
    <row r="102" spans="1:52">
      <c r="A102" s="73" t="s">
        <v>3</v>
      </c>
      <c r="B102" s="443">
        <f>_xlfn.T.TEST(B81:F81,G81:M81,2,2)</f>
        <v>0.65725307837547753</v>
      </c>
      <c r="C102" s="443">
        <f>_xlfn.T.TEST(B81:F81,N81:T81,2,2)</f>
        <v>1.1916584112328661E-9</v>
      </c>
      <c r="D102" s="443">
        <f>_xlfn.T.TEST(G81:M81,N81:T81,2,2)</f>
        <v>8.5197186494080179E-5</v>
      </c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  <c r="AQ102" s="118"/>
      <c r="AR102" s="118"/>
      <c r="AS102" s="118"/>
      <c r="AT102" s="118"/>
    </row>
    <row r="103" spans="1:52"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  <c r="AL103" s="118"/>
      <c r="AM103" s="118"/>
      <c r="AN103" s="118"/>
      <c r="AO103" s="118"/>
      <c r="AP103" s="118"/>
      <c r="AQ103" s="118"/>
      <c r="AR103" s="118"/>
      <c r="AS103" s="118"/>
      <c r="AT103" s="118"/>
    </row>
    <row r="104" spans="1:52"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118"/>
      <c r="AS104" s="118"/>
      <c r="AT104" s="118"/>
    </row>
    <row r="105" spans="1:52"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8"/>
      <c r="AT105" s="118"/>
    </row>
    <row r="109" spans="1:52"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  <c r="AP109" s="118"/>
      <c r="AQ109" s="118"/>
      <c r="AR109" s="118"/>
      <c r="AS109" s="118"/>
      <c r="AT109" s="118"/>
      <c r="AU109" s="118"/>
      <c r="AV109" s="118"/>
      <c r="AW109" s="118"/>
      <c r="AX109" s="118"/>
      <c r="AY109" s="118"/>
      <c r="AZ109" s="118"/>
    </row>
    <row r="110" spans="1:52"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  <c r="AL110" s="118"/>
      <c r="AM110" s="118"/>
      <c r="AN110" s="118"/>
      <c r="AO110" s="118"/>
      <c r="AP110" s="118"/>
      <c r="AQ110" s="118"/>
      <c r="AR110" s="118"/>
      <c r="AS110" s="118"/>
      <c r="AT110" s="118"/>
      <c r="AU110" s="118"/>
      <c r="AV110" s="118"/>
      <c r="AW110" s="118"/>
      <c r="AX110" s="118"/>
      <c r="AY110" s="118"/>
      <c r="AZ110" s="118"/>
    </row>
    <row r="111" spans="1:52">
      <c r="E111" s="118"/>
      <c r="F111" s="480"/>
      <c r="G111" s="185"/>
      <c r="H111" s="185"/>
      <c r="I111" s="185"/>
      <c r="J111" s="185"/>
      <c r="K111" s="185"/>
      <c r="L111" s="185"/>
      <c r="M111" s="185"/>
      <c r="N111" s="185"/>
      <c r="O111" s="480"/>
      <c r="P111" s="185"/>
      <c r="Q111" s="185"/>
      <c r="R111" s="185"/>
      <c r="S111" s="185"/>
      <c r="T111" s="185"/>
      <c r="U111" s="185"/>
      <c r="V111" s="185"/>
      <c r="W111" s="185"/>
      <c r="X111" s="480"/>
      <c r="Y111" s="185"/>
      <c r="Z111" s="185"/>
      <c r="AA111" s="185"/>
      <c r="AB111" s="185"/>
      <c r="AC111" s="185"/>
      <c r="AD111" s="185"/>
      <c r="AE111" s="185"/>
      <c r="AF111" s="185"/>
      <c r="AG111" s="480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185"/>
      <c r="AR111" s="185"/>
      <c r="AS111" s="185"/>
      <c r="AT111" s="185"/>
      <c r="AU111" s="185"/>
      <c r="AV111" s="185"/>
      <c r="AW111" s="185"/>
      <c r="AX111" s="185"/>
      <c r="AY111" s="185"/>
      <c r="AZ111" s="118"/>
    </row>
    <row r="112" spans="1:52">
      <c r="E112" s="118"/>
      <c r="F112" s="480"/>
      <c r="G112" s="185"/>
      <c r="H112" s="185"/>
      <c r="I112" s="185"/>
      <c r="J112" s="185"/>
      <c r="K112" s="185"/>
      <c r="L112" s="185"/>
      <c r="M112" s="185"/>
      <c r="N112" s="185"/>
      <c r="O112" s="480"/>
      <c r="P112" s="185"/>
      <c r="Q112" s="185"/>
      <c r="R112" s="185"/>
      <c r="S112" s="185"/>
      <c r="T112" s="185"/>
      <c r="U112" s="185"/>
      <c r="V112" s="185"/>
      <c r="W112" s="185"/>
      <c r="X112" s="480"/>
      <c r="Y112" s="185"/>
      <c r="Z112" s="185"/>
      <c r="AA112" s="185"/>
      <c r="AB112" s="185"/>
      <c r="AC112" s="185"/>
      <c r="AD112" s="185"/>
      <c r="AE112" s="185"/>
      <c r="AF112" s="185"/>
      <c r="AG112" s="480"/>
      <c r="AH112" s="185"/>
      <c r="AI112" s="185"/>
      <c r="AJ112" s="185"/>
      <c r="AK112" s="185"/>
      <c r="AL112" s="185"/>
      <c r="AM112" s="185"/>
      <c r="AN112" s="185"/>
      <c r="AO112" s="185"/>
      <c r="AP112" s="185"/>
      <c r="AQ112" s="185"/>
      <c r="AR112" s="185"/>
      <c r="AS112" s="185"/>
      <c r="AT112" s="185"/>
      <c r="AU112" s="185"/>
      <c r="AV112" s="185"/>
      <c r="AW112" s="185"/>
      <c r="AX112" s="185"/>
      <c r="AY112" s="185"/>
      <c r="AZ112" s="118"/>
    </row>
    <row r="113" spans="5:52">
      <c r="E113" s="118"/>
      <c r="F113" s="480"/>
      <c r="G113" s="185"/>
      <c r="H113" s="185"/>
      <c r="I113" s="185"/>
      <c r="J113" s="185"/>
      <c r="K113" s="185"/>
      <c r="L113" s="185"/>
      <c r="M113" s="185"/>
      <c r="N113" s="185"/>
      <c r="O113" s="480"/>
      <c r="P113" s="185"/>
      <c r="Q113" s="185"/>
      <c r="R113" s="185"/>
      <c r="S113" s="185"/>
      <c r="T113" s="185"/>
      <c r="U113" s="185"/>
      <c r="V113" s="185"/>
      <c r="W113" s="185"/>
      <c r="X113" s="480"/>
      <c r="Y113" s="185"/>
      <c r="Z113" s="185"/>
      <c r="AA113" s="185"/>
      <c r="AB113" s="185"/>
      <c r="AC113" s="185"/>
      <c r="AD113" s="185"/>
      <c r="AE113" s="185"/>
      <c r="AF113" s="185"/>
      <c r="AG113" s="480"/>
      <c r="AH113" s="185"/>
      <c r="AI113" s="185"/>
      <c r="AJ113" s="185"/>
      <c r="AK113" s="185"/>
      <c r="AL113" s="185"/>
      <c r="AM113" s="185"/>
      <c r="AN113" s="185"/>
      <c r="AO113" s="185"/>
      <c r="AP113" s="185"/>
      <c r="AQ113" s="185"/>
      <c r="AR113" s="185"/>
      <c r="AS113" s="185"/>
      <c r="AT113" s="185"/>
      <c r="AU113" s="185"/>
      <c r="AV113" s="185"/>
      <c r="AW113" s="185"/>
      <c r="AX113" s="185"/>
      <c r="AY113" s="185"/>
      <c r="AZ113" s="118"/>
    </row>
    <row r="114" spans="5:52">
      <c r="E114" s="118"/>
      <c r="F114" s="480"/>
      <c r="G114" s="185"/>
      <c r="H114" s="185"/>
      <c r="I114" s="185"/>
      <c r="J114" s="185"/>
      <c r="K114" s="185"/>
      <c r="L114" s="185"/>
      <c r="M114" s="185"/>
      <c r="N114" s="185"/>
      <c r="O114" s="480"/>
      <c r="P114" s="185"/>
      <c r="Q114" s="185"/>
      <c r="R114" s="185"/>
      <c r="S114" s="185"/>
      <c r="T114" s="185"/>
      <c r="U114" s="185"/>
      <c r="V114" s="185"/>
      <c r="W114" s="185"/>
      <c r="X114" s="480"/>
      <c r="Y114" s="185"/>
      <c r="Z114" s="185"/>
      <c r="AA114" s="185"/>
      <c r="AB114" s="185"/>
      <c r="AC114" s="185"/>
      <c r="AD114" s="185"/>
      <c r="AE114" s="185"/>
      <c r="AF114" s="185"/>
      <c r="AG114" s="480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  <c r="AR114" s="185"/>
      <c r="AS114" s="185"/>
      <c r="AT114" s="185"/>
      <c r="AU114" s="185"/>
      <c r="AV114" s="185"/>
      <c r="AW114" s="185"/>
      <c r="AX114" s="185"/>
      <c r="AY114" s="185"/>
      <c r="AZ114" s="118"/>
    </row>
    <row r="115" spans="5:52">
      <c r="E115" s="118"/>
      <c r="F115" s="480"/>
      <c r="G115" s="185"/>
      <c r="H115" s="185"/>
      <c r="I115" s="185"/>
      <c r="J115" s="185"/>
      <c r="K115" s="185"/>
      <c r="L115" s="185"/>
      <c r="M115" s="185"/>
      <c r="N115" s="185"/>
      <c r="O115" s="480"/>
      <c r="P115" s="185"/>
      <c r="Q115" s="185"/>
      <c r="R115" s="185"/>
      <c r="S115" s="185"/>
      <c r="T115" s="185"/>
      <c r="U115" s="185"/>
      <c r="V115" s="185"/>
      <c r="W115" s="185"/>
      <c r="X115" s="480"/>
      <c r="Y115" s="185"/>
      <c r="Z115" s="185"/>
      <c r="AA115" s="185"/>
      <c r="AB115" s="185"/>
      <c r="AC115" s="185"/>
      <c r="AD115" s="185"/>
      <c r="AE115" s="185"/>
      <c r="AF115" s="185"/>
      <c r="AG115" s="480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  <c r="AR115" s="185"/>
      <c r="AS115" s="185"/>
      <c r="AT115" s="185"/>
      <c r="AU115" s="185"/>
      <c r="AV115" s="185"/>
      <c r="AW115" s="185"/>
      <c r="AX115" s="185"/>
      <c r="AY115" s="185"/>
      <c r="AZ115" s="118"/>
    </row>
    <row r="116" spans="5:52">
      <c r="E116" s="118"/>
      <c r="F116" s="480"/>
      <c r="G116" s="185"/>
      <c r="H116" s="185"/>
      <c r="I116" s="185"/>
      <c r="J116" s="185"/>
      <c r="K116" s="185"/>
      <c r="L116" s="185"/>
      <c r="M116" s="185"/>
      <c r="N116" s="185"/>
      <c r="O116" s="480"/>
      <c r="P116" s="185"/>
      <c r="Q116" s="185"/>
      <c r="R116" s="185"/>
      <c r="S116" s="185"/>
      <c r="T116" s="185"/>
      <c r="U116" s="185"/>
      <c r="V116" s="185"/>
      <c r="W116" s="185"/>
      <c r="X116" s="480"/>
      <c r="Y116" s="185"/>
      <c r="Z116" s="185"/>
      <c r="AA116" s="185"/>
      <c r="AB116" s="185"/>
      <c r="AC116" s="185"/>
      <c r="AD116" s="185"/>
      <c r="AE116" s="185"/>
      <c r="AF116" s="185"/>
      <c r="AG116" s="480"/>
      <c r="AH116" s="481"/>
      <c r="AI116" s="481"/>
      <c r="AJ116" s="481"/>
      <c r="AK116" s="482"/>
      <c r="AL116" s="482"/>
      <c r="AM116" s="185"/>
      <c r="AN116" s="185"/>
      <c r="AO116" s="185"/>
      <c r="AP116" s="185"/>
      <c r="AQ116" s="185"/>
      <c r="AR116" s="185"/>
      <c r="AS116" s="185"/>
      <c r="AT116" s="185"/>
      <c r="AU116" s="185"/>
      <c r="AV116" s="185"/>
      <c r="AW116" s="185"/>
      <c r="AX116" s="185"/>
      <c r="AY116" s="185"/>
      <c r="AZ116" s="118"/>
    </row>
    <row r="117" spans="5:52">
      <c r="E117" s="118"/>
      <c r="F117" s="480"/>
      <c r="G117" s="185"/>
      <c r="H117" s="185"/>
      <c r="I117" s="185"/>
      <c r="J117" s="185"/>
      <c r="K117" s="185"/>
      <c r="L117" s="185"/>
      <c r="M117" s="185"/>
      <c r="N117" s="185"/>
      <c r="O117" s="480"/>
      <c r="P117" s="185"/>
      <c r="Q117" s="185"/>
      <c r="R117" s="185"/>
      <c r="S117" s="185"/>
      <c r="T117" s="185"/>
      <c r="U117" s="185"/>
      <c r="V117" s="185"/>
      <c r="W117" s="185"/>
      <c r="X117" s="480"/>
      <c r="Y117" s="185"/>
      <c r="Z117" s="185"/>
      <c r="AA117" s="185"/>
      <c r="AB117" s="185"/>
      <c r="AC117" s="185"/>
      <c r="AD117" s="185"/>
      <c r="AE117" s="185"/>
      <c r="AF117" s="185"/>
      <c r="AG117" s="480"/>
      <c r="AH117" s="481"/>
      <c r="AI117" s="481"/>
      <c r="AJ117" s="481"/>
      <c r="AK117" s="482"/>
      <c r="AL117" s="482"/>
      <c r="AM117" s="185"/>
      <c r="AN117" s="185"/>
      <c r="AO117" s="185"/>
      <c r="AP117" s="185"/>
      <c r="AQ117" s="185"/>
      <c r="AR117" s="185"/>
      <c r="AS117" s="185"/>
      <c r="AT117" s="185"/>
      <c r="AU117" s="185"/>
      <c r="AV117" s="185"/>
      <c r="AW117" s="185"/>
      <c r="AX117" s="185"/>
      <c r="AY117" s="185"/>
      <c r="AZ117" s="118"/>
    </row>
    <row r="118" spans="5:52">
      <c r="E118" s="118"/>
      <c r="F118" s="480"/>
      <c r="G118" s="185"/>
      <c r="H118" s="185"/>
      <c r="I118" s="185"/>
      <c r="J118" s="185"/>
      <c r="K118" s="185"/>
      <c r="L118" s="185"/>
      <c r="M118" s="185"/>
      <c r="N118" s="185"/>
      <c r="O118" s="480"/>
      <c r="P118" s="185"/>
      <c r="Q118" s="185"/>
      <c r="R118" s="185"/>
      <c r="S118" s="185"/>
      <c r="T118" s="185"/>
      <c r="U118" s="185"/>
      <c r="V118" s="185"/>
      <c r="W118" s="185"/>
      <c r="X118" s="480"/>
      <c r="Y118" s="185"/>
      <c r="Z118" s="185"/>
      <c r="AA118" s="185"/>
      <c r="AB118" s="185"/>
      <c r="AC118" s="185"/>
      <c r="AD118" s="185"/>
      <c r="AE118" s="185"/>
      <c r="AF118" s="185"/>
      <c r="AG118" s="480"/>
      <c r="AH118" s="481"/>
      <c r="AI118" s="481"/>
      <c r="AJ118" s="481"/>
      <c r="AK118" s="482"/>
      <c r="AL118" s="482"/>
      <c r="AM118" s="185"/>
      <c r="AN118" s="185"/>
      <c r="AO118" s="185"/>
      <c r="AP118" s="185"/>
      <c r="AQ118" s="185"/>
      <c r="AR118" s="185"/>
      <c r="AS118" s="185"/>
      <c r="AT118" s="185"/>
      <c r="AU118" s="185"/>
      <c r="AV118" s="185"/>
      <c r="AW118" s="185"/>
      <c r="AX118" s="185"/>
      <c r="AY118" s="185"/>
      <c r="AZ118" s="118"/>
    </row>
    <row r="119" spans="5:52">
      <c r="E119" s="118"/>
      <c r="F119" s="480"/>
      <c r="G119" s="185"/>
      <c r="H119" s="185"/>
      <c r="I119" s="185"/>
      <c r="J119" s="185"/>
      <c r="K119" s="185"/>
      <c r="L119" s="185"/>
      <c r="M119" s="185"/>
      <c r="N119" s="185"/>
      <c r="O119" s="480"/>
      <c r="P119" s="185"/>
      <c r="Q119" s="185"/>
      <c r="R119" s="185"/>
      <c r="S119" s="185"/>
      <c r="T119" s="185"/>
      <c r="U119" s="185"/>
      <c r="V119" s="185"/>
      <c r="W119" s="185"/>
      <c r="X119" s="480"/>
      <c r="Y119" s="185"/>
      <c r="Z119" s="185"/>
      <c r="AA119" s="185"/>
      <c r="AB119" s="185"/>
      <c r="AC119" s="185"/>
      <c r="AD119" s="185"/>
      <c r="AE119" s="185"/>
      <c r="AF119" s="185"/>
      <c r="AG119" s="480"/>
      <c r="AH119" s="481"/>
      <c r="AI119" s="481"/>
      <c r="AJ119" s="481"/>
      <c r="AK119" s="482"/>
      <c r="AL119" s="482"/>
      <c r="AM119" s="185"/>
      <c r="AN119" s="185"/>
      <c r="AO119" s="185"/>
      <c r="AP119" s="185"/>
      <c r="AQ119" s="185"/>
      <c r="AR119" s="185"/>
      <c r="AS119" s="185"/>
      <c r="AT119" s="185"/>
      <c r="AU119" s="185"/>
      <c r="AV119" s="185"/>
      <c r="AW119" s="185"/>
      <c r="AX119" s="185"/>
      <c r="AY119" s="185"/>
      <c r="AZ119" s="118"/>
    </row>
    <row r="120" spans="5:52">
      <c r="E120" s="118"/>
      <c r="F120" s="480"/>
      <c r="G120" s="185"/>
      <c r="H120" s="185"/>
      <c r="I120" s="185"/>
      <c r="J120" s="185"/>
      <c r="K120" s="185"/>
      <c r="L120" s="185"/>
      <c r="M120" s="185"/>
      <c r="N120" s="185"/>
      <c r="O120" s="480"/>
      <c r="P120" s="185"/>
      <c r="Q120" s="185"/>
      <c r="R120" s="185"/>
      <c r="S120" s="185"/>
      <c r="T120" s="185"/>
      <c r="U120" s="185"/>
      <c r="V120" s="185"/>
      <c r="W120" s="185"/>
      <c r="X120" s="480"/>
      <c r="Y120" s="185"/>
      <c r="Z120" s="185"/>
      <c r="AA120" s="185"/>
      <c r="AB120" s="185"/>
      <c r="AC120" s="185"/>
      <c r="AD120" s="185"/>
      <c r="AE120" s="185"/>
      <c r="AF120" s="185"/>
      <c r="AG120" s="480"/>
      <c r="AH120" s="481"/>
      <c r="AI120" s="481"/>
      <c r="AJ120" s="481"/>
      <c r="AK120" s="482"/>
      <c r="AL120" s="482"/>
      <c r="AM120" s="185"/>
      <c r="AN120" s="185"/>
      <c r="AO120" s="185"/>
      <c r="AP120" s="185"/>
      <c r="AQ120" s="185"/>
      <c r="AR120" s="185"/>
      <c r="AS120" s="185"/>
      <c r="AT120" s="185"/>
      <c r="AU120" s="185"/>
      <c r="AV120" s="185"/>
      <c r="AW120" s="185"/>
      <c r="AX120" s="185"/>
      <c r="AY120" s="185"/>
      <c r="AZ120" s="118"/>
    </row>
    <row r="121" spans="5:52">
      <c r="E121" s="118"/>
      <c r="F121" s="479"/>
      <c r="G121" s="479"/>
      <c r="H121" s="479"/>
      <c r="I121" s="479"/>
      <c r="J121" s="479"/>
      <c r="K121" s="479"/>
      <c r="L121" s="479"/>
      <c r="M121" s="479"/>
      <c r="N121" s="185"/>
      <c r="O121" s="479"/>
      <c r="P121" s="479"/>
      <c r="Q121" s="479"/>
      <c r="R121" s="479"/>
      <c r="S121" s="479"/>
      <c r="T121" s="479"/>
      <c r="U121" s="479"/>
      <c r="V121" s="479"/>
      <c r="W121" s="185"/>
      <c r="X121" s="479"/>
      <c r="Y121" s="479"/>
      <c r="Z121" s="479"/>
      <c r="AA121" s="479"/>
      <c r="AB121" s="479"/>
      <c r="AC121" s="479"/>
      <c r="AD121" s="479"/>
      <c r="AE121" s="479"/>
      <c r="AF121" s="185"/>
      <c r="AG121" s="479"/>
      <c r="AH121" s="483"/>
      <c r="AI121" s="483"/>
      <c r="AJ121" s="483"/>
      <c r="AK121" s="483"/>
      <c r="AL121" s="483"/>
      <c r="AM121" s="479"/>
      <c r="AN121" s="479"/>
      <c r="AO121" s="185"/>
      <c r="AP121" s="185"/>
      <c r="AQ121" s="185"/>
      <c r="AR121" s="185"/>
      <c r="AS121" s="185"/>
      <c r="AT121" s="185"/>
      <c r="AU121" s="185"/>
      <c r="AV121" s="185"/>
      <c r="AW121" s="185"/>
      <c r="AX121" s="185"/>
      <c r="AY121" s="185"/>
      <c r="AZ121" s="118"/>
    </row>
    <row r="122" spans="5:52">
      <c r="E122" s="118"/>
      <c r="F122" s="479"/>
      <c r="G122" s="479"/>
      <c r="H122" s="479"/>
      <c r="I122" s="479"/>
      <c r="J122" s="479"/>
      <c r="K122" s="479"/>
      <c r="L122" s="479"/>
      <c r="M122" s="479"/>
      <c r="N122" s="185"/>
      <c r="O122" s="479"/>
      <c r="P122" s="479"/>
      <c r="Q122" s="479"/>
      <c r="R122" s="479"/>
      <c r="S122" s="479"/>
      <c r="T122" s="479"/>
      <c r="U122" s="479"/>
      <c r="V122" s="479"/>
      <c r="W122" s="185"/>
      <c r="X122" s="479"/>
      <c r="Y122" s="479"/>
      <c r="Z122" s="479"/>
      <c r="AA122" s="479"/>
      <c r="AB122" s="479"/>
      <c r="AC122" s="479"/>
      <c r="AD122" s="479"/>
      <c r="AE122" s="479"/>
      <c r="AF122" s="185"/>
      <c r="AG122" s="479"/>
      <c r="AH122" s="483"/>
      <c r="AI122" s="483"/>
      <c r="AJ122" s="483"/>
      <c r="AK122" s="483"/>
      <c r="AL122" s="483"/>
      <c r="AM122" s="479"/>
      <c r="AN122" s="479"/>
      <c r="AO122" s="185"/>
      <c r="AP122" s="185"/>
      <c r="AQ122" s="185"/>
      <c r="AR122" s="185"/>
      <c r="AS122" s="185"/>
      <c r="AT122" s="185"/>
      <c r="AU122" s="185"/>
      <c r="AV122" s="185"/>
      <c r="AW122" s="185"/>
      <c r="AX122" s="185"/>
      <c r="AY122" s="185"/>
      <c r="AZ122" s="118"/>
    </row>
    <row r="123" spans="5:52">
      <c r="E123" s="118"/>
      <c r="F123" s="479"/>
      <c r="G123" s="479"/>
      <c r="H123" s="479"/>
      <c r="I123" s="479"/>
      <c r="J123" s="479"/>
      <c r="K123" s="479"/>
      <c r="L123" s="479"/>
      <c r="M123" s="479"/>
      <c r="N123" s="185"/>
      <c r="O123" s="479"/>
      <c r="P123" s="479"/>
      <c r="Q123" s="479"/>
      <c r="R123" s="479"/>
      <c r="S123" s="479"/>
      <c r="T123" s="479"/>
      <c r="U123" s="479"/>
      <c r="V123" s="479"/>
      <c r="W123" s="185"/>
      <c r="X123" s="479"/>
      <c r="Y123" s="479"/>
      <c r="Z123" s="479"/>
      <c r="AA123" s="479"/>
      <c r="AB123" s="479"/>
      <c r="AC123" s="479"/>
      <c r="AD123" s="479"/>
      <c r="AE123" s="479"/>
      <c r="AF123" s="185"/>
      <c r="AG123" s="479"/>
      <c r="AH123" s="483"/>
      <c r="AI123" s="483"/>
      <c r="AJ123" s="483"/>
      <c r="AK123" s="483"/>
      <c r="AL123" s="483"/>
      <c r="AM123" s="479"/>
      <c r="AN123" s="479"/>
      <c r="AO123" s="185"/>
      <c r="AP123" s="185"/>
      <c r="AQ123" s="185"/>
      <c r="AR123" s="185"/>
      <c r="AS123" s="185"/>
      <c r="AT123" s="185"/>
      <c r="AU123" s="185"/>
      <c r="AV123" s="185"/>
      <c r="AW123" s="185"/>
      <c r="AX123" s="185"/>
      <c r="AY123" s="185"/>
      <c r="AZ123" s="118"/>
    </row>
    <row r="124" spans="5:52">
      <c r="E124" s="118"/>
      <c r="F124" s="479"/>
      <c r="G124" s="479"/>
      <c r="H124" s="479"/>
      <c r="I124" s="479"/>
      <c r="J124" s="479"/>
      <c r="K124" s="479"/>
      <c r="L124" s="479"/>
      <c r="M124" s="479"/>
      <c r="N124" s="185"/>
      <c r="O124" s="479"/>
      <c r="P124" s="479"/>
      <c r="Q124" s="479"/>
      <c r="R124" s="479"/>
      <c r="S124" s="479"/>
      <c r="T124" s="479"/>
      <c r="U124" s="479"/>
      <c r="V124" s="479"/>
      <c r="W124" s="185"/>
      <c r="X124" s="479"/>
      <c r="Y124" s="479"/>
      <c r="Z124" s="479"/>
      <c r="AA124" s="479"/>
      <c r="AB124" s="479"/>
      <c r="AC124" s="479"/>
      <c r="AD124" s="479"/>
      <c r="AE124" s="479"/>
      <c r="AF124" s="185"/>
      <c r="AG124" s="479"/>
      <c r="AH124" s="483"/>
      <c r="AI124" s="483"/>
      <c r="AJ124" s="483"/>
      <c r="AK124" s="483"/>
      <c r="AL124" s="483"/>
      <c r="AM124" s="479"/>
      <c r="AN124" s="479"/>
      <c r="AO124" s="185"/>
      <c r="AP124" s="185"/>
      <c r="AQ124" s="185"/>
      <c r="AR124" s="185"/>
      <c r="AS124" s="185"/>
      <c r="AT124" s="185"/>
      <c r="AU124" s="185"/>
      <c r="AV124" s="185"/>
      <c r="AW124" s="185"/>
      <c r="AX124" s="185"/>
      <c r="AY124" s="185"/>
      <c r="AZ124" s="118"/>
    </row>
    <row r="125" spans="5:52">
      <c r="E125" s="118"/>
      <c r="F125" s="479"/>
      <c r="G125" s="479"/>
      <c r="H125" s="479"/>
      <c r="I125" s="479"/>
      <c r="J125" s="479"/>
      <c r="K125" s="479"/>
      <c r="L125" s="479"/>
      <c r="M125" s="479"/>
      <c r="N125" s="185"/>
      <c r="O125" s="479"/>
      <c r="P125" s="479"/>
      <c r="Q125" s="479"/>
      <c r="R125" s="479"/>
      <c r="S125" s="479"/>
      <c r="T125" s="479"/>
      <c r="U125" s="479"/>
      <c r="V125" s="479"/>
      <c r="W125" s="185"/>
      <c r="X125" s="479"/>
      <c r="Y125" s="479"/>
      <c r="Z125" s="479"/>
      <c r="AA125" s="479"/>
      <c r="AB125" s="479"/>
      <c r="AC125" s="479"/>
      <c r="AD125" s="479"/>
      <c r="AE125" s="479"/>
      <c r="AF125" s="185"/>
      <c r="AG125" s="479"/>
      <c r="AH125" s="483"/>
      <c r="AI125" s="483"/>
      <c r="AJ125" s="483"/>
      <c r="AK125" s="483"/>
      <c r="AL125" s="483"/>
      <c r="AM125" s="479"/>
      <c r="AN125" s="479"/>
      <c r="AO125" s="185"/>
      <c r="AP125" s="185"/>
      <c r="AQ125" s="185"/>
      <c r="AR125" s="185"/>
      <c r="AS125" s="185"/>
      <c r="AT125" s="185"/>
      <c r="AU125" s="185"/>
      <c r="AV125" s="185"/>
      <c r="AW125" s="185"/>
      <c r="AX125" s="185"/>
      <c r="AY125" s="185"/>
      <c r="AZ125" s="118"/>
    </row>
    <row r="126" spans="5:52">
      <c r="E126" s="118"/>
      <c r="F126" s="479"/>
      <c r="G126" s="479"/>
      <c r="H126" s="479"/>
      <c r="I126" s="479"/>
      <c r="J126" s="479"/>
      <c r="K126" s="479"/>
      <c r="L126" s="479"/>
      <c r="M126" s="479"/>
      <c r="N126" s="185"/>
      <c r="O126" s="479"/>
      <c r="P126" s="479"/>
      <c r="Q126" s="479"/>
      <c r="R126" s="479"/>
      <c r="S126" s="479"/>
      <c r="T126" s="479"/>
      <c r="U126" s="479"/>
      <c r="V126" s="479"/>
      <c r="W126" s="185"/>
      <c r="X126" s="479"/>
      <c r="Y126" s="479"/>
      <c r="Z126" s="479"/>
      <c r="AA126" s="479"/>
      <c r="AB126" s="479"/>
      <c r="AC126" s="479"/>
      <c r="AD126" s="479"/>
      <c r="AE126" s="479"/>
      <c r="AF126" s="185"/>
      <c r="AG126" s="479"/>
      <c r="AH126" s="483"/>
      <c r="AI126" s="483"/>
      <c r="AJ126" s="483"/>
      <c r="AK126" s="483"/>
      <c r="AL126" s="483"/>
      <c r="AM126" s="479"/>
      <c r="AN126" s="479"/>
      <c r="AO126" s="185"/>
      <c r="AP126" s="185"/>
      <c r="AQ126" s="185"/>
      <c r="AR126" s="185"/>
      <c r="AS126" s="185"/>
      <c r="AT126" s="185"/>
      <c r="AU126" s="185"/>
      <c r="AV126" s="185"/>
      <c r="AW126" s="185"/>
      <c r="AX126" s="185"/>
      <c r="AY126" s="185"/>
      <c r="AZ126" s="118"/>
    </row>
    <row r="127" spans="5:52">
      <c r="E127" s="118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  <c r="AA127" s="185"/>
      <c r="AB127" s="185"/>
      <c r="AC127" s="185"/>
      <c r="AD127" s="185"/>
      <c r="AE127" s="185"/>
      <c r="AF127" s="185"/>
      <c r="AG127" s="185"/>
      <c r="AH127" s="185"/>
      <c r="AI127" s="185"/>
      <c r="AJ127" s="185"/>
      <c r="AK127" s="185"/>
      <c r="AL127" s="185"/>
      <c r="AM127" s="185"/>
      <c r="AN127" s="185"/>
      <c r="AO127" s="185"/>
      <c r="AP127" s="185"/>
      <c r="AQ127" s="185"/>
      <c r="AR127" s="185"/>
      <c r="AS127" s="185"/>
      <c r="AT127" s="185"/>
      <c r="AU127" s="185"/>
      <c r="AV127" s="185"/>
      <c r="AW127" s="185"/>
      <c r="AX127" s="185"/>
      <c r="AY127" s="185"/>
      <c r="AZ127" s="118"/>
    </row>
    <row r="128" spans="5:52">
      <c r="E128" s="118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  <c r="AA128" s="185"/>
      <c r="AB128" s="185"/>
      <c r="AC128" s="185"/>
      <c r="AD128" s="185"/>
      <c r="AE128" s="185"/>
      <c r="AF128" s="185"/>
      <c r="AG128" s="185"/>
      <c r="AH128" s="185"/>
      <c r="AI128" s="185"/>
      <c r="AJ128" s="185"/>
      <c r="AK128" s="185"/>
      <c r="AL128" s="185"/>
      <c r="AM128" s="185"/>
      <c r="AN128" s="185"/>
      <c r="AO128" s="185"/>
      <c r="AP128" s="185"/>
      <c r="AQ128" s="185"/>
      <c r="AR128" s="185"/>
      <c r="AS128" s="185"/>
      <c r="AT128" s="185"/>
      <c r="AU128" s="185"/>
      <c r="AV128" s="185"/>
      <c r="AW128" s="185"/>
      <c r="AX128" s="185"/>
      <c r="AY128" s="185"/>
      <c r="AZ128" s="118"/>
    </row>
    <row r="129" spans="5:52">
      <c r="E129" s="118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  <c r="AA129" s="185"/>
      <c r="AB129" s="185"/>
      <c r="AC129" s="185"/>
      <c r="AD129" s="185"/>
      <c r="AE129" s="185"/>
      <c r="AF129" s="185"/>
      <c r="AG129" s="185"/>
      <c r="AH129" s="185"/>
      <c r="AI129" s="185"/>
      <c r="AJ129" s="185"/>
      <c r="AK129" s="185"/>
      <c r="AL129" s="185"/>
      <c r="AM129" s="185"/>
      <c r="AN129" s="185"/>
      <c r="AO129" s="185"/>
      <c r="AP129" s="185"/>
      <c r="AQ129" s="185"/>
      <c r="AR129" s="185"/>
      <c r="AS129" s="185"/>
      <c r="AT129" s="185"/>
      <c r="AU129" s="185"/>
      <c r="AV129" s="185"/>
      <c r="AW129" s="185"/>
      <c r="AX129" s="185"/>
      <c r="AY129" s="185"/>
      <c r="AZ129" s="118"/>
    </row>
    <row r="130" spans="5:52">
      <c r="E130" s="118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  <c r="AA130" s="185"/>
      <c r="AB130" s="185"/>
      <c r="AC130" s="185"/>
      <c r="AD130" s="185"/>
      <c r="AE130" s="185"/>
      <c r="AF130" s="185"/>
      <c r="AG130" s="185"/>
      <c r="AH130" s="185"/>
      <c r="AI130" s="185"/>
      <c r="AJ130" s="185"/>
      <c r="AK130" s="185"/>
      <c r="AL130" s="185"/>
      <c r="AM130" s="185"/>
      <c r="AN130" s="185"/>
      <c r="AO130" s="185"/>
      <c r="AP130" s="185"/>
      <c r="AQ130" s="185"/>
      <c r="AR130" s="185"/>
      <c r="AS130" s="185"/>
      <c r="AT130" s="185"/>
      <c r="AU130" s="185"/>
      <c r="AV130" s="185"/>
      <c r="AW130" s="185"/>
      <c r="AX130" s="185"/>
      <c r="AY130" s="185"/>
      <c r="AZ130" s="118"/>
    </row>
    <row r="131" spans="5:52">
      <c r="E131" s="118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18"/>
    </row>
    <row r="132" spans="5:52">
      <c r="E132" s="118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480"/>
      <c r="AG132" s="185"/>
      <c r="AH132" s="185"/>
      <c r="AI132" s="481"/>
      <c r="AJ132" s="481"/>
      <c r="AK132" s="481"/>
      <c r="AL132" s="484"/>
      <c r="AM132" s="185"/>
      <c r="AN132" s="485"/>
      <c r="AO132" s="485"/>
      <c r="AP132" s="485"/>
      <c r="AQ132" s="485"/>
      <c r="AR132" s="485"/>
      <c r="AS132" s="485"/>
      <c r="AT132" s="482"/>
      <c r="AU132" s="482"/>
      <c r="AV132" s="486"/>
      <c r="AW132" s="485"/>
      <c r="AX132" s="185"/>
      <c r="AY132" s="185"/>
      <c r="AZ132" s="118"/>
    </row>
    <row r="133" spans="5:52">
      <c r="E133" s="118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480"/>
      <c r="AG133" s="185"/>
      <c r="AH133" s="185"/>
      <c r="AI133" s="481"/>
      <c r="AJ133" s="481"/>
      <c r="AK133" s="481"/>
      <c r="AL133" s="484"/>
      <c r="AM133" s="185"/>
      <c r="AN133" s="485"/>
      <c r="AO133" s="485"/>
      <c r="AP133" s="485"/>
      <c r="AQ133" s="485"/>
      <c r="AR133" s="485"/>
      <c r="AS133" s="485"/>
      <c r="AT133" s="482"/>
      <c r="AU133" s="482"/>
      <c r="AV133" s="486"/>
      <c r="AW133" s="485"/>
      <c r="AX133" s="185"/>
      <c r="AY133" s="185"/>
      <c r="AZ133" s="118"/>
    </row>
    <row r="134" spans="5:52">
      <c r="E134" s="118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480"/>
      <c r="AG134" s="185"/>
      <c r="AH134" s="185"/>
      <c r="AI134" s="481"/>
      <c r="AJ134" s="481"/>
      <c r="AK134" s="481"/>
      <c r="AL134" s="484"/>
      <c r="AM134" s="185"/>
      <c r="AN134" s="485"/>
      <c r="AO134" s="485"/>
      <c r="AP134" s="485"/>
      <c r="AQ134" s="485"/>
      <c r="AR134" s="485"/>
      <c r="AS134" s="485"/>
      <c r="AT134" s="482"/>
      <c r="AU134" s="482"/>
      <c r="AV134" s="486"/>
      <c r="AW134" s="485"/>
      <c r="AX134" s="185"/>
      <c r="AY134" s="185"/>
      <c r="AZ134" s="118"/>
    </row>
    <row r="135" spans="5:52">
      <c r="E135" s="118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480"/>
      <c r="AG135" s="185"/>
      <c r="AH135" s="185"/>
      <c r="AI135" s="481"/>
      <c r="AJ135" s="481"/>
      <c r="AK135" s="481"/>
      <c r="AL135" s="484"/>
      <c r="AM135" s="185"/>
      <c r="AN135" s="485"/>
      <c r="AO135" s="485"/>
      <c r="AP135" s="485"/>
      <c r="AQ135" s="485"/>
      <c r="AR135" s="485"/>
      <c r="AS135" s="485"/>
      <c r="AT135" s="482"/>
      <c r="AU135" s="482"/>
      <c r="AV135" s="486"/>
      <c r="AW135" s="485"/>
      <c r="AX135" s="185"/>
      <c r="AY135" s="185"/>
      <c r="AZ135" s="118"/>
    </row>
    <row r="136" spans="5:52">
      <c r="E136" s="118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480"/>
      <c r="AG136" s="185"/>
      <c r="AH136" s="185"/>
      <c r="AI136" s="481"/>
      <c r="AJ136" s="481"/>
      <c r="AK136" s="481"/>
      <c r="AL136" s="484"/>
      <c r="AM136" s="185"/>
      <c r="AN136" s="485"/>
      <c r="AO136" s="485"/>
      <c r="AP136" s="485"/>
      <c r="AQ136" s="485"/>
      <c r="AR136" s="485"/>
      <c r="AS136" s="485"/>
      <c r="AT136" s="482"/>
      <c r="AU136" s="482"/>
      <c r="AV136" s="486"/>
      <c r="AW136" s="485"/>
      <c r="AX136" s="185"/>
      <c r="AY136" s="185"/>
      <c r="AZ136" s="118"/>
    </row>
    <row r="137" spans="5:52">
      <c r="E137" s="118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  <c r="AH137" s="185"/>
      <c r="AI137" s="185"/>
      <c r="AJ137" s="185"/>
      <c r="AK137" s="185"/>
      <c r="AL137" s="185"/>
      <c r="AM137" s="185"/>
      <c r="AN137" s="185"/>
      <c r="AO137" s="185"/>
      <c r="AP137" s="185"/>
      <c r="AQ137" s="185"/>
      <c r="AR137" s="185"/>
      <c r="AS137" s="185"/>
      <c r="AT137" s="481"/>
      <c r="AU137" s="481"/>
      <c r="AV137" s="484"/>
      <c r="AW137" s="185"/>
      <c r="AX137" s="185"/>
      <c r="AY137" s="185"/>
      <c r="AZ137" s="118"/>
    </row>
    <row r="138" spans="5:52">
      <c r="E138" s="118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479"/>
      <c r="AH138" s="479"/>
      <c r="AI138" s="185"/>
      <c r="AJ138" s="185"/>
      <c r="AK138" s="185"/>
      <c r="AL138" s="185"/>
      <c r="AM138" s="185"/>
      <c r="AN138" s="479"/>
      <c r="AO138" s="479"/>
      <c r="AP138" s="479"/>
      <c r="AQ138" s="479"/>
      <c r="AR138" s="479"/>
      <c r="AS138" s="479"/>
      <c r="AT138" s="483"/>
      <c r="AU138" s="483"/>
      <c r="AV138" s="487"/>
      <c r="AW138" s="479"/>
      <c r="AX138" s="185"/>
      <c r="AY138" s="185"/>
      <c r="AZ138" s="118"/>
    </row>
    <row r="139" spans="5:52">
      <c r="E139" s="118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479"/>
      <c r="AH139" s="479"/>
      <c r="AI139" s="185"/>
      <c r="AJ139" s="185"/>
      <c r="AK139" s="185"/>
      <c r="AL139" s="185"/>
      <c r="AM139" s="185"/>
      <c r="AN139" s="479"/>
      <c r="AO139" s="479"/>
      <c r="AP139" s="479"/>
      <c r="AQ139" s="479"/>
      <c r="AR139" s="479"/>
      <c r="AS139" s="479"/>
      <c r="AT139" s="483"/>
      <c r="AU139" s="483"/>
      <c r="AV139" s="487"/>
      <c r="AW139" s="479"/>
      <c r="AX139" s="185"/>
      <c r="AY139" s="185"/>
      <c r="AZ139" s="118"/>
    </row>
    <row r="140" spans="5:52">
      <c r="E140" s="118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479"/>
      <c r="AH140" s="479"/>
      <c r="AI140" s="185"/>
      <c r="AJ140" s="185"/>
      <c r="AK140" s="185"/>
      <c r="AL140" s="185"/>
      <c r="AM140" s="185"/>
      <c r="AN140" s="479"/>
      <c r="AO140" s="479"/>
      <c r="AP140" s="479"/>
      <c r="AQ140" s="479"/>
      <c r="AR140" s="479"/>
      <c r="AS140" s="479"/>
      <c r="AT140" s="483"/>
      <c r="AU140" s="483"/>
      <c r="AV140" s="487"/>
      <c r="AW140" s="479"/>
      <c r="AX140" s="185"/>
      <c r="AY140" s="185"/>
      <c r="AZ140" s="118"/>
    </row>
    <row r="141" spans="5:52">
      <c r="E141" s="118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  <c r="AA141" s="185"/>
      <c r="AB141" s="185"/>
      <c r="AC141" s="185"/>
      <c r="AD141" s="185"/>
      <c r="AE141" s="185"/>
      <c r="AF141" s="185"/>
      <c r="AG141" s="479"/>
      <c r="AH141" s="479"/>
      <c r="AI141" s="185"/>
      <c r="AJ141" s="185"/>
      <c r="AK141" s="185"/>
      <c r="AL141" s="185"/>
      <c r="AM141" s="185"/>
      <c r="AN141" s="479"/>
      <c r="AO141" s="479"/>
      <c r="AP141" s="479"/>
      <c r="AQ141" s="479"/>
      <c r="AR141" s="479"/>
      <c r="AS141" s="479"/>
      <c r="AT141" s="483"/>
      <c r="AU141" s="483"/>
      <c r="AV141" s="487"/>
      <c r="AW141" s="479"/>
      <c r="AX141" s="185"/>
      <c r="AY141" s="185"/>
      <c r="AZ141" s="118"/>
    </row>
    <row r="142" spans="5:52">
      <c r="E142" s="118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  <c r="AA142" s="185"/>
      <c r="AB142" s="185"/>
      <c r="AC142" s="185"/>
      <c r="AD142" s="185"/>
      <c r="AE142" s="185"/>
      <c r="AF142" s="185"/>
      <c r="AG142" s="479"/>
      <c r="AH142" s="479"/>
      <c r="AI142" s="185"/>
      <c r="AJ142" s="185"/>
      <c r="AK142" s="185"/>
      <c r="AL142" s="185"/>
      <c r="AM142" s="185"/>
      <c r="AN142" s="479"/>
      <c r="AO142" s="479"/>
      <c r="AP142" s="479"/>
      <c r="AQ142" s="479"/>
      <c r="AR142" s="479"/>
      <c r="AS142" s="479"/>
      <c r="AT142" s="483"/>
      <c r="AU142" s="483"/>
      <c r="AV142" s="487"/>
      <c r="AW142" s="479"/>
      <c r="AX142" s="185"/>
      <c r="AY142" s="185"/>
      <c r="AZ142" s="118"/>
    </row>
    <row r="143" spans="5:52">
      <c r="E143" s="118"/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  <c r="AA143" s="185"/>
      <c r="AB143" s="185"/>
      <c r="AC143" s="185"/>
      <c r="AD143" s="185"/>
      <c r="AE143" s="185"/>
      <c r="AF143" s="185"/>
      <c r="AG143" s="185"/>
      <c r="AH143" s="185"/>
      <c r="AI143" s="185"/>
      <c r="AJ143" s="185"/>
      <c r="AK143" s="185"/>
      <c r="AL143" s="185"/>
      <c r="AM143" s="185"/>
      <c r="AN143" s="185"/>
      <c r="AO143" s="185"/>
      <c r="AP143" s="185"/>
      <c r="AQ143" s="185"/>
      <c r="AR143" s="185"/>
      <c r="AS143" s="185"/>
      <c r="AT143" s="185"/>
      <c r="AU143" s="185"/>
      <c r="AV143" s="185"/>
      <c r="AW143" s="185"/>
      <c r="AX143" s="185"/>
      <c r="AY143" s="185"/>
      <c r="AZ143" s="118"/>
    </row>
    <row r="144" spans="5:52">
      <c r="E144" s="118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85"/>
      <c r="AH144" s="185"/>
      <c r="AI144" s="185"/>
      <c r="AJ144" s="185"/>
      <c r="AK144" s="185"/>
      <c r="AL144" s="185"/>
      <c r="AM144" s="185"/>
      <c r="AN144" s="185"/>
      <c r="AO144" s="185"/>
      <c r="AP144" s="185"/>
      <c r="AQ144" s="185"/>
      <c r="AR144" s="185"/>
      <c r="AS144" s="185"/>
      <c r="AT144" s="185"/>
      <c r="AU144" s="185"/>
      <c r="AV144" s="185"/>
      <c r="AW144" s="185"/>
      <c r="AX144" s="185"/>
      <c r="AY144" s="185"/>
      <c r="AZ144" s="118"/>
    </row>
    <row r="145" spans="5:52">
      <c r="E145" s="118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  <c r="AA145" s="185"/>
      <c r="AB145" s="185"/>
      <c r="AC145" s="185"/>
      <c r="AD145" s="185"/>
      <c r="AE145" s="185"/>
      <c r="AF145" s="185"/>
      <c r="AG145" s="185"/>
      <c r="AH145" s="185"/>
      <c r="AI145" s="185"/>
      <c r="AJ145" s="185"/>
      <c r="AK145" s="185"/>
      <c r="AL145" s="185"/>
      <c r="AM145" s="185"/>
      <c r="AN145" s="185"/>
      <c r="AO145" s="185"/>
      <c r="AP145" s="185"/>
      <c r="AQ145" s="185"/>
      <c r="AR145" s="185"/>
      <c r="AS145" s="185"/>
      <c r="AT145" s="185"/>
      <c r="AU145" s="185"/>
      <c r="AV145" s="185"/>
      <c r="AW145" s="185"/>
      <c r="AX145" s="185"/>
      <c r="AY145" s="185"/>
      <c r="AZ145" s="118"/>
    </row>
    <row r="146" spans="5:52">
      <c r="E146" s="118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  <c r="AH146" s="185"/>
      <c r="AI146" s="185"/>
      <c r="AJ146" s="185"/>
      <c r="AK146" s="185"/>
      <c r="AL146" s="185"/>
      <c r="AM146" s="185"/>
      <c r="AN146" s="185"/>
      <c r="AO146" s="185"/>
      <c r="AP146" s="185"/>
      <c r="AQ146" s="185"/>
      <c r="AR146" s="185"/>
      <c r="AS146" s="185"/>
      <c r="AT146" s="185"/>
      <c r="AU146" s="185"/>
      <c r="AV146" s="480"/>
      <c r="AW146" s="185"/>
      <c r="AX146" s="185"/>
      <c r="AY146" s="185"/>
      <c r="AZ146" s="118"/>
    </row>
    <row r="147" spans="5:52">
      <c r="E147" s="118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185"/>
      <c r="AL147" s="185"/>
      <c r="AM147" s="185"/>
      <c r="AN147" s="185"/>
      <c r="AO147" s="185"/>
      <c r="AP147" s="185"/>
      <c r="AQ147" s="185"/>
      <c r="AR147" s="480"/>
      <c r="AS147" s="480"/>
      <c r="AT147" s="480"/>
      <c r="AU147" s="185"/>
      <c r="AV147" s="185"/>
      <c r="AW147" s="185"/>
      <c r="AX147" s="185"/>
      <c r="AY147" s="185"/>
      <c r="AZ147" s="118"/>
    </row>
    <row r="148" spans="5:52">
      <c r="E148" s="118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480"/>
      <c r="AH148" s="185"/>
      <c r="AI148" s="185"/>
      <c r="AJ148" s="185"/>
      <c r="AK148" s="185"/>
      <c r="AL148" s="185"/>
      <c r="AM148" s="185"/>
      <c r="AN148" s="185"/>
      <c r="AO148" s="185"/>
      <c r="AP148" s="185"/>
      <c r="AQ148" s="480"/>
      <c r="AR148" s="185"/>
      <c r="AS148" s="185"/>
      <c r="AT148" s="185"/>
      <c r="AU148" s="185"/>
      <c r="AV148" s="185"/>
      <c r="AW148" s="185"/>
      <c r="AX148" s="185"/>
      <c r="AY148" s="185"/>
      <c r="AZ148" s="118"/>
    </row>
    <row r="149" spans="5:52">
      <c r="E149" s="118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480"/>
      <c r="AH149" s="185"/>
      <c r="AI149" s="480"/>
      <c r="AJ149" s="185"/>
      <c r="AK149" s="480"/>
      <c r="AL149" s="185"/>
      <c r="AM149" s="185"/>
      <c r="AN149" s="185"/>
      <c r="AO149" s="185"/>
      <c r="AP149" s="185"/>
      <c r="AQ149" s="480"/>
      <c r="AR149" s="185"/>
      <c r="AS149" s="185"/>
      <c r="AT149" s="185"/>
      <c r="AU149" s="185"/>
      <c r="AV149" s="185"/>
      <c r="AW149" s="185"/>
      <c r="AX149" s="185"/>
      <c r="AY149" s="185"/>
      <c r="AZ149" s="118"/>
    </row>
    <row r="150" spans="5:52">
      <c r="E150" s="118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480"/>
      <c r="AR150" s="185"/>
      <c r="AS150" s="185"/>
      <c r="AT150" s="185"/>
      <c r="AU150" s="185"/>
      <c r="AV150" s="185"/>
      <c r="AW150" s="185"/>
      <c r="AX150" s="185"/>
      <c r="AY150" s="185"/>
      <c r="AZ150" s="118"/>
    </row>
    <row r="151" spans="5:52">
      <c r="E151" s="118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480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  <c r="AR151" s="185"/>
      <c r="AS151" s="185"/>
      <c r="AT151" s="185"/>
      <c r="AU151" s="185"/>
      <c r="AV151" s="185"/>
      <c r="AW151" s="185"/>
      <c r="AX151" s="185"/>
      <c r="AY151" s="185"/>
      <c r="AZ151" s="118"/>
    </row>
    <row r="152" spans="5:52">
      <c r="E152" s="118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480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85"/>
      <c r="AT152" s="185"/>
      <c r="AU152" s="185"/>
      <c r="AV152" s="185"/>
      <c r="AW152" s="185"/>
      <c r="AX152" s="185"/>
      <c r="AY152" s="185"/>
      <c r="AZ152" s="118"/>
    </row>
    <row r="153" spans="5:52">
      <c r="E153" s="118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480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5"/>
      <c r="AT153" s="185"/>
      <c r="AU153" s="185"/>
      <c r="AV153" s="185"/>
      <c r="AW153" s="185"/>
      <c r="AX153" s="185"/>
      <c r="AY153" s="185"/>
      <c r="AZ153" s="118"/>
    </row>
    <row r="154" spans="5:52">
      <c r="E154" s="118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480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5"/>
      <c r="AT154" s="185"/>
      <c r="AU154" s="185"/>
      <c r="AV154" s="185"/>
      <c r="AW154" s="185"/>
      <c r="AX154" s="185"/>
      <c r="AY154" s="185"/>
      <c r="AZ154" s="118"/>
    </row>
    <row r="155" spans="5:52">
      <c r="E155" s="118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85"/>
      <c r="AT155" s="185"/>
      <c r="AU155" s="185"/>
      <c r="AV155" s="185"/>
      <c r="AW155" s="185"/>
      <c r="AX155" s="185"/>
      <c r="AY155" s="185"/>
      <c r="AZ155" s="118"/>
    </row>
    <row r="156" spans="5:52">
      <c r="E156" s="118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85"/>
      <c r="AT156" s="185"/>
      <c r="AU156" s="185"/>
      <c r="AV156" s="185"/>
      <c r="AW156" s="185"/>
      <c r="AX156" s="185"/>
      <c r="AY156" s="185"/>
      <c r="AZ156" s="118"/>
    </row>
    <row r="157" spans="5:52">
      <c r="E157" s="118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85"/>
      <c r="AT157" s="185"/>
      <c r="AU157" s="185"/>
      <c r="AV157" s="185"/>
      <c r="AW157" s="185"/>
      <c r="AX157" s="185"/>
      <c r="AY157" s="185"/>
      <c r="AZ157" s="118"/>
    </row>
    <row r="158" spans="5:52">
      <c r="E158" s="118"/>
      <c r="F158" s="185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85"/>
      <c r="AT158" s="185"/>
      <c r="AU158" s="185"/>
      <c r="AV158" s="185"/>
      <c r="AW158" s="185"/>
      <c r="AX158" s="185"/>
      <c r="AY158" s="185"/>
      <c r="AZ158" s="118"/>
    </row>
    <row r="159" spans="5:52">
      <c r="E159" s="118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185"/>
      <c r="AK159" s="185"/>
      <c r="AL159" s="185"/>
      <c r="AM159" s="185"/>
      <c r="AN159" s="185"/>
      <c r="AO159" s="185"/>
      <c r="AP159" s="185"/>
      <c r="AQ159" s="185"/>
      <c r="AR159" s="185"/>
      <c r="AS159" s="185"/>
      <c r="AT159" s="185"/>
      <c r="AU159" s="185"/>
      <c r="AV159" s="185"/>
      <c r="AW159" s="185"/>
      <c r="AX159" s="185"/>
      <c r="AY159" s="185"/>
      <c r="AZ159" s="118"/>
    </row>
    <row r="160" spans="5:52">
      <c r="E160" s="118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  <c r="AH160" s="185"/>
      <c r="AI160" s="185"/>
      <c r="AJ160" s="185"/>
      <c r="AK160" s="185"/>
      <c r="AL160" s="185"/>
      <c r="AM160" s="185"/>
      <c r="AN160" s="185"/>
      <c r="AO160" s="185"/>
      <c r="AP160" s="185"/>
      <c r="AQ160" s="185"/>
      <c r="AR160" s="185"/>
      <c r="AS160" s="185"/>
      <c r="AT160" s="185"/>
      <c r="AU160" s="185"/>
      <c r="AV160" s="185"/>
      <c r="AW160" s="185"/>
      <c r="AX160" s="185"/>
      <c r="AY160" s="185"/>
      <c r="AZ160" s="118"/>
    </row>
    <row r="161" spans="5:52">
      <c r="E161" s="118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  <c r="AH161" s="185"/>
      <c r="AI161" s="185"/>
      <c r="AJ161" s="185"/>
      <c r="AK161" s="185"/>
      <c r="AL161" s="185"/>
      <c r="AM161" s="185"/>
      <c r="AN161" s="185"/>
      <c r="AO161" s="185"/>
      <c r="AP161" s="185"/>
      <c r="AQ161" s="185"/>
      <c r="AR161" s="185"/>
      <c r="AS161" s="185"/>
      <c r="AT161" s="185"/>
      <c r="AU161" s="185"/>
      <c r="AV161" s="185"/>
      <c r="AW161" s="185"/>
      <c r="AX161" s="185"/>
      <c r="AY161" s="185"/>
      <c r="AZ161" s="118"/>
    </row>
    <row r="162" spans="5:52">
      <c r="E162" s="118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  <c r="AH162" s="185"/>
      <c r="AI162" s="185"/>
      <c r="AJ162" s="185"/>
      <c r="AK162" s="185"/>
      <c r="AL162" s="185"/>
      <c r="AM162" s="185"/>
      <c r="AN162" s="185"/>
      <c r="AO162" s="185"/>
      <c r="AP162" s="185"/>
      <c r="AQ162" s="185"/>
      <c r="AR162" s="185"/>
      <c r="AS162" s="185"/>
      <c r="AT162" s="185"/>
      <c r="AU162" s="185"/>
      <c r="AV162" s="185"/>
      <c r="AW162" s="185"/>
      <c r="AX162" s="185"/>
      <c r="AY162" s="185"/>
      <c r="AZ162" s="118"/>
    </row>
    <row r="163" spans="5:52">
      <c r="E163" s="118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  <c r="AA163" s="185"/>
      <c r="AB163" s="185"/>
      <c r="AC163" s="185"/>
      <c r="AD163" s="185"/>
      <c r="AE163" s="185"/>
      <c r="AF163" s="185"/>
      <c r="AG163" s="185"/>
      <c r="AH163" s="185"/>
      <c r="AI163" s="185"/>
      <c r="AJ163" s="185"/>
      <c r="AK163" s="185"/>
      <c r="AL163" s="185"/>
      <c r="AM163" s="185"/>
      <c r="AN163" s="185"/>
      <c r="AO163" s="185"/>
      <c r="AP163" s="185"/>
      <c r="AQ163" s="185"/>
      <c r="AR163" s="185"/>
      <c r="AS163" s="185"/>
      <c r="AT163" s="185"/>
      <c r="AU163" s="185"/>
      <c r="AV163" s="185"/>
      <c r="AW163" s="185"/>
      <c r="AX163" s="185"/>
      <c r="AY163" s="185"/>
      <c r="AZ163" s="118"/>
    </row>
    <row r="164" spans="5:52">
      <c r="E164" s="118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  <c r="AH164" s="185"/>
      <c r="AI164" s="185"/>
      <c r="AJ164" s="185"/>
      <c r="AK164" s="185"/>
      <c r="AL164" s="185"/>
      <c r="AM164" s="185"/>
      <c r="AN164" s="185"/>
      <c r="AO164" s="185"/>
      <c r="AP164" s="185"/>
      <c r="AQ164" s="185"/>
      <c r="AR164" s="185"/>
      <c r="AS164" s="185"/>
      <c r="AT164" s="185"/>
      <c r="AU164" s="185"/>
      <c r="AV164" s="185"/>
      <c r="AW164" s="185"/>
      <c r="AX164" s="185"/>
      <c r="AY164" s="185"/>
      <c r="AZ164" s="118"/>
    </row>
    <row r="165" spans="5:52">
      <c r="E165" s="118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  <c r="AH165" s="185"/>
      <c r="AI165" s="185"/>
      <c r="AJ165" s="185"/>
      <c r="AK165" s="185"/>
      <c r="AL165" s="185"/>
      <c r="AM165" s="185"/>
      <c r="AN165" s="185"/>
      <c r="AO165" s="185"/>
      <c r="AP165" s="185"/>
      <c r="AQ165" s="185"/>
      <c r="AR165" s="185"/>
      <c r="AS165" s="185"/>
      <c r="AT165" s="185"/>
      <c r="AU165" s="185"/>
      <c r="AV165" s="185"/>
      <c r="AW165" s="185"/>
      <c r="AX165" s="185"/>
      <c r="AY165" s="185"/>
      <c r="AZ165" s="118"/>
    </row>
    <row r="166" spans="5:52">
      <c r="E166" s="118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  <c r="AH166" s="185"/>
      <c r="AI166" s="185"/>
      <c r="AJ166" s="185"/>
      <c r="AK166" s="185"/>
      <c r="AL166" s="185"/>
      <c r="AM166" s="185"/>
      <c r="AN166" s="185"/>
      <c r="AO166" s="185"/>
      <c r="AP166" s="185"/>
      <c r="AQ166" s="185"/>
      <c r="AR166" s="185"/>
      <c r="AS166" s="185"/>
      <c r="AT166" s="185"/>
      <c r="AU166" s="185"/>
      <c r="AV166" s="185"/>
      <c r="AW166" s="185"/>
      <c r="AX166" s="185"/>
      <c r="AY166" s="185"/>
      <c r="AZ166" s="118"/>
    </row>
    <row r="167" spans="5:52">
      <c r="E167" s="118"/>
      <c r="F167" s="185"/>
      <c r="G167" s="185"/>
      <c r="H167" s="185"/>
      <c r="I167" s="185"/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  <c r="AA167" s="185"/>
      <c r="AB167" s="185"/>
      <c r="AC167" s="185"/>
      <c r="AD167" s="185"/>
      <c r="AE167" s="185"/>
      <c r="AF167" s="185"/>
      <c r="AG167" s="185"/>
      <c r="AH167" s="185"/>
      <c r="AI167" s="185"/>
      <c r="AJ167" s="185"/>
      <c r="AK167" s="185"/>
      <c r="AL167" s="185"/>
      <c r="AM167" s="185"/>
      <c r="AN167" s="185"/>
      <c r="AO167" s="185"/>
      <c r="AP167" s="185"/>
      <c r="AQ167" s="185"/>
      <c r="AR167" s="185"/>
      <c r="AS167" s="185"/>
      <c r="AT167" s="185"/>
      <c r="AU167" s="185"/>
      <c r="AV167" s="185"/>
      <c r="AW167" s="185"/>
      <c r="AX167" s="185"/>
      <c r="AY167" s="185"/>
      <c r="AZ167" s="118"/>
    </row>
    <row r="168" spans="5:52">
      <c r="E168" s="118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18"/>
    </row>
    <row r="169" spans="5:52">
      <c r="E169" s="118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  <c r="AR169" s="185"/>
      <c r="AS169" s="185"/>
      <c r="AT169" s="185"/>
      <c r="AU169" s="185"/>
      <c r="AV169" s="185"/>
      <c r="AW169" s="185"/>
      <c r="AX169" s="185"/>
      <c r="AY169" s="185"/>
      <c r="AZ169" s="118"/>
    </row>
    <row r="170" spans="5:52">
      <c r="E170" s="118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185"/>
      <c r="AT170" s="185"/>
      <c r="AU170" s="185"/>
      <c r="AV170" s="185"/>
      <c r="AW170" s="185"/>
      <c r="AX170" s="185"/>
      <c r="AY170" s="185"/>
      <c r="AZ170" s="118"/>
    </row>
    <row r="171" spans="5:52">
      <c r="E171" s="118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5"/>
      <c r="AT171" s="185"/>
      <c r="AU171" s="185"/>
      <c r="AV171" s="185"/>
      <c r="AW171" s="185"/>
      <c r="AX171" s="185"/>
      <c r="AY171" s="185"/>
      <c r="AZ171" s="118"/>
    </row>
    <row r="172" spans="5:52">
      <c r="E172" s="118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5"/>
      <c r="AT172" s="185"/>
      <c r="AU172" s="185"/>
      <c r="AV172" s="185"/>
      <c r="AW172" s="185"/>
      <c r="AX172" s="185"/>
      <c r="AY172" s="185"/>
      <c r="AZ172" s="118"/>
    </row>
    <row r="173" spans="5:52">
      <c r="E173" s="118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5"/>
      <c r="AT173" s="185"/>
      <c r="AU173" s="185"/>
      <c r="AV173" s="185"/>
      <c r="AW173" s="185"/>
      <c r="AX173" s="185"/>
      <c r="AY173" s="185"/>
      <c r="AZ173" s="118"/>
    </row>
    <row r="174" spans="5:52">
      <c r="E174" s="118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5"/>
      <c r="AT174" s="185"/>
      <c r="AU174" s="185"/>
      <c r="AV174" s="185"/>
      <c r="AW174" s="185"/>
      <c r="AX174" s="185"/>
      <c r="AY174" s="185"/>
      <c r="AZ174" s="118"/>
    </row>
    <row r="175" spans="5:52">
      <c r="E175" s="118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85"/>
      <c r="AT175" s="185"/>
      <c r="AU175" s="185"/>
      <c r="AV175" s="185"/>
      <c r="AW175" s="185"/>
      <c r="AX175" s="185"/>
      <c r="AY175" s="185"/>
      <c r="AZ175" s="118"/>
    </row>
    <row r="176" spans="5:52"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8"/>
      <c r="AT176" s="118"/>
      <c r="AU176" s="118"/>
      <c r="AV176" s="118"/>
      <c r="AW176" s="118"/>
      <c r="AX176" s="118"/>
      <c r="AY176" s="118"/>
      <c r="AZ176" s="118"/>
    </row>
    <row r="177" spans="5:52"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8"/>
      <c r="AT177" s="118"/>
      <c r="AU177" s="118"/>
      <c r="AV177" s="118"/>
      <c r="AW177" s="118"/>
      <c r="AX177" s="118"/>
      <c r="AY177" s="118"/>
      <c r="AZ177" s="118"/>
    </row>
    <row r="178" spans="5:52"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8"/>
      <c r="AT178" s="118"/>
      <c r="AU178" s="118"/>
      <c r="AV178" s="118"/>
      <c r="AW178" s="118"/>
      <c r="AX178" s="118"/>
      <c r="AY178" s="118"/>
      <c r="AZ178" s="118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45690-F150-344E-85A4-613D692DCBC6}">
  <dimension ref="A2:Q53"/>
  <sheetViews>
    <sheetView workbookViewId="0">
      <selection activeCell="M44" sqref="M44"/>
    </sheetView>
  </sheetViews>
  <sheetFormatPr baseColWidth="10" defaultRowHeight="16"/>
  <cols>
    <col min="1" max="1" width="24.1640625" bestFit="1" customWidth="1"/>
    <col min="2" max="14" width="16.5" customWidth="1"/>
  </cols>
  <sheetData>
    <row r="2" spans="1: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1" t="s">
        <v>379</v>
      </c>
      <c r="C3" s="2"/>
      <c r="D3" s="2"/>
      <c r="E3" s="2"/>
      <c r="F3" s="2"/>
      <c r="G3" s="2" t="s">
        <v>145</v>
      </c>
      <c r="H3" s="2"/>
      <c r="I3" s="2"/>
      <c r="J3" s="2"/>
      <c r="K3" s="2"/>
      <c r="L3" s="2"/>
      <c r="M3" s="2"/>
      <c r="N3" s="2"/>
      <c r="O3" s="2"/>
    </row>
    <row r="4" spans="1:15">
      <c r="A4" s="2"/>
      <c r="B4" s="2" t="s">
        <v>164</v>
      </c>
      <c r="C4" s="2"/>
      <c r="D4" s="2"/>
      <c r="E4" s="2"/>
      <c r="F4" s="2"/>
      <c r="G4" s="2" t="s">
        <v>165</v>
      </c>
      <c r="H4" s="2"/>
      <c r="I4" s="2"/>
      <c r="J4" s="2"/>
      <c r="K4" s="2" t="s">
        <v>166</v>
      </c>
      <c r="L4" s="2"/>
      <c r="M4" s="2"/>
      <c r="N4" s="2"/>
      <c r="O4" s="2"/>
    </row>
    <row r="5" spans="1:15">
      <c r="A5" s="30" t="s">
        <v>167</v>
      </c>
      <c r="B5" s="12">
        <v>9.17</v>
      </c>
      <c r="C5" s="13">
        <v>7.46</v>
      </c>
      <c r="D5" s="13">
        <v>6.66</v>
      </c>
      <c r="E5" s="13">
        <v>10.1</v>
      </c>
      <c r="F5" s="14">
        <v>8.23</v>
      </c>
      <c r="G5" s="21">
        <v>11.9</v>
      </c>
      <c r="H5" s="22">
        <v>10.9</v>
      </c>
      <c r="I5" s="22">
        <v>12</v>
      </c>
      <c r="J5" s="23">
        <v>18.5</v>
      </c>
      <c r="K5" s="277">
        <v>77.5</v>
      </c>
      <c r="L5" s="278">
        <v>74.400000000000006</v>
      </c>
      <c r="M5" s="278">
        <v>76.900000000000006</v>
      </c>
      <c r="N5" s="279">
        <v>83.1</v>
      </c>
      <c r="O5" s="2"/>
    </row>
    <row r="6" spans="1:15">
      <c r="A6" s="32" t="s">
        <v>157</v>
      </c>
      <c r="B6" s="18">
        <v>89.4</v>
      </c>
      <c r="C6" s="19">
        <v>90.5</v>
      </c>
      <c r="D6" s="19">
        <v>91.5</v>
      </c>
      <c r="E6" s="19">
        <v>88</v>
      </c>
      <c r="F6" s="20">
        <v>90.2</v>
      </c>
      <c r="G6" s="27">
        <v>84.2</v>
      </c>
      <c r="H6" s="28">
        <v>86.8</v>
      </c>
      <c r="I6" s="28">
        <v>84.9</v>
      </c>
      <c r="J6" s="29">
        <v>77.400000000000006</v>
      </c>
      <c r="K6" s="282">
        <v>18.8</v>
      </c>
      <c r="L6" s="283">
        <v>22.1</v>
      </c>
      <c r="M6" s="283">
        <v>20.100000000000001</v>
      </c>
      <c r="N6" s="284">
        <v>14.2</v>
      </c>
      <c r="O6" s="2"/>
    </row>
    <row r="7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>
      <c r="A9" s="1" t="s">
        <v>0</v>
      </c>
      <c r="C9" s="2" t="s">
        <v>145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>
      <c r="A10" s="2"/>
      <c r="B10" s="2" t="s">
        <v>164</v>
      </c>
      <c r="C10" s="2" t="s">
        <v>165</v>
      </c>
      <c r="D10" s="2" t="s">
        <v>166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30" t="s">
        <v>167</v>
      </c>
      <c r="B11" s="133">
        <f>AVERAGE(B5:F5)</f>
        <v>8.3240000000000016</v>
      </c>
      <c r="C11" s="134">
        <f>AVERAGE(G5:J5)</f>
        <v>13.324999999999999</v>
      </c>
      <c r="D11" s="271">
        <f>AVERAGE(K5:N5)</f>
        <v>77.974999999999994</v>
      </c>
      <c r="E11" s="2"/>
    </row>
    <row r="12" spans="1:15">
      <c r="A12" s="32" t="s">
        <v>157</v>
      </c>
      <c r="B12" s="272">
        <f>AVERAGE(B6:F6)</f>
        <v>89.919999999999987</v>
      </c>
      <c r="C12" s="273">
        <f>AVERAGE(G6:J6)</f>
        <v>83.325000000000003</v>
      </c>
      <c r="D12" s="274">
        <f>AVERAGE(K6:N6)</f>
        <v>18.8</v>
      </c>
      <c r="E12" s="2"/>
    </row>
    <row r="13" spans="1: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A14" s="1" t="s">
        <v>44</v>
      </c>
      <c r="C14" s="2" t="s">
        <v>145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>
      <c r="A15" s="2"/>
      <c r="B15" s="2" t="s">
        <v>164</v>
      </c>
      <c r="C15" s="2" t="s">
        <v>165</v>
      </c>
      <c r="D15" s="2" t="s">
        <v>166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>
      <c r="A16" s="30" t="s">
        <v>167</v>
      </c>
      <c r="B16" s="133">
        <f>STDEV(B5:F5)</f>
        <v>1.3596065607373216</v>
      </c>
      <c r="C16" s="134">
        <f>STDEV(G5:J5)</f>
        <v>3.4855654730139127</v>
      </c>
      <c r="D16" s="271">
        <f>STDEV(K5:N5)</f>
        <v>3.6709444742917725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>
      <c r="A17" s="32" t="s">
        <v>157</v>
      </c>
      <c r="B17" s="272">
        <f>STDEV(B6:F6)</f>
        <v>1.310343466423975</v>
      </c>
      <c r="C17" s="273">
        <f>STDEV(G6:J6)</f>
        <v>4.099898372724212</v>
      </c>
      <c r="D17" s="274">
        <f>STDEV(K6:N6)</f>
        <v>3.3536050254415164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1" t="s">
        <v>13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>
      <c r="B20" s="2" t="s">
        <v>168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>
      <c r="A21" s="30" t="s">
        <v>167</v>
      </c>
      <c r="B21" s="100">
        <f>TTEST(B5:F5,G5:J5,2,2)</f>
        <v>2.0546786824154162E-2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>
      <c r="A22" s="32" t="s">
        <v>157</v>
      </c>
      <c r="B22" s="275">
        <f>TTEST(B6:F6,G6:J6,2,2)</f>
        <v>1.089097852951338E-2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>
      <c r="B24" s="2" t="s">
        <v>169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A25" s="30" t="s">
        <v>167</v>
      </c>
      <c r="B25" s="69">
        <f>TTEST(B5:F5,K5:N5,2,2)</f>
        <v>1.6687405853053802E-9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>
      <c r="A26" s="32" t="s">
        <v>157</v>
      </c>
      <c r="B26" s="71">
        <f>TTEST(B6:F6,K6:N6,2,2)</f>
        <v>8.1564558253460302E-10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>
      <c r="A27" s="2"/>
      <c r="B27" s="27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>
      <c r="B28" s="276" t="s">
        <v>170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>
      <c r="A29" s="30" t="s">
        <v>167</v>
      </c>
      <c r="B29" s="69">
        <f>TTEST(G5:J5,K5:N5,2,2)</f>
        <v>2.3728312434282546E-7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>
      <c r="A30" s="32" t="s">
        <v>157</v>
      </c>
      <c r="B30" s="71">
        <f>TTEST(G6:J6,K6:N6,2,2)</f>
        <v>3.1431019788068852E-7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7">
      <c r="A34" s="1" t="s">
        <v>442</v>
      </c>
      <c r="C34" s="2"/>
      <c r="D34" s="2"/>
      <c r="E34" s="2"/>
      <c r="F34" s="2"/>
      <c r="G34" s="2" t="s">
        <v>145</v>
      </c>
      <c r="H34" s="2"/>
      <c r="I34" s="2"/>
      <c r="J34" s="2"/>
      <c r="K34" s="2"/>
      <c r="L34" s="2"/>
      <c r="M34" s="2"/>
      <c r="N34" s="2"/>
      <c r="O34" s="2"/>
    </row>
    <row r="35" spans="1:17">
      <c r="A35" s="2"/>
      <c r="B35" s="2" t="s">
        <v>164</v>
      </c>
      <c r="C35" s="2"/>
      <c r="D35" s="2"/>
      <c r="E35" s="2"/>
      <c r="F35" s="2"/>
      <c r="G35" s="2" t="s">
        <v>165</v>
      </c>
      <c r="H35" s="2"/>
      <c r="I35" s="2"/>
      <c r="J35" s="2"/>
      <c r="L35" s="2" t="s">
        <v>166</v>
      </c>
      <c r="M35" s="2"/>
      <c r="N35" s="2"/>
      <c r="O35" s="2"/>
    </row>
    <row r="36" spans="1:17">
      <c r="A36" s="76" t="s">
        <v>172</v>
      </c>
      <c r="B36" s="572">
        <v>42.9</v>
      </c>
      <c r="C36" s="573">
        <v>50.7</v>
      </c>
      <c r="D36" s="573">
        <v>36.9</v>
      </c>
      <c r="E36" s="573">
        <v>40.5</v>
      </c>
      <c r="F36" s="574">
        <v>42.7</v>
      </c>
      <c r="G36" s="575">
        <v>47.4</v>
      </c>
      <c r="H36" s="576">
        <v>36.1</v>
      </c>
      <c r="I36" s="576">
        <v>37.6</v>
      </c>
      <c r="J36" s="576">
        <v>33.200000000000003</v>
      </c>
      <c r="K36" s="577"/>
      <c r="L36" s="278">
        <v>6.2</v>
      </c>
      <c r="M36" s="278">
        <v>4.25</v>
      </c>
      <c r="N36" s="278">
        <v>4.5999999999999996</v>
      </c>
      <c r="O36" s="278">
        <v>4.5999999999999996</v>
      </c>
      <c r="P36" s="279"/>
    </row>
    <row r="37" spans="1:17">
      <c r="A37" s="1" t="s">
        <v>0</v>
      </c>
      <c r="C37" s="2" t="s">
        <v>145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7">
      <c r="A38" s="2"/>
      <c r="B38" s="2" t="s">
        <v>164</v>
      </c>
      <c r="C38" s="2" t="s">
        <v>165</v>
      </c>
      <c r="D38" s="2" t="s">
        <v>166</v>
      </c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7">
      <c r="A39" s="565" t="s">
        <v>172</v>
      </c>
      <c r="B39" s="566">
        <f>AVERAGE(B36:F36)</f>
        <v>42.739999999999995</v>
      </c>
      <c r="C39" s="567">
        <f>AVERAGE(G36:K36)</f>
        <v>38.575000000000003</v>
      </c>
      <c r="D39" s="285">
        <f>AVERAGE(L36:P36)</f>
        <v>4.9124999999999996</v>
      </c>
      <c r="E39" s="2"/>
    </row>
    <row r="40" spans="1:17">
      <c r="B40" s="2"/>
      <c r="C40" s="2"/>
      <c r="D40" s="2"/>
      <c r="E40" s="2"/>
      <c r="F40" s="287"/>
      <c r="G40" s="287"/>
      <c r="H40" s="287"/>
      <c r="I40" s="287"/>
      <c r="J40" s="287"/>
      <c r="K40" s="287"/>
      <c r="L40" s="287"/>
      <c r="M40" s="287"/>
      <c r="N40" s="287"/>
      <c r="O40" s="287"/>
      <c r="P40" s="287"/>
      <c r="Q40" s="287"/>
    </row>
    <row r="41" spans="1:17">
      <c r="A41" s="1" t="s">
        <v>44</v>
      </c>
      <c r="C41" s="2" t="s">
        <v>145</v>
      </c>
      <c r="D41" s="2"/>
      <c r="E41" s="2"/>
      <c r="F41" s="287"/>
      <c r="G41" s="287"/>
      <c r="H41" s="287"/>
      <c r="I41" s="287"/>
      <c r="J41" s="287"/>
      <c r="K41" s="287"/>
      <c r="L41" s="287"/>
      <c r="M41" s="287"/>
      <c r="N41" s="287"/>
      <c r="O41" s="287"/>
      <c r="P41" s="287"/>
      <c r="Q41" s="287"/>
    </row>
    <row r="42" spans="1:17">
      <c r="A42" s="2"/>
      <c r="B42" s="2" t="s">
        <v>164</v>
      </c>
      <c r="C42" s="2" t="s">
        <v>165</v>
      </c>
      <c r="D42" s="2" t="s">
        <v>166</v>
      </c>
      <c r="E42" s="2"/>
      <c r="F42" s="287"/>
      <c r="G42" s="287"/>
      <c r="H42" s="287"/>
      <c r="I42" s="287"/>
      <c r="J42" s="287"/>
      <c r="K42" s="287"/>
      <c r="L42" s="287"/>
      <c r="M42" s="287"/>
      <c r="N42" s="287"/>
      <c r="O42" s="287"/>
      <c r="P42" s="287"/>
      <c r="Q42" s="287"/>
    </row>
    <row r="43" spans="1:17">
      <c r="A43" s="565" t="s">
        <v>172</v>
      </c>
      <c r="B43" s="568">
        <f>STDEV(B36:F36)</f>
        <v>5.0624104930359168</v>
      </c>
      <c r="C43" s="569">
        <f>STDEV(G36:K36)</f>
        <v>6.1602894953618872</v>
      </c>
      <c r="D43" s="288">
        <f>STDEV(L36:P36)</f>
        <v>0.8740471001801533</v>
      </c>
      <c r="E43" s="2"/>
      <c r="F43" s="116"/>
      <c r="G43" s="116"/>
      <c r="H43" s="116"/>
      <c r="I43" s="116"/>
      <c r="J43" s="116"/>
      <c r="K43" s="116"/>
      <c r="L43" s="116"/>
      <c r="M43" s="116"/>
      <c r="N43" s="116"/>
      <c r="O43" s="286"/>
      <c r="P43" s="286"/>
      <c r="Q43" s="286"/>
    </row>
    <row r="44" spans="1:17">
      <c r="B44" s="2"/>
      <c r="C44" s="2"/>
      <c r="D44" s="2"/>
      <c r="E44" s="2"/>
      <c r="F44" s="286"/>
      <c r="G44" s="289"/>
      <c r="H44" s="289"/>
      <c r="I44" s="289"/>
      <c r="J44" s="289"/>
      <c r="K44" s="289"/>
      <c r="L44" s="289"/>
      <c r="M44" s="286"/>
      <c r="N44" s="286"/>
      <c r="O44" s="286"/>
      <c r="P44" s="286"/>
      <c r="Q44" s="286"/>
    </row>
    <row r="45" spans="1:17">
      <c r="A45" s="1" t="s">
        <v>13</v>
      </c>
      <c r="B45" s="2"/>
      <c r="C45" s="2"/>
      <c r="D45" s="2"/>
      <c r="E45" s="2"/>
      <c r="F45" s="289"/>
      <c r="G45" s="289"/>
      <c r="H45" s="289"/>
      <c r="I45" s="289"/>
      <c r="J45" s="289"/>
      <c r="K45" s="289"/>
      <c r="L45" s="289"/>
      <c r="M45" s="289"/>
      <c r="N45" s="289"/>
      <c r="O45" s="289"/>
      <c r="P45" s="289"/>
      <c r="Q45" s="286"/>
    </row>
    <row r="46" spans="1:17">
      <c r="B46" s="2" t="s">
        <v>168</v>
      </c>
      <c r="C46" s="2"/>
      <c r="D46" s="2"/>
      <c r="E46" s="2"/>
      <c r="F46" s="289"/>
      <c r="G46" s="289"/>
      <c r="H46" s="289"/>
      <c r="I46" s="289"/>
      <c r="J46" s="289"/>
      <c r="K46" s="289"/>
      <c r="L46" s="289"/>
      <c r="M46" s="289"/>
      <c r="N46" s="289"/>
      <c r="O46" s="289"/>
      <c r="P46" s="289"/>
      <c r="Q46" s="286"/>
    </row>
    <row r="47" spans="1:17">
      <c r="A47" s="565" t="s">
        <v>172</v>
      </c>
      <c r="B47" s="570">
        <f>TTEST(B36:F36,G36:K36,2,2)</f>
        <v>0.30094730735100639</v>
      </c>
      <c r="C47" s="2"/>
      <c r="D47" s="2"/>
      <c r="E47" s="2"/>
      <c r="F47" s="289"/>
      <c r="G47" s="289"/>
      <c r="H47" s="289"/>
      <c r="I47" s="289"/>
      <c r="J47" s="289"/>
      <c r="K47" s="289"/>
      <c r="L47" s="289"/>
      <c r="M47" s="289"/>
      <c r="N47" s="289"/>
      <c r="O47" s="289"/>
      <c r="P47" s="289"/>
      <c r="Q47" s="286"/>
    </row>
    <row r="48" spans="1:17">
      <c r="D48" s="2"/>
      <c r="E48" s="2"/>
      <c r="F48" s="116"/>
      <c r="G48" s="116"/>
      <c r="H48" s="116"/>
      <c r="I48" s="116"/>
      <c r="J48" s="116"/>
      <c r="K48" s="116"/>
      <c r="L48" s="116"/>
      <c r="M48" s="116"/>
      <c r="N48" s="116"/>
      <c r="O48" s="286"/>
      <c r="P48" s="286"/>
      <c r="Q48" s="286"/>
    </row>
    <row r="49" spans="1:17">
      <c r="B49" s="2" t="s">
        <v>169</v>
      </c>
      <c r="C49" s="2"/>
      <c r="D49" s="2"/>
      <c r="E49" s="2"/>
      <c r="F49" s="116"/>
      <c r="G49" s="116"/>
      <c r="H49" s="116"/>
      <c r="I49" s="116"/>
      <c r="J49" s="116"/>
      <c r="K49" s="116"/>
      <c r="L49" s="116"/>
      <c r="M49" s="116"/>
      <c r="N49" s="116"/>
      <c r="O49" s="286"/>
      <c r="P49" s="286"/>
      <c r="Q49" s="286"/>
    </row>
    <row r="50" spans="1:17">
      <c r="A50" s="565" t="s">
        <v>172</v>
      </c>
      <c r="B50" s="571">
        <f>TTEST(B36:F36,L36:P36,2,2)</f>
        <v>1.7100727267861477E-6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7">
      <c r="B51" s="27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7">
      <c r="B52" s="276" t="s">
        <v>170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7">
      <c r="A53" s="565" t="s">
        <v>172</v>
      </c>
      <c r="B53" s="571">
        <f>TTEST(G36:K36,L36:P36,2,2)</f>
        <v>3.6881708225969124E-5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B230F-09A9-CB46-A894-9EDD8B624DA0}">
  <dimension ref="A2:N29"/>
  <sheetViews>
    <sheetView workbookViewId="0">
      <selection activeCell="F27" sqref="F27"/>
    </sheetView>
  </sheetViews>
  <sheetFormatPr baseColWidth="10" defaultRowHeight="16"/>
  <cols>
    <col min="1" max="1" width="24.1640625" bestFit="1" customWidth="1"/>
    <col min="2" max="14" width="16.5" customWidth="1"/>
  </cols>
  <sheetData>
    <row r="2" spans="1:14">
      <c r="A2" s="1" t="s">
        <v>178</v>
      </c>
      <c r="C2" s="2"/>
      <c r="D2" s="2"/>
      <c r="E2" s="2"/>
      <c r="F2" s="2"/>
      <c r="G2" s="2" t="s">
        <v>145</v>
      </c>
      <c r="H2" s="2"/>
      <c r="I2" s="2"/>
      <c r="J2" s="2"/>
      <c r="K2" s="2"/>
      <c r="L2" s="2"/>
      <c r="M2" s="2"/>
      <c r="N2" s="2"/>
    </row>
    <row r="3" spans="1:14">
      <c r="A3" s="2"/>
      <c r="B3" s="2" t="s">
        <v>164</v>
      </c>
      <c r="C3" s="2"/>
      <c r="D3" s="2"/>
      <c r="E3" s="2"/>
      <c r="F3" s="2"/>
      <c r="G3" s="2" t="s">
        <v>165</v>
      </c>
      <c r="H3" s="2"/>
      <c r="I3" s="2"/>
      <c r="J3" s="2"/>
      <c r="K3" s="2" t="s">
        <v>166</v>
      </c>
      <c r="L3" s="2"/>
      <c r="M3" s="2"/>
      <c r="N3" s="2"/>
    </row>
    <row r="4" spans="1:14">
      <c r="A4" s="30" t="s">
        <v>179</v>
      </c>
      <c r="B4" s="12">
        <v>90.1</v>
      </c>
      <c r="C4" s="13">
        <v>84.1</v>
      </c>
      <c r="D4" s="13">
        <v>81.599999999999994</v>
      </c>
      <c r="E4" s="13">
        <v>87</v>
      </c>
      <c r="F4" s="14">
        <v>82.3</v>
      </c>
      <c r="G4" s="21">
        <v>37.1</v>
      </c>
      <c r="H4" s="22">
        <v>53.2</v>
      </c>
      <c r="I4" s="22">
        <v>46.8</v>
      </c>
      <c r="J4" s="23">
        <v>37.4</v>
      </c>
      <c r="K4" s="277">
        <v>74.7</v>
      </c>
      <c r="L4" s="278">
        <v>70</v>
      </c>
      <c r="M4" s="278">
        <v>63.3</v>
      </c>
      <c r="N4" s="279">
        <v>65.7</v>
      </c>
    </row>
    <row r="5" spans="1:14">
      <c r="A5" s="32" t="s">
        <v>180</v>
      </c>
      <c r="B5" s="18">
        <v>28287</v>
      </c>
      <c r="C5" s="19">
        <v>33586</v>
      </c>
      <c r="D5" s="19">
        <v>32610</v>
      </c>
      <c r="E5" s="19">
        <v>37153</v>
      </c>
      <c r="F5" s="20">
        <v>31975</v>
      </c>
      <c r="G5" s="27">
        <v>3414</v>
      </c>
      <c r="H5" s="28">
        <v>2576</v>
      </c>
      <c r="I5" s="28">
        <v>2169</v>
      </c>
      <c r="J5" s="29">
        <v>2391</v>
      </c>
      <c r="K5" s="282">
        <v>2946</v>
      </c>
      <c r="L5" s="283">
        <v>3045</v>
      </c>
      <c r="M5" s="283">
        <v>2288</v>
      </c>
      <c r="N5" s="284">
        <v>2439</v>
      </c>
    </row>
    <row r="6" spans="1:1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>
      <c r="A8" s="1" t="s">
        <v>0</v>
      </c>
      <c r="C8" s="2" t="s">
        <v>145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>
      <c r="A9" s="2"/>
      <c r="B9" s="2" t="s">
        <v>164</v>
      </c>
      <c r="C9" s="2" t="s">
        <v>165</v>
      </c>
      <c r="D9" s="2" t="s">
        <v>166</v>
      </c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>
      <c r="A10" s="30" t="s">
        <v>179</v>
      </c>
      <c r="B10" s="3">
        <f>AVERAGE(B4:F4)</f>
        <v>85.02</v>
      </c>
      <c r="C10" s="4">
        <f>AVERAGE(G4:J4)</f>
        <v>43.625000000000007</v>
      </c>
      <c r="D10" s="290">
        <f>AVERAGE(K4:N4)</f>
        <v>68.424999999999997</v>
      </c>
      <c r="E10" s="2"/>
    </row>
    <row r="11" spans="1:14">
      <c r="A11" s="32" t="s">
        <v>180</v>
      </c>
      <c r="B11" s="291">
        <f>AVERAGE(B5:F5)</f>
        <v>32722.2</v>
      </c>
      <c r="C11" s="292">
        <f>AVERAGE(G5:J5)</f>
        <v>2637.5</v>
      </c>
      <c r="D11" s="293">
        <f>AVERAGE(K5:N5)</f>
        <v>2679.5</v>
      </c>
      <c r="E11" s="2"/>
    </row>
    <row r="12" spans="1:1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>
      <c r="A13" s="1" t="s">
        <v>44</v>
      </c>
      <c r="C13" s="2" t="s">
        <v>145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>
      <c r="A14" s="2"/>
      <c r="B14" s="2" t="s">
        <v>164</v>
      </c>
      <c r="C14" s="2" t="s">
        <v>165</v>
      </c>
      <c r="D14" s="2" t="s">
        <v>166</v>
      </c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>
      <c r="A15" s="30" t="s">
        <v>179</v>
      </c>
      <c r="B15" s="79">
        <f>STDEV(B4:F4)</f>
        <v>3.5237763833705453</v>
      </c>
      <c r="C15" s="106">
        <f>STDEV(G4:J4)</f>
        <v>7.812116657261714</v>
      </c>
      <c r="D15" s="294">
        <f>STDEV(K4:N4)</f>
        <v>5.0182168147659798</v>
      </c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>
      <c r="A16" s="32" t="s">
        <v>180</v>
      </c>
      <c r="B16" s="291">
        <f>STDEV(B5:F5)</f>
        <v>3186.6924388776524</v>
      </c>
      <c r="C16" s="292">
        <f>STDEV(G5:J5)</f>
        <v>543.749022987628</v>
      </c>
      <c r="D16" s="293">
        <f>STDEV(K5:N5)</f>
        <v>372.25663190868744</v>
      </c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>
      <c r="A18" s="1" t="s">
        <v>13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>
      <c r="B19" s="2" t="s">
        <v>168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>
      <c r="A20" s="30" t="s">
        <v>179</v>
      </c>
      <c r="B20" s="69">
        <f>TTEST(B4:F4,G4:J4,2,2)</f>
        <v>1.3660920448282217E-5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>
      <c r="A21" s="32" t="s">
        <v>180</v>
      </c>
      <c r="B21" s="71">
        <f>TTEST(B5:F5,G5:J5,2,2)</f>
        <v>3.4480737919184216E-7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>
      <c r="B23" s="2" t="s">
        <v>169</v>
      </c>
      <c r="C23" s="2"/>
      <c r="D23" s="2"/>
      <c r="E23" s="2"/>
      <c r="F23" s="2"/>
    </row>
    <row r="24" spans="1:14">
      <c r="A24" s="30" t="s">
        <v>179</v>
      </c>
      <c r="B24" s="69">
        <f>TTEST(B4:F4,K4:N4,2,2)</f>
        <v>6.3116109260012883E-4</v>
      </c>
      <c r="C24" s="2"/>
      <c r="D24" s="2"/>
      <c r="E24" s="2"/>
      <c r="F24" s="2"/>
    </row>
    <row r="25" spans="1:14">
      <c r="A25" s="32" t="s">
        <v>180</v>
      </c>
      <c r="B25" s="71">
        <f>TTEST(B5:F5,K5:N5,2,2)</f>
        <v>3.347352459215215E-7</v>
      </c>
      <c r="C25" s="2"/>
      <c r="D25" s="2"/>
      <c r="E25" s="2"/>
      <c r="F25" s="2"/>
    </row>
    <row r="26" spans="1:14">
      <c r="A26" s="2"/>
      <c r="B26" s="276"/>
      <c r="C26" s="2"/>
      <c r="D26" s="2"/>
      <c r="E26" s="2"/>
      <c r="F26" s="2"/>
    </row>
    <row r="27" spans="1:14">
      <c r="B27" s="276" t="s">
        <v>170</v>
      </c>
      <c r="C27" s="2"/>
      <c r="D27" s="2"/>
      <c r="E27" s="2"/>
      <c r="F27" s="2"/>
    </row>
    <row r="28" spans="1:14">
      <c r="A28" s="30" t="s">
        <v>179</v>
      </c>
      <c r="B28" s="100">
        <f>TTEST(G4:J4,K4:N4,2,2)</f>
        <v>1.7580433157654556E-3</v>
      </c>
      <c r="C28" s="2"/>
      <c r="D28" s="2"/>
      <c r="E28" s="2"/>
      <c r="F28" s="2"/>
    </row>
    <row r="29" spans="1:14">
      <c r="A29" s="32" t="s">
        <v>180</v>
      </c>
      <c r="B29" s="275">
        <f>TTEST(G5:J5,K5:N5,2,2)</f>
        <v>0.90273161969389504</v>
      </c>
      <c r="C29" s="2"/>
      <c r="D29" s="2"/>
      <c r="E29" s="2"/>
      <c r="F2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B3887-77CE-4549-A9E5-CB1D4E291B90}">
  <sheetPr codeName="Sheet3"/>
  <dimension ref="A2:S134"/>
  <sheetViews>
    <sheetView workbookViewId="0">
      <selection activeCell="D134" sqref="D134"/>
    </sheetView>
  </sheetViews>
  <sheetFormatPr baseColWidth="10" defaultRowHeight="16"/>
  <sheetData>
    <row r="2" spans="1:15">
      <c r="A2" s="1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2"/>
      <c r="B3" s="2" t="s">
        <v>5</v>
      </c>
      <c r="C3" s="2"/>
      <c r="D3" s="2"/>
      <c r="E3" s="2"/>
      <c r="F3" s="2"/>
      <c r="G3" s="2"/>
      <c r="H3" s="2"/>
      <c r="I3" s="2" t="s">
        <v>6</v>
      </c>
      <c r="J3" s="2"/>
      <c r="K3" s="2"/>
      <c r="L3" s="2"/>
      <c r="M3" s="2"/>
      <c r="N3" s="2"/>
      <c r="O3" s="2"/>
    </row>
    <row r="4" spans="1:15">
      <c r="A4" s="30" t="s">
        <v>9</v>
      </c>
      <c r="B4" s="12">
        <v>0.50256179999999995</v>
      </c>
      <c r="C4" s="13">
        <v>0.80448785999999994</v>
      </c>
      <c r="D4" s="13">
        <v>0.14371584000000001</v>
      </c>
      <c r="E4" s="13"/>
      <c r="F4" s="13"/>
      <c r="G4" s="13"/>
      <c r="H4" s="14"/>
      <c r="I4" s="21">
        <v>0.47579000000000005</v>
      </c>
      <c r="J4" s="22">
        <v>0.248192</v>
      </c>
      <c r="K4" s="22">
        <v>0.210561</v>
      </c>
      <c r="L4" s="22"/>
      <c r="M4" s="22"/>
      <c r="N4" s="22"/>
      <c r="O4" s="23"/>
    </row>
    <row r="5" spans="1:15">
      <c r="A5" s="31" t="s">
        <v>10</v>
      </c>
      <c r="B5" s="15">
        <v>3.6902184</v>
      </c>
      <c r="C5" s="16">
        <v>3.8898143999999992</v>
      </c>
      <c r="D5" s="16">
        <v>3.5685986999999999</v>
      </c>
      <c r="E5" s="16">
        <v>2.7940324999999997</v>
      </c>
      <c r="F5" s="16">
        <v>2.7780928999999999</v>
      </c>
      <c r="G5" s="16">
        <v>2.8749899999999999</v>
      </c>
      <c r="H5" s="17">
        <v>1.926126</v>
      </c>
      <c r="I5" s="24">
        <v>1.2898422</v>
      </c>
      <c r="J5" s="25">
        <v>2.4029459999999996</v>
      </c>
      <c r="K5" s="25">
        <v>2.3806439999999998</v>
      </c>
      <c r="L5" s="25">
        <v>3.1513439999999999</v>
      </c>
      <c r="M5" s="25">
        <v>2.3432699999999995</v>
      </c>
      <c r="N5" s="25">
        <v>3.1385749999999994</v>
      </c>
      <c r="O5" s="26">
        <v>3.6074919999999997</v>
      </c>
    </row>
    <row r="6" spans="1:15">
      <c r="A6" s="32" t="s">
        <v>11</v>
      </c>
      <c r="B6" s="18">
        <v>4.7200765599999999</v>
      </c>
      <c r="C6" s="19">
        <v>4.74198948</v>
      </c>
      <c r="D6" s="19">
        <v>3.4949607</v>
      </c>
      <c r="E6" s="19">
        <v>3.4514596199999996</v>
      </c>
      <c r="F6" s="19">
        <v>2.7626522599999999</v>
      </c>
      <c r="G6" s="19">
        <v>2.9269418200000006</v>
      </c>
      <c r="H6" s="20"/>
      <c r="I6" s="27">
        <v>3.4684775100000005</v>
      </c>
      <c r="J6" s="28">
        <v>3.6471106099999995</v>
      </c>
      <c r="K6" s="28">
        <v>7.1449479</v>
      </c>
      <c r="L6" s="28">
        <v>1.3169279999999999</v>
      </c>
      <c r="M6" s="28">
        <v>1.7233240000000001</v>
      </c>
      <c r="N6" s="28">
        <v>2.1766289999999997</v>
      </c>
      <c r="O6" s="29"/>
    </row>
    <row r="7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>
      <c r="A8" s="1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>
      <c r="A9" s="30" t="s">
        <v>9</v>
      </c>
      <c r="B9" s="79">
        <f>AVERAGE(B4:D4)</f>
        <v>0.48358849999999998</v>
      </c>
      <c r="C9" s="106">
        <f>AVERAGE(I4:K4)</f>
        <v>0.31151433333333334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>
      <c r="A10" s="31" t="s">
        <v>10</v>
      </c>
      <c r="B10" s="107">
        <f>AVERAGE(B5:H5)</f>
        <v>3.0745532714285715</v>
      </c>
      <c r="C10" s="108">
        <f>AVERAGE(I5:O5)</f>
        <v>2.6163018857142855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32" t="s">
        <v>11</v>
      </c>
      <c r="B11" s="109">
        <f>AVERAGE(B6:G6)</f>
        <v>3.683013406666666</v>
      </c>
      <c r="C11" s="110">
        <f>AVERAGE(I6:N6)</f>
        <v>3.24623617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>
      <c r="A13" s="1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A14" s="30" t="s">
        <v>9</v>
      </c>
      <c r="B14" s="105">
        <f>STDEV(B4:D4)</f>
        <v>0.33079435483149872</v>
      </c>
      <c r="C14" s="111">
        <f>STDEV(I4:K4)</f>
        <v>0.14350572822829527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>
      <c r="A15" s="31" t="s">
        <v>10</v>
      </c>
      <c r="B15" s="112">
        <f>STDEV(B5:H5)</f>
        <v>0.68472214509309504</v>
      </c>
      <c r="C15" s="113">
        <f>STDEV(I5:O5)</f>
        <v>0.76120454917770042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>
      <c r="A16" s="32" t="s">
        <v>11</v>
      </c>
      <c r="B16" s="114">
        <f>STDEV(B6:G6)</f>
        <v>0.86076944287733059</v>
      </c>
      <c r="C16" s="115">
        <f>STDEV(I6:N6)</f>
        <v>2.1258219903824571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1" t="s">
        <v>13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>
      <c r="A19" s="2"/>
      <c r="B19" s="2" t="s">
        <v>14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>
      <c r="A20" s="30" t="s">
        <v>9</v>
      </c>
      <c r="B20" s="69">
        <f>TTEST(B4:D4,I4:K4,2,2)</f>
        <v>0.45494065384606958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>
      <c r="A21" s="31" t="s">
        <v>10</v>
      </c>
      <c r="B21" s="70">
        <f>TTEST(B5:H5,I5:O5,2,2)</f>
        <v>0.25927045328178244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>
      <c r="A22" s="32" t="s">
        <v>11</v>
      </c>
      <c r="B22" s="71">
        <f>TTEST(B6:G6,I6:N6,2,2)</f>
        <v>0.6508624862018757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>
      <c r="A24" s="2"/>
      <c r="B24" s="2" t="s">
        <v>16</v>
      </c>
      <c r="C24" s="2"/>
      <c r="D24" s="2" t="s">
        <v>17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A25" s="2" t="s">
        <v>15</v>
      </c>
      <c r="B25" s="74">
        <f>TTEST(B4:D4,B5:H5,2,2)</f>
        <v>2.8979501893075982E-4</v>
      </c>
      <c r="C25" s="73"/>
      <c r="D25" s="127">
        <f>TTEST(B5:H5,B6:G6,2,2)</f>
        <v>0.1830946413980537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>
      <c r="A26" s="2" t="s">
        <v>6</v>
      </c>
      <c r="B26" s="98">
        <f>TTEST(I4:K4,I5:O5,2,2)</f>
        <v>1.0056715051571421E-3</v>
      </c>
      <c r="C26" s="73"/>
      <c r="D26" s="126">
        <f>TTEST(I5:O5,I6:N6,2,2)</f>
        <v>0.47745146653010151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>
      <c r="A29" s="1" t="s">
        <v>20</v>
      </c>
      <c r="B29" s="1"/>
      <c r="C29" s="1"/>
      <c r="D29" s="1"/>
      <c r="E29" s="1"/>
      <c r="F29" s="1"/>
      <c r="G29" s="1"/>
      <c r="H29" s="1"/>
      <c r="I29" s="2"/>
      <c r="J29" s="2"/>
      <c r="K29" s="2"/>
      <c r="L29" s="2"/>
      <c r="M29" s="2"/>
      <c r="N29" s="2"/>
      <c r="O29" s="2"/>
    </row>
    <row r="30" spans="1:15">
      <c r="A30" s="1"/>
      <c r="B30" s="2" t="s">
        <v>5</v>
      </c>
      <c r="C30" s="2"/>
      <c r="D30" s="2"/>
      <c r="E30" s="2"/>
      <c r="F30" s="2"/>
      <c r="G30" s="2"/>
      <c r="H30" s="2"/>
      <c r="I30" s="2" t="s">
        <v>6</v>
      </c>
      <c r="J30" s="2"/>
      <c r="K30" s="2"/>
      <c r="L30" s="2"/>
      <c r="M30" s="2"/>
      <c r="N30" s="2"/>
      <c r="O30" s="2"/>
    </row>
    <row r="31" spans="1:15">
      <c r="A31" s="76" t="s">
        <v>9</v>
      </c>
      <c r="B31" s="43">
        <v>76.7</v>
      </c>
      <c r="C31" s="44">
        <v>75.5</v>
      </c>
      <c r="D31" s="44">
        <v>69.3</v>
      </c>
      <c r="E31" s="44"/>
      <c r="F31" s="44"/>
      <c r="G31" s="44"/>
      <c r="H31" s="45"/>
      <c r="I31" s="34">
        <v>88.4</v>
      </c>
      <c r="J31" s="35">
        <v>90.3</v>
      </c>
      <c r="K31" s="35">
        <v>80.5</v>
      </c>
      <c r="L31" s="35"/>
      <c r="M31" s="35"/>
      <c r="N31" s="35"/>
      <c r="O31" s="36"/>
    </row>
    <row r="32" spans="1:15">
      <c r="A32" s="77" t="s">
        <v>10</v>
      </c>
      <c r="B32" s="46">
        <v>19</v>
      </c>
      <c r="C32" s="47">
        <v>25.7</v>
      </c>
      <c r="D32" s="47">
        <v>10.9</v>
      </c>
      <c r="E32" s="47">
        <v>23.8</v>
      </c>
      <c r="F32" s="47">
        <v>20.9</v>
      </c>
      <c r="G32" s="47">
        <v>29.1</v>
      </c>
      <c r="H32" s="48">
        <v>40.5</v>
      </c>
      <c r="I32" s="37">
        <v>46.5</v>
      </c>
      <c r="J32" s="38">
        <v>55</v>
      </c>
      <c r="K32" s="38">
        <v>48.9</v>
      </c>
      <c r="L32" s="38">
        <v>51</v>
      </c>
      <c r="M32" s="38">
        <v>41.1</v>
      </c>
      <c r="N32" s="38">
        <v>66.900000000000006</v>
      </c>
      <c r="O32" s="39">
        <v>70.7</v>
      </c>
    </row>
    <row r="33" spans="1:19">
      <c r="A33" s="78" t="s">
        <v>11</v>
      </c>
      <c r="B33" s="49">
        <v>10.199999999999999</v>
      </c>
      <c r="C33" s="50">
        <v>10.6</v>
      </c>
      <c r="D33" s="50">
        <v>8.32</v>
      </c>
      <c r="E33" s="50">
        <v>7.4</v>
      </c>
      <c r="F33" s="50">
        <v>15.6</v>
      </c>
      <c r="G33" s="50">
        <v>12.3</v>
      </c>
      <c r="H33" s="101"/>
      <c r="I33" s="40">
        <v>65.900000000000006</v>
      </c>
      <c r="J33" s="41">
        <v>76.8</v>
      </c>
      <c r="K33" s="41">
        <v>74.3</v>
      </c>
      <c r="L33" s="41">
        <v>77.5</v>
      </c>
      <c r="M33" s="41">
        <v>77.599999999999994</v>
      </c>
      <c r="N33" s="41">
        <v>76.3</v>
      </c>
      <c r="O33" s="10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33"/>
    </row>
    <row r="35" spans="1:19">
      <c r="A35" s="1" t="s">
        <v>0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33"/>
    </row>
    <row r="36" spans="1:19">
      <c r="A36" s="30" t="s">
        <v>9</v>
      </c>
      <c r="B36" s="79">
        <f>AVERAGE(B31:D31)</f>
        <v>73.833333333333329</v>
      </c>
      <c r="C36" s="106">
        <f>AVERAGE(I31:K31)</f>
        <v>86.399999999999991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33"/>
    </row>
    <row r="37" spans="1:19">
      <c r="A37" s="31" t="s">
        <v>10</v>
      </c>
      <c r="B37" s="107">
        <f>AVERAGE(B32:H32)</f>
        <v>24.271428571428572</v>
      </c>
      <c r="C37" s="108">
        <f>AVERAGE(I32:O32)</f>
        <v>54.3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Q37" s="33"/>
      <c r="R37" s="33"/>
      <c r="S37" s="33"/>
    </row>
    <row r="38" spans="1:19">
      <c r="A38" s="32" t="s">
        <v>11</v>
      </c>
      <c r="B38" s="109">
        <f>AVERAGE(B33:G33)</f>
        <v>10.736666666666666</v>
      </c>
      <c r="C38" s="110">
        <f>AVERAGE(I33:N33)</f>
        <v>74.733333333333334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Q38" s="33"/>
      <c r="R38" s="33"/>
      <c r="S38" s="33"/>
    </row>
    <row r="39" spans="1:1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Q39" s="33"/>
      <c r="R39" s="33"/>
      <c r="S39" s="33"/>
    </row>
    <row r="40" spans="1:19">
      <c r="A40" s="1" t="s">
        <v>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9">
      <c r="A41" s="30" t="s">
        <v>9</v>
      </c>
      <c r="B41" s="105">
        <f>STDEV(B31:D31)</f>
        <v>3.9715656022950641</v>
      </c>
      <c r="C41" s="111">
        <f>STDEV(I31:K31)</f>
        <v>5.1971145840745132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9">
      <c r="A42" s="31" t="s">
        <v>10</v>
      </c>
      <c r="B42" s="112">
        <f>STDEV(B32:H32)</f>
        <v>9.1914297556137008</v>
      </c>
      <c r="C42" s="113">
        <f>STDEV(I32:O32)</f>
        <v>10.826972491575564</v>
      </c>
      <c r="D42" s="2"/>
      <c r="E42" s="2"/>
      <c r="F42" s="72"/>
      <c r="G42" s="72"/>
      <c r="H42" s="72"/>
      <c r="I42" s="72"/>
      <c r="J42" s="72"/>
      <c r="K42" s="72"/>
      <c r="L42" s="72"/>
      <c r="M42" s="72"/>
      <c r="N42" s="72"/>
      <c r="O42" s="72"/>
    </row>
    <row r="43" spans="1:19">
      <c r="A43" s="32" t="s">
        <v>11</v>
      </c>
      <c r="B43" s="114">
        <f>STDEV(B33:G33)</f>
        <v>2.9453805639792376</v>
      </c>
      <c r="C43" s="115">
        <f>STDEV(I33:N33)</f>
        <v>4.4902858112448296</v>
      </c>
      <c r="D43" s="2"/>
      <c r="E43" s="2"/>
      <c r="F43" s="72"/>
      <c r="G43" s="72"/>
      <c r="H43" s="72"/>
      <c r="I43" s="72"/>
      <c r="J43" s="72"/>
      <c r="K43" s="72"/>
      <c r="L43" s="72"/>
      <c r="M43" s="72"/>
      <c r="N43" s="72"/>
      <c r="O43" s="72"/>
      <c r="Q43" s="2"/>
      <c r="R43" s="2"/>
      <c r="S43" s="2"/>
    </row>
    <row r="44" spans="1:19">
      <c r="A44" s="2"/>
      <c r="B44" s="2"/>
      <c r="C44" s="2"/>
      <c r="D44" s="2"/>
      <c r="E44" s="2"/>
      <c r="Q44" s="2"/>
      <c r="R44" s="2"/>
      <c r="S44" s="2"/>
    </row>
    <row r="45" spans="1:19">
      <c r="A45" s="1" t="s">
        <v>13</v>
      </c>
      <c r="B45" s="2"/>
      <c r="C45" s="2"/>
      <c r="D45" s="2"/>
      <c r="E45" s="2"/>
    </row>
    <row r="46" spans="1:19">
      <c r="A46" s="2"/>
      <c r="B46" s="2" t="s">
        <v>14</v>
      </c>
      <c r="C46" s="2"/>
      <c r="D46" s="2"/>
      <c r="E46" s="2"/>
    </row>
    <row r="47" spans="1:19">
      <c r="A47" s="30" t="s">
        <v>9</v>
      </c>
      <c r="B47" s="100">
        <f>TTEST(B31:D31,I31:K31,2,2)</f>
        <v>2.9168307342875652E-2</v>
      </c>
      <c r="C47" s="2"/>
      <c r="D47" s="2"/>
      <c r="E47" s="2"/>
    </row>
    <row r="48" spans="1:19">
      <c r="A48" s="31" t="s">
        <v>10</v>
      </c>
      <c r="B48" s="70">
        <f>TTEST(B32:H32,I32:O32,2,2)</f>
        <v>1.1724762635719195E-4</v>
      </c>
      <c r="C48" s="2"/>
      <c r="D48" s="2"/>
      <c r="E48" s="2"/>
    </row>
    <row r="49" spans="1:15">
      <c r="A49" s="32" t="s">
        <v>11</v>
      </c>
      <c r="B49" s="71">
        <f>TTEST(B33:G33,I33:N33,2,2)</f>
        <v>5.1923783250244217E-11</v>
      </c>
      <c r="C49" s="2"/>
      <c r="D49" s="2"/>
      <c r="E49" s="2"/>
    </row>
    <row r="50" spans="1:15">
      <c r="A50" s="2"/>
      <c r="B50" s="2"/>
      <c r="C50" s="2"/>
      <c r="D50" s="2"/>
      <c r="E50" s="2"/>
    </row>
    <row r="51" spans="1:15">
      <c r="A51" s="2"/>
      <c r="B51" s="2" t="s">
        <v>16</v>
      </c>
      <c r="C51" s="2"/>
      <c r="D51" s="2" t="s">
        <v>17</v>
      </c>
      <c r="E51" s="2"/>
    </row>
    <row r="52" spans="1:15">
      <c r="A52" s="2" t="s">
        <v>15</v>
      </c>
      <c r="B52" s="74">
        <f>TTEST(B31:D31,B32:H32,2,2)</f>
        <v>2.2698170067545098E-5</v>
      </c>
      <c r="C52" s="73"/>
      <c r="D52" s="122">
        <f>TTEST(B32:H32,B33:G33,2,2)</f>
        <v>5.5282767471186147E-3</v>
      </c>
      <c r="E52" s="2"/>
    </row>
    <row r="53" spans="1:15">
      <c r="A53" s="2" t="s">
        <v>6</v>
      </c>
      <c r="B53" s="75">
        <f>TTEST(I31:K31,I32:O32,2,2)</f>
        <v>1.3890929695402384E-3</v>
      </c>
      <c r="C53" s="73"/>
      <c r="D53" s="75">
        <f>TTEST(I32:O32,I33:N33,2,2)</f>
        <v>1.2653393793792696E-3</v>
      </c>
      <c r="E53" s="2"/>
    </row>
    <row r="56" spans="1:15">
      <c r="A56" s="1" t="s">
        <v>23</v>
      </c>
      <c r="B56" s="1"/>
      <c r="C56" s="1"/>
      <c r="D56" s="1"/>
      <c r="E56" s="1"/>
      <c r="F56" s="1"/>
      <c r="G56" s="1"/>
      <c r="H56" s="1"/>
      <c r="I56" s="2"/>
      <c r="J56" s="2"/>
      <c r="K56" s="2"/>
      <c r="L56" s="2"/>
      <c r="M56" s="2"/>
      <c r="N56" s="2"/>
      <c r="O56" s="2"/>
    </row>
    <row r="57" spans="1:15">
      <c r="A57" s="1"/>
      <c r="B57" s="2" t="s">
        <v>5</v>
      </c>
      <c r="C57" s="2"/>
      <c r="D57" s="2"/>
      <c r="E57" s="2"/>
      <c r="F57" s="2"/>
      <c r="G57" s="2"/>
      <c r="H57" s="2"/>
      <c r="I57" s="2" t="s">
        <v>6</v>
      </c>
      <c r="J57" s="2"/>
      <c r="K57" s="2"/>
      <c r="L57" s="2"/>
      <c r="M57" s="2"/>
      <c r="N57" s="2"/>
      <c r="O57" s="2"/>
    </row>
    <row r="58" spans="1:15">
      <c r="A58" s="76" t="s">
        <v>9</v>
      </c>
      <c r="B58" s="80">
        <f t="shared" ref="B58:D60" si="0">B31*B4/100*10</f>
        <v>3.8546490059999994</v>
      </c>
      <c r="C58" s="81">
        <f t="shared" si="0"/>
        <v>6.0738833429999994</v>
      </c>
      <c r="D58" s="81">
        <f t="shared" si="0"/>
        <v>0.99595077119999997</v>
      </c>
      <c r="E58" s="81"/>
      <c r="F58" s="81"/>
      <c r="G58" s="81"/>
      <c r="H58" s="82"/>
      <c r="I58" s="89">
        <f t="shared" ref="I58:K60" si="1">I31*I4/100*10</f>
        <v>4.2059836000000006</v>
      </c>
      <c r="J58" s="90">
        <f t="shared" si="1"/>
        <v>2.2411737599999997</v>
      </c>
      <c r="K58" s="90">
        <f t="shared" si="1"/>
        <v>1.69501605</v>
      </c>
      <c r="L58" s="90"/>
      <c r="M58" s="90"/>
      <c r="N58" s="90"/>
      <c r="O58" s="91"/>
    </row>
    <row r="59" spans="1:15">
      <c r="A59" s="77" t="s">
        <v>10</v>
      </c>
      <c r="B59" s="83">
        <f t="shared" si="0"/>
        <v>7.0114149600000006</v>
      </c>
      <c r="C59" s="84">
        <f t="shared" si="0"/>
        <v>9.996823007999998</v>
      </c>
      <c r="D59" s="84">
        <f t="shared" si="0"/>
        <v>3.8897725829999996</v>
      </c>
      <c r="E59" s="84">
        <f>E32*E5/100*10</f>
        <v>6.6497973500000001</v>
      </c>
      <c r="F59" s="84">
        <f>F32*F5/100*10</f>
        <v>5.8062141609999998</v>
      </c>
      <c r="G59" s="84">
        <f>G32*G5/100*10</f>
        <v>8.3662209000000018</v>
      </c>
      <c r="H59" s="85">
        <f>H32*H5/100*10</f>
        <v>7.8008103000000002</v>
      </c>
      <c r="I59" s="92">
        <f t="shared" si="1"/>
        <v>5.9977662299999999</v>
      </c>
      <c r="J59" s="93">
        <f t="shared" si="1"/>
        <v>13.216203</v>
      </c>
      <c r="K59" s="93">
        <f t="shared" si="1"/>
        <v>11.641349159999999</v>
      </c>
      <c r="L59" s="93">
        <f>L32*L5/100*10</f>
        <v>16.071854399999999</v>
      </c>
      <c r="M59" s="93">
        <f>M32*M5/100*10</f>
        <v>9.6308396999999992</v>
      </c>
      <c r="N59" s="93">
        <f>N32*N5/100*10</f>
        <v>20.997066749999998</v>
      </c>
      <c r="O59" s="94">
        <f>O32*O5/100*10</f>
        <v>25.504968439999999</v>
      </c>
    </row>
    <row r="60" spans="1:15">
      <c r="A60" s="78" t="s">
        <v>11</v>
      </c>
      <c r="B60" s="86">
        <f t="shared" si="0"/>
        <v>4.8144780911999998</v>
      </c>
      <c r="C60" s="87">
        <f t="shared" si="0"/>
        <v>5.0265088487999998</v>
      </c>
      <c r="D60" s="87">
        <f t="shared" si="0"/>
        <v>2.9078073024000002</v>
      </c>
      <c r="E60" s="87">
        <f>E33*E6/100*10</f>
        <v>2.5540801188</v>
      </c>
      <c r="F60" s="87">
        <f>F33*F6/100*10</f>
        <v>4.3097375256000001</v>
      </c>
      <c r="G60" s="87">
        <f>G33*G6/100*10</f>
        <v>3.600138438600001</v>
      </c>
      <c r="H60" s="88"/>
      <c r="I60" s="95">
        <f t="shared" si="1"/>
        <v>22.857266790900006</v>
      </c>
      <c r="J60" s="96">
        <f t="shared" si="1"/>
        <v>28.009809484799995</v>
      </c>
      <c r="K60" s="96">
        <f t="shared" si="1"/>
        <v>53.086962897000006</v>
      </c>
      <c r="L60" s="96">
        <f>L33*L6/100*10</f>
        <v>10.206191999999998</v>
      </c>
      <c r="M60" s="96">
        <f>M33*M6/100*10</f>
        <v>13.372994240000001</v>
      </c>
      <c r="N60" s="96">
        <f>N33*N6/100*10</f>
        <v>16.607679269999998</v>
      </c>
      <c r="O60" s="97"/>
    </row>
    <row r="62" spans="1:15">
      <c r="A62" s="1" t="s">
        <v>0</v>
      </c>
      <c r="B62" s="2"/>
      <c r="C62" s="2"/>
      <c r="D62" s="2"/>
    </row>
    <row r="63" spans="1:15">
      <c r="A63" s="30" t="s">
        <v>9</v>
      </c>
      <c r="B63" s="79">
        <f>AVERAGE(B58:D58)</f>
        <v>3.6414943734</v>
      </c>
      <c r="C63" s="106">
        <f>AVERAGE(I58:K58)</f>
        <v>2.7140578033333331</v>
      </c>
      <c r="D63" s="2"/>
    </row>
    <row r="64" spans="1:15">
      <c r="A64" s="31" t="s">
        <v>10</v>
      </c>
      <c r="B64" s="107">
        <f>AVERAGE(B59:H59)</f>
        <v>7.0744361802857147</v>
      </c>
      <c r="C64" s="108">
        <f>AVERAGE(I59:O59)</f>
        <v>14.722863954285714</v>
      </c>
      <c r="D64" s="2"/>
    </row>
    <row r="65" spans="1:15">
      <c r="A65" s="32" t="s">
        <v>11</v>
      </c>
      <c r="B65" s="109">
        <f>AVERAGE(B60:G60)</f>
        <v>3.8687917209000005</v>
      </c>
      <c r="C65" s="110">
        <f>AVERAGE(I60:N60)</f>
        <v>24.023484113783336</v>
      </c>
      <c r="D65" s="2"/>
    </row>
    <row r="66" spans="1:15">
      <c r="A66" s="2"/>
      <c r="B66" s="2"/>
      <c r="C66" s="2"/>
      <c r="D66" s="2"/>
    </row>
    <row r="67" spans="1:15">
      <c r="A67" s="1" t="s">
        <v>7</v>
      </c>
      <c r="B67" s="2"/>
      <c r="C67" s="2"/>
      <c r="D67" s="2"/>
    </row>
    <row r="68" spans="1:15">
      <c r="A68" s="30" t="s">
        <v>9</v>
      </c>
      <c r="B68" s="105">
        <f>STDEV(B58:D58)</f>
        <v>2.5456680800893832</v>
      </c>
      <c r="C68" s="111">
        <f>STDEV(I58:K58)</f>
        <v>1.3205885044622014</v>
      </c>
      <c r="D68" s="2"/>
    </row>
    <row r="69" spans="1:15">
      <c r="A69" s="31" t="s">
        <v>10</v>
      </c>
      <c r="B69" s="112">
        <f>STDEV(B59:H59)</f>
        <v>1.9438548909810895</v>
      </c>
      <c r="C69" s="113">
        <f>STDEV(I59:O59)</f>
        <v>6.7238502740664172</v>
      </c>
      <c r="D69" s="2"/>
    </row>
    <row r="70" spans="1:15">
      <c r="A70" s="32" t="s">
        <v>11</v>
      </c>
      <c r="B70" s="114">
        <f>STDEV(B60:G60)</f>
        <v>1.0152041269886021</v>
      </c>
      <c r="C70" s="115">
        <f>STDEV(I60:N60)</f>
        <v>15.628699940689563</v>
      </c>
      <c r="D70" s="2"/>
    </row>
    <row r="71" spans="1:15">
      <c r="A71" s="2"/>
      <c r="B71" s="2"/>
      <c r="C71" s="2"/>
      <c r="D71" s="2"/>
    </row>
    <row r="72" spans="1:15">
      <c r="A72" s="1" t="s">
        <v>13</v>
      </c>
      <c r="B72" s="2"/>
      <c r="C72" s="2"/>
      <c r="D72" s="2"/>
    </row>
    <row r="73" spans="1:15">
      <c r="A73" s="2"/>
      <c r="B73" s="2" t="s">
        <v>14</v>
      </c>
      <c r="C73" s="2"/>
      <c r="D73" s="2"/>
    </row>
    <row r="74" spans="1:15">
      <c r="A74" s="30" t="s">
        <v>9</v>
      </c>
      <c r="B74" s="99">
        <f>TTEST(B58:D58,I58:K58,2,2)</f>
        <v>0.60527192361415483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>
      <c r="A75" s="31" t="s">
        <v>10</v>
      </c>
      <c r="B75" s="128">
        <f>TTEST(B59:H59,I59:O59,2,2)</f>
        <v>1.354675381477179E-2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>
      <c r="A76" s="32" t="s">
        <v>11</v>
      </c>
      <c r="B76" s="131">
        <f>TTEST(B60:G60,I60:N60,2,2)</f>
        <v>1.0294277335813699E-2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>
      <c r="A78" s="2"/>
      <c r="B78" s="2" t="s">
        <v>16</v>
      </c>
      <c r="C78" s="2"/>
      <c r="D78" s="2" t="s">
        <v>17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>
      <c r="A79" s="2" t="s">
        <v>15</v>
      </c>
      <c r="B79" s="105">
        <f>TTEST(B58:D58,B59:H59,2,2)</f>
        <v>4.6158428503879863E-2</v>
      </c>
      <c r="C79" s="73"/>
      <c r="D79" s="122">
        <f>TTEST(B59:H59,B60:G60,2,2)</f>
        <v>4.006459814823983E-3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>
      <c r="A80" s="2" t="s">
        <v>6</v>
      </c>
      <c r="B80" s="98">
        <f>TTEST(I58:K58,I59:O59,2,2)</f>
        <v>1.7884201119705533E-2</v>
      </c>
      <c r="C80" s="73"/>
      <c r="D80" s="126">
        <f>TTEST(I59:O59,I60:N60,2,2)</f>
        <v>0.17906105410748671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>
      <c r="A81" s="118"/>
      <c r="B81" s="118"/>
      <c r="C81" s="118"/>
      <c r="D81" s="118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>
      <c r="A82" s="118"/>
      <c r="B82" s="129"/>
      <c r="C82" s="118"/>
      <c r="D82" s="129"/>
      <c r="E82" s="2"/>
      <c r="F82" s="72"/>
      <c r="G82" s="72"/>
      <c r="H82" s="72"/>
      <c r="I82" s="72"/>
      <c r="J82" s="72"/>
      <c r="K82" s="72"/>
      <c r="L82" s="72"/>
      <c r="M82" s="72"/>
      <c r="N82" s="72"/>
      <c r="O82" s="72"/>
    </row>
    <row r="83" spans="1:15">
      <c r="A83" s="1" t="s">
        <v>21</v>
      </c>
      <c r="B83" s="1"/>
      <c r="C83" s="1"/>
      <c r="D83" s="1"/>
      <c r="E83" s="1"/>
      <c r="F83" s="1"/>
      <c r="G83" s="1"/>
      <c r="H83" s="1"/>
      <c r="I83" s="2"/>
      <c r="J83" s="2"/>
      <c r="K83" s="2"/>
      <c r="L83" s="2"/>
      <c r="M83" s="2"/>
      <c r="N83" s="2"/>
      <c r="O83" s="2"/>
    </row>
    <row r="84" spans="1:15">
      <c r="A84" s="1"/>
      <c r="B84" s="2" t="s">
        <v>5</v>
      </c>
      <c r="C84" s="2"/>
      <c r="D84" s="2"/>
      <c r="E84" s="2"/>
      <c r="F84" s="2"/>
      <c r="G84" s="2"/>
      <c r="H84" s="2"/>
      <c r="I84" s="2" t="s">
        <v>6</v>
      </c>
      <c r="J84" s="2"/>
      <c r="K84" s="2"/>
      <c r="L84" s="2"/>
      <c r="M84" s="33"/>
      <c r="N84" s="33"/>
      <c r="O84" s="33"/>
    </row>
    <row r="85" spans="1:15">
      <c r="A85" s="76" t="s">
        <v>9</v>
      </c>
      <c r="B85" s="43">
        <v>17.8</v>
      </c>
      <c r="C85" s="44">
        <v>16.3</v>
      </c>
      <c r="D85" s="44">
        <v>25.9</v>
      </c>
      <c r="E85" s="44"/>
      <c r="F85" s="44"/>
      <c r="G85" s="44"/>
      <c r="H85" s="45"/>
      <c r="I85" s="34">
        <v>7.7</v>
      </c>
      <c r="J85" s="35">
        <v>5.9</v>
      </c>
      <c r="K85" s="35">
        <v>10.7</v>
      </c>
      <c r="L85" s="35"/>
      <c r="M85" s="35"/>
      <c r="N85" s="35"/>
      <c r="O85" s="36"/>
    </row>
    <row r="86" spans="1:15">
      <c r="A86" s="77" t="s">
        <v>10</v>
      </c>
      <c r="B86" s="46">
        <v>77.7</v>
      </c>
      <c r="C86" s="47">
        <v>69.8</v>
      </c>
      <c r="D86" s="47">
        <v>86.7</v>
      </c>
      <c r="E86" s="47">
        <v>72.599999999999994</v>
      </c>
      <c r="F86" s="47">
        <v>65.900000000000006</v>
      </c>
      <c r="G86" s="47">
        <v>63.8</v>
      </c>
      <c r="H86" s="48">
        <v>52.4</v>
      </c>
      <c r="I86" s="37">
        <v>44.5</v>
      </c>
      <c r="J86" s="38">
        <v>38</v>
      </c>
      <c r="K86" s="38">
        <v>45.1</v>
      </c>
      <c r="L86" s="38">
        <v>41.7</v>
      </c>
      <c r="M86" s="38">
        <v>48.5</v>
      </c>
      <c r="N86" s="38">
        <v>22.3</v>
      </c>
      <c r="O86" s="39">
        <v>21.9</v>
      </c>
    </row>
    <row r="87" spans="1:15">
      <c r="A87" s="78" t="s">
        <v>11</v>
      </c>
      <c r="B87" s="49">
        <v>86.2</v>
      </c>
      <c r="C87" s="50">
        <v>87</v>
      </c>
      <c r="D87" s="50">
        <v>88.8</v>
      </c>
      <c r="E87" s="50">
        <v>90.3</v>
      </c>
      <c r="F87" s="50">
        <v>81.599999999999994</v>
      </c>
      <c r="G87" s="50">
        <v>83.5</v>
      </c>
      <c r="H87" s="101"/>
      <c r="I87" s="40">
        <v>20.2</v>
      </c>
      <c r="J87" s="41">
        <v>14.1</v>
      </c>
      <c r="K87" s="41">
        <v>17.600000000000001</v>
      </c>
      <c r="L87" s="41">
        <v>9.3000000000000007</v>
      </c>
      <c r="M87" s="41">
        <v>10</v>
      </c>
      <c r="N87" s="41">
        <v>11.8</v>
      </c>
      <c r="O87" s="102"/>
    </row>
    <row r="89" spans="1:15">
      <c r="A89" s="1" t="s">
        <v>0</v>
      </c>
      <c r="B89" s="2"/>
      <c r="C89" s="2"/>
      <c r="D89" s="2"/>
    </row>
    <row r="90" spans="1:15">
      <c r="A90" s="30" t="s">
        <v>9</v>
      </c>
      <c r="B90" s="79">
        <f>AVERAGE(B85:D85)</f>
        <v>20</v>
      </c>
      <c r="C90" s="106">
        <f>AVERAGE(I85:K85)</f>
        <v>8.1</v>
      </c>
      <c r="D90" s="2"/>
    </row>
    <row r="91" spans="1:15">
      <c r="A91" s="31" t="s">
        <v>10</v>
      </c>
      <c r="B91" s="107">
        <f>AVERAGE(B86:H86)</f>
        <v>69.842857142857127</v>
      </c>
      <c r="C91" s="108">
        <f>AVERAGE(I86:O86)</f>
        <v>37.428571428571431</v>
      </c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>
      <c r="A92" s="32" t="s">
        <v>11</v>
      </c>
      <c r="B92" s="109">
        <f>AVERAGE(B87:G87)</f>
        <v>86.233333333333334</v>
      </c>
      <c r="C92" s="110">
        <f>AVERAGE(I87:N87)</f>
        <v>13.833333333333334</v>
      </c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>
      <c r="A94" s="1" t="s">
        <v>7</v>
      </c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>
      <c r="A95" s="30" t="s">
        <v>9</v>
      </c>
      <c r="B95" s="105">
        <f>STDEV(B85:D85)</f>
        <v>5.1643005334701391</v>
      </c>
      <c r="C95" s="111">
        <f>STDEV(I85:K85)</f>
        <v>2.4248711305964243</v>
      </c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>
      <c r="A96" s="31" t="s">
        <v>10</v>
      </c>
      <c r="B96" s="112">
        <f>STDEV(B86:H86)</f>
        <v>10.876711687953238</v>
      </c>
      <c r="C96" s="113">
        <f>STDEV(I86:O86)</f>
        <v>10.954559824674908</v>
      </c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>
      <c r="A97" s="32" t="s">
        <v>11</v>
      </c>
      <c r="B97" s="114">
        <f>STDEV(B87:G87)</f>
        <v>3.2450988685503361</v>
      </c>
      <c r="C97" s="115">
        <f>STDEV(I87:N87)</f>
        <v>4.3398924717862117</v>
      </c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>
      <c r="A99" s="1" t="s">
        <v>13</v>
      </c>
      <c r="B99" s="2"/>
      <c r="C99" s="2"/>
      <c r="D99" s="2"/>
      <c r="F99" s="72"/>
      <c r="G99" s="72"/>
      <c r="H99" s="72"/>
      <c r="I99" s="72"/>
      <c r="J99" s="72"/>
      <c r="K99" s="72"/>
      <c r="L99" s="72"/>
      <c r="M99" s="72"/>
      <c r="N99" s="72"/>
      <c r="O99" s="72"/>
    </row>
    <row r="100" spans="1:15">
      <c r="A100" s="2"/>
      <c r="B100" s="2" t="s">
        <v>14</v>
      </c>
      <c r="C100" s="2"/>
      <c r="D100" s="2"/>
      <c r="F100" s="72"/>
      <c r="G100" s="72"/>
      <c r="H100" s="72"/>
      <c r="I100" s="72"/>
      <c r="J100" s="72"/>
      <c r="K100" s="72"/>
      <c r="L100" s="72"/>
      <c r="M100" s="72"/>
      <c r="N100" s="72"/>
      <c r="O100" s="72"/>
    </row>
    <row r="101" spans="1:15">
      <c r="A101" s="30" t="s">
        <v>9</v>
      </c>
      <c r="B101" s="100">
        <f>TTEST(B85:D85,I85:K85,2,2)</f>
        <v>2.2502526302497099E-2</v>
      </c>
      <c r="C101" s="2"/>
      <c r="D101" s="2"/>
      <c r="E101" s="2"/>
    </row>
    <row r="102" spans="1:15">
      <c r="A102" s="31" t="s">
        <v>10</v>
      </c>
      <c r="B102" s="70">
        <f>TTEST(B86:H86,I86:O86,2,2)</f>
        <v>1.2468526701525008E-4</v>
      </c>
      <c r="C102" s="2"/>
      <c r="D102" s="2"/>
      <c r="E102" s="2"/>
    </row>
    <row r="103" spans="1:15">
      <c r="A103" s="32" t="s">
        <v>11</v>
      </c>
      <c r="B103" s="71">
        <f>TTEST(B87:G87,I87:N87,2,2)</f>
        <v>1.6735285787547556E-11</v>
      </c>
      <c r="C103" s="2"/>
      <c r="D103" s="2"/>
      <c r="E103" s="2"/>
    </row>
    <row r="104" spans="1:15">
      <c r="A104" s="2"/>
      <c r="B104" s="2"/>
      <c r="C104" s="2"/>
      <c r="D104" s="2"/>
      <c r="E104" s="2"/>
    </row>
    <row r="105" spans="1:15">
      <c r="A105" s="2"/>
      <c r="B105" s="2" t="s">
        <v>16</v>
      </c>
      <c r="C105" s="2"/>
      <c r="D105" s="2" t="s">
        <v>17</v>
      </c>
      <c r="E105" s="2"/>
    </row>
    <row r="106" spans="1:15">
      <c r="A106" s="2" t="s">
        <v>15</v>
      </c>
      <c r="B106" s="74">
        <f>TTEST(B85:D85,B86:H86,2,2)</f>
        <v>7.6545280716801793E-5</v>
      </c>
      <c r="C106" s="73"/>
      <c r="D106" s="122">
        <f>TTEST(B86:H86,B87:G87,2,2)</f>
        <v>4.6442647035650755E-3</v>
      </c>
      <c r="E106" s="2"/>
    </row>
    <row r="107" spans="1:15">
      <c r="A107" s="2" t="s">
        <v>6</v>
      </c>
      <c r="B107" s="75">
        <f>TTEST(I85:K85,I86:O86,2,2)</f>
        <v>2.156939288214628E-3</v>
      </c>
      <c r="C107" s="73"/>
      <c r="D107" s="75">
        <f>TTEST(I86:O86,I87:N87,2,2)</f>
        <v>4.4995304772859913E-4</v>
      </c>
      <c r="E107" s="2"/>
    </row>
    <row r="108" spans="1: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10" spans="1:15">
      <c r="A110" s="1" t="s">
        <v>22</v>
      </c>
      <c r="B110" s="1"/>
      <c r="C110" s="1"/>
      <c r="D110" s="1"/>
      <c r="E110" s="1"/>
      <c r="F110" s="1"/>
      <c r="G110" s="1"/>
      <c r="H110" s="1"/>
      <c r="I110" s="2"/>
      <c r="J110" s="2"/>
      <c r="K110" s="2"/>
      <c r="L110" s="2"/>
      <c r="M110" s="2"/>
      <c r="N110" s="2"/>
      <c r="O110" s="2"/>
    </row>
    <row r="111" spans="1:15">
      <c r="A111" s="1"/>
      <c r="B111" s="2" t="s">
        <v>5</v>
      </c>
      <c r="C111" s="2"/>
      <c r="D111" s="2"/>
      <c r="E111" s="2"/>
      <c r="F111" s="2"/>
      <c r="G111" s="2"/>
      <c r="H111" s="2"/>
      <c r="I111" s="2" t="s">
        <v>6</v>
      </c>
      <c r="J111" s="2"/>
      <c r="K111" s="2"/>
      <c r="L111" s="2"/>
      <c r="M111" s="2"/>
      <c r="N111" s="2"/>
      <c r="O111" s="2"/>
    </row>
    <row r="112" spans="1:15">
      <c r="A112" s="76" t="s">
        <v>9</v>
      </c>
      <c r="B112" s="80">
        <f t="shared" ref="B112:D114" si="2">B85*B4/100*10</f>
        <v>0.89456000399999991</v>
      </c>
      <c r="C112" s="81">
        <f t="shared" si="2"/>
        <v>1.3113152118000002</v>
      </c>
      <c r="D112" s="81">
        <f t="shared" si="2"/>
        <v>0.37222402560000001</v>
      </c>
      <c r="E112" s="44"/>
      <c r="F112" s="44"/>
      <c r="G112" s="44"/>
      <c r="H112" s="45"/>
      <c r="I112" s="89">
        <f t="shared" ref="I112:K114" si="3">I85*I4/100*10</f>
        <v>0.36635830000000008</v>
      </c>
      <c r="J112" s="90">
        <f t="shared" si="3"/>
        <v>0.14643328</v>
      </c>
      <c r="K112" s="90">
        <f t="shared" si="3"/>
        <v>0.22530026999999997</v>
      </c>
      <c r="L112" s="103"/>
      <c r="M112" s="103"/>
      <c r="N112" s="103"/>
      <c r="O112" s="104"/>
    </row>
    <row r="113" spans="1:15">
      <c r="A113" s="77" t="s">
        <v>10</v>
      </c>
      <c r="B113" s="83">
        <f t="shared" si="2"/>
        <v>28.672996968</v>
      </c>
      <c r="C113" s="84">
        <f t="shared" si="2"/>
        <v>27.150904511999997</v>
      </c>
      <c r="D113" s="84">
        <f t="shared" si="2"/>
        <v>30.939750729000004</v>
      </c>
      <c r="E113" s="84">
        <f>E86*E5/100*10</f>
        <v>20.284675949999993</v>
      </c>
      <c r="F113" s="84">
        <f>F86*F5/100*10</f>
        <v>18.307632211000001</v>
      </c>
      <c r="G113" s="84">
        <f>G86*G5/100*10</f>
        <v>18.342436199999995</v>
      </c>
      <c r="H113" s="85">
        <f>H86*H5/100*10</f>
        <v>10.092900240000001</v>
      </c>
      <c r="I113" s="92">
        <f t="shared" si="3"/>
        <v>5.7397977899999999</v>
      </c>
      <c r="J113" s="93">
        <f t="shared" si="3"/>
        <v>9.1311947999999994</v>
      </c>
      <c r="K113" s="93">
        <f t="shared" si="3"/>
        <v>10.73670444</v>
      </c>
      <c r="L113" s="93">
        <f>L86*L5/100*10</f>
        <v>13.141104480000001</v>
      </c>
      <c r="M113" s="93">
        <f>M86*M5/100*10</f>
        <v>11.364859499999998</v>
      </c>
      <c r="N113" s="93">
        <f>N86*N5/100*10</f>
        <v>6.9990222499999986</v>
      </c>
      <c r="O113" s="94">
        <f>O86*O5/100*10</f>
        <v>7.9004074799999984</v>
      </c>
    </row>
    <row r="114" spans="1:15">
      <c r="A114" s="78" t="s">
        <v>11</v>
      </c>
      <c r="B114" s="86">
        <f t="shared" si="2"/>
        <v>40.687059947199998</v>
      </c>
      <c r="C114" s="87">
        <f t="shared" si="2"/>
        <v>41.255308476000003</v>
      </c>
      <c r="D114" s="87">
        <f t="shared" si="2"/>
        <v>31.035251016000004</v>
      </c>
      <c r="E114" s="87">
        <f>E87*E6/100*10</f>
        <v>31.166680368599998</v>
      </c>
      <c r="F114" s="87">
        <f>F87*F6/100*10</f>
        <v>22.543242441599997</v>
      </c>
      <c r="G114" s="87">
        <f>G87*G6/100*10</f>
        <v>24.439964197000009</v>
      </c>
      <c r="H114" s="101"/>
      <c r="I114" s="95">
        <f t="shared" si="3"/>
        <v>7.0063245702000003</v>
      </c>
      <c r="J114" s="96">
        <f t="shared" si="3"/>
        <v>5.1424259600999989</v>
      </c>
      <c r="K114" s="96">
        <f t="shared" si="3"/>
        <v>12.575108304000002</v>
      </c>
      <c r="L114" s="96">
        <f>L87*L6/100*10</f>
        <v>1.2247430399999999</v>
      </c>
      <c r="M114" s="96">
        <f>M87*M6/100*10</f>
        <v>1.7233240000000003</v>
      </c>
      <c r="N114" s="96">
        <f>N87*N6/100*10</f>
        <v>2.5684222199999995</v>
      </c>
      <c r="O114" s="42"/>
    </row>
    <row r="115" spans="1: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>
      <c r="A116" s="1" t="s">
        <v>0</v>
      </c>
      <c r="B116" s="2"/>
      <c r="C116" s="2"/>
      <c r="D116" s="2"/>
      <c r="E116" s="2"/>
      <c r="F116" s="72"/>
      <c r="G116" s="72"/>
      <c r="H116" s="72"/>
      <c r="I116" s="72"/>
      <c r="J116" s="72"/>
      <c r="K116" s="72"/>
      <c r="L116" s="72"/>
      <c r="M116" s="72"/>
      <c r="N116" s="72"/>
      <c r="O116" s="72"/>
    </row>
    <row r="117" spans="1:15">
      <c r="A117" s="30" t="s">
        <v>9</v>
      </c>
      <c r="B117" s="79">
        <f>AVERAGE(B112:D112)</f>
        <v>0.85936641380000001</v>
      </c>
      <c r="C117" s="106">
        <f>AVERAGE(I112:K112)</f>
        <v>0.24603061666666667</v>
      </c>
      <c r="D117" s="2"/>
      <c r="E117" s="2"/>
      <c r="F117" s="72"/>
      <c r="G117" s="72"/>
      <c r="H117" s="72"/>
      <c r="I117" s="72"/>
      <c r="J117" s="72"/>
      <c r="K117" s="72"/>
      <c r="L117" s="72"/>
      <c r="M117" s="72"/>
      <c r="N117" s="72"/>
      <c r="O117" s="72"/>
    </row>
    <row r="118" spans="1:15">
      <c r="A118" s="31" t="s">
        <v>10</v>
      </c>
      <c r="B118" s="107">
        <f>AVERAGE(B113:H113)</f>
        <v>21.97018525857143</v>
      </c>
      <c r="C118" s="108">
        <f>AVERAGE(I113:O113)</f>
        <v>9.2875843914285703</v>
      </c>
      <c r="D118" s="2"/>
    </row>
    <row r="119" spans="1:15">
      <c r="A119" s="32" t="s">
        <v>11</v>
      </c>
      <c r="B119" s="109">
        <f>AVERAGE(B114:G114)</f>
        <v>31.854584407733331</v>
      </c>
      <c r="C119" s="110">
        <f>AVERAGE(I114:N114)</f>
        <v>5.0400580157166672</v>
      </c>
      <c r="D119" s="2"/>
    </row>
    <row r="120" spans="1:15">
      <c r="A120" s="2"/>
      <c r="B120" s="2"/>
      <c r="C120" s="2"/>
      <c r="D120" s="2"/>
    </row>
    <row r="121" spans="1:15">
      <c r="A121" s="1" t="s">
        <v>7</v>
      </c>
      <c r="B121" s="2"/>
      <c r="C121" s="2"/>
      <c r="D121" s="2"/>
    </row>
    <row r="122" spans="1:15">
      <c r="A122" s="30" t="s">
        <v>9</v>
      </c>
      <c r="B122" s="105">
        <f>STDEV(B112:D112)</f>
        <v>0.47053374543491061</v>
      </c>
      <c r="C122" s="111">
        <f>STDEV(I112:K112)</f>
        <v>0.11141841885518872</v>
      </c>
      <c r="D122" s="2"/>
    </row>
    <row r="123" spans="1:15">
      <c r="A123" s="31" t="s">
        <v>10</v>
      </c>
      <c r="B123" s="112">
        <f>STDEV(B113:H113)</f>
        <v>7.3337841598898255</v>
      </c>
      <c r="C123" s="113">
        <f>STDEV(I113:O113)</f>
        <v>2.6152648622159895</v>
      </c>
      <c r="D123" s="2"/>
    </row>
    <row r="124" spans="1:15">
      <c r="A124" s="32" t="s">
        <v>11</v>
      </c>
      <c r="B124" s="114">
        <f>STDEV(B114:G114)</f>
        <v>7.8639486063494042</v>
      </c>
      <c r="C124" s="115">
        <f>STDEV(I114:N114)</f>
        <v>4.2969757413297929</v>
      </c>
      <c r="D124" s="2"/>
    </row>
    <row r="125" spans="1:15">
      <c r="A125" s="2"/>
      <c r="B125" s="2"/>
      <c r="C125" s="2"/>
      <c r="D125" s="2"/>
    </row>
    <row r="126" spans="1:15">
      <c r="A126" s="1" t="s">
        <v>13</v>
      </c>
      <c r="B126" s="2"/>
      <c r="C126" s="2"/>
      <c r="D126" s="2"/>
    </row>
    <row r="127" spans="1:15">
      <c r="A127" s="2"/>
      <c r="B127" s="2" t="s">
        <v>14</v>
      </c>
      <c r="C127" s="2"/>
      <c r="D127" s="2"/>
    </row>
    <row r="128" spans="1:15">
      <c r="A128" s="30" t="s">
        <v>9</v>
      </c>
      <c r="B128" s="99">
        <f>TTEST(B112:D112,I112:K112,2,2)</f>
        <v>9.2967485883977422E-2</v>
      </c>
      <c r="C128" s="2"/>
      <c r="D128" s="2"/>
    </row>
    <row r="129" spans="1:4">
      <c r="A129" s="31" t="s">
        <v>10</v>
      </c>
      <c r="B129" s="70">
        <f>TTEST(B113:H113,I113:O113,2,2)</f>
        <v>1.0145889920437708E-3</v>
      </c>
      <c r="C129" s="2"/>
      <c r="D129" s="2"/>
    </row>
    <row r="130" spans="1:4">
      <c r="A130" s="32" t="s">
        <v>11</v>
      </c>
      <c r="B130" s="71">
        <f>TTEST(B114:G114,I114:N114,2,2)</f>
        <v>2.5131622623289562E-5</v>
      </c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 t="s">
        <v>16</v>
      </c>
      <c r="C132" s="2"/>
      <c r="D132" s="2" t="s">
        <v>17</v>
      </c>
    </row>
    <row r="133" spans="1:4">
      <c r="A133" s="2" t="s">
        <v>15</v>
      </c>
      <c r="B133" s="74">
        <f>TTEST(B112:D112,B113:H113,2,2)</f>
        <v>1.3324185375325971E-3</v>
      </c>
      <c r="C133" s="73"/>
      <c r="D133" s="130">
        <f>TTEST(B113:H113,B114:G114,2,2)</f>
        <v>3.8892175822019565E-2</v>
      </c>
    </row>
    <row r="134" spans="1:4">
      <c r="A134" s="2" t="s">
        <v>6</v>
      </c>
      <c r="B134" s="75">
        <f>TTEST(I112:K112,I113:O113,2,2)</f>
        <v>4.1296153360529812E-4</v>
      </c>
      <c r="C134" s="73"/>
      <c r="D134" s="98">
        <f>TTEST(I113:O113,I114:N114,2,2)</f>
        <v>5.0729869891617499E-2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B6EF0-056E-4349-BC6E-99B746537C2A}">
  <dimension ref="A1:Q33"/>
  <sheetViews>
    <sheetView workbookViewId="0">
      <selection activeCell="G25" sqref="G25"/>
    </sheetView>
  </sheetViews>
  <sheetFormatPr baseColWidth="10" defaultRowHeight="16"/>
  <cols>
    <col min="1" max="1" width="24.1640625" bestFit="1" customWidth="1"/>
    <col min="2" max="14" width="16.5" customWidth="1"/>
  </cols>
  <sheetData>
    <row r="1" spans="1:1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7">
      <c r="A2" s="1" t="s">
        <v>171</v>
      </c>
      <c r="C2" s="2"/>
      <c r="D2" s="2"/>
      <c r="E2" s="2"/>
      <c r="F2" s="2"/>
      <c r="G2" s="2" t="s">
        <v>145</v>
      </c>
      <c r="H2" s="2"/>
      <c r="I2" s="2"/>
      <c r="J2" s="2"/>
      <c r="K2" s="2"/>
      <c r="L2" s="2"/>
      <c r="M2" s="2"/>
      <c r="N2" s="2"/>
      <c r="O2" s="2"/>
    </row>
    <row r="3" spans="1:17">
      <c r="A3" s="2"/>
      <c r="B3" s="2" t="s">
        <v>164</v>
      </c>
      <c r="C3" s="2"/>
      <c r="D3" s="2"/>
      <c r="E3" s="2"/>
      <c r="F3" s="2"/>
      <c r="G3" s="2" t="s">
        <v>165</v>
      </c>
      <c r="H3" s="2"/>
      <c r="I3" s="2"/>
      <c r="J3" s="2"/>
      <c r="L3" s="2" t="s">
        <v>166</v>
      </c>
      <c r="M3" s="2"/>
      <c r="N3" s="2"/>
      <c r="O3" s="2"/>
    </row>
    <row r="4" spans="1:17">
      <c r="A4" s="578" t="s">
        <v>173</v>
      </c>
      <c r="B4" s="456">
        <v>82.7</v>
      </c>
      <c r="C4" s="462">
        <v>79.8</v>
      </c>
      <c r="D4" s="462">
        <v>79</v>
      </c>
      <c r="E4" s="462">
        <v>78.599999999999994</v>
      </c>
      <c r="F4" s="457">
        <v>76.099999999999994</v>
      </c>
      <c r="G4" s="464">
        <v>81.400000000000006</v>
      </c>
      <c r="H4" s="465">
        <v>79.2</v>
      </c>
      <c r="I4" s="465">
        <v>70.5</v>
      </c>
      <c r="J4" s="465">
        <v>75.8</v>
      </c>
      <c r="K4" s="466">
        <v>76.3</v>
      </c>
      <c r="L4" s="280">
        <v>80.8</v>
      </c>
      <c r="M4" s="280">
        <v>77.2</v>
      </c>
      <c r="N4" s="280">
        <v>76.5</v>
      </c>
      <c r="O4" s="280">
        <v>75</v>
      </c>
      <c r="P4" s="281">
        <v>76.400000000000006</v>
      </c>
    </row>
    <row r="5" spans="1:17">
      <c r="A5" s="579" t="s">
        <v>174</v>
      </c>
      <c r="B5" s="460">
        <v>70.7</v>
      </c>
      <c r="C5" s="463">
        <v>71.2</v>
      </c>
      <c r="D5" s="463">
        <v>68</v>
      </c>
      <c r="E5" s="463">
        <v>68.7</v>
      </c>
      <c r="F5" s="461">
        <v>71.599999999999994</v>
      </c>
      <c r="G5" s="469">
        <v>71.2</v>
      </c>
      <c r="H5" s="470">
        <v>63.3</v>
      </c>
      <c r="I5" s="470">
        <v>66.599999999999994</v>
      </c>
      <c r="J5" s="470">
        <v>68.400000000000006</v>
      </c>
      <c r="K5" s="471">
        <v>69.400000000000006</v>
      </c>
      <c r="L5" s="283">
        <v>65.8</v>
      </c>
      <c r="M5" s="283">
        <v>67.400000000000006</v>
      </c>
      <c r="N5" s="283">
        <v>60.5</v>
      </c>
      <c r="O5" s="283">
        <v>66.7</v>
      </c>
      <c r="P5" s="284">
        <v>61.4</v>
      </c>
    </row>
    <row r="6" spans="1:17">
      <c r="A6" s="118" t="s">
        <v>175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7">
      <c r="A7" s="1" t="s">
        <v>0</v>
      </c>
      <c r="C7" s="2" t="s">
        <v>145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7">
      <c r="A8" s="2"/>
      <c r="B8" s="2" t="s">
        <v>164</v>
      </c>
      <c r="C8" s="2" t="s">
        <v>165</v>
      </c>
      <c r="D8" s="2" t="s">
        <v>166</v>
      </c>
      <c r="E8" s="2"/>
      <c r="F8" s="2"/>
      <c r="G8" s="2"/>
      <c r="H8" s="2"/>
      <c r="I8" s="2"/>
      <c r="J8" s="2"/>
      <c r="K8" s="2"/>
      <c r="L8" s="2"/>
      <c r="M8" s="2"/>
      <c r="N8" s="2"/>
    </row>
    <row r="9" spans="1:17">
      <c r="A9" s="77" t="s">
        <v>176</v>
      </c>
      <c r="B9" s="580">
        <f>AVERAGE(B4:F4)</f>
        <v>79.240000000000009</v>
      </c>
      <c r="C9" s="582">
        <f>AVERAGE(G4:K4)</f>
        <v>76.640000000000015</v>
      </c>
      <c r="D9" s="285">
        <f>AVERAGE(L4:P4)</f>
        <v>77.179999999999993</v>
      </c>
      <c r="E9" s="2"/>
    </row>
    <row r="10" spans="1:17">
      <c r="A10" s="78" t="s">
        <v>177</v>
      </c>
      <c r="B10" s="581">
        <f>AVERAGE(B5:F5)</f>
        <v>70.040000000000006</v>
      </c>
      <c r="C10" s="583">
        <f>AVERAGE(G5:K5)</f>
        <v>67.78</v>
      </c>
      <c r="D10" s="285">
        <f>AVERAGE(L5:P5)</f>
        <v>64.359999999999985</v>
      </c>
      <c r="E10" s="2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</row>
    <row r="11" spans="1:17">
      <c r="B11" s="2"/>
      <c r="C11" s="2"/>
      <c r="D11" s="2"/>
      <c r="E11" s="2"/>
      <c r="F11" s="287"/>
      <c r="G11" s="287"/>
      <c r="H11" s="287"/>
      <c r="I11" s="287"/>
      <c r="J11" s="287"/>
      <c r="K11" s="287"/>
      <c r="L11" s="287"/>
      <c r="M11" s="287"/>
      <c r="N11" s="287"/>
      <c r="O11" s="287"/>
      <c r="P11" s="287"/>
      <c r="Q11" s="286"/>
    </row>
    <row r="12" spans="1:17">
      <c r="A12" s="1" t="s">
        <v>44</v>
      </c>
      <c r="C12" s="2" t="s">
        <v>145</v>
      </c>
      <c r="D12" s="2"/>
      <c r="E12" s="2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P12" s="287"/>
      <c r="Q12" s="287"/>
    </row>
    <row r="13" spans="1:17">
      <c r="A13" s="2"/>
      <c r="B13" s="2" t="s">
        <v>164</v>
      </c>
      <c r="C13" s="2" t="s">
        <v>165</v>
      </c>
      <c r="D13" s="2" t="s">
        <v>166</v>
      </c>
      <c r="E13" s="2"/>
      <c r="F13" s="287"/>
      <c r="G13" s="287"/>
      <c r="H13" s="287"/>
      <c r="I13" s="287"/>
      <c r="J13" s="287"/>
      <c r="K13" s="287"/>
      <c r="L13" s="287"/>
      <c r="M13" s="287"/>
      <c r="N13" s="287"/>
      <c r="O13" s="287"/>
      <c r="P13" s="287"/>
      <c r="Q13" s="287"/>
    </row>
    <row r="14" spans="1:17">
      <c r="A14" s="77" t="s">
        <v>176</v>
      </c>
      <c r="B14" s="472">
        <f>STDEV(B4:F4)</f>
        <v>2.3776038357977165</v>
      </c>
      <c r="C14" s="473">
        <f>STDEV(G4:K4)</f>
        <v>4.1149726609055399</v>
      </c>
      <c r="D14" s="288">
        <f>STDEV(L4:P4)</f>
        <v>2.1753160689885949</v>
      </c>
      <c r="E14" s="2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P14" s="287"/>
      <c r="Q14" s="287"/>
    </row>
    <row r="15" spans="1:17">
      <c r="A15" s="78" t="s">
        <v>177</v>
      </c>
      <c r="B15" s="477">
        <f>STDEV(B5:F5)</f>
        <v>1.594678651014052</v>
      </c>
      <c r="C15" s="478">
        <f>STDEV(G5:K5)</f>
        <v>3.0069918523334946</v>
      </c>
      <c r="D15" s="288">
        <f>STDEV(L5:P5)</f>
        <v>3.1800943382233195</v>
      </c>
      <c r="E15" s="2"/>
      <c r="F15" s="116"/>
      <c r="G15" s="116"/>
      <c r="H15" s="116"/>
      <c r="I15" s="116"/>
      <c r="J15" s="116"/>
      <c r="K15" s="116"/>
      <c r="L15" s="116"/>
      <c r="M15" s="116"/>
      <c r="N15" s="116"/>
      <c r="O15" s="286"/>
      <c r="P15" s="286"/>
      <c r="Q15" s="287"/>
    </row>
    <row r="16" spans="1:17">
      <c r="B16" s="2"/>
      <c r="C16" s="2"/>
      <c r="D16" s="2"/>
      <c r="E16" s="2"/>
      <c r="F16" s="116"/>
      <c r="G16" s="116"/>
      <c r="H16" s="116"/>
      <c r="I16" s="116"/>
      <c r="J16" s="116"/>
      <c r="K16" s="116"/>
      <c r="L16" s="116"/>
      <c r="M16" s="116"/>
      <c r="N16" s="116"/>
      <c r="O16" s="286"/>
      <c r="P16" s="286"/>
      <c r="Q16" s="286"/>
    </row>
    <row r="17" spans="1:17">
      <c r="A17" s="1" t="s">
        <v>13</v>
      </c>
      <c r="B17" s="2"/>
      <c r="C17" s="2"/>
      <c r="D17" s="2"/>
      <c r="E17" s="2"/>
      <c r="F17" s="116"/>
      <c r="G17" s="116"/>
      <c r="H17" s="116"/>
      <c r="I17" s="116"/>
      <c r="J17" s="116"/>
      <c r="K17" s="116"/>
      <c r="L17" s="116"/>
      <c r="M17" s="116"/>
      <c r="N17" s="116"/>
      <c r="O17" s="286"/>
      <c r="P17" s="286"/>
      <c r="Q17" s="286"/>
    </row>
    <row r="18" spans="1:17">
      <c r="B18" s="2" t="s">
        <v>168</v>
      </c>
      <c r="C18" s="2"/>
      <c r="D18" s="2"/>
      <c r="E18" s="2"/>
      <c r="F18" s="286"/>
      <c r="G18" s="289"/>
      <c r="H18" s="289"/>
      <c r="I18" s="289"/>
      <c r="J18" s="289"/>
      <c r="K18" s="289"/>
      <c r="L18" s="289"/>
      <c r="M18" s="286"/>
      <c r="N18" s="286"/>
      <c r="O18" s="286"/>
      <c r="P18" s="286"/>
      <c r="Q18" s="286"/>
    </row>
    <row r="19" spans="1:17">
      <c r="A19" s="578" t="s">
        <v>176</v>
      </c>
      <c r="B19" s="584">
        <f>TTEST(B4:F4,G4:K4,2,2)</f>
        <v>0.25601851117728358</v>
      </c>
      <c r="C19" s="2"/>
      <c r="D19" s="2"/>
      <c r="E19" s="2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6"/>
    </row>
    <row r="20" spans="1:17">
      <c r="A20" s="579" t="s">
        <v>177</v>
      </c>
      <c r="B20" s="585">
        <f>TTEST(B5:F5,G5:K5,2,2)</f>
        <v>0.1759158266585272</v>
      </c>
      <c r="C20" s="2"/>
      <c r="D20" s="2"/>
      <c r="E20" s="2"/>
      <c r="F20" s="289"/>
      <c r="G20" s="289"/>
      <c r="H20" s="289"/>
      <c r="I20" s="289"/>
      <c r="J20" s="289"/>
      <c r="K20" s="289"/>
      <c r="L20" s="289"/>
      <c r="M20" s="289"/>
      <c r="N20" s="289"/>
      <c r="O20" s="289"/>
      <c r="P20" s="289"/>
      <c r="Q20" s="286"/>
    </row>
    <row r="21" spans="1:17">
      <c r="C21" s="2"/>
      <c r="D21" s="2"/>
      <c r="E21" s="2"/>
      <c r="F21" s="289"/>
      <c r="G21" s="289"/>
      <c r="H21" s="289"/>
      <c r="I21" s="289"/>
      <c r="J21" s="289"/>
      <c r="K21" s="289"/>
      <c r="L21" s="289"/>
      <c r="M21" s="289"/>
      <c r="N21" s="289"/>
      <c r="O21" s="289"/>
      <c r="P21" s="289"/>
      <c r="Q21" s="286"/>
    </row>
    <row r="22" spans="1:17">
      <c r="B22" s="2" t="s">
        <v>169</v>
      </c>
      <c r="D22" s="2"/>
      <c r="E22" s="2"/>
      <c r="F22" s="289"/>
      <c r="G22" s="289"/>
      <c r="H22" s="289"/>
      <c r="I22" s="289"/>
      <c r="J22" s="289"/>
      <c r="K22" s="289"/>
      <c r="L22" s="289"/>
      <c r="M22" s="289"/>
      <c r="N22" s="289"/>
      <c r="O22" s="289"/>
      <c r="P22" s="289"/>
      <c r="Q22" s="286"/>
    </row>
    <row r="23" spans="1:17">
      <c r="A23" s="578" t="s">
        <v>176</v>
      </c>
      <c r="B23" s="584">
        <f>TTEST(B4:F4,L4:P4,2,2)</f>
        <v>0.19075840425271107</v>
      </c>
      <c r="C23" s="2"/>
      <c r="D23" s="2"/>
      <c r="E23" s="2"/>
      <c r="F23" s="116"/>
      <c r="G23" s="116"/>
      <c r="H23" s="116"/>
      <c r="I23" s="116"/>
      <c r="J23" s="116"/>
      <c r="K23" s="116"/>
      <c r="L23" s="116"/>
      <c r="M23" s="116"/>
      <c r="N23" s="116"/>
      <c r="O23" s="286"/>
      <c r="P23" s="286"/>
      <c r="Q23" s="286"/>
    </row>
    <row r="24" spans="1:17">
      <c r="A24" s="579" t="s">
        <v>177</v>
      </c>
      <c r="B24" s="585">
        <f>TTEST(B5:F5,L5:P5,2,2)</f>
        <v>7.2921989687817004E-3</v>
      </c>
      <c r="C24" s="2"/>
      <c r="D24" s="2"/>
      <c r="E24" s="2"/>
      <c r="F24" s="116"/>
      <c r="G24" s="116"/>
      <c r="H24" s="116"/>
      <c r="I24" s="116"/>
      <c r="J24" s="116"/>
      <c r="K24" s="116"/>
      <c r="L24" s="116"/>
      <c r="M24" s="116"/>
      <c r="N24" s="116"/>
      <c r="O24" s="286"/>
      <c r="P24" s="286"/>
      <c r="Q24" s="286"/>
    </row>
    <row r="25" spans="1:17">
      <c r="B25" s="276"/>
      <c r="C25" s="2"/>
      <c r="D25" s="2"/>
      <c r="E25" s="2"/>
      <c r="F25" s="116"/>
      <c r="G25" s="116"/>
      <c r="H25" s="116"/>
      <c r="I25" s="116"/>
      <c r="J25" s="116"/>
      <c r="K25" s="116"/>
      <c r="L25" s="116"/>
      <c r="M25" s="116"/>
      <c r="N25" s="116"/>
      <c r="O25" s="286"/>
      <c r="P25" s="286"/>
      <c r="Q25" s="286"/>
    </row>
    <row r="26" spans="1:17">
      <c r="B26" s="276" t="s">
        <v>170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Q26" s="286"/>
    </row>
    <row r="27" spans="1:17">
      <c r="A27" s="578" t="s">
        <v>176</v>
      </c>
      <c r="B27" s="584">
        <f>TTEST(G4:K4,L4:P4,2,2)</f>
        <v>0.80186390236812233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7">
      <c r="A28" s="579" t="s">
        <v>177</v>
      </c>
      <c r="B28" s="585">
        <f>TTEST(G5:K5,L5:P5,2,2)</f>
        <v>0.11871752414337497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7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7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7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7"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5:14">
      <c r="E33" s="2"/>
      <c r="F33" s="2"/>
      <c r="G33" s="2"/>
      <c r="H33" s="2"/>
      <c r="I33" s="2"/>
      <c r="J33" s="2"/>
      <c r="K33" s="2"/>
      <c r="L33" s="2"/>
      <c r="M33" s="2"/>
      <c r="N33" s="2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78FE4-7834-084D-A147-CA4ABED1BED4}">
  <dimension ref="A1:G7"/>
  <sheetViews>
    <sheetView workbookViewId="0">
      <selection sqref="A1:G7"/>
    </sheetView>
  </sheetViews>
  <sheetFormatPr baseColWidth="10" defaultRowHeight="16"/>
  <sheetData>
    <row r="1" spans="1:7">
      <c r="A1" t="s">
        <v>457</v>
      </c>
      <c r="B1" t="s">
        <v>458</v>
      </c>
      <c r="C1" t="s">
        <v>459</v>
      </c>
      <c r="D1" t="s">
        <v>460</v>
      </c>
      <c r="E1" t="s">
        <v>461</v>
      </c>
      <c r="F1" t="s">
        <v>462</v>
      </c>
      <c r="G1" t="s">
        <v>449</v>
      </c>
    </row>
    <row r="2" spans="1:7">
      <c r="A2" t="s">
        <v>463</v>
      </c>
      <c r="B2" t="s">
        <v>464</v>
      </c>
      <c r="C2">
        <v>317</v>
      </c>
      <c r="D2">
        <v>-0.442860820462049</v>
      </c>
      <c r="E2">
        <v>-0.32893701853906898</v>
      </c>
      <c r="F2">
        <v>6.5264544139555999E-2</v>
      </c>
      <c r="G2">
        <v>0.149724542437805</v>
      </c>
    </row>
    <row r="3" spans="1:7">
      <c r="A3" t="s">
        <v>463</v>
      </c>
      <c r="B3" t="s">
        <v>465</v>
      </c>
      <c r="C3">
        <v>221</v>
      </c>
      <c r="D3">
        <v>-0.21341520018508001</v>
      </c>
      <c r="E3">
        <v>-0.44720401330168202</v>
      </c>
      <c r="F3" s="594">
        <v>4.2645227409688002E-6</v>
      </c>
      <c r="G3" s="594">
        <v>8.3158193448891596E-5</v>
      </c>
    </row>
    <row r="4" spans="1:7">
      <c r="A4" t="s">
        <v>463</v>
      </c>
      <c r="B4" t="s">
        <v>466</v>
      </c>
      <c r="C4">
        <v>291</v>
      </c>
      <c r="D4">
        <v>-0.45426562015592897</v>
      </c>
      <c r="E4">
        <v>-0.319490563226074</v>
      </c>
      <c r="F4">
        <v>1.71891802935469E-2</v>
      </c>
      <c r="G4">
        <v>4.4691868763221898E-2</v>
      </c>
    </row>
    <row r="5" spans="1:7">
      <c r="A5" t="s">
        <v>467</v>
      </c>
      <c r="B5" t="s">
        <v>464</v>
      </c>
      <c r="C5">
        <v>317</v>
      </c>
      <c r="D5">
        <v>-0.42523918115245102</v>
      </c>
      <c r="E5">
        <v>-0.35502706466153999</v>
      </c>
      <c r="F5">
        <v>1.0683553309922499E-2</v>
      </c>
      <c r="G5">
        <v>3.2050659929767501E-2</v>
      </c>
    </row>
    <row r="6" spans="1:7">
      <c r="A6" t="s">
        <v>467</v>
      </c>
      <c r="B6" t="s">
        <v>465</v>
      </c>
      <c r="C6">
        <v>221</v>
      </c>
      <c r="D6">
        <v>-0.20753903746341401</v>
      </c>
      <c r="E6">
        <v>-0.42774725838233701</v>
      </c>
      <c r="F6" s="594">
        <v>1.54530890500512E-12</v>
      </c>
      <c r="G6" s="594">
        <v>6.0267047295199704E-11</v>
      </c>
    </row>
    <row r="7" spans="1:7">
      <c r="A7" t="s">
        <v>467</v>
      </c>
      <c r="B7" t="s">
        <v>466</v>
      </c>
      <c r="C7">
        <v>291</v>
      </c>
      <c r="D7">
        <v>-0.428246925024446</v>
      </c>
      <c r="E7">
        <v>-0.35346028750896102</v>
      </c>
      <c r="F7" s="594">
        <v>7.7923104722283206E-5</v>
      </c>
      <c r="G7">
        <v>7.5975027104226102E-4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5FD22-DDC9-4E48-B0A4-EC4D73148401}">
  <dimension ref="A1:G7"/>
  <sheetViews>
    <sheetView workbookViewId="0">
      <selection sqref="A1:G7"/>
    </sheetView>
  </sheetViews>
  <sheetFormatPr baseColWidth="10" defaultRowHeight="16"/>
  <sheetData>
    <row r="1" spans="1:7">
      <c r="A1" t="s">
        <v>457</v>
      </c>
      <c r="B1" t="s">
        <v>458</v>
      </c>
      <c r="C1" t="s">
        <v>459</v>
      </c>
      <c r="D1" t="s">
        <v>460</v>
      </c>
      <c r="E1" t="s">
        <v>461</v>
      </c>
      <c r="F1" t="s">
        <v>462</v>
      </c>
      <c r="G1" t="s">
        <v>449</v>
      </c>
    </row>
    <row r="2" spans="1:7">
      <c r="A2" t="s">
        <v>468</v>
      </c>
      <c r="B2" t="s">
        <v>464</v>
      </c>
      <c r="C2">
        <v>317</v>
      </c>
      <c r="D2">
        <v>-0.42613826542120897</v>
      </c>
      <c r="E2">
        <v>-0.491660036058091</v>
      </c>
      <c r="F2">
        <v>1.7724567164929201E-3</v>
      </c>
      <c r="G2">
        <v>6.2841647221112597E-3</v>
      </c>
    </row>
    <row r="3" spans="1:7">
      <c r="A3" t="s">
        <v>468</v>
      </c>
      <c r="B3" t="s">
        <v>465</v>
      </c>
      <c r="C3">
        <v>221</v>
      </c>
      <c r="D3">
        <v>-0.45638900809261801</v>
      </c>
      <c r="E3">
        <v>-0.48217986507011701</v>
      </c>
      <c r="F3">
        <v>0.606670888166705</v>
      </c>
      <c r="G3">
        <v>0.73938014495317195</v>
      </c>
    </row>
    <row r="4" spans="1:7">
      <c r="A4" t="s">
        <v>468</v>
      </c>
      <c r="B4" t="s">
        <v>466</v>
      </c>
      <c r="C4">
        <v>291</v>
      </c>
      <c r="D4">
        <v>-0.50837649470350499</v>
      </c>
      <c r="E4">
        <v>-0.44705230209644697</v>
      </c>
      <c r="F4">
        <v>2.5233492006054701E-4</v>
      </c>
      <c r="G4">
        <v>1.6401769803935601E-3</v>
      </c>
    </row>
    <row r="5" spans="1:7">
      <c r="A5" t="s">
        <v>469</v>
      </c>
      <c r="B5" t="s">
        <v>464</v>
      </c>
      <c r="C5">
        <v>317</v>
      </c>
      <c r="D5">
        <v>-0.48130028080663101</v>
      </c>
      <c r="E5">
        <v>-0.55102226967542101</v>
      </c>
      <c r="F5">
        <v>1.0774294590816301E-3</v>
      </c>
      <c r="G5">
        <v>4.4758740938944898E-3</v>
      </c>
    </row>
    <row r="6" spans="1:7">
      <c r="A6" t="s">
        <v>469</v>
      </c>
      <c r="B6" t="s">
        <v>465</v>
      </c>
      <c r="C6">
        <v>221</v>
      </c>
      <c r="D6">
        <v>-0.48320413703739501</v>
      </c>
      <c r="E6">
        <v>-0.54988658515877198</v>
      </c>
      <c r="F6">
        <v>0.41003698903101099</v>
      </c>
      <c r="G6">
        <v>0.58654437395006598</v>
      </c>
    </row>
    <row r="7" spans="1:7">
      <c r="A7" t="s">
        <v>469</v>
      </c>
      <c r="B7" t="s">
        <v>466</v>
      </c>
      <c r="C7">
        <v>291</v>
      </c>
      <c r="D7">
        <v>-0.59655283680408699</v>
      </c>
      <c r="E7">
        <v>-0.48286267005875699</v>
      </c>
      <c r="F7" s="594">
        <v>4.2709446555654102E-5</v>
      </c>
      <c r="G7">
        <v>5.5522280522350297E-4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89ED9-EB41-9E4A-AC46-0D4EED5A733D}">
  <dimension ref="A1:V27"/>
  <sheetViews>
    <sheetView topLeftCell="A2" workbookViewId="0">
      <selection activeCell="G20" sqref="G20"/>
    </sheetView>
  </sheetViews>
  <sheetFormatPr baseColWidth="10" defaultRowHeight="16"/>
  <sheetData>
    <row r="1" spans="1:22">
      <c r="A1" s="1" t="s">
        <v>396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>
      <c r="A2" s="2"/>
      <c r="B2" s="2" t="s">
        <v>164</v>
      </c>
      <c r="C2" s="2"/>
      <c r="D2" s="2"/>
      <c r="E2" s="2"/>
      <c r="F2" s="2"/>
      <c r="G2" s="2" t="s">
        <v>145</v>
      </c>
      <c r="H2" s="2"/>
      <c r="I2" s="2"/>
      <c r="J2" s="2"/>
      <c r="K2" s="2"/>
      <c r="L2" s="2"/>
      <c r="M2" s="2"/>
      <c r="N2" s="2" t="s">
        <v>145</v>
      </c>
      <c r="O2" s="2"/>
      <c r="P2" s="2"/>
      <c r="Q2" s="2"/>
      <c r="R2" s="2"/>
      <c r="S2" s="2"/>
      <c r="T2" s="2"/>
      <c r="U2" s="2"/>
      <c r="V2" s="2"/>
    </row>
    <row r="3" spans="1:22">
      <c r="A3" s="1"/>
      <c r="B3" s="2" t="s">
        <v>386</v>
      </c>
      <c r="C3" s="2"/>
      <c r="D3" s="2"/>
      <c r="E3" s="2"/>
      <c r="F3" s="2"/>
      <c r="G3" s="2" t="s">
        <v>383</v>
      </c>
      <c r="H3" s="2"/>
      <c r="I3" s="2"/>
      <c r="J3" s="2"/>
      <c r="K3" s="2"/>
      <c r="L3" s="2"/>
      <c r="M3" s="2"/>
      <c r="N3" s="2" t="s">
        <v>384</v>
      </c>
      <c r="O3" s="2"/>
      <c r="P3" s="2"/>
      <c r="Q3" s="2"/>
      <c r="R3" s="2"/>
      <c r="S3" s="2"/>
      <c r="T3" s="2"/>
      <c r="U3" s="2"/>
      <c r="V3" s="2"/>
    </row>
    <row r="4" spans="1:22">
      <c r="B4" s="2" t="s">
        <v>378</v>
      </c>
      <c r="D4" s="2" t="s">
        <v>380</v>
      </c>
      <c r="G4" s="2" t="s">
        <v>378</v>
      </c>
      <c r="L4" s="2" t="s">
        <v>380</v>
      </c>
      <c r="N4" s="2" t="s">
        <v>378</v>
      </c>
      <c r="S4" s="2" t="s">
        <v>380</v>
      </c>
      <c r="U4" s="2"/>
      <c r="V4" s="2"/>
    </row>
    <row r="5" spans="1:22">
      <c r="A5" s="73" t="s">
        <v>2</v>
      </c>
      <c r="B5" s="12">
        <v>3.86</v>
      </c>
      <c r="C5" s="14">
        <v>3.43</v>
      </c>
      <c r="D5" s="516">
        <v>5.34</v>
      </c>
      <c r="E5" s="517">
        <v>7.43</v>
      </c>
      <c r="F5" s="518">
        <v>3.37</v>
      </c>
      <c r="G5" s="21">
        <v>6.75</v>
      </c>
      <c r="H5" s="22">
        <v>6.43</v>
      </c>
      <c r="I5" s="22">
        <v>7.19</v>
      </c>
      <c r="J5" s="22">
        <v>5.52</v>
      </c>
      <c r="K5" s="23">
        <v>5</v>
      </c>
      <c r="L5" s="21">
        <v>5.66</v>
      </c>
      <c r="M5" s="23">
        <v>7.14</v>
      </c>
      <c r="N5" s="277">
        <v>8.83</v>
      </c>
      <c r="O5" s="278">
        <v>5.14</v>
      </c>
      <c r="P5" s="278">
        <v>5.51</v>
      </c>
      <c r="Q5" s="278">
        <v>3.97</v>
      </c>
      <c r="R5" s="278">
        <v>3.81</v>
      </c>
      <c r="S5" s="522">
        <v>3.1</v>
      </c>
      <c r="T5" s="523">
        <v>3.63</v>
      </c>
      <c r="U5" s="2"/>
      <c r="V5" s="2"/>
    </row>
    <row r="6" spans="1:22">
      <c r="A6" s="73" t="s">
        <v>3</v>
      </c>
      <c r="B6" s="18">
        <v>8.09</v>
      </c>
      <c r="C6" s="20">
        <v>9.01</v>
      </c>
      <c r="D6" s="519">
        <v>18.5</v>
      </c>
      <c r="E6" s="520">
        <v>21.3</v>
      </c>
      <c r="F6" s="521">
        <v>16.3</v>
      </c>
      <c r="G6" s="27">
        <v>14.2</v>
      </c>
      <c r="H6" s="28">
        <v>7.47</v>
      </c>
      <c r="I6" s="28">
        <v>19.100000000000001</v>
      </c>
      <c r="J6" s="28">
        <v>11.1</v>
      </c>
      <c r="K6" s="29">
        <v>26.7</v>
      </c>
      <c r="L6" s="27">
        <v>20.3</v>
      </c>
      <c r="M6" s="29">
        <v>21.3</v>
      </c>
      <c r="N6" s="282">
        <v>23.1</v>
      </c>
      <c r="O6" s="283">
        <v>19</v>
      </c>
      <c r="P6" s="283">
        <v>24.5</v>
      </c>
      <c r="Q6" s="283">
        <v>21</v>
      </c>
      <c r="R6" s="283">
        <v>14.3</v>
      </c>
      <c r="S6" s="524">
        <v>39.799999999999997</v>
      </c>
      <c r="T6" s="525">
        <v>24.2</v>
      </c>
      <c r="U6" s="2"/>
      <c r="V6" s="2"/>
    </row>
    <row r="7" spans="1:2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>
      <c r="A9" s="1" t="s">
        <v>190</v>
      </c>
      <c r="B9" s="2" t="s">
        <v>386</v>
      </c>
      <c r="C9" s="2" t="s">
        <v>383</v>
      </c>
      <c r="D9" s="2" t="s">
        <v>384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>
      <c r="A10" s="73" t="s">
        <v>2</v>
      </c>
      <c r="B10" s="472">
        <f>AVERAGE(B5:F5)</f>
        <v>4.6859999999999999</v>
      </c>
      <c r="C10" s="473">
        <f>AVERAGE(G5:M5)</f>
        <v>6.2414285714285711</v>
      </c>
      <c r="D10" s="474">
        <f>AVERAGE(N5:T5)</f>
        <v>4.855714285714285</v>
      </c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437"/>
      <c r="P10" s="437"/>
      <c r="Q10" s="437"/>
      <c r="R10" s="437"/>
      <c r="S10" s="437"/>
      <c r="T10" s="437"/>
      <c r="U10" s="2"/>
      <c r="V10" s="2"/>
    </row>
    <row r="11" spans="1:22">
      <c r="A11" s="73" t="s">
        <v>3</v>
      </c>
      <c r="B11" s="477">
        <f>AVERAGE(B6:F6)</f>
        <v>14.64</v>
      </c>
      <c r="C11" s="478">
        <f>AVERAGE(G6:M6)</f>
        <v>17.167142857142856</v>
      </c>
      <c r="D11" s="474">
        <f>AVERAGE(N6:T6)</f>
        <v>23.699999999999996</v>
      </c>
      <c r="E11" s="118"/>
      <c r="F11" s="118"/>
      <c r="G11" s="118"/>
      <c r="H11" s="118"/>
      <c r="I11" s="118"/>
      <c r="J11" s="118"/>
      <c r="K11" s="118"/>
      <c r="L11" s="118"/>
      <c r="M11" s="118"/>
      <c r="N11" s="437"/>
      <c r="O11" s="437"/>
      <c r="P11" s="437"/>
      <c r="Q11" s="437"/>
      <c r="R11" s="437"/>
      <c r="S11" s="437"/>
      <c r="T11" s="437"/>
    </row>
    <row r="12" spans="1:22">
      <c r="A12" s="2"/>
      <c r="B12" s="2"/>
      <c r="C12" s="2"/>
      <c r="D12" s="2"/>
      <c r="E12" s="118"/>
      <c r="F12" s="118"/>
      <c r="G12" s="118"/>
      <c r="H12" s="118"/>
    </row>
    <row r="13" spans="1:22">
      <c r="A13" s="2"/>
      <c r="B13" s="2"/>
      <c r="C13" s="2"/>
      <c r="D13" s="2"/>
      <c r="E13" s="118"/>
      <c r="F13" s="118"/>
      <c r="G13" s="118"/>
      <c r="H13" s="118"/>
    </row>
    <row r="14" spans="1:22">
      <c r="A14" s="1" t="s">
        <v>7</v>
      </c>
      <c r="B14" s="2" t="s">
        <v>386</v>
      </c>
      <c r="C14" s="2" t="s">
        <v>383</v>
      </c>
      <c r="D14" s="2" t="s">
        <v>384</v>
      </c>
      <c r="E14" s="118"/>
      <c r="F14" s="118"/>
      <c r="G14" s="118"/>
      <c r="H14" s="118"/>
    </row>
    <row r="15" spans="1:22">
      <c r="A15" s="73" t="s">
        <v>2</v>
      </c>
      <c r="B15" s="472">
        <f>STDEV(B5:F5)</f>
        <v>1.7283604948042524</v>
      </c>
      <c r="C15" s="473">
        <f>STDEV(G5:M5)</f>
        <v>0.85645448548903513</v>
      </c>
      <c r="D15" s="288">
        <f>STDEV(N5:T5)</f>
        <v>1.947937859574044</v>
      </c>
      <c r="E15" s="118"/>
      <c r="F15" s="118"/>
      <c r="G15" s="118"/>
      <c r="H15" s="118"/>
    </row>
    <row r="16" spans="1:22">
      <c r="A16" s="73" t="s">
        <v>3</v>
      </c>
      <c r="B16" s="477">
        <f>STDEV(B6:F6)</f>
        <v>5.8440183093484537</v>
      </c>
      <c r="C16" s="478">
        <f>STDEV(G6:M6)</f>
        <v>6.5974154391087536</v>
      </c>
      <c r="D16" s="288">
        <f>STDEV(N6:T6)</f>
        <v>7.9393534581434029</v>
      </c>
      <c r="E16" s="118"/>
      <c r="F16" s="118"/>
      <c r="G16" s="118"/>
      <c r="H16" s="118"/>
    </row>
    <row r="17" spans="1:8">
      <c r="A17" s="2"/>
      <c r="B17" s="2"/>
      <c r="C17" s="2"/>
      <c r="D17" s="2"/>
      <c r="E17" s="118"/>
      <c r="F17" s="118"/>
      <c r="G17" s="118"/>
      <c r="H17" s="118"/>
    </row>
    <row r="18" spans="1:8">
      <c r="A18" s="2"/>
      <c r="B18" s="2"/>
      <c r="C18" s="2"/>
      <c r="D18" s="2"/>
      <c r="E18" s="118"/>
      <c r="F18" s="118"/>
      <c r="G18" s="118"/>
      <c r="H18" s="118"/>
    </row>
    <row r="19" spans="1:8">
      <c r="A19" s="1" t="s">
        <v>8</v>
      </c>
      <c r="B19" s="2"/>
      <c r="C19" s="2"/>
      <c r="D19" s="2"/>
      <c r="E19" s="118"/>
      <c r="F19" s="118"/>
      <c r="G19" s="118"/>
      <c r="H19" s="118"/>
    </row>
    <row r="20" spans="1:8">
      <c r="A20" s="2"/>
      <c r="B20" s="2" t="s">
        <v>386</v>
      </c>
      <c r="C20" s="2" t="s">
        <v>386</v>
      </c>
      <c r="D20" s="2" t="s">
        <v>383</v>
      </c>
      <c r="E20" s="118"/>
      <c r="F20" s="118"/>
      <c r="G20" s="118"/>
      <c r="H20" s="118"/>
    </row>
    <row r="21" spans="1:8">
      <c r="A21" s="2"/>
      <c r="B21" s="2" t="s">
        <v>385</v>
      </c>
      <c r="C21" s="2" t="s">
        <v>385</v>
      </c>
      <c r="D21" s="2" t="s">
        <v>385</v>
      </c>
      <c r="E21" s="118"/>
      <c r="F21" s="118"/>
      <c r="G21" s="118"/>
      <c r="H21" s="118"/>
    </row>
    <row r="22" spans="1:8">
      <c r="A22" s="2"/>
      <c r="B22" s="2" t="s">
        <v>383</v>
      </c>
      <c r="C22" s="2" t="s">
        <v>384</v>
      </c>
      <c r="D22" s="2" t="s">
        <v>384</v>
      </c>
      <c r="E22" s="118"/>
      <c r="F22" s="118"/>
      <c r="G22" s="118"/>
      <c r="H22" s="118"/>
    </row>
    <row r="23" spans="1:8">
      <c r="A23" s="73" t="s">
        <v>2</v>
      </c>
      <c r="B23" s="526">
        <f>_xlfn.T.TEST(B5:F5,G5:M5,2,2)</f>
        <v>6.4471044953043233E-2</v>
      </c>
      <c r="C23" s="526">
        <f>_xlfn.T.TEST(B5:F5,N5:T5,2,2)</f>
        <v>0.87947488938721652</v>
      </c>
      <c r="D23" s="526">
        <f>_xlfn.T.TEST(G5:M5,N5:T5,2,2)</f>
        <v>0.11054473147430288</v>
      </c>
      <c r="E23" s="118"/>
      <c r="F23" s="118"/>
      <c r="G23" s="118"/>
      <c r="H23" s="118"/>
    </row>
    <row r="24" spans="1:8">
      <c r="A24" s="73" t="s">
        <v>3</v>
      </c>
      <c r="B24" s="443">
        <f>_xlfn.T.TEST(B6:F6,G6:M6,2,2)</f>
        <v>0.50932056246315738</v>
      </c>
      <c r="C24" s="443">
        <f>_xlfn.T.TEST(B6:F6,N6:T6,2,2)</f>
        <v>5.6442684609669579E-2</v>
      </c>
      <c r="D24" s="443">
        <f>_xlfn.T.TEST(G6:M6,N6:T6,2,2)</f>
        <v>0.11989666518458321</v>
      </c>
      <c r="E24" s="118"/>
      <c r="F24" s="118"/>
      <c r="G24" s="118"/>
      <c r="H24" s="118"/>
    </row>
    <row r="25" spans="1:8">
      <c r="A25" s="2"/>
      <c r="B25" s="2"/>
      <c r="C25" s="2"/>
      <c r="D25" s="2"/>
      <c r="E25" s="2"/>
      <c r="F25" s="2"/>
      <c r="G25" s="2"/>
      <c r="H25" s="2"/>
    </row>
    <row r="26" spans="1:8">
      <c r="E26" s="2"/>
      <c r="F26" s="2"/>
      <c r="G26" s="2"/>
      <c r="H26" s="2"/>
    </row>
    <row r="27" spans="1:8">
      <c r="E27" s="2"/>
      <c r="F27" s="2"/>
      <c r="G27" s="2"/>
      <c r="H27" s="2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AFBA8-548B-D242-B642-AA3205250E4B}">
  <dimension ref="A1:I6"/>
  <sheetViews>
    <sheetView workbookViewId="0">
      <selection activeCell="F16" sqref="F16"/>
    </sheetView>
  </sheetViews>
  <sheetFormatPr baseColWidth="10" defaultColWidth="8.83203125" defaultRowHeight="16"/>
  <cols>
    <col min="1" max="1" width="28.5" bestFit="1" customWidth="1"/>
    <col min="8" max="8" width="15.33203125" bestFit="1" customWidth="1"/>
    <col min="9" max="9" width="15.5" bestFit="1" customWidth="1"/>
  </cols>
  <sheetData>
    <row r="1" spans="1:9">
      <c r="A1" t="s">
        <v>446</v>
      </c>
      <c r="B1" s="595" t="s">
        <v>144</v>
      </c>
      <c r="C1" s="595"/>
      <c r="D1" s="595" t="s">
        <v>447</v>
      </c>
      <c r="E1" s="595"/>
      <c r="F1" s="595" t="s">
        <v>448</v>
      </c>
      <c r="G1" s="595"/>
      <c r="H1" s="595" t="s">
        <v>449</v>
      </c>
      <c r="I1" s="595"/>
    </row>
    <row r="2" spans="1:9">
      <c r="B2" t="s">
        <v>0</v>
      </c>
      <c r="C2" t="s">
        <v>450</v>
      </c>
      <c r="D2" t="s">
        <v>0</v>
      </c>
      <c r="E2" t="s">
        <v>450</v>
      </c>
      <c r="F2" t="s">
        <v>0</v>
      </c>
      <c r="G2" t="s">
        <v>450</v>
      </c>
      <c r="H2" t="s">
        <v>451</v>
      </c>
      <c r="I2" t="s">
        <v>452</v>
      </c>
    </row>
    <row r="3" spans="1:9">
      <c r="A3" t="s">
        <v>453</v>
      </c>
      <c r="B3">
        <v>882.21</v>
      </c>
      <c r="C3">
        <v>41.9232813022969</v>
      </c>
      <c r="D3">
        <v>741.36</v>
      </c>
      <c r="E3">
        <v>39.525345403840902</v>
      </c>
      <c r="F3">
        <v>759.81</v>
      </c>
      <c r="G3">
        <v>37.483921132058001</v>
      </c>
      <c r="H3">
        <v>6.1672149628403103E-31</v>
      </c>
      <c r="I3">
        <v>2.0324251980789E-30</v>
      </c>
    </row>
    <row r="4" spans="1:9">
      <c r="A4" t="s">
        <v>454</v>
      </c>
      <c r="B4">
        <v>1893.37</v>
      </c>
      <c r="C4">
        <v>28.636931371636798</v>
      </c>
      <c r="D4">
        <v>1787.24</v>
      </c>
      <c r="E4">
        <v>37.153821669465799</v>
      </c>
      <c r="F4">
        <v>1799.55</v>
      </c>
      <c r="G4">
        <v>30.7256925360224</v>
      </c>
      <c r="H4">
        <v>1.11976414660053E-31</v>
      </c>
      <c r="I4">
        <v>4.2449236437252296E-31</v>
      </c>
    </row>
    <row r="5" spans="1:9">
      <c r="A5" t="s">
        <v>455</v>
      </c>
      <c r="B5">
        <v>3191.14</v>
      </c>
      <c r="C5">
        <v>25.4042150324339</v>
      </c>
      <c r="D5">
        <v>3102.13</v>
      </c>
      <c r="E5">
        <v>21.6228718226462</v>
      </c>
      <c r="F5">
        <v>3133.93</v>
      </c>
      <c r="G5">
        <v>20.491069747427499</v>
      </c>
      <c r="H5">
        <v>2.2419990530281502E-31</v>
      </c>
      <c r="I5">
        <v>6.9420143932587999E-28</v>
      </c>
    </row>
    <row r="6" spans="1:9">
      <c r="A6" t="s">
        <v>456</v>
      </c>
      <c r="B6">
        <v>10059.15</v>
      </c>
      <c r="C6">
        <v>34.123180012147401</v>
      </c>
      <c r="D6">
        <v>9962.76</v>
      </c>
      <c r="E6">
        <v>34.478252551280796</v>
      </c>
      <c r="F6">
        <v>9960.2000000000007</v>
      </c>
      <c r="G6">
        <v>23.563796919268501</v>
      </c>
      <c r="H6">
        <v>1.2564428601065101E-29</v>
      </c>
      <c r="I6">
        <v>2.25813538301222E-31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60F92-5BD3-3742-AD03-7C9BF7073170}">
  <dimension ref="A2:AE14"/>
  <sheetViews>
    <sheetView workbookViewId="0">
      <selection activeCell="Q21" sqref="Q21"/>
    </sheetView>
  </sheetViews>
  <sheetFormatPr baseColWidth="10" defaultRowHeight="16"/>
  <cols>
    <col min="1" max="1" width="24.1640625" bestFit="1" customWidth="1"/>
  </cols>
  <sheetData>
    <row r="2" spans="1:31">
      <c r="B2" s="2" t="s">
        <v>191</v>
      </c>
      <c r="C2" s="2"/>
      <c r="D2" s="2"/>
      <c r="E2" s="2"/>
      <c r="F2" s="2"/>
      <c r="G2" s="2" t="s">
        <v>192</v>
      </c>
      <c r="I2" s="2"/>
      <c r="J2" s="2"/>
      <c r="K2" s="2"/>
      <c r="M2" s="2" t="s">
        <v>193</v>
      </c>
      <c r="N2" s="2"/>
      <c r="O2" s="2"/>
      <c r="P2" s="2"/>
      <c r="Q2" s="2"/>
      <c r="T2" s="2" t="s">
        <v>194</v>
      </c>
      <c r="U2" s="2"/>
      <c r="V2" s="2"/>
      <c r="W2" s="2"/>
      <c r="X2" s="2"/>
      <c r="Z2" s="2" t="s">
        <v>195</v>
      </c>
    </row>
    <row r="3" spans="1:31">
      <c r="A3" s="218" t="s">
        <v>12</v>
      </c>
      <c r="B3" s="298">
        <v>2.9743749216914024</v>
      </c>
      <c r="C3" s="299">
        <v>3.4957733450569619</v>
      </c>
      <c r="D3" s="299">
        <v>2.827012593388087</v>
      </c>
      <c r="E3" s="299">
        <v>3.1801383342491563</v>
      </c>
      <c r="F3" s="300">
        <v>3.0149354321217112</v>
      </c>
      <c r="G3" s="301">
        <v>2.7333400000000001</v>
      </c>
      <c r="H3" s="302">
        <v>1.7530200000000002</v>
      </c>
      <c r="I3" s="302">
        <v>1.9614199999999999</v>
      </c>
      <c r="J3" s="302">
        <v>2.1421699999999997</v>
      </c>
      <c r="K3" s="302">
        <v>2.1195400000000002</v>
      </c>
      <c r="L3" s="303">
        <v>2.57673</v>
      </c>
      <c r="M3" s="304">
        <v>2.7121200000000001</v>
      </c>
      <c r="N3" s="305">
        <v>2.1497600000000001</v>
      </c>
      <c r="O3" s="305">
        <v>1.8462799999999999</v>
      </c>
      <c r="P3" s="305">
        <v>3.2459600000000002</v>
      </c>
      <c r="Q3" s="305">
        <v>1.9978800000000001</v>
      </c>
      <c r="R3" s="305">
        <v>1.51864</v>
      </c>
      <c r="S3" s="306">
        <v>1.93286</v>
      </c>
      <c r="T3" s="307">
        <v>3.2258900000000001</v>
      </c>
      <c r="U3" s="308">
        <v>3.2411199999999996</v>
      </c>
      <c r="V3" s="308">
        <v>3.4922199999999997</v>
      </c>
      <c r="W3" s="308">
        <v>2.1900200000000001</v>
      </c>
      <c r="X3" s="308">
        <v>3.1714099999999998</v>
      </c>
      <c r="Y3" s="217">
        <v>2.4844100000000005</v>
      </c>
      <c r="Z3" s="309">
        <v>6.3619999999999996E-2</v>
      </c>
      <c r="AA3" s="310">
        <v>3.0030000000000001E-2</v>
      </c>
      <c r="AB3" s="310">
        <v>1.3429999999999999E-2</v>
      </c>
      <c r="AC3" s="310">
        <v>2.75E-2</v>
      </c>
      <c r="AD3" s="310">
        <v>1.6619999999999999E-2</v>
      </c>
      <c r="AE3" s="311">
        <v>3.1210000000000002E-2</v>
      </c>
    </row>
    <row r="4" spans="1:3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31">
      <c r="A5" s="312" t="s">
        <v>0</v>
      </c>
      <c r="B5" s="313">
        <f>AVERAGE(B3:F3)</f>
        <v>3.0984469253014639</v>
      </c>
      <c r="C5" s="314">
        <f>AVERAGE(G3:L3)</f>
        <v>2.2143700000000002</v>
      </c>
      <c r="D5" s="315">
        <f>AVERAGE(M3:S3)</f>
        <v>2.2004999999999999</v>
      </c>
      <c r="E5" s="316">
        <f>AVERAGE(T3:Y3)</f>
        <v>2.9675116666666668</v>
      </c>
      <c r="F5" s="126">
        <f>AVERAGE(Z3:AE3)</f>
        <v>3.0401666666666671E-2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3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31">
      <c r="A7" s="312" t="s">
        <v>44</v>
      </c>
      <c r="B7" s="313">
        <f>STDEV(B3:F3)</f>
        <v>0.25523831914789441</v>
      </c>
      <c r="C7" s="314">
        <f>STDEV(G3:L3)</f>
        <v>0.37193217779589827</v>
      </c>
      <c r="D7" s="315">
        <f>STDEV(M3:S3)</f>
        <v>0.58600442057490743</v>
      </c>
      <c r="E7" s="316">
        <f>STDEV(T3:Y3)</f>
        <v>0.50919441487183015</v>
      </c>
      <c r="F7" s="126">
        <f>STDEV(Z3:AE3)</f>
        <v>1.7836146912006138E-2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3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31">
      <c r="A9" s="317" t="s">
        <v>13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</row>
    <row r="10" spans="1:31">
      <c r="B10" s="1" t="s">
        <v>195</v>
      </c>
    </row>
    <row r="11" spans="1:31">
      <c r="A11" s="214" t="s">
        <v>191</v>
      </c>
      <c r="B11" s="318">
        <f>TTEST(Z3:AE3,B3:F3,2,2)</f>
        <v>2.7281436504547763E-10</v>
      </c>
    </row>
    <row r="12" spans="1:31">
      <c r="A12" s="214" t="s">
        <v>192</v>
      </c>
      <c r="B12" s="318">
        <f>TTEST(Z3:AE3,G3:L3,2,2)</f>
        <v>5.2881703548337947E-8</v>
      </c>
    </row>
    <row r="13" spans="1:31">
      <c r="A13" s="214" t="s">
        <v>193</v>
      </c>
      <c r="B13" s="318">
        <f>TTEST(Z3:AE3,M3:S3,2,2)</f>
        <v>2.0753804403895605E-6</v>
      </c>
    </row>
    <row r="14" spans="1:31">
      <c r="A14" s="214" t="s">
        <v>194</v>
      </c>
      <c r="B14" s="318">
        <f>TTEST(Z3:AE3,T3:Y3,2,2)</f>
        <v>6.2402582458561944E-8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81D13-6AB3-F64D-B228-ED663C6D20B8}">
  <dimension ref="A2:AE45"/>
  <sheetViews>
    <sheetView workbookViewId="0">
      <selection activeCell="S38" sqref="S38"/>
    </sheetView>
  </sheetViews>
  <sheetFormatPr baseColWidth="10" defaultRowHeight="16"/>
  <cols>
    <col min="1" max="1" width="25.83203125" bestFit="1" customWidth="1"/>
  </cols>
  <sheetData>
    <row r="2" spans="1:31">
      <c r="B2" s="2" t="s">
        <v>191</v>
      </c>
      <c r="C2" s="2"/>
      <c r="D2" s="2"/>
      <c r="E2" s="2"/>
      <c r="F2" s="2"/>
      <c r="G2" s="2" t="s">
        <v>192</v>
      </c>
      <c r="I2" s="2"/>
      <c r="J2" s="2"/>
      <c r="K2" s="2"/>
      <c r="M2" s="2" t="s">
        <v>193</v>
      </c>
      <c r="N2" s="2"/>
      <c r="O2" s="2"/>
      <c r="P2" s="2"/>
      <c r="Q2" s="2"/>
      <c r="T2" s="2" t="s">
        <v>194</v>
      </c>
      <c r="U2" s="2"/>
      <c r="V2" s="2"/>
      <c r="W2" s="2"/>
      <c r="X2" s="2"/>
      <c r="Z2" s="2" t="s">
        <v>195</v>
      </c>
    </row>
    <row r="3" spans="1:31">
      <c r="A3" s="218" t="s">
        <v>12</v>
      </c>
      <c r="B3" s="319">
        <v>2.9743749216914024</v>
      </c>
      <c r="C3" s="320">
        <v>3.4957733450569619</v>
      </c>
      <c r="D3" s="320">
        <v>2.827012593388087</v>
      </c>
      <c r="E3" s="320">
        <v>3.1801383342491563</v>
      </c>
      <c r="F3" s="321">
        <v>3.0149354321217112</v>
      </c>
      <c r="G3" s="322">
        <v>2.7333400000000001</v>
      </c>
      <c r="H3" s="323">
        <v>1.7530200000000002</v>
      </c>
      <c r="I3" s="323">
        <v>1.9614199999999999</v>
      </c>
      <c r="J3" s="323">
        <v>2.1421699999999997</v>
      </c>
      <c r="K3" s="323">
        <v>2.1195400000000002</v>
      </c>
      <c r="L3" s="324">
        <v>2.57673</v>
      </c>
      <c r="M3" s="325">
        <v>2.7121200000000001</v>
      </c>
      <c r="N3" s="326">
        <v>2.1497600000000001</v>
      </c>
      <c r="O3" s="326">
        <v>1.8462799999999999</v>
      </c>
      <c r="P3" s="326">
        <v>3.2459600000000002</v>
      </c>
      <c r="Q3" s="326">
        <v>1.9978800000000001</v>
      </c>
      <c r="R3" s="326">
        <v>1.51864</v>
      </c>
      <c r="S3" s="327">
        <v>1.93286</v>
      </c>
      <c r="T3" s="328">
        <v>3.2258900000000001</v>
      </c>
      <c r="U3" s="329">
        <v>3.2411199999999996</v>
      </c>
      <c r="V3" s="329">
        <v>3.4922199999999997</v>
      </c>
      <c r="W3" s="329">
        <v>2.1900200000000001</v>
      </c>
      <c r="X3" s="329">
        <v>3.1714099999999998</v>
      </c>
      <c r="Y3" s="330">
        <v>2.4844100000000005</v>
      </c>
      <c r="Z3" s="331">
        <v>6.3619999999999996E-2</v>
      </c>
      <c r="AA3" s="332">
        <v>3.0030000000000001E-2</v>
      </c>
      <c r="AB3" s="332">
        <v>1.3429999999999999E-2</v>
      </c>
      <c r="AC3" s="332">
        <v>2.75E-2</v>
      </c>
      <c r="AD3" s="332">
        <v>1.6619999999999999E-2</v>
      </c>
      <c r="AE3" s="333">
        <v>3.1210000000000002E-2</v>
      </c>
    </row>
    <row r="4" spans="1:31">
      <c r="A4" s="33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31">
      <c r="A5" s="76" t="s">
        <v>196</v>
      </c>
      <c r="B5" s="335">
        <v>6.1131000000000005E-2</v>
      </c>
      <c r="C5" s="336">
        <v>0.132526</v>
      </c>
      <c r="D5" s="336">
        <v>5.6170400000000002E-2</v>
      </c>
      <c r="E5" s="336">
        <v>7.4056600000000014E-2</v>
      </c>
      <c r="F5" s="337">
        <v>7.9992000000000008E-2</v>
      </c>
      <c r="G5" s="338">
        <v>7.1096800000000016E-2</v>
      </c>
      <c r="H5" s="339">
        <v>5.7112299999999998E-2</v>
      </c>
      <c r="I5" s="339">
        <v>4.3979400000000002E-2</v>
      </c>
      <c r="J5" s="339">
        <v>0.113256</v>
      </c>
      <c r="K5" s="339">
        <v>0.1482</v>
      </c>
      <c r="L5" s="340">
        <v>0.10594800000000001</v>
      </c>
      <c r="M5" s="341">
        <v>6.3468000000000011E-2</v>
      </c>
      <c r="N5" s="342">
        <v>6.5299300000000005E-2</v>
      </c>
      <c r="O5" s="342">
        <v>5.423E-2</v>
      </c>
      <c r="P5" s="342">
        <v>6.3828800000000005E-2</v>
      </c>
      <c r="Q5" s="342">
        <v>0.12133799999999999</v>
      </c>
      <c r="R5" s="342">
        <v>0.24030599999999999</v>
      </c>
      <c r="S5" s="343">
        <v>0.15208199999999999</v>
      </c>
      <c r="T5" s="130">
        <v>3.6799999999999999E-2</v>
      </c>
      <c r="U5" s="344">
        <v>4.6399999999999997E-2</v>
      </c>
      <c r="V5" s="344">
        <v>3.6700000000000003E-2</v>
      </c>
      <c r="W5" s="344">
        <v>4.9550000000000004E-2</v>
      </c>
      <c r="X5" s="344">
        <v>6.1739299999999997E-2</v>
      </c>
      <c r="Y5" s="345">
        <v>5.8984200000000001E-2</v>
      </c>
      <c r="Z5" s="346">
        <v>0.41299999999999998</v>
      </c>
      <c r="AA5" s="347">
        <v>0.80400000000000005</v>
      </c>
      <c r="AB5" s="347">
        <v>1.39</v>
      </c>
      <c r="AC5" s="347">
        <v>3.6308199999999999</v>
      </c>
      <c r="AD5" s="347">
        <v>2.6754000000000002</v>
      </c>
      <c r="AE5" s="348">
        <v>2.2440600000000002</v>
      </c>
    </row>
    <row r="6" spans="1:31">
      <c r="A6" s="77" t="s">
        <v>197</v>
      </c>
      <c r="B6" s="349">
        <f t="shared" ref="B6:AE6" si="0">B3*B5/100*10000</f>
        <v>18.182651333791714</v>
      </c>
      <c r="C6" s="350">
        <f t="shared" si="0"/>
        <v>46.328085832701895</v>
      </c>
      <c r="D6" s="350">
        <f t="shared" si="0"/>
        <v>15.879442817564621</v>
      </c>
      <c r="E6" s="350">
        <f t="shared" si="0"/>
        <v>23.551023256415611</v>
      </c>
      <c r="F6" s="351">
        <f t="shared" si="0"/>
        <v>24.117071508627991</v>
      </c>
      <c r="G6" s="352">
        <f t="shared" si="0"/>
        <v>19.433172731200006</v>
      </c>
      <c r="H6" s="353">
        <f t="shared" si="0"/>
        <v>10.011900414600003</v>
      </c>
      <c r="I6" s="353">
        <f t="shared" si="0"/>
        <v>8.6262074748000011</v>
      </c>
      <c r="J6" s="353">
        <f t="shared" si="0"/>
        <v>24.261360551999992</v>
      </c>
      <c r="K6" s="353">
        <f t="shared" si="0"/>
        <v>31.411582800000005</v>
      </c>
      <c r="L6" s="354">
        <f t="shared" si="0"/>
        <v>27.299939004000002</v>
      </c>
      <c r="M6" s="355">
        <f t="shared" si="0"/>
        <v>17.213283216000004</v>
      </c>
      <c r="N6" s="356">
        <f t="shared" si="0"/>
        <v>14.037782316800001</v>
      </c>
      <c r="O6" s="356">
        <f t="shared" si="0"/>
        <v>10.012376439999999</v>
      </c>
      <c r="P6" s="356">
        <f t="shared" si="0"/>
        <v>20.718573164800002</v>
      </c>
      <c r="Q6" s="356">
        <f t="shared" si="0"/>
        <v>24.241876343999998</v>
      </c>
      <c r="R6" s="356">
        <f t="shared" si="0"/>
        <v>36.493830383999999</v>
      </c>
      <c r="S6" s="357">
        <f t="shared" si="0"/>
        <v>29.395321452000001</v>
      </c>
      <c r="T6" s="164">
        <f t="shared" si="0"/>
        <v>11.871275200000001</v>
      </c>
      <c r="U6" s="165">
        <f t="shared" si="0"/>
        <v>15.038796799999995</v>
      </c>
      <c r="V6" s="165">
        <f t="shared" si="0"/>
        <v>12.816447400000001</v>
      </c>
      <c r="W6" s="165">
        <f t="shared" si="0"/>
        <v>10.851549100000002</v>
      </c>
      <c r="X6" s="165">
        <f t="shared" si="0"/>
        <v>19.580063341299997</v>
      </c>
      <c r="Y6" s="166">
        <f t="shared" si="0"/>
        <v>14.654093632200002</v>
      </c>
      <c r="Z6" s="167">
        <f t="shared" si="0"/>
        <v>2.6275059999999995</v>
      </c>
      <c r="AA6" s="168">
        <f t="shared" si="0"/>
        <v>2.414412</v>
      </c>
      <c r="AB6" s="168">
        <f t="shared" si="0"/>
        <v>1.86677</v>
      </c>
      <c r="AC6" s="168">
        <f t="shared" si="0"/>
        <v>9.9847549999999998</v>
      </c>
      <c r="AD6" s="168">
        <f t="shared" si="0"/>
        <v>4.4465148000000001</v>
      </c>
      <c r="AE6" s="169">
        <f t="shared" si="0"/>
        <v>7.0037112600000002</v>
      </c>
    </row>
    <row r="7" spans="1:31">
      <c r="A7" s="77" t="s">
        <v>198</v>
      </c>
      <c r="B7" s="358">
        <v>7.42</v>
      </c>
      <c r="C7" s="359">
        <v>5.83</v>
      </c>
      <c r="D7" s="359">
        <v>5.39</v>
      </c>
      <c r="E7" s="359">
        <v>3.92</v>
      </c>
      <c r="F7" s="360">
        <v>9.8800000000000008</v>
      </c>
      <c r="G7" s="361">
        <v>8.2200000000000006</v>
      </c>
      <c r="H7" s="362">
        <v>13.3</v>
      </c>
      <c r="I7" s="362">
        <v>16.5</v>
      </c>
      <c r="J7" s="362">
        <v>8.14</v>
      </c>
      <c r="K7" s="362">
        <v>10.1</v>
      </c>
      <c r="L7" s="363">
        <v>9.02</v>
      </c>
      <c r="M7" s="364">
        <v>12.7</v>
      </c>
      <c r="N7" s="365">
        <v>15</v>
      </c>
      <c r="O7" s="365">
        <v>11.8</v>
      </c>
      <c r="P7" s="365">
        <v>11.2</v>
      </c>
      <c r="Q7" s="365">
        <v>14</v>
      </c>
      <c r="R7" s="365">
        <v>8.69</v>
      </c>
      <c r="S7" s="366">
        <v>21.7</v>
      </c>
      <c r="T7" s="15">
        <v>11.7</v>
      </c>
      <c r="U7" s="16">
        <v>18.100000000000001</v>
      </c>
      <c r="V7" s="16">
        <v>16.600000000000001</v>
      </c>
      <c r="W7" s="16">
        <v>12.9</v>
      </c>
      <c r="X7" s="16">
        <v>13.2</v>
      </c>
      <c r="Y7" s="17">
        <v>13.7</v>
      </c>
      <c r="Z7" s="24">
        <v>77.5</v>
      </c>
      <c r="AA7" s="25">
        <v>81.5</v>
      </c>
      <c r="AB7" s="25">
        <v>85.4</v>
      </c>
      <c r="AC7" s="25">
        <v>75.8</v>
      </c>
      <c r="AD7" s="25">
        <v>88</v>
      </c>
      <c r="AE7" s="26">
        <v>85.9</v>
      </c>
    </row>
    <row r="8" spans="1:31">
      <c r="A8" s="77" t="s">
        <v>199</v>
      </c>
      <c r="B8" s="358">
        <v>91.7</v>
      </c>
      <c r="C8" s="359">
        <v>92.8</v>
      </c>
      <c r="D8" s="359">
        <v>92.2</v>
      </c>
      <c r="E8" s="359">
        <v>93.7</v>
      </c>
      <c r="F8" s="360">
        <v>88.4</v>
      </c>
      <c r="G8" s="361">
        <v>85.2</v>
      </c>
      <c r="H8" s="362">
        <v>81.7</v>
      </c>
      <c r="I8" s="362">
        <v>77.7</v>
      </c>
      <c r="J8" s="362">
        <v>90.7</v>
      </c>
      <c r="K8" s="362">
        <v>88.8</v>
      </c>
      <c r="L8" s="363">
        <v>89.7</v>
      </c>
      <c r="M8" s="364">
        <v>81.099999999999994</v>
      </c>
      <c r="N8" s="365">
        <v>81.099999999999994</v>
      </c>
      <c r="O8" s="365">
        <v>82.3</v>
      </c>
      <c r="P8" s="365">
        <v>83.3</v>
      </c>
      <c r="Q8" s="365">
        <v>84.6</v>
      </c>
      <c r="R8" s="365">
        <v>89.6</v>
      </c>
      <c r="S8" s="366">
        <v>76.8</v>
      </c>
      <c r="T8" s="15">
        <v>84.5</v>
      </c>
      <c r="U8" s="16">
        <v>77.7</v>
      </c>
      <c r="V8" s="16">
        <v>79.8</v>
      </c>
      <c r="W8" s="16">
        <v>83.8</v>
      </c>
      <c r="X8" s="16">
        <v>84.3</v>
      </c>
      <c r="Y8" s="17">
        <v>82.7</v>
      </c>
      <c r="Z8" s="24">
        <v>10.7</v>
      </c>
      <c r="AA8" s="25">
        <v>8.82</v>
      </c>
      <c r="AB8" s="25">
        <v>4.62</v>
      </c>
      <c r="AC8" s="25">
        <v>12.1</v>
      </c>
      <c r="AD8" s="25">
        <v>5.55</v>
      </c>
      <c r="AE8" s="26">
        <v>7.8</v>
      </c>
    </row>
    <row r="9" spans="1:31">
      <c r="A9" s="77" t="s">
        <v>200</v>
      </c>
      <c r="B9" s="349">
        <f t="shared" ref="B9:AE9" si="1">B6*B7/100</f>
        <v>1.3491527289673451</v>
      </c>
      <c r="C9" s="350">
        <f t="shared" si="1"/>
        <v>2.7009274040465203</v>
      </c>
      <c r="D9" s="350">
        <f t="shared" si="1"/>
        <v>0.855901967866733</v>
      </c>
      <c r="E9" s="350">
        <f t="shared" si="1"/>
        <v>0.92320011165149196</v>
      </c>
      <c r="F9" s="351">
        <f t="shared" si="1"/>
        <v>2.3827666650524457</v>
      </c>
      <c r="G9" s="352">
        <f t="shared" si="1"/>
        <v>1.5974067985046405</v>
      </c>
      <c r="H9" s="353">
        <f t="shared" si="1"/>
        <v>1.3315827551418005</v>
      </c>
      <c r="I9" s="353">
        <f t="shared" si="1"/>
        <v>1.4233242333420002</v>
      </c>
      <c r="J9" s="353">
        <f t="shared" si="1"/>
        <v>1.9748747489327994</v>
      </c>
      <c r="K9" s="353">
        <f t="shared" si="1"/>
        <v>3.1725698628000005</v>
      </c>
      <c r="L9" s="354">
        <f t="shared" si="1"/>
        <v>2.4624544981607999</v>
      </c>
      <c r="M9" s="355">
        <f t="shared" si="1"/>
        <v>2.1860869684320003</v>
      </c>
      <c r="N9" s="356">
        <f t="shared" si="1"/>
        <v>2.1056673475200003</v>
      </c>
      <c r="O9" s="356">
        <f t="shared" si="1"/>
        <v>1.1814604199199998</v>
      </c>
      <c r="P9" s="356">
        <f t="shared" si="1"/>
        <v>2.3204801944576001</v>
      </c>
      <c r="Q9" s="356">
        <f t="shared" si="1"/>
        <v>3.39386268816</v>
      </c>
      <c r="R9" s="356">
        <f t="shared" si="1"/>
        <v>3.1713138603695996</v>
      </c>
      <c r="S9" s="357">
        <f t="shared" si="1"/>
        <v>6.3787847550840002</v>
      </c>
      <c r="T9" s="164">
        <f t="shared" si="1"/>
        <v>1.3889391983999999</v>
      </c>
      <c r="U9" s="165">
        <f t="shared" si="1"/>
        <v>2.7220222207999991</v>
      </c>
      <c r="V9" s="165">
        <f t="shared" si="1"/>
        <v>2.1275302684000006</v>
      </c>
      <c r="W9" s="165">
        <f t="shared" si="1"/>
        <v>1.3998498339000003</v>
      </c>
      <c r="X9" s="165">
        <f t="shared" si="1"/>
        <v>2.5845683610515993</v>
      </c>
      <c r="Y9" s="166">
        <f t="shared" si="1"/>
        <v>2.0076108276114</v>
      </c>
      <c r="Z9" s="167">
        <f t="shared" si="1"/>
        <v>2.0363171499999995</v>
      </c>
      <c r="AA9" s="168">
        <f t="shared" si="1"/>
        <v>1.96774578</v>
      </c>
      <c r="AB9" s="168">
        <f t="shared" si="1"/>
        <v>1.5942215800000001</v>
      </c>
      <c r="AC9" s="168">
        <f t="shared" si="1"/>
        <v>7.5684442899999995</v>
      </c>
      <c r="AD9" s="168">
        <f t="shared" si="1"/>
        <v>3.912933024</v>
      </c>
      <c r="AE9" s="169">
        <f t="shared" si="1"/>
        <v>6.0161879723400009</v>
      </c>
    </row>
    <row r="10" spans="1:31">
      <c r="A10" s="77" t="s">
        <v>201</v>
      </c>
      <c r="B10" s="349">
        <f t="shared" ref="B10:AE10" si="2">B6*B8/100</f>
        <v>16.673491273087002</v>
      </c>
      <c r="C10" s="350">
        <f t="shared" si="2"/>
        <v>42.992463652747354</v>
      </c>
      <c r="D10" s="350">
        <f t="shared" si="2"/>
        <v>14.64084627779458</v>
      </c>
      <c r="E10" s="350">
        <f t="shared" si="2"/>
        <v>22.067308791261429</v>
      </c>
      <c r="F10" s="351">
        <f t="shared" si="2"/>
        <v>21.319491213627142</v>
      </c>
      <c r="G10" s="352">
        <f t="shared" si="2"/>
        <v>16.557063166982406</v>
      </c>
      <c r="H10" s="353">
        <f t="shared" si="2"/>
        <v>8.1797226387282027</v>
      </c>
      <c r="I10" s="353">
        <f t="shared" si="2"/>
        <v>6.7025632079196011</v>
      </c>
      <c r="J10" s="353">
        <f t="shared" si="2"/>
        <v>22.005054020663991</v>
      </c>
      <c r="K10" s="353">
        <f t="shared" si="2"/>
        <v>27.893485526400003</v>
      </c>
      <c r="L10" s="354">
        <f t="shared" si="2"/>
        <v>24.488045286588005</v>
      </c>
      <c r="M10" s="355">
        <f t="shared" si="2"/>
        <v>13.959972688176004</v>
      </c>
      <c r="N10" s="356">
        <f t="shared" si="2"/>
        <v>11.384641458924801</v>
      </c>
      <c r="O10" s="356">
        <f t="shared" si="2"/>
        <v>8.2401858101199998</v>
      </c>
      <c r="P10" s="356">
        <f t="shared" si="2"/>
        <v>17.258571446278403</v>
      </c>
      <c r="Q10" s="356">
        <f t="shared" si="2"/>
        <v>20.508627387023999</v>
      </c>
      <c r="R10" s="356">
        <f t="shared" si="2"/>
        <v>32.698472024063996</v>
      </c>
      <c r="S10" s="357">
        <f t="shared" si="2"/>
        <v>22.575606875136</v>
      </c>
      <c r="T10" s="164">
        <f t="shared" si="2"/>
        <v>10.031227544</v>
      </c>
      <c r="U10" s="165">
        <f t="shared" si="2"/>
        <v>11.685145113599997</v>
      </c>
      <c r="V10" s="165">
        <f t="shared" si="2"/>
        <v>10.227525025200002</v>
      </c>
      <c r="W10" s="165">
        <f t="shared" si="2"/>
        <v>9.0935981458000015</v>
      </c>
      <c r="X10" s="165">
        <f t="shared" si="2"/>
        <v>16.505993396715898</v>
      </c>
      <c r="Y10" s="166">
        <f t="shared" si="2"/>
        <v>12.118935433829401</v>
      </c>
      <c r="Z10" s="167">
        <f t="shared" si="2"/>
        <v>0.2811431419999999</v>
      </c>
      <c r="AA10" s="168">
        <f t="shared" si="2"/>
        <v>0.21295113839999999</v>
      </c>
      <c r="AB10" s="168">
        <f t="shared" si="2"/>
        <v>8.6244773999999996E-2</v>
      </c>
      <c r="AC10" s="168">
        <f t="shared" si="2"/>
        <v>1.2081553549999999</v>
      </c>
      <c r="AD10" s="168">
        <f t="shared" si="2"/>
        <v>0.24678157140000001</v>
      </c>
      <c r="AE10" s="169">
        <f t="shared" si="2"/>
        <v>0.54628947827999996</v>
      </c>
    </row>
    <row r="11" spans="1:31">
      <c r="A11" s="78" t="s">
        <v>202</v>
      </c>
      <c r="B11" s="367">
        <v>22.8</v>
      </c>
      <c r="C11" s="368">
        <v>24.1</v>
      </c>
      <c r="D11" s="368">
        <v>27.8</v>
      </c>
      <c r="E11" s="368">
        <v>24.9</v>
      </c>
      <c r="F11" s="369">
        <v>22.5</v>
      </c>
      <c r="G11" s="370">
        <v>13.6</v>
      </c>
      <c r="H11" s="371">
        <v>12.9</v>
      </c>
      <c r="I11" s="371">
        <v>15</v>
      </c>
      <c r="J11" s="371">
        <v>29.1</v>
      </c>
      <c r="K11" s="371">
        <v>23.5</v>
      </c>
      <c r="L11" s="372">
        <v>28.3</v>
      </c>
      <c r="M11" s="373">
        <v>13.2</v>
      </c>
      <c r="N11" s="374">
        <v>9.74</v>
      </c>
      <c r="O11" s="374">
        <v>10.3</v>
      </c>
      <c r="P11" s="374">
        <v>11.9</v>
      </c>
      <c r="Q11" s="374">
        <v>25.7</v>
      </c>
      <c r="R11" s="374">
        <v>25.8</v>
      </c>
      <c r="S11" s="375">
        <v>20.5</v>
      </c>
      <c r="T11" s="18">
        <v>12.9</v>
      </c>
      <c r="U11" s="19">
        <v>14.1</v>
      </c>
      <c r="V11" s="19">
        <v>18.8</v>
      </c>
      <c r="W11" s="19">
        <v>41.7</v>
      </c>
      <c r="X11" s="19">
        <v>30.5</v>
      </c>
      <c r="Y11" s="20">
        <v>34.700000000000003</v>
      </c>
      <c r="Z11" s="27">
        <v>10.1</v>
      </c>
      <c r="AA11" s="28">
        <v>8.64</v>
      </c>
      <c r="AB11" s="28">
        <v>6.09</v>
      </c>
      <c r="AC11" s="28">
        <v>4.21</v>
      </c>
      <c r="AD11" s="28">
        <v>5.45</v>
      </c>
      <c r="AE11" s="29">
        <v>8.14</v>
      </c>
    </row>
    <row r="14" spans="1:31">
      <c r="A14" s="187" t="s">
        <v>0</v>
      </c>
    </row>
    <row r="15" spans="1:31">
      <c r="A15" s="76" t="s">
        <v>196</v>
      </c>
      <c r="B15" s="376">
        <f t="shared" ref="B15:B21" si="3">AVERAGE(B5:F5)</f>
        <v>8.0775200000000019E-2</v>
      </c>
      <c r="C15" s="377">
        <f t="shared" ref="C15:C21" si="4">AVERAGE(G5:L5)</f>
        <v>8.9932083333333343E-2</v>
      </c>
      <c r="D15" s="378">
        <f t="shared" ref="D15:D21" si="5">AVERAGE(M5:S5)</f>
        <v>0.10865029999999999</v>
      </c>
      <c r="E15" s="379">
        <f t="shared" ref="E15:E21" si="6">AVERAGE(T5:Y5)</f>
        <v>4.8362250000000002E-2</v>
      </c>
      <c r="F15" s="111">
        <f t="shared" ref="F15:F21" si="7">AVERAGE(Z5:AE5)</f>
        <v>1.8595466666666667</v>
      </c>
    </row>
    <row r="16" spans="1:31">
      <c r="A16" s="77" t="s">
        <v>197</v>
      </c>
      <c r="B16" s="380">
        <f t="shared" si="3"/>
        <v>25.611654949820366</v>
      </c>
      <c r="C16" s="381">
        <f t="shared" si="4"/>
        <v>20.174027162766667</v>
      </c>
      <c r="D16" s="382">
        <f t="shared" si="5"/>
        <v>21.73043475965714</v>
      </c>
      <c r="E16" s="383">
        <f t="shared" si="6"/>
        <v>14.135370912249998</v>
      </c>
      <c r="F16" s="108">
        <f t="shared" si="7"/>
        <v>4.7239448433333324</v>
      </c>
    </row>
    <row r="17" spans="1:19">
      <c r="A17" s="77" t="s">
        <v>198</v>
      </c>
      <c r="B17" s="380">
        <f t="shared" si="3"/>
        <v>6.4880000000000013</v>
      </c>
      <c r="C17" s="381">
        <f t="shared" si="4"/>
        <v>10.88</v>
      </c>
      <c r="D17" s="382">
        <f t="shared" si="5"/>
        <v>13.584285714285715</v>
      </c>
      <c r="E17" s="383">
        <f t="shared" si="6"/>
        <v>14.366666666666667</v>
      </c>
      <c r="F17" s="108">
        <f t="shared" si="7"/>
        <v>82.350000000000009</v>
      </c>
    </row>
    <row r="18" spans="1:19">
      <c r="A18" s="77" t="s">
        <v>199</v>
      </c>
      <c r="B18" s="380">
        <f t="shared" si="3"/>
        <v>91.759999999999991</v>
      </c>
      <c r="C18" s="381">
        <f t="shared" si="4"/>
        <v>85.63333333333334</v>
      </c>
      <c r="D18" s="382">
        <f t="shared" si="5"/>
        <v>82.685714285714283</v>
      </c>
      <c r="E18" s="383">
        <f t="shared" si="6"/>
        <v>82.13333333333334</v>
      </c>
      <c r="F18" s="108">
        <f t="shared" si="7"/>
        <v>8.2649999999999988</v>
      </c>
    </row>
    <row r="19" spans="1:19">
      <c r="A19" s="77" t="s">
        <v>200</v>
      </c>
      <c r="B19" s="380">
        <f t="shared" si="3"/>
        <v>1.6423897755169072</v>
      </c>
      <c r="C19" s="381">
        <f t="shared" si="4"/>
        <v>1.99370214948034</v>
      </c>
      <c r="D19" s="382">
        <f t="shared" si="5"/>
        <v>2.9625223191347425</v>
      </c>
      <c r="E19" s="383">
        <f t="shared" si="6"/>
        <v>2.0384201183605</v>
      </c>
      <c r="F19" s="108">
        <f t="shared" si="7"/>
        <v>3.8493082993899996</v>
      </c>
    </row>
    <row r="20" spans="1:19">
      <c r="A20" s="77" t="s">
        <v>201</v>
      </c>
      <c r="B20" s="380">
        <f t="shared" si="3"/>
        <v>23.538720241703501</v>
      </c>
      <c r="C20" s="381">
        <f t="shared" si="4"/>
        <v>17.637655641213701</v>
      </c>
      <c r="D20" s="382">
        <f t="shared" si="5"/>
        <v>18.089439669960459</v>
      </c>
      <c r="E20" s="383">
        <f t="shared" si="6"/>
        <v>11.61040410985755</v>
      </c>
      <c r="F20" s="108">
        <f t="shared" si="7"/>
        <v>0.43026090984666659</v>
      </c>
    </row>
    <row r="21" spans="1:19">
      <c r="A21" s="78" t="s">
        <v>202</v>
      </c>
      <c r="B21" s="384">
        <f t="shared" si="3"/>
        <v>24.419999999999998</v>
      </c>
      <c r="C21" s="385">
        <f t="shared" si="4"/>
        <v>20.399999999999999</v>
      </c>
      <c r="D21" s="386">
        <f t="shared" si="5"/>
        <v>16.734285714285711</v>
      </c>
      <c r="E21" s="387">
        <f t="shared" si="6"/>
        <v>25.45</v>
      </c>
      <c r="F21" s="8">
        <f t="shared" si="7"/>
        <v>7.1050000000000004</v>
      </c>
    </row>
    <row r="24" spans="1:19">
      <c r="A24" s="187" t="s">
        <v>44</v>
      </c>
    </row>
    <row r="25" spans="1:19">
      <c r="A25" s="76" t="s">
        <v>196</v>
      </c>
      <c r="B25" s="388">
        <f t="shared" ref="B25:B31" si="8">STDEV(B5:F5)</f>
        <v>3.0476175389638351E-2</v>
      </c>
      <c r="C25" s="389">
        <f t="shared" ref="C25:C31" si="9">STDEV(G5:L5)</f>
        <v>3.9342648537810256E-2</v>
      </c>
      <c r="D25" s="390">
        <f t="shared" ref="D25:D31" si="10">STDEV(M5:S5)</f>
        <v>6.8643765178516641E-2</v>
      </c>
      <c r="E25" s="391">
        <f t="shared" ref="E25:E31" si="11">STDEV(T5:Y5)</f>
        <v>1.0646371811607927E-2</v>
      </c>
      <c r="F25" s="106">
        <f t="shared" ref="F25:F31" si="12">STDEV(Z5:AE5)</f>
        <v>1.2147449512497128</v>
      </c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</row>
    <row r="26" spans="1:19">
      <c r="A26" s="77" t="s">
        <v>197</v>
      </c>
      <c r="B26" s="380">
        <f t="shared" si="8"/>
        <v>12.09913776760509</v>
      </c>
      <c r="C26" s="381">
        <f t="shared" si="9"/>
        <v>9.2837211869384912</v>
      </c>
      <c r="D26" s="382">
        <f t="shared" si="10"/>
        <v>9.1372314510822559</v>
      </c>
      <c r="E26" s="383">
        <f t="shared" si="11"/>
        <v>3.1105980634536228</v>
      </c>
      <c r="F26" s="108">
        <f t="shared" si="12"/>
        <v>3.1888202116657918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</row>
    <row r="27" spans="1:19">
      <c r="A27" s="77" t="s">
        <v>198</v>
      </c>
      <c r="B27" s="380">
        <f t="shared" si="8"/>
        <v>2.2697731164149384</v>
      </c>
      <c r="C27" s="381">
        <f t="shared" si="9"/>
        <v>3.3493880038000969</v>
      </c>
      <c r="D27" s="382">
        <f t="shared" si="10"/>
        <v>4.1159521261503844</v>
      </c>
      <c r="E27" s="383">
        <f t="shared" si="11"/>
        <v>2.4492175621342152</v>
      </c>
      <c r="F27" s="108">
        <f t="shared" si="12"/>
        <v>4.9188413269793543</v>
      </c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</row>
    <row r="28" spans="1:19">
      <c r="A28" s="77" t="s">
        <v>199</v>
      </c>
      <c r="B28" s="380">
        <f t="shared" si="8"/>
        <v>2.0206434618704985</v>
      </c>
      <c r="C28" s="381">
        <f t="shared" si="9"/>
        <v>5.1153364177409353</v>
      </c>
      <c r="D28" s="382">
        <f t="shared" si="10"/>
        <v>3.9087204093021586</v>
      </c>
      <c r="E28" s="383">
        <f t="shared" si="11"/>
        <v>2.7746471247109357</v>
      </c>
      <c r="F28" s="108">
        <f t="shared" si="12"/>
        <v>2.8919872060574563</v>
      </c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</row>
    <row r="29" spans="1:19">
      <c r="A29" s="77" t="s">
        <v>200</v>
      </c>
      <c r="B29" s="380">
        <f t="shared" si="8"/>
        <v>0.85006538854869196</v>
      </c>
      <c r="C29" s="381">
        <f t="shared" si="9"/>
        <v>0.71142046438022222</v>
      </c>
      <c r="D29" s="382">
        <f t="shared" si="10"/>
        <v>1.6744127989545168</v>
      </c>
      <c r="E29" s="383">
        <f t="shared" si="11"/>
        <v>0.56640569246424477</v>
      </c>
      <c r="F29" s="108">
        <f t="shared" si="12"/>
        <v>2.467550148361128</v>
      </c>
    </row>
    <row r="30" spans="1:19">
      <c r="A30" s="77" t="s">
        <v>201</v>
      </c>
      <c r="B30" s="380">
        <f t="shared" si="8"/>
        <v>11.31195928771206</v>
      </c>
      <c r="C30" s="381">
        <f t="shared" si="9"/>
        <v>8.7336186867954364</v>
      </c>
      <c r="D30" s="382">
        <f t="shared" si="10"/>
        <v>8.1558460825296848</v>
      </c>
      <c r="E30" s="383">
        <f t="shared" si="11"/>
        <v>2.6446720114356599</v>
      </c>
      <c r="F30" s="108">
        <f t="shared" si="12"/>
        <v>0.40989115904263523</v>
      </c>
    </row>
    <row r="31" spans="1:19">
      <c r="A31" s="78" t="s">
        <v>202</v>
      </c>
      <c r="B31" s="392">
        <f t="shared" si="8"/>
        <v>2.1253235047869774</v>
      </c>
      <c r="C31" s="393">
        <f t="shared" si="9"/>
        <v>7.4747575211507771</v>
      </c>
      <c r="D31" s="394">
        <f t="shared" si="10"/>
        <v>7.1055538304973354</v>
      </c>
      <c r="E31" s="395">
        <f t="shared" si="11"/>
        <v>11.88002525249842</v>
      </c>
      <c r="F31" s="110">
        <f t="shared" si="12"/>
        <v>2.2157504372108314</v>
      </c>
    </row>
    <row r="34" spans="1:9">
      <c r="A34" s="187" t="s">
        <v>13</v>
      </c>
    </row>
    <row r="35" spans="1:9">
      <c r="A35" s="1" t="s">
        <v>195</v>
      </c>
    </row>
    <row r="36" spans="1:9">
      <c r="A36" s="1" t="s">
        <v>203</v>
      </c>
      <c r="B36" s="73" t="s">
        <v>191</v>
      </c>
      <c r="D36" s="73" t="s">
        <v>192</v>
      </c>
      <c r="F36" s="396" t="s">
        <v>204</v>
      </c>
      <c r="G36" s="397"/>
      <c r="H36" s="398" t="s">
        <v>194</v>
      </c>
      <c r="I36" s="396"/>
    </row>
    <row r="37" spans="1:9">
      <c r="A37" s="76" t="s">
        <v>196</v>
      </c>
      <c r="B37" s="69">
        <f t="shared" ref="B37:B43" si="13">TTEST(Z5:AE5,B5:F5,2,2)</f>
        <v>1.0100408074300599E-2</v>
      </c>
      <c r="C37" s="123"/>
      <c r="D37" s="69">
        <f t="shared" ref="D37:D43" si="14">TTEST(Z5:AE5,G5:L5,2,2)</f>
        <v>5.1255501957734508E-3</v>
      </c>
      <c r="E37" s="123"/>
      <c r="F37" s="69">
        <f t="shared" ref="F37:F43" si="15">TTEST(Z5:AE5,M5:S5,2,2)</f>
        <v>2.768506227180713E-3</v>
      </c>
      <c r="G37" s="123"/>
      <c r="H37" s="69">
        <f t="shared" ref="H37:H43" si="16">TTEST(Z5:AE5,T5:Y5,2,2)</f>
        <v>4.4472008911991068E-3</v>
      </c>
    </row>
    <row r="38" spans="1:9">
      <c r="A38" s="77" t="s">
        <v>197</v>
      </c>
      <c r="B38" s="70">
        <f t="shared" si="13"/>
        <v>2.6681204021423029E-3</v>
      </c>
      <c r="C38" s="123"/>
      <c r="D38" s="70">
        <f t="shared" si="14"/>
        <v>3.1841645013214706E-3</v>
      </c>
      <c r="E38" s="123"/>
      <c r="F38" s="70">
        <f t="shared" si="15"/>
        <v>1.2227970223527525E-3</v>
      </c>
      <c r="G38" s="123"/>
      <c r="H38" s="70">
        <f t="shared" si="16"/>
        <v>4.1606687715150164E-4</v>
      </c>
    </row>
    <row r="39" spans="1:9">
      <c r="A39" s="77" t="s">
        <v>198</v>
      </c>
      <c r="B39" s="70">
        <f t="shared" si="13"/>
        <v>1.5680851089105013E-10</v>
      </c>
      <c r="C39" s="123"/>
      <c r="D39" s="70">
        <f t="shared" si="14"/>
        <v>4.809219309924717E-11</v>
      </c>
      <c r="E39" s="123"/>
      <c r="F39" s="70">
        <f t="shared" si="15"/>
        <v>1.7331273375278029E-11</v>
      </c>
      <c r="G39" s="123"/>
      <c r="H39" s="70">
        <f t="shared" si="16"/>
        <v>3.5837812671252595E-11</v>
      </c>
    </row>
    <row r="40" spans="1:9">
      <c r="A40" s="77" t="s">
        <v>199</v>
      </c>
      <c r="B40" s="70">
        <f t="shared" si="13"/>
        <v>1.2362411121877838E-12</v>
      </c>
      <c r="C40" s="123"/>
      <c r="D40" s="70">
        <f t="shared" si="14"/>
        <v>1.934922887760974E-11</v>
      </c>
      <c r="E40" s="123"/>
      <c r="F40" s="70">
        <f t="shared" si="15"/>
        <v>4.5194921941644137E-13</v>
      </c>
      <c r="G40" s="123"/>
      <c r="H40" s="70">
        <f t="shared" si="16"/>
        <v>6.8399354929320782E-13</v>
      </c>
    </row>
    <row r="41" spans="1:9">
      <c r="A41" s="77" t="s">
        <v>200</v>
      </c>
      <c r="B41" s="296">
        <f t="shared" si="13"/>
        <v>9.0789066619547582E-2</v>
      </c>
      <c r="C41" s="182"/>
      <c r="D41" s="296">
        <f t="shared" si="14"/>
        <v>0.10716428454426827</v>
      </c>
      <c r="E41" s="182"/>
      <c r="F41" s="296">
        <f t="shared" si="15"/>
        <v>0.45811989801337383</v>
      </c>
      <c r="G41" s="182"/>
      <c r="H41" s="296">
        <f t="shared" si="16"/>
        <v>0.11031111189438539</v>
      </c>
    </row>
    <row r="42" spans="1:9">
      <c r="A42" s="77" t="s">
        <v>201</v>
      </c>
      <c r="B42" s="70">
        <f t="shared" si="13"/>
        <v>6.8446947891448104E-4</v>
      </c>
      <c r="C42" s="123"/>
      <c r="D42" s="70">
        <f t="shared" si="14"/>
        <v>7.0138966608647554E-4</v>
      </c>
      <c r="E42" s="123"/>
      <c r="F42" s="70">
        <f t="shared" si="15"/>
        <v>2.6675684163069574E-4</v>
      </c>
      <c r="G42" s="123"/>
      <c r="H42" s="70">
        <f t="shared" si="16"/>
        <v>1.2866949866724405E-6</v>
      </c>
    </row>
    <row r="43" spans="1:9">
      <c r="A43" s="78" t="s">
        <v>202</v>
      </c>
      <c r="B43" s="71">
        <f t="shared" si="13"/>
        <v>3.5396995115524919E-7</v>
      </c>
      <c r="C43" s="123"/>
      <c r="D43" s="71">
        <f t="shared" si="14"/>
        <v>1.8963393964491373E-3</v>
      </c>
      <c r="E43" s="123"/>
      <c r="F43" s="71">
        <f t="shared" si="15"/>
        <v>8.884923665712037E-3</v>
      </c>
      <c r="G43" s="123"/>
      <c r="H43" s="71">
        <f t="shared" si="16"/>
        <v>3.9860684481986047E-3</v>
      </c>
    </row>
    <row r="44" spans="1:9">
      <c r="A44" s="2"/>
      <c r="B44" s="2"/>
      <c r="C44" s="2"/>
      <c r="D44" s="2"/>
      <c r="E44" s="2"/>
      <c r="F44" s="2"/>
      <c r="G44" s="33"/>
    </row>
    <row r="45" spans="1:9">
      <c r="C45" s="33"/>
      <c r="D45" s="33"/>
      <c r="E45" s="33"/>
      <c r="F45" s="33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99716-504F-F640-A71A-65F742EA3058}">
  <dimension ref="A1:M36"/>
  <sheetViews>
    <sheetView workbookViewId="0">
      <selection activeCell="K43" sqref="K43"/>
    </sheetView>
  </sheetViews>
  <sheetFormatPr baseColWidth="10" defaultRowHeight="16"/>
  <cols>
    <col min="1" max="1" width="16.83203125" bestFit="1" customWidth="1"/>
    <col min="7" max="7" width="16.83203125" bestFit="1" customWidth="1"/>
  </cols>
  <sheetData>
    <row r="1" spans="1:13">
      <c r="A1" s="1" t="s">
        <v>221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2" t="s">
        <v>222</v>
      </c>
      <c r="B3" s="2" t="s">
        <v>5</v>
      </c>
      <c r="C3" s="2" t="s">
        <v>6</v>
      </c>
      <c r="D3" s="2"/>
      <c r="E3" s="2"/>
      <c r="F3" s="2"/>
      <c r="G3" s="2" t="s">
        <v>223</v>
      </c>
      <c r="H3" s="2" t="s">
        <v>5</v>
      </c>
      <c r="I3" s="2"/>
      <c r="J3" s="2"/>
      <c r="K3" s="2" t="s">
        <v>6</v>
      </c>
      <c r="L3" s="2"/>
      <c r="M3" s="2"/>
    </row>
    <row r="4" spans="1:13">
      <c r="A4" s="30" t="s">
        <v>224</v>
      </c>
      <c r="B4" s="133">
        <v>216</v>
      </c>
      <c r="C4" s="21">
        <v>19.5</v>
      </c>
      <c r="D4" s="22">
        <v>28</v>
      </c>
      <c r="E4" s="23">
        <v>27</v>
      </c>
      <c r="F4" s="2"/>
      <c r="G4" s="30" t="s">
        <v>224</v>
      </c>
      <c r="H4" s="12">
        <v>302</v>
      </c>
      <c r="I4" s="13">
        <v>252</v>
      </c>
      <c r="J4" s="14">
        <v>260</v>
      </c>
      <c r="K4" s="21">
        <v>1.8</v>
      </c>
      <c r="L4" s="22">
        <v>0.75</v>
      </c>
      <c r="M4" s="23">
        <v>0.65</v>
      </c>
    </row>
    <row r="5" spans="1:13">
      <c r="A5" s="31" t="s">
        <v>85</v>
      </c>
      <c r="B5" s="107">
        <v>7.7650959159303659E-2</v>
      </c>
      <c r="C5" s="167">
        <v>9.9565657389372308</v>
      </c>
      <c r="D5" s="168">
        <v>7.3775374594672298</v>
      </c>
      <c r="E5" s="169">
        <v>9.3138139145735046</v>
      </c>
      <c r="F5" s="2"/>
      <c r="G5" s="31" t="s">
        <v>85</v>
      </c>
      <c r="H5" s="164">
        <v>0.14974654254627695</v>
      </c>
      <c r="I5" s="165">
        <v>9.7372454717226026E-2</v>
      </c>
      <c r="J5" s="166">
        <v>9.8363939036970202E-2</v>
      </c>
      <c r="K5" s="167">
        <v>10.979974515636572</v>
      </c>
      <c r="L5" s="168">
        <v>18.528683983987463</v>
      </c>
      <c r="M5" s="169">
        <v>7.7251783240834095</v>
      </c>
    </row>
    <row r="6" spans="1:13">
      <c r="A6" s="31" t="s">
        <v>225</v>
      </c>
      <c r="B6" s="112">
        <v>3.8185377869697362E-3</v>
      </c>
      <c r="C6" s="412">
        <v>2.5801207710416871E-2</v>
      </c>
      <c r="D6" s="413">
        <v>2.1407299558449645E-2</v>
      </c>
      <c r="E6" s="414">
        <v>1.0589196433903405E-2</v>
      </c>
      <c r="F6" s="415"/>
      <c r="G6" s="128" t="s">
        <v>225</v>
      </c>
      <c r="H6" s="416">
        <v>5.6479937220607346E-3</v>
      </c>
      <c r="I6" s="417">
        <v>1.5109945911347717E-2</v>
      </c>
      <c r="J6" s="418">
        <v>1.2293249085992443E-2</v>
      </c>
      <c r="K6" s="412">
        <v>7.3397623599716147E-2</v>
      </c>
      <c r="L6" s="413">
        <v>9.7665674568707603E-2</v>
      </c>
      <c r="M6" s="414">
        <v>5.4651502445183603E-2</v>
      </c>
    </row>
    <row r="7" spans="1:13">
      <c r="A7" s="31" t="s">
        <v>226</v>
      </c>
      <c r="B7" s="107">
        <v>0.16627193727886141</v>
      </c>
      <c r="C7" s="167">
        <v>0.38838170279949785</v>
      </c>
      <c r="D7" s="168">
        <v>0.3901375622928166</v>
      </c>
      <c r="E7" s="169">
        <v>0.30068392664641996</v>
      </c>
      <c r="F7" s="2"/>
      <c r="G7" s="31" t="s">
        <v>226</v>
      </c>
      <c r="H7" s="164">
        <v>0.19436270459409005</v>
      </c>
      <c r="I7" s="165">
        <v>0.12244010268818323</v>
      </c>
      <c r="J7" s="166">
        <v>0.1032094532752446</v>
      </c>
      <c r="K7" s="167">
        <v>0.50891233135429137</v>
      </c>
      <c r="L7" s="168">
        <v>0.43428412604662475</v>
      </c>
      <c r="M7" s="169">
        <v>0.36795537422145164</v>
      </c>
    </row>
    <row r="8" spans="1:13">
      <c r="A8" s="31" t="s">
        <v>227</v>
      </c>
      <c r="B8" s="107">
        <v>4.5248569151953522E-2</v>
      </c>
      <c r="C8" s="167">
        <v>0.15186617595354179</v>
      </c>
      <c r="D8" s="168">
        <v>0.16327750826969933</v>
      </c>
      <c r="E8" s="169">
        <v>0.14262580468145092</v>
      </c>
      <c r="F8" s="2"/>
      <c r="G8" s="31" t="s">
        <v>227</v>
      </c>
      <c r="H8" s="164">
        <v>4.2464545391789968E-2</v>
      </c>
      <c r="I8" s="165">
        <v>7.287452601833605E-2</v>
      </c>
      <c r="J8" s="166">
        <v>5.4826096288623234E-2</v>
      </c>
      <c r="K8" s="167">
        <v>0.18731339235402675</v>
      </c>
      <c r="L8" s="168">
        <v>0.21694904785618055</v>
      </c>
      <c r="M8" s="169">
        <v>0.21153900515420204</v>
      </c>
    </row>
    <row r="9" spans="1:13">
      <c r="A9" s="32" t="s">
        <v>228</v>
      </c>
      <c r="B9" s="109">
        <v>1.3066903872173895E-2</v>
      </c>
      <c r="C9" s="201">
        <v>9.6306684117017163E-2</v>
      </c>
      <c r="D9" s="197">
        <v>9.4712419055715424E-2</v>
      </c>
      <c r="E9" s="198">
        <v>8.9248866843112229E-2</v>
      </c>
      <c r="F9" s="2"/>
      <c r="G9" s="32" t="s">
        <v>228</v>
      </c>
      <c r="H9" s="194">
        <v>2.0410474667552813E-2</v>
      </c>
      <c r="I9" s="195">
        <v>2.078236822888645E-2</v>
      </c>
      <c r="J9" s="196">
        <v>2.1266423601315396E-2</v>
      </c>
      <c r="K9" s="201">
        <v>0.75822069990114016</v>
      </c>
      <c r="L9" s="197">
        <v>1.3009222264685558</v>
      </c>
      <c r="M9" s="198">
        <v>1.3069247222667182</v>
      </c>
    </row>
    <row r="10" spans="1:13">
      <c r="A10" s="2"/>
      <c r="B10" s="2"/>
      <c r="C10" s="419"/>
      <c r="D10" s="419"/>
      <c r="E10" s="419"/>
      <c r="F10" s="2"/>
      <c r="G10" s="2"/>
      <c r="H10" s="2"/>
      <c r="I10" s="2"/>
      <c r="J10" s="2"/>
      <c r="K10" s="2"/>
      <c r="L10" s="2"/>
      <c r="M10" s="2"/>
    </row>
    <row r="11" spans="1:13">
      <c r="A11" s="1" t="s">
        <v>0</v>
      </c>
      <c r="B11" s="2"/>
      <c r="C11" s="2"/>
      <c r="D11" s="2"/>
      <c r="E11" s="2"/>
      <c r="F11" s="2"/>
      <c r="G11" s="1" t="s">
        <v>0</v>
      </c>
      <c r="H11" s="2"/>
      <c r="I11" s="2"/>
      <c r="J11" s="2"/>
      <c r="K11" s="2"/>
      <c r="L11" s="2"/>
      <c r="M11" s="2"/>
    </row>
    <row r="12" spans="1:13">
      <c r="A12" s="30" t="s">
        <v>224</v>
      </c>
      <c r="B12" s="420" t="s">
        <v>229</v>
      </c>
      <c r="C12" s="106">
        <f t="shared" ref="C12:C17" si="0">AVERAGE(C4:E4)</f>
        <v>24.833333333333332</v>
      </c>
      <c r="D12" s="2"/>
      <c r="E12" s="2"/>
      <c r="F12" s="2"/>
      <c r="G12" s="30" t="s">
        <v>224</v>
      </c>
      <c r="H12" s="79">
        <f t="shared" ref="H12:H17" si="1">AVERAGE(H4:J4)</f>
        <v>271.33333333333331</v>
      </c>
      <c r="I12" s="106">
        <f t="shared" ref="I12:I17" si="2">AVERAGE(K4:M4)</f>
        <v>1.0666666666666667</v>
      </c>
      <c r="J12" s="2"/>
      <c r="K12" s="2"/>
      <c r="L12" s="2"/>
      <c r="M12" s="2"/>
    </row>
    <row r="13" spans="1:13">
      <c r="A13" s="31" t="s">
        <v>85</v>
      </c>
      <c r="B13" s="421" t="s">
        <v>229</v>
      </c>
      <c r="C13" s="108">
        <f t="shared" si="0"/>
        <v>8.8826390376593221</v>
      </c>
      <c r="D13" s="2"/>
      <c r="E13" s="2"/>
      <c r="F13" s="2"/>
      <c r="G13" s="31" t="s">
        <v>85</v>
      </c>
      <c r="H13" s="107">
        <f t="shared" si="1"/>
        <v>0.11516097876682439</v>
      </c>
      <c r="I13" s="108">
        <f t="shared" si="2"/>
        <v>12.411278941235814</v>
      </c>
      <c r="J13" s="2"/>
      <c r="K13" s="2"/>
      <c r="L13" s="2"/>
      <c r="M13" s="2"/>
    </row>
    <row r="14" spans="1:13">
      <c r="A14" s="31" t="s">
        <v>225</v>
      </c>
      <c r="B14" s="421" t="s">
        <v>229</v>
      </c>
      <c r="C14" s="108">
        <f t="shared" si="0"/>
        <v>1.926590123425664E-2</v>
      </c>
      <c r="D14" s="2"/>
      <c r="E14" s="2"/>
      <c r="F14" s="2"/>
      <c r="G14" s="31" t="s">
        <v>225</v>
      </c>
      <c r="H14" s="107">
        <f t="shared" si="1"/>
        <v>1.1017062906466965E-2</v>
      </c>
      <c r="I14" s="108">
        <f t="shared" si="2"/>
        <v>7.5238266871202455E-2</v>
      </c>
      <c r="J14" s="2"/>
      <c r="K14" s="2"/>
      <c r="L14" s="2"/>
      <c r="M14" s="2"/>
    </row>
    <row r="15" spans="1:13">
      <c r="A15" s="31" t="s">
        <v>226</v>
      </c>
      <c r="B15" s="421" t="s">
        <v>229</v>
      </c>
      <c r="C15" s="108">
        <f t="shared" si="0"/>
        <v>0.35973439724624479</v>
      </c>
      <c r="D15" s="2"/>
      <c r="E15" s="2"/>
      <c r="F15" s="2"/>
      <c r="G15" s="31" t="s">
        <v>226</v>
      </c>
      <c r="H15" s="107">
        <f t="shared" si="1"/>
        <v>0.14000408685250595</v>
      </c>
      <c r="I15" s="108">
        <f t="shared" si="2"/>
        <v>0.43705061054078925</v>
      </c>
      <c r="J15" s="2"/>
      <c r="K15" s="2"/>
      <c r="L15" s="2"/>
      <c r="M15" s="2"/>
    </row>
    <row r="16" spans="1:13">
      <c r="A16" s="31" t="s">
        <v>227</v>
      </c>
      <c r="B16" s="421" t="s">
        <v>229</v>
      </c>
      <c r="C16" s="108">
        <f t="shared" si="0"/>
        <v>0.15258982963489734</v>
      </c>
      <c r="D16" s="2"/>
      <c r="E16" s="2"/>
      <c r="F16" s="2"/>
      <c r="G16" s="31" t="s">
        <v>227</v>
      </c>
      <c r="H16" s="107">
        <f t="shared" si="1"/>
        <v>5.6721722566249751E-2</v>
      </c>
      <c r="I16" s="108">
        <f t="shared" si="2"/>
        <v>0.20526714845480312</v>
      </c>
      <c r="J16" s="2"/>
      <c r="K16" s="2"/>
      <c r="L16" s="2"/>
      <c r="M16" s="2"/>
    </row>
    <row r="17" spans="1:13">
      <c r="A17" s="32" t="s">
        <v>228</v>
      </c>
      <c r="B17" s="422" t="s">
        <v>229</v>
      </c>
      <c r="C17" s="110">
        <f t="shared" si="0"/>
        <v>9.3422656671948268E-2</v>
      </c>
      <c r="D17" s="2"/>
      <c r="E17" s="2"/>
      <c r="F17" s="2"/>
      <c r="G17" s="32" t="s">
        <v>228</v>
      </c>
      <c r="H17" s="109">
        <f t="shared" si="1"/>
        <v>2.0819755499251552E-2</v>
      </c>
      <c r="I17" s="110">
        <f t="shared" si="2"/>
        <v>1.1220225495454714</v>
      </c>
      <c r="J17" s="2"/>
      <c r="K17" s="2"/>
      <c r="L17" s="2"/>
      <c r="M17" s="2"/>
    </row>
    <row r="18" spans="1:13">
      <c r="A18" s="2"/>
      <c r="B18" s="42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>
      <c r="A19" s="1" t="s">
        <v>44</v>
      </c>
      <c r="B19" s="2"/>
      <c r="C19" s="2"/>
      <c r="D19" s="2"/>
      <c r="E19" s="2"/>
      <c r="F19" s="2"/>
      <c r="G19" s="1" t="s">
        <v>44</v>
      </c>
      <c r="H19" s="2"/>
      <c r="I19" s="2"/>
      <c r="J19" s="2"/>
      <c r="K19" s="2"/>
      <c r="L19" s="2"/>
      <c r="M19" s="2"/>
    </row>
    <row r="20" spans="1:13">
      <c r="A20" s="30" t="s">
        <v>224</v>
      </c>
      <c r="B20" s="420" t="s">
        <v>229</v>
      </c>
      <c r="C20" s="106">
        <f t="shared" ref="C20:C25" si="3">STDEV(C4:E4)</f>
        <v>4.6457866215887886</v>
      </c>
      <c r="D20" s="2"/>
      <c r="E20" s="2"/>
      <c r="F20" s="2"/>
      <c r="G20" s="76" t="s">
        <v>224</v>
      </c>
      <c r="H20" s="79">
        <f t="shared" ref="H20:H25" si="4">STDEV(H4:J4)</f>
        <v>26.857649437978246</v>
      </c>
      <c r="I20" s="106">
        <f t="shared" ref="I20:I25" si="5">STDEV(K4:M4)</f>
        <v>0.6370504951205469</v>
      </c>
      <c r="J20" s="2"/>
      <c r="K20" s="2"/>
      <c r="L20" s="2"/>
      <c r="M20" s="2"/>
    </row>
    <row r="21" spans="1:13">
      <c r="A21" s="31" t="s">
        <v>85</v>
      </c>
      <c r="B21" s="421" t="s">
        <v>229</v>
      </c>
      <c r="C21" s="113">
        <f t="shared" si="3"/>
        <v>1.3424904273170717</v>
      </c>
      <c r="D21" s="2"/>
      <c r="E21" s="2"/>
      <c r="F21" s="2"/>
      <c r="G21" s="77" t="s">
        <v>85</v>
      </c>
      <c r="H21" s="112">
        <f t="shared" si="4"/>
        <v>2.9956079128384109E-2</v>
      </c>
      <c r="I21" s="113">
        <f t="shared" si="5"/>
        <v>5.5421483113454952</v>
      </c>
      <c r="J21" s="2"/>
      <c r="K21" s="2"/>
      <c r="L21" s="2"/>
      <c r="M21" s="2"/>
    </row>
    <row r="22" spans="1:13">
      <c r="A22" s="31" t="s">
        <v>225</v>
      </c>
      <c r="B22" s="421" t="s">
        <v>229</v>
      </c>
      <c r="C22" s="113">
        <f t="shared" si="3"/>
        <v>7.828825700980686E-3</v>
      </c>
      <c r="D22" s="2"/>
      <c r="E22" s="2"/>
      <c r="F22" s="2"/>
      <c r="G22" s="77" t="s">
        <v>225</v>
      </c>
      <c r="H22" s="112">
        <f t="shared" si="4"/>
        <v>4.858356016359552E-3</v>
      </c>
      <c r="I22" s="113">
        <f t="shared" si="5"/>
        <v>2.1566078146192637E-2</v>
      </c>
      <c r="J22" s="2"/>
      <c r="K22" s="2"/>
      <c r="L22" s="2"/>
      <c r="M22" s="2"/>
    </row>
    <row r="23" spans="1:13">
      <c r="A23" s="31" t="s">
        <v>226</v>
      </c>
      <c r="B23" s="421" t="s">
        <v>229</v>
      </c>
      <c r="C23" s="113">
        <f t="shared" si="3"/>
        <v>5.1146742996848425E-2</v>
      </c>
      <c r="D23" s="2"/>
      <c r="E23" s="2"/>
      <c r="F23" s="2"/>
      <c r="G23" s="77" t="s">
        <v>226</v>
      </c>
      <c r="H23" s="112">
        <f t="shared" si="4"/>
        <v>4.8047881964687914E-2</v>
      </c>
      <c r="I23" s="113">
        <f t="shared" si="5"/>
        <v>7.0519189008238059E-2</v>
      </c>
      <c r="J23" s="2"/>
      <c r="K23" s="2"/>
      <c r="L23" s="2"/>
      <c r="M23" s="2"/>
    </row>
    <row r="24" spans="1:13">
      <c r="A24" s="31" t="s">
        <v>227</v>
      </c>
      <c r="B24" s="421" t="s">
        <v>229</v>
      </c>
      <c r="C24" s="113">
        <f t="shared" si="3"/>
        <v>1.0344852404076276E-2</v>
      </c>
      <c r="D24" s="2"/>
      <c r="E24" s="2"/>
      <c r="F24" s="2"/>
      <c r="G24" s="77" t="s">
        <v>227</v>
      </c>
      <c r="H24" s="112">
        <f t="shared" si="4"/>
        <v>1.5293357370605311E-2</v>
      </c>
      <c r="I24" s="113">
        <f t="shared" si="5"/>
        <v>1.5781956757763949E-2</v>
      </c>
      <c r="J24" s="2"/>
      <c r="K24" s="2"/>
      <c r="L24" s="2"/>
      <c r="M24" s="2"/>
    </row>
    <row r="25" spans="1:13">
      <c r="A25" s="32" t="s">
        <v>228</v>
      </c>
      <c r="B25" s="422" t="s">
        <v>229</v>
      </c>
      <c r="C25" s="115">
        <f t="shared" si="3"/>
        <v>3.7014607147575216E-3</v>
      </c>
      <c r="D25" s="2"/>
      <c r="E25" s="2"/>
      <c r="F25" s="2"/>
      <c r="G25" s="78" t="s">
        <v>228</v>
      </c>
      <c r="H25" s="114">
        <f t="shared" si="4"/>
        <v>4.2919750732190977E-4</v>
      </c>
      <c r="I25" s="115">
        <f t="shared" si="5"/>
        <v>0.31507593821558211</v>
      </c>
      <c r="J25" s="2"/>
      <c r="K25" s="2"/>
      <c r="L25" s="2"/>
      <c r="M25" s="2"/>
    </row>
    <row r="26" spans="1:13">
      <c r="A26" s="2"/>
      <c r="B26" s="42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>
      <c r="A27" s="1" t="s">
        <v>8</v>
      </c>
      <c r="B27" s="423"/>
      <c r="C27" s="2"/>
      <c r="D27" s="2"/>
      <c r="E27" s="2"/>
      <c r="F27" s="2"/>
      <c r="G27" s="1" t="s">
        <v>8</v>
      </c>
      <c r="H27" s="2"/>
      <c r="I27" s="2"/>
      <c r="J27" s="2"/>
      <c r="K27" s="2"/>
      <c r="L27" s="2"/>
      <c r="M27" s="2"/>
    </row>
    <row r="28" spans="1:13">
      <c r="A28" s="30" t="s">
        <v>224</v>
      </c>
      <c r="B28" s="424" t="s">
        <v>229</v>
      </c>
      <c r="C28" s="2"/>
      <c r="D28" s="2"/>
      <c r="E28" s="2"/>
      <c r="F28" s="2"/>
      <c r="G28" s="76" t="s">
        <v>224</v>
      </c>
      <c r="H28" s="425">
        <f>_xlfn.T.TEST(H4:J4,K4:M4,2,2)</f>
        <v>6.3682926606195654E-5</v>
      </c>
      <c r="I28" s="2"/>
      <c r="J28" s="2"/>
      <c r="K28" s="2"/>
      <c r="L28" s="2"/>
      <c r="M28" s="2"/>
    </row>
    <row r="29" spans="1:13">
      <c r="A29" s="31" t="s">
        <v>85</v>
      </c>
      <c r="B29" s="426" t="s">
        <v>229</v>
      </c>
      <c r="C29" s="2"/>
      <c r="D29" s="2"/>
      <c r="E29" s="2"/>
      <c r="F29" s="2"/>
      <c r="G29" s="77" t="s">
        <v>85</v>
      </c>
      <c r="H29" s="186">
        <f t="shared" ref="H29:H33" si="6">_xlfn.T.TEST(H5:J5,K5:M5,2,2)</f>
        <v>1.8415939154819403E-2</v>
      </c>
      <c r="I29" s="2"/>
      <c r="J29" s="2"/>
      <c r="K29" s="2"/>
      <c r="L29" s="2"/>
      <c r="M29" s="2"/>
    </row>
    <row r="30" spans="1:13">
      <c r="A30" s="31" t="s">
        <v>225</v>
      </c>
      <c r="B30" s="426" t="s">
        <v>229</v>
      </c>
      <c r="C30" s="2"/>
      <c r="D30" s="2"/>
      <c r="E30" s="2"/>
      <c r="F30" s="2"/>
      <c r="G30" s="77" t="s">
        <v>225</v>
      </c>
      <c r="H30" s="186">
        <f t="shared" si="6"/>
        <v>7.324511953427061E-3</v>
      </c>
      <c r="I30" s="2"/>
      <c r="J30" s="2"/>
      <c r="K30" s="2"/>
      <c r="L30" s="2"/>
      <c r="M30" s="2"/>
    </row>
    <row r="31" spans="1:13">
      <c r="A31" s="31" t="s">
        <v>226</v>
      </c>
      <c r="B31" s="426" t="s">
        <v>229</v>
      </c>
      <c r="C31" s="2"/>
      <c r="D31" s="2"/>
      <c r="E31" s="2"/>
      <c r="F31" s="2"/>
      <c r="G31" s="77" t="s">
        <v>226</v>
      </c>
      <c r="H31" s="186">
        <f t="shared" si="6"/>
        <v>3.8136051646949424E-3</v>
      </c>
      <c r="I31" s="2"/>
      <c r="J31" s="2"/>
      <c r="K31" s="2"/>
      <c r="L31" s="2"/>
      <c r="M31" s="2"/>
    </row>
    <row r="32" spans="1:13">
      <c r="A32" s="31" t="s">
        <v>227</v>
      </c>
      <c r="B32" s="426" t="s">
        <v>229</v>
      </c>
      <c r="C32" s="2"/>
      <c r="D32" s="2"/>
      <c r="E32" s="2"/>
      <c r="F32" s="2"/>
      <c r="G32" s="77" t="s">
        <v>227</v>
      </c>
      <c r="H32" s="186">
        <f t="shared" si="6"/>
        <v>3.0440725037238756E-4</v>
      </c>
      <c r="I32" s="2"/>
      <c r="J32" s="2"/>
      <c r="K32" s="2"/>
      <c r="L32" s="2"/>
      <c r="M32" s="2"/>
    </row>
    <row r="33" spans="1:13">
      <c r="A33" s="32" t="s">
        <v>228</v>
      </c>
      <c r="B33" s="427" t="s">
        <v>229</v>
      </c>
      <c r="C33" s="2"/>
      <c r="D33" s="2"/>
      <c r="E33" s="2"/>
      <c r="F33" s="2"/>
      <c r="G33" s="78" t="s">
        <v>228</v>
      </c>
      <c r="H33" s="428">
        <f t="shared" si="6"/>
        <v>3.757974301432751E-3</v>
      </c>
      <c r="I33" s="2"/>
      <c r="J33" s="2"/>
      <c r="K33" s="2"/>
      <c r="L33" s="2"/>
      <c r="M33" s="2"/>
    </row>
    <row r="34" spans="1:1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465C5-6326-904F-A831-CC220240FF30}">
  <dimension ref="A1:O106"/>
  <sheetViews>
    <sheetView topLeftCell="C1" workbookViewId="0">
      <selection activeCell="R8" sqref="R8"/>
    </sheetView>
  </sheetViews>
  <sheetFormatPr baseColWidth="10" defaultRowHeight="16"/>
  <cols>
    <col min="7" max="7" width="11.33203125" bestFit="1" customWidth="1"/>
    <col min="10" max="10" width="90.6640625" bestFit="1" customWidth="1"/>
    <col min="12" max="12" width="30.83203125" customWidth="1"/>
    <col min="13" max="13" width="12.1640625" bestFit="1" customWidth="1"/>
  </cols>
  <sheetData>
    <row r="1" spans="1:15">
      <c r="A1" t="s">
        <v>470</v>
      </c>
      <c r="B1" t="s">
        <v>471</v>
      </c>
      <c r="C1" t="s">
        <v>472</v>
      </c>
      <c r="D1" t="s">
        <v>473</v>
      </c>
      <c r="E1" t="s">
        <v>474</v>
      </c>
      <c r="F1" t="s">
        <v>475</v>
      </c>
      <c r="G1" t="s">
        <v>476</v>
      </c>
      <c r="H1" t="s">
        <v>477</v>
      </c>
      <c r="I1" t="s">
        <v>478</v>
      </c>
      <c r="J1" t="s">
        <v>479</v>
      </c>
      <c r="K1" t="s">
        <v>480</v>
      </c>
      <c r="L1" t="s">
        <v>481</v>
      </c>
      <c r="M1" t="s">
        <v>482</v>
      </c>
      <c r="N1" t="s">
        <v>483</v>
      </c>
      <c r="O1" t="s">
        <v>484</v>
      </c>
    </row>
    <row r="2" spans="1:15">
      <c r="A2" t="s">
        <v>485</v>
      </c>
    </row>
    <row r="3" spans="1:15">
      <c r="A3">
        <v>7.5600000000000005E-4</v>
      </c>
      <c r="B3">
        <v>4</v>
      </c>
      <c r="C3">
        <v>477</v>
      </c>
      <c r="D3">
        <v>4</v>
      </c>
      <c r="E3">
        <v>8.0000000000000002E-3</v>
      </c>
      <c r="F3">
        <v>1</v>
      </c>
      <c r="G3" t="s">
        <v>486</v>
      </c>
      <c r="H3" t="s">
        <v>487</v>
      </c>
      <c r="I3">
        <v>598</v>
      </c>
      <c r="J3" t="s">
        <v>488</v>
      </c>
      <c r="K3">
        <v>7</v>
      </c>
      <c r="L3" t="s">
        <v>489</v>
      </c>
      <c r="M3">
        <v>57.142857142857103</v>
      </c>
      <c r="N3">
        <v>4</v>
      </c>
      <c r="O3" t="s">
        <v>490</v>
      </c>
    </row>
    <row r="4" spans="1:15">
      <c r="A4" s="594">
        <v>6.0399999999999998E-8</v>
      </c>
      <c r="B4">
        <v>8</v>
      </c>
      <c r="C4">
        <v>477</v>
      </c>
      <c r="D4">
        <v>7</v>
      </c>
      <c r="E4">
        <v>1.4999999999999999E-2</v>
      </c>
      <c r="F4">
        <v>0.875</v>
      </c>
      <c r="G4" t="s">
        <v>491</v>
      </c>
      <c r="H4" t="s">
        <v>492</v>
      </c>
      <c r="I4">
        <v>199</v>
      </c>
      <c r="J4" t="s">
        <v>493</v>
      </c>
      <c r="K4">
        <v>5</v>
      </c>
      <c r="L4" t="s">
        <v>494</v>
      </c>
      <c r="M4">
        <v>53.846153846153797</v>
      </c>
      <c r="N4">
        <v>7</v>
      </c>
      <c r="O4" t="s">
        <v>490</v>
      </c>
    </row>
    <row r="5" spans="1:15">
      <c r="A5" s="594">
        <v>1.9399999999999999E-7</v>
      </c>
      <c r="B5">
        <v>13</v>
      </c>
      <c r="C5">
        <v>477</v>
      </c>
      <c r="D5">
        <v>8</v>
      </c>
      <c r="E5">
        <v>1.7000000000000001E-2</v>
      </c>
      <c r="F5">
        <v>0.61499999999999999</v>
      </c>
      <c r="G5" t="s">
        <v>495</v>
      </c>
      <c r="H5" t="s">
        <v>492</v>
      </c>
      <c r="I5">
        <v>199</v>
      </c>
      <c r="J5" t="s">
        <v>496</v>
      </c>
      <c r="K5">
        <v>5</v>
      </c>
      <c r="L5" t="s">
        <v>497</v>
      </c>
      <c r="M5">
        <v>34.7826086956522</v>
      </c>
      <c r="N5">
        <v>8</v>
      </c>
      <c r="O5" t="s">
        <v>490</v>
      </c>
    </row>
    <row r="6" spans="1:15">
      <c r="A6">
        <v>2.5100000000000001E-2</v>
      </c>
      <c r="B6">
        <v>7</v>
      </c>
      <c r="C6">
        <v>477</v>
      </c>
      <c r="D6">
        <v>4</v>
      </c>
      <c r="E6">
        <v>8.0000000000000002E-3</v>
      </c>
      <c r="F6">
        <v>0.57099999999999995</v>
      </c>
      <c r="G6" t="s">
        <v>498</v>
      </c>
      <c r="H6" t="s">
        <v>499</v>
      </c>
      <c r="I6">
        <v>368</v>
      </c>
      <c r="J6" t="s">
        <v>500</v>
      </c>
      <c r="K6">
        <v>9</v>
      </c>
      <c r="L6" t="s">
        <v>501</v>
      </c>
      <c r="M6">
        <v>33.3333333333333</v>
      </c>
      <c r="N6">
        <v>4</v>
      </c>
      <c r="O6" t="s">
        <v>490</v>
      </c>
    </row>
    <row r="7" spans="1:15">
      <c r="A7">
        <v>1.0999999999999999E-2</v>
      </c>
      <c r="B7">
        <v>6</v>
      </c>
      <c r="C7">
        <v>477</v>
      </c>
      <c r="D7">
        <v>4</v>
      </c>
      <c r="E7">
        <v>8.0000000000000002E-3</v>
      </c>
      <c r="F7">
        <v>0.66700000000000004</v>
      </c>
      <c r="G7" t="s">
        <v>502</v>
      </c>
      <c r="H7" t="s">
        <v>487</v>
      </c>
      <c r="I7">
        <v>598</v>
      </c>
      <c r="J7" t="s">
        <v>503</v>
      </c>
      <c r="K7">
        <v>10</v>
      </c>
      <c r="L7" t="s">
        <v>504</v>
      </c>
      <c r="M7">
        <v>33.3333333333333</v>
      </c>
      <c r="N7">
        <v>4</v>
      </c>
      <c r="O7" t="s">
        <v>490</v>
      </c>
    </row>
    <row r="8" spans="1:15">
      <c r="A8" s="594">
        <v>1.09E-14</v>
      </c>
      <c r="B8">
        <v>23</v>
      </c>
      <c r="C8">
        <v>477</v>
      </c>
      <c r="D8">
        <v>14</v>
      </c>
      <c r="E8">
        <v>2.9000000000000001E-2</v>
      </c>
      <c r="F8">
        <v>0.60899999999999999</v>
      </c>
      <c r="G8" t="s">
        <v>505</v>
      </c>
      <c r="H8" t="s">
        <v>492</v>
      </c>
      <c r="I8">
        <v>199</v>
      </c>
      <c r="J8" t="s">
        <v>506</v>
      </c>
      <c r="K8">
        <v>5</v>
      </c>
      <c r="L8" t="s">
        <v>507</v>
      </c>
      <c r="M8">
        <v>31.818181818181799</v>
      </c>
      <c r="N8">
        <v>7</v>
      </c>
      <c r="O8" t="s">
        <v>490</v>
      </c>
    </row>
    <row r="9" spans="1:15">
      <c r="A9" s="594">
        <v>1.3E-13</v>
      </c>
      <c r="B9">
        <v>21</v>
      </c>
      <c r="C9">
        <v>477</v>
      </c>
      <c r="D9">
        <v>13</v>
      </c>
      <c r="E9">
        <v>2.7E-2</v>
      </c>
      <c r="F9">
        <v>0.61899999999999999</v>
      </c>
      <c r="G9" t="s">
        <v>508</v>
      </c>
      <c r="H9" t="s">
        <v>492</v>
      </c>
      <c r="I9">
        <v>199</v>
      </c>
      <c r="J9" t="s">
        <v>509</v>
      </c>
      <c r="K9">
        <v>5</v>
      </c>
      <c r="L9" t="s">
        <v>510</v>
      </c>
      <c r="M9">
        <v>29.545454545454501</v>
      </c>
      <c r="N9">
        <v>5.14851485148517</v>
      </c>
      <c r="O9" t="s">
        <v>490</v>
      </c>
    </row>
    <row r="10" spans="1:15">
      <c r="A10">
        <v>4.9299999999999997E-2</v>
      </c>
      <c r="B10">
        <v>8</v>
      </c>
      <c r="C10">
        <v>477</v>
      </c>
      <c r="D10">
        <v>4</v>
      </c>
      <c r="E10">
        <v>8.0000000000000002E-3</v>
      </c>
      <c r="F10">
        <v>0.5</v>
      </c>
      <c r="G10" t="s">
        <v>511</v>
      </c>
      <c r="H10" t="s">
        <v>499</v>
      </c>
      <c r="I10">
        <v>368</v>
      </c>
      <c r="J10" t="s">
        <v>512</v>
      </c>
      <c r="K10">
        <v>8</v>
      </c>
      <c r="L10" t="s">
        <v>501</v>
      </c>
      <c r="M10">
        <v>28.571428571428601</v>
      </c>
      <c r="N10">
        <v>4</v>
      </c>
      <c r="O10" t="s">
        <v>490</v>
      </c>
    </row>
    <row r="11" spans="1:15">
      <c r="A11">
        <v>2.5100000000000001E-2</v>
      </c>
      <c r="B11">
        <v>7</v>
      </c>
      <c r="C11">
        <v>477</v>
      </c>
      <c r="D11">
        <v>4</v>
      </c>
      <c r="E11">
        <v>8.0000000000000002E-3</v>
      </c>
      <c r="F11">
        <v>0.57099999999999995</v>
      </c>
      <c r="G11" t="s">
        <v>513</v>
      </c>
      <c r="H11" t="s">
        <v>487</v>
      </c>
      <c r="I11">
        <v>598</v>
      </c>
      <c r="J11" t="s">
        <v>514</v>
      </c>
      <c r="K11">
        <v>4</v>
      </c>
      <c r="L11" t="s">
        <v>504</v>
      </c>
      <c r="M11">
        <v>28.571428571428601</v>
      </c>
      <c r="N11">
        <v>4</v>
      </c>
      <c r="O11" t="s">
        <v>490</v>
      </c>
    </row>
    <row r="12" spans="1:15">
      <c r="A12">
        <v>2.5100000000000001E-2</v>
      </c>
      <c r="B12">
        <v>7</v>
      </c>
      <c r="C12">
        <v>477</v>
      </c>
      <c r="D12">
        <v>4</v>
      </c>
      <c r="E12">
        <v>8.0000000000000002E-3</v>
      </c>
      <c r="F12">
        <v>0.57099999999999995</v>
      </c>
      <c r="G12" t="s">
        <v>515</v>
      </c>
      <c r="H12" t="s">
        <v>487</v>
      </c>
      <c r="I12">
        <v>598</v>
      </c>
      <c r="J12" t="s">
        <v>516</v>
      </c>
      <c r="K12">
        <v>6</v>
      </c>
      <c r="L12" t="s">
        <v>489</v>
      </c>
      <c r="M12">
        <v>28.571428571428601</v>
      </c>
      <c r="N12">
        <v>4</v>
      </c>
      <c r="O12" t="s">
        <v>490</v>
      </c>
    </row>
    <row r="13" spans="1:15">
      <c r="A13">
        <v>1.0999999999999999E-2</v>
      </c>
      <c r="B13">
        <v>6</v>
      </c>
      <c r="C13">
        <v>477</v>
      </c>
      <c r="D13">
        <v>4</v>
      </c>
      <c r="E13">
        <v>8.0000000000000002E-3</v>
      </c>
      <c r="F13">
        <v>0.66700000000000004</v>
      </c>
      <c r="G13" t="s">
        <v>517</v>
      </c>
      <c r="H13" t="s">
        <v>487</v>
      </c>
      <c r="I13">
        <v>598</v>
      </c>
      <c r="J13" t="s">
        <v>518</v>
      </c>
      <c r="K13">
        <v>5</v>
      </c>
      <c r="L13" t="s">
        <v>504</v>
      </c>
      <c r="M13">
        <v>26.6666666666667</v>
      </c>
      <c r="N13">
        <v>4</v>
      </c>
      <c r="O13" t="s">
        <v>490</v>
      </c>
    </row>
    <row r="14" spans="1:15">
      <c r="A14" s="594">
        <v>3.1199999999999998E-13</v>
      </c>
      <c r="B14">
        <v>22</v>
      </c>
      <c r="C14">
        <v>477</v>
      </c>
      <c r="D14">
        <v>13</v>
      </c>
      <c r="E14">
        <v>2.7E-2</v>
      </c>
      <c r="F14">
        <v>0.59099999999999997</v>
      </c>
      <c r="G14" t="s">
        <v>519</v>
      </c>
      <c r="H14" t="s">
        <v>487</v>
      </c>
      <c r="I14">
        <v>598</v>
      </c>
      <c r="J14" t="s">
        <v>520</v>
      </c>
      <c r="K14">
        <v>7</v>
      </c>
      <c r="L14" t="s">
        <v>510</v>
      </c>
      <c r="M14">
        <v>26</v>
      </c>
      <c r="N14">
        <v>6.5</v>
      </c>
      <c r="O14" t="s">
        <v>490</v>
      </c>
    </row>
    <row r="15" spans="1:15">
      <c r="A15" s="594">
        <v>2.57E-14</v>
      </c>
      <c r="B15">
        <v>24</v>
      </c>
      <c r="C15">
        <v>477</v>
      </c>
      <c r="D15">
        <v>14</v>
      </c>
      <c r="E15">
        <v>2.9000000000000001E-2</v>
      </c>
      <c r="F15">
        <v>0.58299999999999996</v>
      </c>
      <c r="G15" t="s">
        <v>521</v>
      </c>
      <c r="H15" t="s">
        <v>492</v>
      </c>
      <c r="I15">
        <v>199</v>
      </c>
      <c r="J15" t="s">
        <v>522</v>
      </c>
      <c r="K15">
        <v>5</v>
      </c>
      <c r="L15" t="s">
        <v>507</v>
      </c>
      <c r="M15">
        <v>25.454545454545499</v>
      </c>
      <c r="N15">
        <v>5.5445544554455601</v>
      </c>
      <c r="O15" t="s">
        <v>490</v>
      </c>
    </row>
    <row r="16" spans="1:15">
      <c r="A16">
        <v>2.5100000000000001E-2</v>
      </c>
      <c r="B16">
        <v>7</v>
      </c>
      <c r="C16">
        <v>477</v>
      </c>
      <c r="D16">
        <v>4</v>
      </c>
      <c r="E16">
        <v>8.0000000000000002E-3</v>
      </c>
      <c r="F16">
        <v>0.57099999999999995</v>
      </c>
      <c r="G16" t="s">
        <v>523</v>
      </c>
      <c r="H16" t="s">
        <v>499</v>
      </c>
      <c r="I16">
        <v>368</v>
      </c>
      <c r="J16" t="s">
        <v>524</v>
      </c>
      <c r="K16">
        <v>8</v>
      </c>
      <c r="L16" t="s">
        <v>501</v>
      </c>
      <c r="M16">
        <v>25</v>
      </c>
      <c r="N16">
        <v>4</v>
      </c>
      <c r="O16" t="s">
        <v>490</v>
      </c>
    </row>
    <row r="17" spans="1:15">
      <c r="A17">
        <v>2.5100000000000001E-2</v>
      </c>
      <c r="B17">
        <v>7</v>
      </c>
      <c r="C17">
        <v>477</v>
      </c>
      <c r="D17">
        <v>4</v>
      </c>
      <c r="E17">
        <v>8.0000000000000002E-3</v>
      </c>
      <c r="F17">
        <v>0.57099999999999995</v>
      </c>
      <c r="G17" t="s">
        <v>525</v>
      </c>
      <c r="H17" t="s">
        <v>499</v>
      </c>
      <c r="I17">
        <v>368</v>
      </c>
      <c r="J17" t="s">
        <v>526</v>
      </c>
      <c r="K17">
        <v>10</v>
      </c>
      <c r="L17" t="s">
        <v>501</v>
      </c>
      <c r="M17">
        <v>25</v>
      </c>
      <c r="N17">
        <v>4</v>
      </c>
      <c r="O17" t="s">
        <v>490</v>
      </c>
    </row>
    <row r="18" spans="1:15">
      <c r="A18" s="594">
        <v>5.9399999999999998E-9</v>
      </c>
      <c r="B18">
        <v>19</v>
      </c>
      <c r="C18">
        <v>477</v>
      </c>
      <c r="D18">
        <v>10</v>
      </c>
      <c r="E18">
        <v>2.1000000000000001E-2</v>
      </c>
      <c r="F18">
        <v>0.52600000000000002</v>
      </c>
      <c r="G18" t="s">
        <v>527</v>
      </c>
      <c r="H18" t="s">
        <v>499</v>
      </c>
      <c r="I18">
        <v>368</v>
      </c>
      <c r="J18" t="s">
        <v>528</v>
      </c>
      <c r="K18">
        <v>4</v>
      </c>
      <c r="L18" t="s">
        <v>529</v>
      </c>
      <c r="M18">
        <v>25</v>
      </c>
      <c r="N18">
        <v>5</v>
      </c>
      <c r="O18" t="s">
        <v>490</v>
      </c>
    </row>
    <row r="19" spans="1:15">
      <c r="A19">
        <v>2.7900000000000001E-2</v>
      </c>
      <c r="B19">
        <v>14</v>
      </c>
      <c r="C19">
        <v>477</v>
      </c>
      <c r="D19">
        <v>5</v>
      </c>
      <c r="E19">
        <v>0.01</v>
      </c>
      <c r="F19">
        <v>0.35699999999999998</v>
      </c>
      <c r="G19" t="s">
        <v>530</v>
      </c>
      <c r="H19" t="s">
        <v>499</v>
      </c>
      <c r="I19">
        <v>368</v>
      </c>
      <c r="J19" t="s">
        <v>531</v>
      </c>
      <c r="K19">
        <v>8</v>
      </c>
      <c r="L19" t="s">
        <v>532</v>
      </c>
      <c r="M19">
        <v>23.8095238095238</v>
      </c>
      <c r="N19">
        <v>5</v>
      </c>
      <c r="O19" t="s">
        <v>490</v>
      </c>
    </row>
    <row r="20" spans="1:15">
      <c r="A20" s="594">
        <v>3.1199999999999998E-13</v>
      </c>
      <c r="B20">
        <v>22</v>
      </c>
      <c r="C20">
        <v>477</v>
      </c>
      <c r="D20">
        <v>13</v>
      </c>
      <c r="E20">
        <v>2.7E-2</v>
      </c>
      <c r="F20">
        <v>0.59099999999999997</v>
      </c>
      <c r="G20" t="s">
        <v>533</v>
      </c>
      <c r="H20" t="s">
        <v>487</v>
      </c>
      <c r="I20">
        <v>598</v>
      </c>
      <c r="J20" t="s">
        <v>534</v>
      </c>
      <c r="K20">
        <v>6</v>
      </c>
      <c r="L20" t="s">
        <v>510</v>
      </c>
      <c r="M20">
        <v>23.636363636363601</v>
      </c>
      <c r="N20">
        <v>5.14851485148517</v>
      </c>
      <c r="O20" t="s">
        <v>490</v>
      </c>
    </row>
    <row r="21" spans="1:15">
      <c r="A21">
        <v>2.5100000000000001E-2</v>
      </c>
      <c r="B21">
        <v>7</v>
      </c>
      <c r="C21">
        <v>477</v>
      </c>
      <c r="D21">
        <v>4</v>
      </c>
      <c r="E21">
        <v>8.0000000000000002E-3</v>
      </c>
      <c r="F21">
        <v>0.57099999999999995</v>
      </c>
      <c r="G21" t="s">
        <v>535</v>
      </c>
      <c r="H21" t="s">
        <v>499</v>
      </c>
      <c r="I21">
        <v>368</v>
      </c>
      <c r="J21" t="s">
        <v>536</v>
      </c>
      <c r="K21">
        <v>7</v>
      </c>
      <c r="L21" t="s">
        <v>501</v>
      </c>
      <c r="M21">
        <v>22.2222222222222</v>
      </c>
      <c r="N21">
        <v>4</v>
      </c>
      <c r="O21" t="s">
        <v>490</v>
      </c>
    </row>
    <row r="22" spans="1:15">
      <c r="A22">
        <v>2.5100000000000001E-2</v>
      </c>
      <c r="B22">
        <v>7</v>
      </c>
      <c r="C22">
        <v>477</v>
      </c>
      <c r="D22">
        <v>4</v>
      </c>
      <c r="E22">
        <v>8.0000000000000002E-3</v>
      </c>
      <c r="F22">
        <v>0.57099999999999995</v>
      </c>
      <c r="G22" t="s">
        <v>537</v>
      </c>
      <c r="H22" t="s">
        <v>499</v>
      </c>
      <c r="I22">
        <v>368</v>
      </c>
      <c r="J22" t="s">
        <v>538</v>
      </c>
      <c r="K22">
        <v>8</v>
      </c>
      <c r="L22" t="s">
        <v>501</v>
      </c>
      <c r="M22">
        <v>22.2222222222222</v>
      </c>
      <c r="N22">
        <v>4</v>
      </c>
      <c r="O22" t="s">
        <v>490</v>
      </c>
    </row>
    <row r="23" spans="1:15">
      <c r="A23" t="s">
        <v>539</v>
      </c>
    </row>
    <row r="24" spans="1:15">
      <c r="A24">
        <v>1.8700000000000001E-2</v>
      </c>
      <c r="B24">
        <v>65</v>
      </c>
      <c r="C24">
        <v>160</v>
      </c>
      <c r="D24">
        <v>6</v>
      </c>
      <c r="E24">
        <v>3.6999999999999998E-2</v>
      </c>
      <c r="F24">
        <v>9.1999999999999998E-2</v>
      </c>
      <c r="G24" t="s">
        <v>540</v>
      </c>
      <c r="H24" t="s">
        <v>499</v>
      </c>
      <c r="I24">
        <v>8</v>
      </c>
      <c r="J24" t="s">
        <v>541</v>
      </c>
      <c r="K24">
        <v>8</v>
      </c>
      <c r="L24" t="s">
        <v>542</v>
      </c>
      <c r="M24">
        <v>13.3333333333333</v>
      </c>
      <c r="N24">
        <v>3</v>
      </c>
      <c r="O24" t="s">
        <v>490</v>
      </c>
    </row>
    <row r="25" spans="1:15">
      <c r="A25" s="594">
        <v>7.9999999999999996E-6</v>
      </c>
      <c r="B25">
        <v>131</v>
      </c>
      <c r="C25">
        <v>160</v>
      </c>
      <c r="D25">
        <v>11</v>
      </c>
      <c r="E25">
        <v>6.9000000000000006E-2</v>
      </c>
      <c r="F25">
        <v>8.4000000000000005E-2</v>
      </c>
      <c r="G25" t="s">
        <v>543</v>
      </c>
      <c r="H25" t="s">
        <v>499</v>
      </c>
      <c r="I25">
        <v>8</v>
      </c>
      <c r="J25" t="s">
        <v>544</v>
      </c>
      <c r="K25">
        <v>5</v>
      </c>
      <c r="L25" t="s">
        <v>545</v>
      </c>
      <c r="M25">
        <v>13.253012048192801</v>
      </c>
      <c r="N25">
        <v>3.6666666666666701</v>
      </c>
      <c r="O25" t="s">
        <v>490</v>
      </c>
    </row>
    <row r="26" spans="1:15">
      <c r="A26">
        <v>1.34E-3</v>
      </c>
      <c r="B26">
        <v>97</v>
      </c>
      <c r="C26">
        <v>160</v>
      </c>
      <c r="D26">
        <v>8</v>
      </c>
      <c r="E26">
        <v>0.05</v>
      </c>
      <c r="F26">
        <v>8.2000000000000003E-2</v>
      </c>
      <c r="G26" t="s">
        <v>546</v>
      </c>
      <c r="H26" t="s">
        <v>499</v>
      </c>
      <c r="I26">
        <v>8</v>
      </c>
      <c r="J26" t="s">
        <v>547</v>
      </c>
      <c r="K26">
        <v>4</v>
      </c>
      <c r="L26" t="s">
        <v>548</v>
      </c>
      <c r="M26">
        <v>12.1212121212121</v>
      </c>
      <c r="N26">
        <v>4</v>
      </c>
      <c r="O26" t="s">
        <v>490</v>
      </c>
    </row>
    <row r="27" spans="1:15">
      <c r="A27">
        <v>1.03E-2</v>
      </c>
      <c r="B27">
        <v>90</v>
      </c>
      <c r="C27">
        <v>160</v>
      </c>
      <c r="D27">
        <v>7</v>
      </c>
      <c r="E27">
        <v>4.3999999999999997E-2</v>
      </c>
      <c r="F27">
        <v>7.8E-2</v>
      </c>
      <c r="G27" t="s">
        <v>549</v>
      </c>
      <c r="H27" t="s">
        <v>499</v>
      </c>
      <c r="I27">
        <v>8</v>
      </c>
      <c r="J27" t="s">
        <v>550</v>
      </c>
      <c r="K27">
        <v>7</v>
      </c>
      <c r="L27" t="s">
        <v>551</v>
      </c>
      <c r="M27">
        <v>9.3333333333333304</v>
      </c>
      <c r="N27">
        <v>3.5</v>
      </c>
      <c r="O27" t="s">
        <v>490</v>
      </c>
    </row>
    <row r="28" spans="1:15">
      <c r="A28">
        <v>1.03E-2</v>
      </c>
      <c r="B28">
        <v>127</v>
      </c>
      <c r="C28">
        <v>160</v>
      </c>
      <c r="D28">
        <v>8</v>
      </c>
      <c r="E28">
        <v>0.05</v>
      </c>
      <c r="F28">
        <v>6.3E-2</v>
      </c>
      <c r="G28" t="s">
        <v>552</v>
      </c>
      <c r="H28" t="s">
        <v>487</v>
      </c>
      <c r="I28">
        <v>7</v>
      </c>
      <c r="J28" t="s">
        <v>553</v>
      </c>
      <c r="K28">
        <v>5</v>
      </c>
      <c r="L28" t="s">
        <v>554</v>
      </c>
      <c r="M28">
        <v>8.7912087912087902</v>
      </c>
      <c r="N28">
        <v>2.6666666666666701</v>
      </c>
      <c r="O28" t="s">
        <v>490</v>
      </c>
    </row>
    <row r="29" spans="1:15">
      <c r="A29">
        <v>9.3600000000000003E-3</v>
      </c>
      <c r="B29">
        <v>167</v>
      </c>
      <c r="C29">
        <v>160</v>
      </c>
      <c r="D29">
        <v>9</v>
      </c>
      <c r="E29">
        <v>5.6000000000000001E-2</v>
      </c>
      <c r="F29">
        <v>5.3999999999999999E-2</v>
      </c>
      <c r="G29" t="s">
        <v>555</v>
      </c>
      <c r="H29" t="s">
        <v>487</v>
      </c>
      <c r="I29">
        <v>7</v>
      </c>
      <c r="J29" t="s">
        <v>556</v>
      </c>
      <c r="K29">
        <v>4</v>
      </c>
      <c r="L29" t="s">
        <v>557</v>
      </c>
      <c r="M29">
        <v>7.8260869565217401</v>
      </c>
      <c r="N29">
        <v>3</v>
      </c>
      <c r="O29" t="s">
        <v>490</v>
      </c>
    </row>
    <row r="30" spans="1:15">
      <c r="A30">
        <v>3.5100000000000001E-3</v>
      </c>
      <c r="B30">
        <v>191</v>
      </c>
      <c r="C30">
        <v>160</v>
      </c>
      <c r="D30">
        <v>10</v>
      </c>
      <c r="E30">
        <v>6.2E-2</v>
      </c>
      <c r="F30">
        <v>5.1999999999999998E-2</v>
      </c>
      <c r="G30" t="s">
        <v>558</v>
      </c>
      <c r="H30" t="s">
        <v>499</v>
      </c>
      <c r="I30">
        <v>8</v>
      </c>
      <c r="J30" t="s">
        <v>559</v>
      </c>
      <c r="K30">
        <v>5</v>
      </c>
      <c r="L30" t="s">
        <v>560</v>
      </c>
      <c r="M30">
        <v>7.6923076923076898</v>
      </c>
      <c r="N30">
        <v>3.3333333333333299</v>
      </c>
      <c r="O30" t="s">
        <v>490</v>
      </c>
    </row>
    <row r="31" spans="1:15">
      <c r="A31">
        <v>1.07E-3</v>
      </c>
      <c r="B31">
        <v>147</v>
      </c>
      <c r="C31">
        <v>60</v>
      </c>
      <c r="D31">
        <v>8</v>
      </c>
      <c r="E31">
        <v>0.13300000000000001</v>
      </c>
      <c r="F31">
        <v>5.3999999999999999E-2</v>
      </c>
      <c r="G31" t="s">
        <v>561</v>
      </c>
      <c r="H31" t="s">
        <v>562</v>
      </c>
      <c r="I31">
        <v>3</v>
      </c>
      <c r="J31" t="s">
        <v>563</v>
      </c>
      <c r="K31">
        <v>2</v>
      </c>
      <c r="L31" t="s">
        <v>564</v>
      </c>
      <c r="M31">
        <v>7.3394495412843996</v>
      </c>
      <c r="N31">
        <v>2.6666666666666701</v>
      </c>
      <c r="O31" t="s">
        <v>490</v>
      </c>
    </row>
    <row r="32" spans="1:15">
      <c r="A32">
        <v>6.0699999999999999E-3</v>
      </c>
      <c r="B32">
        <v>203</v>
      </c>
      <c r="C32">
        <v>160</v>
      </c>
      <c r="D32">
        <v>10</v>
      </c>
      <c r="E32">
        <v>6.2E-2</v>
      </c>
      <c r="F32">
        <v>4.9000000000000002E-2</v>
      </c>
      <c r="G32" t="s">
        <v>565</v>
      </c>
      <c r="H32" t="s">
        <v>499</v>
      </c>
      <c r="I32">
        <v>8</v>
      </c>
      <c r="J32" t="s">
        <v>566</v>
      </c>
      <c r="K32">
        <v>4</v>
      </c>
      <c r="L32" t="s">
        <v>560</v>
      </c>
      <c r="M32">
        <v>7.0422535211267601</v>
      </c>
      <c r="N32">
        <v>2.5</v>
      </c>
      <c r="O32" t="s">
        <v>490</v>
      </c>
    </row>
    <row r="33" spans="1:15">
      <c r="A33">
        <v>4.6600000000000003E-2</v>
      </c>
      <c r="B33">
        <v>156</v>
      </c>
      <c r="C33">
        <v>160</v>
      </c>
      <c r="D33">
        <v>8</v>
      </c>
      <c r="E33">
        <v>0.05</v>
      </c>
      <c r="F33">
        <v>5.0999999999999997E-2</v>
      </c>
      <c r="G33" t="s">
        <v>567</v>
      </c>
      <c r="H33" t="s">
        <v>499</v>
      </c>
      <c r="I33">
        <v>8</v>
      </c>
      <c r="J33" t="s">
        <v>568</v>
      </c>
      <c r="K33">
        <v>4</v>
      </c>
      <c r="L33" t="s">
        <v>569</v>
      </c>
      <c r="M33">
        <v>6.6666666666666696</v>
      </c>
      <c r="N33">
        <v>2</v>
      </c>
      <c r="O33" t="s">
        <v>490</v>
      </c>
    </row>
    <row r="34" spans="1:15">
      <c r="A34">
        <v>5.4199999999999995E-4</v>
      </c>
      <c r="B34">
        <v>452</v>
      </c>
      <c r="C34">
        <v>160</v>
      </c>
      <c r="D34">
        <v>16</v>
      </c>
      <c r="E34">
        <v>0.1</v>
      </c>
      <c r="F34">
        <v>3.5000000000000003E-2</v>
      </c>
      <c r="G34" t="s">
        <v>570</v>
      </c>
      <c r="H34" t="s">
        <v>499</v>
      </c>
      <c r="I34">
        <v>8</v>
      </c>
      <c r="J34" t="s">
        <v>571</v>
      </c>
      <c r="K34">
        <v>4</v>
      </c>
      <c r="L34" t="s">
        <v>572</v>
      </c>
      <c r="M34">
        <v>5.4054054054054097</v>
      </c>
      <c r="N34">
        <v>2.45210727969349</v>
      </c>
      <c r="O34">
        <v>33.684210526315802</v>
      </c>
    </row>
    <row r="35" spans="1:15">
      <c r="A35">
        <v>1.31E-3</v>
      </c>
      <c r="B35">
        <v>609</v>
      </c>
      <c r="C35">
        <v>160</v>
      </c>
      <c r="D35">
        <v>18</v>
      </c>
      <c r="E35">
        <v>0.113</v>
      </c>
      <c r="F35">
        <v>0.03</v>
      </c>
      <c r="G35" t="s">
        <v>573</v>
      </c>
      <c r="H35" t="s">
        <v>499</v>
      </c>
      <c r="I35">
        <v>8</v>
      </c>
      <c r="J35" t="s">
        <v>574</v>
      </c>
      <c r="K35">
        <v>3</v>
      </c>
      <c r="L35" t="s">
        <v>575</v>
      </c>
      <c r="M35">
        <v>4.1570438799076204</v>
      </c>
      <c r="N35">
        <v>2.25</v>
      </c>
      <c r="O35">
        <v>18</v>
      </c>
    </row>
    <row r="36" spans="1:15">
      <c r="A36">
        <v>1.49E-2</v>
      </c>
      <c r="B36">
        <v>452</v>
      </c>
      <c r="C36">
        <v>160</v>
      </c>
      <c r="D36">
        <v>14</v>
      </c>
      <c r="E36">
        <v>8.6999999999999994E-2</v>
      </c>
      <c r="F36">
        <v>3.1E-2</v>
      </c>
      <c r="G36" t="s">
        <v>576</v>
      </c>
      <c r="H36" t="s">
        <v>499</v>
      </c>
      <c r="I36">
        <v>8</v>
      </c>
      <c r="J36" t="s">
        <v>577</v>
      </c>
      <c r="K36">
        <v>6</v>
      </c>
      <c r="L36" t="s">
        <v>578</v>
      </c>
      <c r="M36">
        <v>4.0345821325648403</v>
      </c>
      <c r="N36">
        <v>1.75</v>
      </c>
      <c r="O36">
        <v>14</v>
      </c>
    </row>
    <row r="37" spans="1:15">
      <c r="A37" s="594">
        <v>1.0699999999999999E-5</v>
      </c>
      <c r="B37">
        <v>934</v>
      </c>
      <c r="C37">
        <v>160</v>
      </c>
      <c r="D37">
        <v>26</v>
      </c>
      <c r="E37">
        <v>0.16300000000000001</v>
      </c>
      <c r="F37">
        <v>2.8000000000000001E-2</v>
      </c>
      <c r="G37" t="s">
        <v>579</v>
      </c>
      <c r="H37" t="s">
        <v>499</v>
      </c>
      <c r="I37">
        <v>8</v>
      </c>
      <c r="J37" t="s">
        <v>580</v>
      </c>
      <c r="K37">
        <v>2</v>
      </c>
      <c r="L37" t="s">
        <v>581</v>
      </c>
      <c r="M37">
        <v>4.0310077519379801</v>
      </c>
      <c r="N37">
        <v>2.4703087885985799</v>
      </c>
      <c r="O37">
        <v>17.627118644067799</v>
      </c>
    </row>
    <row r="38" spans="1:15">
      <c r="A38">
        <v>2.6700000000000002E-2</v>
      </c>
      <c r="B38">
        <v>476</v>
      </c>
      <c r="C38">
        <v>160</v>
      </c>
      <c r="D38">
        <v>14</v>
      </c>
      <c r="E38">
        <v>8.6999999999999994E-2</v>
      </c>
      <c r="F38">
        <v>2.9000000000000001E-2</v>
      </c>
      <c r="G38" t="s">
        <v>582</v>
      </c>
      <c r="H38" t="s">
        <v>499</v>
      </c>
      <c r="I38">
        <v>8</v>
      </c>
      <c r="J38" t="s">
        <v>583</v>
      </c>
      <c r="K38">
        <v>5</v>
      </c>
      <c r="L38" t="s">
        <v>584</v>
      </c>
      <c r="M38">
        <v>3.9772727272727302</v>
      </c>
      <c r="N38">
        <v>1.75</v>
      </c>
      <c r="O38">
        <v>14</v>
      </c>
    </row>
    <row r="39" spans="1:15">
      <c r="A39">
        <v>1.3100000000000001E-2</v>
      </c>
      <c r="B39">
        <v>447</v>
      </c>
      <c r="C39">
        <v>160</v>
      </c>
      <c r="D39">
        <v>14</v>
      </c>
      <c r="E39">
        <v>8.6999999999999994E-2</v>
      </c>
      <c r="F39">
        <v>3.1E-2</v>
      </c>
      <c r="G39" t="s">
        <v>585</v>
      </c>
      <c r="H39" t="s">
        <v>499</v>
      </c>
      <c r="I39">
        <v>8</v>
      </c>
      <c r="J39" t="s">
        <v>586</v>
      </c>
      <c r="K39">
        <v>4</v>
      </c>
      <c r="L39" t="s">
        <v>578</v>
      </c>
      <c r="M39">
        <v>3.8567493112947702</v>
      </c>
      <c r="N39">
        <v>1.75</v>
      </c>
      <c r="O39" t="s">
        <v>490</v>
      </c>
    </row>
    <row r="40" spans="1:15">
      <c r="A40">
        <v>1.77E-2</v>
      </c>
      <c r="B40">
        <v>459</v>
      </c>
      <c r="C40">
        <v>160</v>
      </c>
      <c r="D40">
        <v>14</v>
      </c>
      <c r="E40">
        <v>8.6999999999999994E-2</v>
      </c>
      <c r="F40">
        <v>3.1E-2</v>
      </c>
      <c r="G40" t="s">
        <v>587</v>
      </c>
      <c r="H40" t="s">
        <v>499</v>
      </c>
      <c r="I40">
        <v>8</v>
      </c>
      <c r="J40" t="s">
        <v>588</v>
      </c>
      <c r="K40">
        <v>6</v>
      </c>
      <c r="L40" t="s">
        <v>589</v>
      </c>
      <c r="M40">
        <v>3.8251366120218599</v>
      </c>
      <c r="N40">
        <v>1.75</v>
      </c>
      <c r="O40">
        <v>14</v>
      </c>
    </row>
    <row r="41" spans="1:15">
      <c r="A41">
        <v>2.12E-2</v>
      </c>
      <c r="B41">
        <v>600</v>
      </c>
      <c r="C41">
        <v>160</v>
      </c>
      <c r="D41">
        <v>16</v>
      </c>
      <c r="E41">
        <v>0.1</v>
      </c>
      <c r="F41">
        <v>2.7E-2</v>
      </c>
      <c r="G41" t="s">
        <v>590</v>
      </c>
      <c r="H41" t="s">
        <v>499</v>
      </c>
      <c r="I41">
        <v>8</v>
      </c>
      <c r="J41" t="s">
        <v>591</v>
      </c>
      <c r="K41">
        <v>3</v>
      </c>
      <c r="L41" t="s">
        <v>592</v>
      </c>
      <c r="M41">
        <v>3.8095238095238102</v>
      </c>
      <c r="N41">
        <v>1.8768328445747799</v>
      </c>
      <c r="O41">
        <v>16</v>
      </c>
    </row>
    <row r="42" spans="1:15">
      <c r="A42">
        <v>3.0899999999999999E-3</v>
      </c>
      <c r="B42">
        <v>580</v>
      </c>
      <c r="C42">
        <v>160</v>
      </c>
      <c r="D42">
        <v>17</v>
      </c>
      <c r="E42">
        <v>0.106</v>
      </c>
      <c r="F42">
        <v>2.9000000000000001E-2</v>
      </c>
      <c r="G42" t="s">
        <v>593</v>
      </c>
      <c r="H42" t="s">
        <v>499</v>
      </c>
      <c r="I42">
        <v>8</v>
      </c>
      <c r="J42" t="s">
        <v>594</v>
      </c>
      <c r="K42">
        <v>6</v>
      </c>
      <c r="L42" t="s">
        <v>595</v>
      </c>
      <c r="M42">
        <v>3.7861915367483299</v>
      </c>
      <c r="N42">
        <v>1.8888888888888899</v>
      </c>
      <c r="O42">
        <v>17</v>
      </c>
    </row>
    <row r="43" spans="1:15">
      <c r="A43">
        <v>3.2399999999999998E-3</v>
      </c>
      <c r="B43">
        <v>582</v>
      </c>
      <c r="C43">
        <v>160</v>
      </c>
      <c r="D43">
        <v>17</v>
      </c>
      <c r="E43">
        <v>0.106</v>
      </c>
      <c r="F43">
        <v>2.9000000000000001E-2</v>
      </c>
      <c r="G43" t="s">
        <v>596</v>
      </c>
      <c r="H43" t="s">
        <v>499</v>
      </c>
      <c r="I43">
        <v>8</v>
      </c>
      <c r="J43" t="s">
        <v>597</v>
      </c>
      <c r="K43">
        <v>4</v>
      </c>
      <c r="L43" t="s">
        <v>598</v>
      </c>
      <c r="M43">
        <v>3.7777777777777799</v>
      </c>
      <c r="N43">
        <v>1.99413489736071</v>
      </c>
      <c r="O43">
        <v>8.5</v>
      </c>
    </row>
    <row r="44" spans="1:15">
      <c r="A44" t="s">
        <v>599</v>
      </c>
    </row>
    <row r="45" spans="1:15">
      <c r="A45">
        <v>8.8500000000000004E-4</v>
      </c>
      <c r="B45">
        <v>8</v>
      </c>
      <c r="C45">
        <v>191</v>
      </c>
      <c r="D45">
        <v>4</v>
      </c>
      <c r="E45">
        <v>2.1000000000000001E-2</v>
      </c>
      <c r="F45">
        <v>0.5</v>
      </c>
      <c r="G45" t="s">
        <v>491</v>
      </c>
      <c r="H45" t="s">
        <v>492</v>
      </c>
      <c r="I45">
        <v>1</v>
      </c>
      <c r="J45" t="s">
        <v>493</v>
      </c>
      <c r="K45">
        <v>5</v>
      </c>
      <c r="L45" t="s">
        <v>600</v>
      </c>
      <c r="M45">
        <v>100</v>
      </c>
      <c r="N45">
        <v>4</v>
      </c>
      <c r="O45" t="s">
        <v>490</v>
      </c>
    </row>
    <row r="46" spans="1:15">
      <c r="A46">
        <v>1.49E-2</v>
      </c>
      <c r="B46">
        <v>5</v>
      </c>
      <c r="C46">
        <v>191</v>
      </c>
      <c r="D46">
        <v>3</v>
      </c>
      <c r="E46">
        <v>1.6E-2</v>
      </c>
      <c r="F46">
        <v>0.6</v>
      </c>
      <c r="G46" t="s">
        <v>601</v>
      </c>
      <c r="H46" t="s">
        <v>487</v>
      </c>
      <c r="I46">
        <v>23</v>
      </c>
      <c r="J46" t="s">
        <v>602</v>
      </c>
      <c r="K46">
        <v>7</v>
      </c>
      <c r="L46" t="s">
        <v>603</v>
      </c>
      <c r="M46">
        <v>60</v>
      </c>
      <c r="N46">
        <v>3</v>
      </c>
      <c r="O46" t="s">
        <v>490</v>
      </c>
    </row>
    <row r="47" spans="1:15">
      <c r="A47">
        <v>6.3400000000000001E-4</v>
      </c>
      <c r="B47">
        <v>17</v>
      </c>
      <c r="C47">
        <v>191</v>
      </c>
      <c r="D47">
        <v>5</v>
      </c>
      <c r="E47">
        <v>2.5999999999999999E-2</v>
      </c>
      <c r="F47">
        <v>0.29399999999999998</v>
      </c>
      <c r="G47" t="s">
        <v>604</v>
      </c>
      <c r="H47" t="s">
        <v>499</v>
      </c>
      <c r="I47">
        <v>14</v>
      </c>
      <c r="J47" t="s">
        <v>605</v>
      </c>
      <c r="K47">
        <v>8</v>
      </c>
      <c r="L47" t="s">
        <v>606</v>
      </c>
      <c r="M47">
        <v>45.454545454545503</v>
      </c>
      <c r="N47">
        <v>5</v>
      </c>
      <c r="O47" t="s">
        <v>490</v>
      </c>
    </row>
    <row r="48" spans="1:15">
      <c r="A48">
        <v>1.2200000000000001E-2</v>
      </c>
      <c r="B48">
        <v>14</v>
      </c>
      <c r="C48">
        <v>191</v>
      </c>
      <c r="D48">
        <v>4</v>
      </c>
      <c r="E48">
        <v>2.1000000000000001E-2</v>
      </c>
      <c r="F48">
        <v>0.28599999999999998</v>
      </c>
      <c r="G48" t="s">
        <v>607</v>
      </c>
      <c r="H48" t="s">
        <v>487</v>
      </c>
      <c r="I48">
        <v>23</v>
      </c>
      <c r="J48" t="s">
        <v>608</v>
      </c>
      <c r="K48">
        <v>6</v>
      </c>
      <c r="L48" t="s">
        <v>609</v>
      </c>
      <c r="M48">
        <v>40</v>
      </c>
      <c r="N48">
        <v>4</v>
      </c>
      <c r="O48" t="s">
        <v>490</v>
      </c>
    </row>
    <row r="49" spans="1:15">
      <c r="A49" s="594">
        <v>8.4799999999999997E-7</v>
      </c>
      <c r="B49">
        <v>21</v>
      </c>
      <c r="C49">
        <v>191</v>
      </c>
      <c r="D49">
        <v>7</v>
      </c>
      <c r="E49">
        <v>3.6999999999999998E-2</v>
      </c>
      <c r="F49">
        <v>0.33300000000000002</v>
      </c>
      <c r="G49" t="s">
        <v>508</v>
      </c>
      <c r="H49" t="s">
        <v>492</v>
      </c>
      <c r="I49">
        <v>1</v>
      </c>
      <c r="J49" t="s">
        <v>509</v>
      </c>
      <c r="K49">
        <v>5</v>
      </c>
      <c r="L49" t="s">
        <v>610</v>
      </c>
      <c r="M49">
        <v>38.8888888888889</v>
      </c>
      <c r="N49">
        <v>7</v>
      </c>
      <c r="O49" t="s">
        <v>490</v>
      </c>
    </row>
    <row r="50" spans="1:15">
      <c r="A50" s="594">
        <v>1.2300000000000001E-6</v>
      </c>
      <c r="B50">
        <v>22</v>
      </c>
      <c r="C50">
        <v>191</v>
      </c>
      <c r="D50">
        <v>7</v>
      </c>
      <c r="E50">
        <v>3.6999999999999998E-2</v>
      </c>
      <c r="F50">
        <v>0.318</v>
      </c>
      <c r="G50" t="s">
        <v>519</v>
      </c>
      <c r="H50" t="s">
        <v>487</v>
      </c>
      <c r="I50">
        <v>23</v>
      </c>
      <c r="J50" t="s">
        <v>520</v>
      </c>
      <c r="K50">
        <v>7</v>
      </c>
      <c r="L50" t="s">
        <v>610</v>
      </c>
      <c r="M50">
        <v>35</v>
      </c>
      <c r="N50">
        <v>7</v>
      </c>
      <c r="O50" t="s">
        <v>490</v>
      </c>
    </row>
    <row r="51" spans="1:15">
      <c r="A51" s="594">
        <v>3.13E-10</v>
      </c>
      <c r="B51">
        <v>45</v>
      </c>
      <c r="C51">
        <v>191</v>
      </c>
      <c r="D51">
        <v>11</v>
      </c>
      <c r="E51">
        <v>5.8000000000000003E-2</v>
      </c>
      <c r="F51">
        <v>0.24399999999999999</v>
      </c>
      <c r="G51" t="s">
        <v>611</v>
      </c>
      <c r="H51" t="s">
        <v>499</v>
      </c>
      <c r="I51">
        <v>14</v>
      </c>
      <c r="J51" t="s">
        <v>612</v>
      </c>
      <c r="K51">
        <v>6</v>
      </c>
      <c r="L51" t="s">
        <v>613</v>
      </c>
      <c r="M51">
        <v>34.375</v>
      </c>
      <c r="N51">
        <v>5.5</v>
      </c>
      <c r="O51" t="s">
        <v>490</v>
      </c>
    </row>
    <row r="52" spans="1:15">
      <c r="A52">
        <v>2.9600000000000001E-2</v>
      </c>
      <c r="B52">
        <v>6</v>
      </c>
      <c r="C52">
        <v>191</v>
      </c>
      <c r="D52">
        <v>3</v>
      </c>
      <c r="E52">
        <v>1.6E-2</v>
      </c>
      <c r="F52">
        <v>0.5</v>
      </c>
      <c r="G52" t="s">
        <v>614</v>
      </c>
      <c r="H52" t="s">
        <v>499</v>
      </c>
      <c r="I52">
        <v>14</v>
      </c>
      <c r="J52" t="s">
        <v>615</v>
      </c>
      <c r="K52">
        <v>8</v>
      </c>
      <c r="L52" t="s">
        <v>616</v>
      </c>
      <c r="M52">
        <v>33.3333333333333</v>
      </c>
      <c r="N52">
        <v>3</v>
      </c>
      <c r="O52" t="s">
        <v>490</v>
      </c>
    </row>
    <row r="53" spans="1:15">
      <c r="A53" s="594">
        <v>3.3300000000000003E-5</v>
      </c>
      <c r="B53">
        <v>20</v>
      </c>
      <c r="C53">
        <v>191</v>
      </c>
      <c r="D53">
        <v>6</v>
      </c>
      <c r="E53">
        <v>3.1E-2</v>
      </c>
      <c r="F53">
        <v>0.3</v>
      </c>
      <c r="G53" t="s">
        <v>617</v>
      </c>
      <c r="H53" t="s">
        <v>487</v>
      </c>
      <c r="I53">
        <v>23</v>
      </c>
      <c r="J53" t="s">
        <v>618</v>
      </c>
      <c r="K53">
        <v>7</v>
      </c>
      <c r="L53" t="s">
        <v>619</v>
      </c>
      <c r="M53">
        <v>31.578947368421101</v>
      </c>
      <c r="N53">
        <v>6</v>
      </c>
      <c r="O53" t="s">
        <v>490</v>
      </c>
    </row>
    <row r="54" spans="1:15">
      <c r="A54">
        <v>6.0899999999999999E-3</v>
      </c>
      <c r="B54">
        <v>12</v>
      </c>
      <c r="C54">
        <v>191</v>
      </c>
      <c r="D54">
        <v>4</v>
      </c>
      <c r="E54">
        <v>2.1000000000000001E-2</v>
      </c>
      <c r="F54">
        <v>0.33300000000000002</v>
      </c>
      <c r="G54" t="s">
        <v>620</v>
      </c>
      <c r="H54" t="s">
        <v>487</v>
      </c>
      <c r="I54">
        <v>23</v>
      </c>
      <c r="J54" t="s">
        <v>621</v>
      </c>
      <c r="K54">
        <v>5</v>
      </c>
      <c r="L54" t="s">
        <v>622</v>
      </c>
      <c r="M54">
        <v>30.769230769230798</v>
      </c>
      <c r="N54">
        <v>4</v>
      </c>
      <c r="O54" t="s">
        <v>490</v>
      </c>
    </row>
    <row r="55" spans="1:15">
      <c r="A55" s="594">
        <v>7.5500000000000003E-19</v>
      </c>
      <c r="B55">
        <v>45</v>
      </c>
      <c r="C55">
        <v>191</v>
      </c>
      <c r="D55">
        <v>16</v>
      </c>
      <c r="E55">
        <v>8.4000000000000005E-2</v>
      </c>
      <c r="F55">
        <v>0.35599999999999998</v>
      </c>
      <c r="G55" t="s">
        <v>623</v>
      </c>
      <c r="H55" t="s">
        <v>492</v>
      </c>
      <c r="I55">
        <v>1</v>
      </c>
      <c r="J55" t="s">
        <v>624</v>
      </c>
      <c r="K55">
        <v>6</v>
      </c>
      <c r="L55" t="s">
        <v>625</v>
      </c>
      <c r="M55">
        <v>30.188679245283002</v>
      </c>
      <c r="N55">
        <v>8</v>
      </c>
      <c r="O55" t="s">
        <v>490</v>
      </c>
    </row>
    <row r="56" spans="1:15">
      <c r="A56">
        <v>1.17E-3</v>
      </c>
      <c r="B56">
        <v>19</v>
      </c>
      <c r="C56">
        <v>191</v>
      </c>
      <c r="D56">
        <v>5</v>
      </c>
      <c r="E56">
        <v>2.5999999999999999E-2</v>
      </c>
      <c r="F56">
        <v>0.26300000000000001</v>
      </c>
      <c r="G56" t="s">
        <v>527</v>
      </c>
      <c r="H56" t="s">
        <v>499</v>
      </c>
      <c r="I56">
        <v>14</v>
      </c>
      <c r="J56" t="s">
        <v>528</v>
      </c>
      <c r="K56">
        <v>4</v>
      </c>
      <c r="L56" t="s">
        <v>626</v>
      </c>
      <c r="M56">
        <v>29.411764705882401</v>
      </c>
      <c r="N56">
        <v>5</v>
      </c>
      <c r="O56" t="s">
        <v>490</v>
      </c>
    </row>
    <row r="57" spans="1:15">
      <c r="A57">
        <v>1.2200000000000001E-2</v>
      </c>
      <c r="B57">
        <v>14</v>
      </c>
      <c r="C57">
        <v>191</v>
      </c>
      <c r="D57">
        <v>4</v>
      </c>
      <c r="E57">
        <v>2.1000000000000001E-2</v>
      </c>
      <c r="F57">
        <v>0.28599999999999998</v>
      </c>
      <c r="G57" t="s">
        <v>627</v>
      </c>
      <c r="H57" t="s">
        <v>499</v>
      </c>
      <c r="I57">
        <v>14</v>
      </c>
      <c r="J57" t="s">
        <v>628</v>
      </c>
      <c r="K57">
        <v>6</v>
      </c>
      <c r="L57" t="s">
        <v>629</v>
      </c>
      <c r="M57">
        <v>28.571428571428601</v>
      </c>
      <c r="N57">
        <v>4</v>
      </c>
      <c r="O57" t="s">
        <v>490</v>
      </c>
    </row>
    <row r="58" spans="1:15">
      <c r="A58" s="594">
        <v>1.2300000000000001E-6</v>
      </c>
      <c r="B58">
        <v>22</v>
      </c>
      <c r="C58">
        <v>191</v>
      </c>
      <c r="D58">
        <v>7</v>
      </c>
      <c r="E58">
        <v>3.6999999999999998E-2</v>
      </c>
      <c r="F58">
        <v>0.318</v>
      </c>
      <c r="G58" t="s">
        <v>533</v>
      </c>
      <c r="H58" t="s">
        <v>487</v>
      </c>
      <c r="I58">
        <v>23</v>
      </c>
      <c r="J58" t="s">
        <v>534</v>
      </c>
      <c r="K58">
        <v>6</v>
      </c>
      <c r="L58" t="s">
        <v>610</v>
      </c>
      <c r="M58">
        <v>24.137931034482801</v>
      </c>
      <c r="N58">
        <v>3.5</v>
      </c>
      <c r="O58" t="s">
        <v>490</v>
      </c>
    </row>
    <row r="59" spans="1:15">
      <c r="A59">
        <v>9.3100000000000006E-3</v>
      </c>
      <c r="B59">
        <v>28</v>
      </c>
      <c r="C59">
        <v>191</v>
      </c>
      <c r="D59">
        <v>5</v>
      </c>
      <c r="E59">
        <v>2.5999999999999999E-2</v>
      </c>
      <c r="F59">
        <v>0.17899999999999999</v>
      </c>
      <c r="G59" t="s">
        <v>630</v>
      </c>
      <c r="H59" t="s">
        <v>499</v>
      </c>
      <c r="I59">
        <v>14</v>
      </c>
      <c r="J59" t="s">
        <v>631</v>
      </c>
      <c r="K59">
        <v>4</v>
      </c>
      <c r="L59" t="s">
        <v>632</v>
      </c>
      <c r="M59">
        <v>23.8095238095238</v>
      </c>
      <c r="N59">
        <v>5</v>
      </c>
      <c r="O59" t="s">
        <v>490</v>
      </c>
    </row>
    <row r="60" spans="1:15">
      <c r="A60" s="594">
        <v>1.9E-27</v>
      </c>
      <c r="B60">
        <v>134</v>
      </c>
      <c r="C60">
        <v>191</v>
      </c>
      <c r="D60">
        <v>28</v>
      </c>
      <c r="E60">
        <v>0.14699999999999999</v>
      </c>
      <c r="F60">
        <v>0.20899999999999999</v>
      </c>
      <c r="G60" t="s">
        <v>633</v>
      </c>
      <c r="H60" t="s">
        <v>492</v>
      </c>
      <c r="I60">
        <v>1</v>
      </c>
      <c r="J60" t="s">
        <v>634</v>
      </c>
      <c r="K60">
        <v>7</v>
      </c>
      <c r="L60" t="s">
        <v>635</v>
      </c>
      <c r="M60">
        <v>23.728813559321999</v>
      </c>
      <c r="N60">
        <v>7</v>
      </c>
      <c r="O60" t="s">
        <v>490</v>
      </c>
    </row>
    <row r="61" spans="1:15">
      <c r="A61" s="594">
        <v>2.2399999999999999E-16</v>
      </c>
      <c r="B61">
        <v>75</v>
      </c>
      <c r="C61">
        <v>191</v>
      </c>
      <c r="D61">
        <v>17</v>
      </c>
      <c r="E61">
        <v>8.8999999999999996E-2</v>
      </c>
      <c r="F61">
        <v>0.22700000000000001</v>
      </c>
      <c r="G61" t="s">
        <v>636</v>
      </c>
      <c r="H61" t="s">
        <v>492</v>
      </c>
      <c r="I61">
        <v>1</v>
      </c>
      <c r="J61" t="s">
        <v>637</v>
      </c>
      <c r="K61">
        <v>5</v>
      </c>
      <c r="L61" t="s">
        <v>638</v>
      </c>
      <c r="M61">
        <v>22.3684210526316</v>
      </c>
      <c r="N61">
        <v>5.6666666666666696</v>
      </c>
      <c r="O61" t="s">
        <v>490</v>
      </c>
    </row>
    <row r="62" spans="1:15">
      <c r="A62" s="594">
        <v>1.18E-8</v>
      </c>
      <c r="B62">
        <v>80</v>
      </c>
      <c r="C62">
        <v>191</v>
      </c>
      <c r="D62">
        <v>12</v>
      </c>
      <c r="E62">
        <v>6.3E-2</v>
      </c>
      <c r="F62">
        <v>0.15</v>
      </c>
      <c r="G62" t="s">
        <v>639</v>
      </c>
      <c r="H62" t="s">
        <v>492</v>
      </c>
      <c r="I62">
        <v>1</v>
      </c>
      <c r="J62" t="s">
        <v>640</v>
      </c>
      <c r="K62">
        <v>6</v>
      </c>
      <c r="L62" t="s">
        <v>641</v>
      </c>
      <c r="M62">
        <v>21.052631578947398</v>
      </c>
      <c r="N62">
        <v>6</v>
      </c>
      <c r="O62" t="s">
        <v>490</v>
      </c>
    </row>
    <row r="63" spans="1:15">
      <c r="A63">
        <v>5.1399999999999996E-3</v>
      </c>
      <c r="B63">
        <v>25</v>
      </c>
      <c r="C63">
        <v>191</v>
      </c>
      <c r="D63">
        <v>5</v>
      </c>
      <c r="E63">
        <v>2.5999999999999999E-2</v>
      </c>
      <c r="F63">
        <v>0.2</v>
      </c>
      <c r="G63" t="s">
        <v>642</v>
      </c>
      <c r="H63" t="s">
        <v>499</v>
      </c>
      <c r="I63">
        <v>14</v>
      </c>
      <c r="J63" t="s">
        <v>643</v>
      </c>
      <c r="K63">
        <v>8</v>
      </c>
      <c r="L63" t="s">
        <v>644</v>
      </c>
      <c r="M63">
        <v>20.8333333333333</v>
      </c>
      <c r="N63">
        <v>5</v>
      </c>
      <c r="O63" t="s">
        <v>490</v>
      </c>
    </row>
    <row r="64" spans="1:15">
      <c r="A64" s="594">
        <v>6.6699999999999995E-5</v>
      </c>
      <c r="B64">
        <v>37</v>
      </c>
      <c r="C64">
        <v>191</v>
      </c>
      <c r="D64">
        <v>7</v>
      </c>
      <c r="E64">
        <v>3.6999999999999998E-2</v>
      </c>
      <c r="F64">
        <v>0.189</v>
      </c>
      <c r="G64" t="s">
        <v>645</v>
      </c>
      <c r="H64" t="s">
        <v>499</v>
      </c>
      <c r="I64">
        <v>14</v>
      </c>
      <c r="J64" t="s">
        <v>646</v>
      </c>
      <c r="K64">
        <v>7</v>
      </c>
      <c r="L64" t="s">
        <v>647</v>
      </c>
      <c r="M64">
        <v>20</v>
      </c>
      <c r="N64">
        <v>3.5</v>
      </c>
      <c r="O64" t="s">
        <v>490</v>
      </c>
    </row>
    <row r="65" spans="1:15">
      <c r="A65" t="s">
        <v>648</v>
      </c>
    </row>
    <row r="66" spans="1:15">
      <c r="A66">
        <v>2.5100000000000001E-2</v>
      </c>
      <c r="B66">
        <v>5</v>
      </c>
      <c r="C66">
        <v>51</v>
      </c>
      <c r="D66">
        <v>3</v>
      </c>
      <c r="E66">
        <v>5.8999999999999997E-2</v>
      </c>
      <c r="F66">
        <v>0.6</v>
      </c>
      <c r="G66" t="s">
        <v>649</v>
      </c>
      <c r="H66" t="s">
        <v>650</v>
      </c>
      <c r="I66">
        <v>6</v>
      </c>
      <c r="J66" t="s">
        <v>651</v>
      </c>
      <c r="K66">
        <v>5</v>
      </c>
      <c r="L66" t="s">
        <v>652</v>
      </c>
      <c r="M66">
        <v>75</v>
      </c>
      <c r="N66">
        <v>3</v>
      </c>
      <c r="O66" t="s">
        <v>490</v>
      </c>
    </row>
    <row r="67" spans="1:15">
      <c r="A67">
        <v>4.1999999999999997E-3</v>
      </c>
      <c r="B67">
        <v>12</v>
      </c>
      <c r="C67">
        <v>174</v>
      </c>
      <c r="D67">
        <v>4</v>
      </c>
      <c r="E67">
        <v>2.3E-2</v>
      </c>
      <c r="F67">
        <v>0.33300000000000002</v>
      </c>
      <c r="G67" t="s">
        <v>653</v>
      </c>
      <c r="H67" t="s">
        <v>499</v>
      </c>
      <c r="I67">
        <v>3</v>
      </c>
      <c r="J67" t="s">
        <v>654</v>
      </c>
      <c r="K67">
        <v>7</v>
      </c>
      <c r="L67" t="s">
        <v>655</v>
      </c>
      <c r="M67">
        <v>66.6666666666667</v>
      </c>
      <c r="N67">
        <v>4</v>
      </c>
      <c r="O67" t="s">
        <v>490</v>
      </c>
    </row>
    <row r="68" spans="1:15">
      <c r="A68">
        <v>2.24E-2</v>
      </c>
      <c r="B68">
        <v>6</v>
      </c>
      <c r="C68">
        <v>174</v>
      </c>
      <c r="D68">
        <v>3</v>
      </c>
      <c r="E68">
        <v>1.7000000000000001E-2</v>
      </c>
      <c r="F68">
        <v>0.5</v>
      </c>
      <c r="G68" t="s">
        <v>656</v>
      </c>
      <c r="H68" t="s">
        <v>492</v>
      </c>
      <c r="I68">
        <v>18</v>
      </c>
      <c r="J68" t="s">
        <v>657</v>
      </c>
      <c r="K68">
        <v>7</v>
      </c>
      <c r="L68" t="s">
        <v>658</v>
      </c>
      <c r="M68">
        <v>60</v>
      </c>
      <c r="N68">
        <v>3</v>
      </c>
      <c r="O68" t="s">
        <v>490</v>
      </c>
    </row>
    <row r="69" spans="1:15">
      <c r="A69">
        <v>3.8899999999999997E-2</v>
      </c>
      <c r="B69">
        <v>7</v>
      </c>
      <c r="C69">
        <v>174</v>
      </c>
      <c r="D69">
        <v>3</v>
      </c>
      <c r="E69">
        <v>1.7000000000000001E-2</v>
      </c>
      <c r="F69">
        <v>0.42899999999999999</v>
      </c>
      <c r="G69" t="s">
        <v>659</v>
      </c>
      <c r="H69" t="s">
        <v>499</v>
      </c>
      <c r="I69">
        <v>3</v>
      </c>
      <c r="J69" t="s">
        <v>660</v>
      </c>
      <c r="K69">
        <v>7</v>
      </c>
      <c r="L69" t="s">
        <v>661</v>
      </c>
      <c r="M69">
        <v>50</v>
      </c>
      <c r="N69">
        <v>3</v>
      </c>
      <c r="O69" t="s">
        <v>490</v>
      </c>
    </row>
    <row r="70" spans="1:15">
      <c r="A70">
        <v>4.1200000000000004E-3</v>
      </c>
      <c r="B70">
        <v>9</v>
      </c>
      <c r="C70">
        <v>51</v>
      </c>
      <c r="D70">
        <v>4</v>
      </c>
      <c r="E70">
        <v>7.8E-2</v>
      </c>
      <c r="F70">
        <v>0.44400000000000001</v>
      </c>
      <c r="G70" t="s">
        <v>662</v>
      </c>
      <c r="H70" t="s">
        <v>650</v>
      </c>
      <c r="I70">
        <v>6</v>
      </c>
      <c r="J70" t="s">
        <v>663</v>
      </c>
      <c r="K70">
        <v>10</v>
      </c>
      <c r="L70" t="s">
        <v>664</v>
      </c>
      <c r="M70">
        <v>44.4444444444444</v>
      </c>
      <c r="N70">
        <v>4</v>
      </c>
      <c r="O70" t="s">
        <v>490</v>
      </c>
    </row>
    <row r="71" spans="1:15">
      <c r="A71">
        <v>6.0299999999999998E-3</v>
      </c>
      <c r="B71">
        <v>13</v>
      </c>
      <c r="C71">
        <v>174</v>
      </c>
      <c r="D71">
        <v>4</v>
      </c>
      <c r="E71">
        <v>2.3E-2</v>
      </c>
      <c r="F71">
        <v>0.308</v>
      </c>
      <c r="G71" t="s">
        <v>665</v>
      </c>
      <c r="H71" t="s">
        <v>499</v>
      </c>
      <c r="I71">
        <v>3</v>
      </c>
      <c r="J71" t="s">
        <v>666</v>
      </c>
      <c r="K71">
        <v>11</v>
      </c>
      <c r="L71" t="s">
        <v>667</v>
      </c>
      <c r="M71">
        <v>30.769230769230798</v>
      </c>
      <c r="N71">
        <v>4</v>
      </c>
      <c r="O71" t="s">
        <v>490</v>
      </c>
    </row>
    <row r="72" spans="1:15">
      <c r="A72" s="594">
        <v>4.6100000000000001E-7</v>
      </c>
      <c r="B72">
        <v>50</v>
      </c>
      <c r="C72">
        <v>174</v>
      </c>
      <c r="D72">
        <v>9</v>
      </c>
      <c r="E72">
        <v>5.1999999999999998E-2</v>
      </c>
      <c r="F72">
        <v>0.18</v>
      </c>
      <c r="G72" t="s">
        <v>668</v>
      </c>
      <c r="H72" t="s">
        <v>499</v>
      </c>
      <c r="I72">
        <v>3</v>
      </c>
      <c r="J72" t="s">
        <v>669</v>
      </c>
      <c r="K72">
        <v>10</v>
      </c>
      <c r="L72" t="s">
        <v>670</v>
      </c>
      <c r="M72">
        <v>30</v>
      </c>
      <c r="N72">
        <v>9</v>
      </c>
      <c r="O72" t="s">
        <v>490</v>
      </c>
    </row>
    <row r="73" spans="1:15">
      <c r="A73" s="594">
        <v>1.3400000000000001E-6</v>
      </c>
      <c r="B73">
        <v>56</v>
      </c>
      <c r="C73">
        <v>174</v>
      </c>
      <c r="D73">
        <v>9</v>
      </c>
      <c r="E73">
        <v>5.1999999999999998E-2</v>
      </c>
      <c r="F73">
        <v>0.161</v>
      </c>
      <c r="G73" t="s">
        <v>671</v>
      </c>
      <c r="H73" t="s">
        <v>487</v>
      </c>
      <c r="I73">
        <v>370</v>
      </c>
      <c r="J73" t="s">
        <v>672</v>
      </c>
      <c r="K73">
        <v>6</v>
      </c>
      <c r="L73" t="s">
        <v>673</v>
      </c>
      <c r="M73">
        <v>27.272727272727298</v>
      </c>
      <c r="N73">
        <v>5.9016393442623301</v>
      </c>
      <c r="O73" t="s">
        <v>490</v>
      </c>
    </row>
    <row r="74" spans="1:15">
      <c r="A74" s="594">
        <v>7.7100000000000007E-6</v>
      </c>
      <c r="B74">
        <v>47</v>
      </c>
      <c r="C74">
        <v>174</v>
      </c>
      <c r="D74">
        <v>8</v>
      </c>
      <c r="E74">
        <v>4.5999999999999999E-2</v>
      </c>
      <c r="F74">
        <v>0.17</v>
      </c>
      <c r="G74" t="s">
        <v>674</v>
      </c>
      <c r="H74" t="s">
        <v>499</v>
      </c>
      <c r="I74">
        <v>3</v>
      </c>
      <c r="J74" t="s">
        <v>675</v>
      </c>
      <c r="K74">
        <v>11</v>
      </c>
      <c r="L74" t="s">
        <v>676</v>
      </c>
      <c r="M74">
        <v>24.2424242424242</v>
      </c>
      <c r="N74">
        <v>4</v>
      </c>
      <c r="O74" t="s">
        <v>490</v>
      </c>
    </row>
    <row r="75" spans="1:15">
      <c r="A75">
        <v>8.4399999999999996E-3</v>
      </c>
      <c r="B75">
        <v>30</v>
      </c>
      <c r="C75">
        <v>174</v>
      </c>
      <c r="D75">
        <v>5</v>
      </c>
      <c r="E75">
        <v>2.9000000000000001E-2</v>
      </c>
      <c r="F75">
        <v>0.16700000000000001</v>
      </c>
      <c r="G75" t="s">
        <v>677</v>
      </c>
      <c r="H75" t="s">
        <v>499</v>
      </c>
      <c r="I75">
        <v>3</v>
      </c>
      <c r="J75" t="s">
        <v>678</v>
      </c>
      <c r="K75">
        <v>6</v>
      </c>
      <c r="L75" t="s">
        <v>679</v>
      </c>
      <c r="M75">
        <v>22.727272727272702</v>
      </c>
      <c r="N75">
        <v>5</v>
      </c>
      <c r="O75" t="s">
        <v>490</v>
      </c>
    </row>
    <row r="76" spans="1:15">
      <c r="A76">
        <v>3.6600000000000001E-2</v>
      </c>
      <c r="B76">
        <v>40</v>
      </c>
      <c r="C76">
        <v>174</v>
      </c>
      <c r="D76">
        <v>5</v>
      </c>
      <c r="E76">
        <v>2.9000000000000001E-2</v>
      </c>
      <c r="F76">
        <v>0.125</v>
      </c>
      <c r="G76" t="s">
        <v>680</v>
      </c>
      <c r="H76" t="s">
        <v>499</v>
      </c>
      <c r="I76">
        <v>3</v>
      </c>
      <c r="J76" t="s">
        <v>681</v>
      </c>
      <c r="K76">
        <v>6</v>
      </c>
      <c r="L76" t="s">
        <v>682</v>
      </c>
      <c r="M76">
        <v>21.739130434782599</v>
      </c>
      <c r="N76">
        <v>5</v>
      </c>
      <c r="O76" t="s">
        <v>490</v>
      </c>
    </row>
    <row r="77" spans="1:15">
      <c r="A77">
        <v>2.8199999999999999E-2</v>
      </c>
      <c r="B77">
        <v>38</v>
      </c>
      <c r="C77">
        <v>174</v>
      </c>
      <c r="D77">
        <v>5</v>
      </c>
      <c r="E77">
        <v>2.9000000000000001E-2</v>
      </c>
      <c r="F77">
        <v>0.13200000000000001</v>
      </c>
      <c r="G77" t="s">
        <v>683</v>
      </c>
      <c r="H77" t="s">
        <v>487</v>
      </c>
      <c r="I77">
        <v>370</v>
      </c>
      <c r="J77" t="s">
        <v>684</v>
      </c>
      <c r="K77">
        <v>6</v>
      </c>
      <c r="L77" t="s">
        <v>685</v>
      </c>
      <c r="M77">
        <v>20</v>
      </c>
      <c r="N77">
        <v>5</v>
      </c>
      <c r="O77" t="s">
        <v>490</v>
      </c>
    </row>
    <row r="78" spans="1:15">
      <c r="A78" s="594">
        <v>1.0999999999999999E-8</v>
      </c>
      <c r="B78">
        <v>87</v>
      </c>
      <c r="C78">
        <v>174</v>
      </c>
      <c r="D78">
        <v>12</v>
      </c>
      <c r="E78">
        <v>6.9000000000000006E-2</v>
      </c>
      <c r="F78">
        <v>0.13800000000000001</v>
      </c>
      <c r="G78" t="s">
        <v>686</v>
      </c>
      <c r="H78" t="s">
        <v>487</v>
      </c>
      <c r="I78">
        <v>370</v>
      </c>
      <c r="J78" t="s">
        <v>687</v>
      </c>
      <c r="K78">
        <v>5</v>
      </c>
      <c r="L78" t="s">
        <v>688</v>
      </c>
      <c r="M78">
        <v>19.047619047619001</v>
      </c>
      <c r="N78">
        <v>6</v>
      </c>
      <c r="O78" t="s">
        <v>490</v>
      </c>
    </row>
    <row r="79" spans="1:15">
      <c r="A79">
        <v>4.19E-2</v>
      </c>
      <c r="B79">
        <v>15</v>
      </c>
      <c r="C79">
        <v>51</v>
      </c>
      <c r="D79">
        <v>4</v>
      </c>
      <c r="E79">
        <v>7.8E-2</v>
      </c>
      <c r="F79">
        <v>0.26700000000000002</v>
      </c>
      <c r="G79" t="s">
        <v>689</v>
      </c>
      <c r="H79" t="s">
        <v>650</v>
      </c>
      <c r="I79">
        <v>6</v>
      </c>
      <c r="J79" t="s">
        <v>690</v>
      </c>
      <c r="K79">
        <v>9</v>
      </c>
      <c r="L79" t="s">
        <v>664</v>
      </c>
      <c r="M79">
        <v>19.047619047619001</v>
      </c>
      <c r="N79">
        <v>4</v>
      </c>
      <c r="O79" t="s">
        <v>490</v>
      </c>
    </row>
    <row r="80" spans="1:15">
      <c r="A80">
        <v>1.61E-2</v>
      </c>
      <c r="B80">
        <v>34</v>
      </c>
      <c r="C80">
        <v>174</v>
      </c>
      <c r="D80">
        <v>5</v>
      </c>
      <c r="E80">
        <v>2.9000000000000001E-2</v>
      </c>
      <c r="F80">
        <v>0.14699999999999999</v>
      </c>
      <c r="G80" t="s">
        <v>691</v>
      </c>
      <c r="H80" t="s">
        <v>499</v>
      </c>
      <c r="I80">
        <v>3</v>
      </c>
      <c r="J80" t="s">
        <v>692</v>
      </c>
      <c r="K80">
        <v>5</v>
      </c>
      <c r="L80" t="s">
        <v>693</v>
      </c>
      <c r="M80">
        <v>17.8571428571429</v>
      </c>
      <c r="N80">
        <v>2.5</v>
      </c>
      <c r="O80" t="s">
        <v>490</v>
      </c>
    </row>
    <row r="81" spans="1:15">
      <c r="A81" s="594">
        <v>1.3400000000000001E-6</v>
      </c>
      <c r="B81">
        <v>56</v>
      </c>
      <c r="C81">
        <v>174</v>
      </c>
      <c r="D81">
        <v>9</v>
      </c>
      <c r="E81">
        <v>5.1999999999999998E-2</v>
      </c>
      <c r="F81">
        <v>0.161</v>
      </c>
      <c r="G81" t="s">
        <v>694</v>
      </c>
      <c r="H81" t="s">
        <v>487</v>
      </c>
      <c r="I81">
        <v>370</v>
      </c>
      <c r="J81" t="s">
        <v>695</v>
      </c>
      <c r="K81">
        <v>7</v>
      </c>
      <c r="L81" t="s">
        <v>673</v>
      </c>
      <c r="M81">
        <v>17.647058823529399</v>
      </c>
      <c r="N81">
        <v>4.5</v>
      </c>
      <c r="O81" t="s">
        <v>490</v>
      </c>
    </row>
    <row r="82" spans="1:15">
      <c r="A82" s="594">
        <v>6.8199999999999999E-7</v>
      </c>
      <c r="B82">
        <v>96</v>
      </c>
      <c r="C82">
        <v>174</v>
      </c>
      <c r="D82">
        <v>11</v>
      </c>
      <c r="E82">
        <v>6.3E-2</v>
      </c>
      <c r="F82">
        <v>0.115</v>
      </c>
      <c r="G82" t="s">
        <v>696</v>
      </c>
      <c r="H82" t="s">
        <v>499</v>
      </c>
      <c r="I82">
        <v>3</v>
      </c>
      <c r="J82" t="s">
        <v>697</v>
      </c>
      <c r="K82">
        <v>7</v>
      </c>
      <c r="L82" t="s">
        <v>698</v>
      </c>
      <c r="M82">
        <v>17.1875</v>
      </c>
      <c r="N82">
        <v>3.6666666666666701</v>
      </c>
      <c r="O82" t="s">
        <v>490</v>
      </c>
    </row>
    <row r="83" spans="1:15">
      <c r="A83">
        <v>0.01</v>
      </c>
      <c r="B83">
        <v>31</v>
      </c>
      <c r="C83">
        <v>174</v>
      </c>
      <c r="D83">
        <v>5</v>
      </c>
      <c r="E83">
        <v>2.9000000000000001E-2</v>
      </c>
      <c r="F83">
        <v>0.161</v>
      </c>
      <c r="G83" t="s">
        <v>699</v>
      </c>
      <c r="H83" t="s">
        <v>499</v>
      </c>
      <c r="I83">
        <v>3</v>
      </c>
      <c r="J83" t="s">
        <v>700</v>
      </c>
      <c r="K83">
        <v>5</v>
      </c>
      <c r="L83" t="s">
        <v>679</v>
      </c>
      <c r="M83">
        <v>16.6666666666667</v>
      </c>
      <c r="N83">
        <v>2.5</v>
      </c>
      <c r="O83" t="s">
        <v>490</v>
      </c>
    </row>
    <row r="84" spans="1:15">
      <c r="A84">
        <v>6.9499999999999998E-4</v>
      </c>
      <c r="B84">
        <v>56</v>
      </c>
      <c r="C84">
        <v>174</v>
      </c>
      <c r="D84">
        <v>7</v>
      </c>
      <c r="E84">
        <v>0.04</v>
      </c>
      <c r="F84">
        <v>0.125</v>
      </c>
      <c r="G84" t="s">
        <v>701</v>
      </c>
      <c r="H84" t="s">
        <v>499</v>
      </c>
      <c r="I84">
        <v>3</v>
      </c>
      <c r="J84" t="s">
        <v>702</v>
      </c>
      <c r="K84">
        <v>5</v>
      </c>
      <c r="L84" t="s">
        <v>703</v>
      </c>
      <c r="M84">
        <v>14.5833333333333</v>
      </c>
      <c r="N84">
        <v>3.5</v>
      </c>
      <c r="O84" t="s">
        <v>490</v>
      </c>
    </row>
    <row r="85" spans="1:15">
      <c r="A85" s="594">
        <v>1.3900000000000001E-5</v>
      </c>
      <c r="B85">
        <v>127</v>
      </c>
      <c r="C85">
        <v>174</v>
      </c>
      <c r="D85">
        <v>11</v>
      </c>
      <c r="E85">
        <v>6.3E-2</v>
      </c>
      <c r="F85">
        <v>8.6999999999999994E-2</v>
      </c>
      <c r="G85" t="s">
        <v>552</v>
      </c>
      <c r="H85" t="s">
        <v>487</v>
      </c>
      <c r="I85">
        <v>370</v>
      </c>
      <c r="J85" t="s">
        <v>553</v>
      </c>
      <c r="K85">
        <v>5</v>
      </c>
      <c r="L85" t="s">
        <v>704</v>
      </c>
      <c r="M85">
        <v>13.0952380952381</v>
      </c>
      <c r="N85">
        <v>4.3564356435643701</v>
      </c>
      <c r="O85" t="s">
        <v>490</v>
      </c>
    </row>
    <row r="86" spans="1:15">
      <c r="A86" t="s">
        <v>705</v>
      </c>
    </row>
    <row r="87" spans="1:15">
      <c r="A87" s="594">
        <v>4.9499999999999997E-5</v>
      </c>
      <c r="B87">
        <v>13</v>
      </c>
      <c r="C87">
        <v>326</v>
      </c>
      <c r="D87">
        <v>6</v>
      </c>
      <c r="E87">
        <v>1.7999999999999999E-2</v>
      </c>
      <c r="F87">
        <v>0.46200000000000002</v>
      </c>
      <c r="G87" t="s">
        <v>495</v>
      </c>
      <c r="H87" t="s">
        <v>492</v>
      </c>
      <c r="I87">
        <v>32</v>
      </c>
      <c r="J87" t="s">
        <v>706</v>
      </c>
      <c r="K87">
        <v>8</v>
      </c>
      <c r="L87" t="s">
        <v>707</v>
      </c>
      <c r="M87">
        <v>40</v>
      </c>
      <c r="N87">
        <v>6</v>
      </c>
      <c r="O87" t="s">
        <v>490</v>
      </c>
    </row>
    <row r="88" spans="1:15">
      <c r="A88" s="594">
        <v>2.48E-8</v>
      </c>
      <c r="B88">
        <v>21</v>
      </c>
      <c r="C88">
        <v>326</v>
      </c>
      <c r="D88">
        <v>9</v>
      </c>
      <c r="E88">
        <v>2.8000000000000001E-2</v>
      </c>
      <c r="F88">
        <v>0.42899999999999999</v>
      </c>
      <c r="G88" t="s">
        <v>508</v>
      </c>
      <c r="H88" t="s">
        <v>492</v>
      </c>
      <c r="I88">
        <v>32</v>
      </c>
      <c r="J88" t="s">
        <v>509</v>
      </c>
      <c r="K88">
        <v>5</v>
      </c>
      <c r="L88" t="s">
        <v>708</v>
      </c>
      <c r="M88">
        <v>39.130434782608702</v>
      </c>
      <c r="N88">
        <v>9</v>
      </c>
      <c r="O88" t="s">
        <v>490</v>
      </c>
    </row>
    <row r="89" spans="1:15">
      <c r="A89" s="594">
        <v>1.39E-9</v>
      </c>
      <c r="B89">
        <v>23</v>
      </c>
      <c r="C89">
        <v>326</v>
      </c>
      <c r="D89">
        <v>10</v>
      </c>
      <c r="E89">
        <v>3.1E-2</v>
      </c>
      <c r="F89">
        <v>0.435</v>
      </c>
      <c r="G89" t="s">
        <v>505</v>
      </c>
      <c r="H89" t="s">
        <v>492</v>
      </c>
      <c r="I89">
        <v>32</v>
      </c>
      <c r="J89" t="s">
        <v>709</v>
      </c>
      <c r="K89">
        <v>8</v>
      </c>
      <c r="L89" t="s">
        <v>710</v>
      </c>
      <c r="M89">
        <v>31.25</v>
      </c>
      <c r="N89">
        <v>6.55737704918036</v>
      </c>
      <c r="O89" t="s">
        <v>490</v>
      </c>
    </row>
    <row r="90" spans="1:15">
      <c r="A90">
        <v>2.8299999999999999E-2</v>
      </c>
      <c r="B90">
        <v>10</v>
      </c>
      <c r="C90">
        <v>326</v>
      </c>
      <c r="D90">
        <v>4</v>
      </c>
      <c r="E90">
        <v>1.2E-2</v>
      </c>
      <c r="F90">
        <v>0.4</v>
      </c>
      <c r="G90" t="s">
        <v>711</v>
      </c>
      <c r="H90" t="s">
        <v>492</v>
      </c>
      <c r="I90">
        <v>32</v>
      </c>
      <c r="J90" t="s">
        <v>712</v>
      </c>
      <c r="K90">
        <v>7</v>
      </c>
      <c r="L90" t="s">
        <v>713</v>
      </c>
      <c r="M90">
        <v>30.769230769230798</v>
      </c>
      <c r="N90">
        <v>4</v>
      </c>
      <c r="O90" t="s">
        <v>490</v>
      </c>
    </row>
    <row r="91" spans="1:15">
      <c r="A91">
        <v>1.15E-4</v>
      </c>
      <c r="B91">
        <v>8</v>
      </c>
      <c r="C91">
        <v>326</v>
      </c>
      <c r="D91">
        <v>5</v>
      </c>
      <c r="E91">
        <v>1.4999999999999999E-2</v>
      </c>
      <c r="F91">
        <v>0.625</v>
      </c>
      <c r="G91" t="s">
        <v>491</v>
      </c>
      <c r="H91" t="s">
        <v>492</v>
      </c>
      <c r="I91">
        <v>32</v>
      </c>
      <c r="J91" t="s">
        <v>493</v>
      </c>
      <c r="K91">
        <v>5</v>
      </c>
      <c r="L91" t="s">
        <v>714</v>
      </c>
      <c r="M91">
        <v>29.411764705882401</v>
      </c>
      <c r="N91">
        <v>5</v>
      </c>
      <c r="O91" t="s">
        <v>490</v>
      </c>
    </row>
    <row r="92" spans="1:15">
      <c r="A92" s="594">
        <v>4.1500000000000001E-8</v>
      </c>
      <c r="B92">
        <v>22</v>
      </c>
      <c r="C92">
        <v>326</v>
      </c>
      <c r="D92">
        <v>9</v>
      </c>
      <c r="E92">
        <v>2.8000000000000001E-2</v>
      </c>
      <c r="F92">
        <v>0.40899999999999997</v>
      </c>
      <c r="G92" t="s">
        <v>519</v>
      </c>
      <c r="H92" t="s">
        <v>487</v>
      </c>
      <c r="I92">
        <v>21</v>
      </c>
      <c r="J92" t="s">
        <v>520</v>
      </c>
      <c r="K92">
        <v>7</v>
      </c>
      <c r="L92" t="s">
        <v>708</v>
      </c>
      <c r="M92">
        <v>27.272727272727298</v>
      </c>
      <c r="N92">
        <v>4.5</v>
      </c>
      <c r="O92" t="s">
        <v>490</v>
      </c>
    </row>
    <row r="93" spans="1:15">
      <c r="A93" s="594">
        <v>2.3499999999999999E-9</v>
      </c>
      <c r="B93">
        <v>24</v>
      </c>
      <c r="C93">
        <v>326</v>
      </c>
      <c r="D93">
        <v>10</v>
      </c>
      <c r="E93">
        <v>3.1E-2</v>
      </c>
      <c r="F93">
        <v>0.41699999999999998</v>
      </c>
      <c r="G93" t="s">
        <v>521</v>
      </c>
      <c r="H93" t="s">
        <v>492</v>
      </c>
      <c r="I93">
        <v>32</v>
      </c>
      <c r="J93" t="s">
        <v>522</v>
      </c>
      <c r="K93">
        <v>5</v>
      </c>
      <c r="L93" t="s">
        <v>710</v>
      </c>
      <c r="M93">
        <v>27.027027027027</v>
      </c>
      <c r="N93">
        <v>5</v>
      </c>
      <c r="O93" t="s">
        <v>490</v>
      </c>
    </row>
    <row r="94" spans="1:15">
      <c r="A94">
        <v>3.8300000000000001E-3</v>
      </c>
      <c r="B94">
        <v>14</v>
      </c>
      <c r="C94">
        <v>326</v>
      </c>
      <c r="D94">
        <v>5</v>
      </c>
      <c r="E94">
        <v>1.4999999999999999E-2</v>
      </c>
      <c r="F94">
        <v>0.35699999999999998</v>
      </c>
      <c r="G94" t="s">
        <v>715</v>
      </c>
      <c r="H94" t="s">
        <v>499</v>
      </c>
      <c r="I94">
        <v>3</v>
      </c>
      <c r="J94" t="s">
        <v>716</v>
      </c>
      <c r="K94">
        <v>5</v>
      </c>
      <c r="L94" t="s">
        <v>717</v>
      </c>
      <c r="M94">
        <v>25</v>
      </c>
      <c r="N94">
        <v>5</v>
      </c>
      <c r="O94" t="s">
        <v>490</v>
      </c>
    </row>
    <row r="95" spans="1:15">
      <c r="A95">
        <v>2.5599999999999999E-4</v>
      </c>
      <c r="B95">
        <v>9</v>
      </c>
      <c r="C95">
        <v>326</v>
      </c>
      <c r="D95">
        <v>5</v>
      </c>
      <c r="E95">
        <v>1.4999999999999999E-2</v>
      </c>
      <c r="F95">
        <v>0.55600000000000005</v>
      </c>
      <c r="G95" t="s">
        <v>718</v>
      </c>
      <c r="H95" t="s">
        <v>499</v>
      </c>
      <c r="I95">
        <v>3</v>
      </c>
      <c r="J95" t="s">
        <v>719</v>
      </c>
      <c r="K95">
        <v>6</v>
      </c>
      <c r="L95" t="s">
        <v>717</v>
      </c>
      <c r="M95">
        <v>25</v>
      </c>
      <c r="N95">
        <v>3.27868852459018</v>
      </c>
      <c r="O95" t="s">
        <v>490</v>
      </c>
    </row>
    <row r="96" spans="1:15">
      <c r="A96">
        <v>5.6800000000000002E-3</v>
      </c>
      <c r="B96">
        <v>15</v>
      </c>
      <c r="C96">
        <v>326</v>
      </c>
      <c r="D96">
        <v>5</v>
      </c>
      <c r="E96">
        <v>1.4999999999999999E-2</v>
      </c>
      <c r="F96">
        <v>0.33300000000000002</v>
      </c>
      <c r="G96" t="s">
        <v>720</v>
      </c>
      <c r="H96" t="s">
        <v>499</v>
      </c>
      <c r="I96">
        <v>3</v>
      </c>
      <c r="J96" t="s">
        <v>721</v>
      </c>
      <c r="K96">
        <v>5</v>
      </c>
      <c r="L96" t="s">
        <v>717</v>
      </c>
      <c r="M96">
        <v>23.8095238095238</v>
      </c>
      <c r="N96">
        <v>5</v>
      </c>
      <c r="O96" t="s">
        <v>490</v>
      </c>
    </row>
    <row r="97" spans="1:15">
      <c r="A97">
        <v>7.2499999999999995E-4</v>
      </c>
      <c r="B97">
        <v>19</v>
      </c>
      <c r="C97">
        <v>326</v>
      </c>
      <c r="D97">
        <v>6</v>
      </c>
      <c r="E97">
        <v>1.7999999999999999E-2</v>
      </c>
      <c r="F97">
        <v>0.316</v>
      </c>
      <c r="G97" t="s">
        <v>527</v>
      </c>
      <c r="H97" t="s">
        <v>499</v>
      </c>
      <c r="I97">
        <v>3</v>
      </c>
      <c r="J97" t="s">
        <v>528</v>
      </c>
      <c r="K97">
        <v>4</v>
      </c>
      <c r="L97" t="s">
        <v>722</v>
      </c>
      <c r="M97">
        <v>21.428571428571399</v>
      </c>
      <c r="N97">
        <v>3</v>
      </c>
      <c r="O97" t="s">
        <v>490</v>
      </c>
    </row>
    <row r="98" spans="1:15">
      <c r="A98" s="594">
        <v>4.1500000000000001E-8</v>
      </c>
      <c r="B98">
        <v>22</v>
      </c>
      <c r="C98">
        <v>326</v>
      </c>
      <c r="D98">
        <v>9</v>
      </c>
      <c r="E98">
        <v>2.8000000000000001E-2</v>
      </c>
      <c r="F98">
        <v>0.40899999999999997</v>
      </c>
      <c r="G98" t="s">
        <v>533</v>
      </c>
      <c r="H98" t="s">
        <v>487</v>
      </c>
      <c r="I98">
        <v>21</v>
      </c>
      <c r="J98" t="s">
        <v>534</v>
      </c>
      <c r="K98">
        <v>6</v>
      </c>
      <c r="L98" t="s">
        <v>708</v>
      </c>
      <c r="M98">
        <v>20.930232558139501</v>
      </c>
      <c r="N98">
        <v>4.5</v>
      </c>
      <c r="O98" t="s">
        <v>490</v>
      </c>
    </row>
    <row r="99" spans="1:15">
      <c r="A99">
        <v>7.2499999999999995E-4</v>
      </c>
      <c r="B99">
        <v>19</v>
      </c>
      <c r="C99">
        <v>326</v>
      </c>
      <c r="D99">
        <v>6</v>
      </c>
      <c r="E99">
        <v>1.7999999999999999E-2</v>
      </c>
      <c r="F99">
        <v>0.316</v>
      </c>
      <c r="G99" t="s">
        <v>723</v>
      </c>
      <c r="H99" t="s">
        <v>499</v>
      </c>
      <c r="I99">
        <v>3</v>
      </c>
      <c r="J99" t="s">
        <v>724</v>
      </c>
      <c r="K99">
        <v>4</v>
      </c>
      <c r="L99" t="s">
        <v>725</v>
      </c>
      <c r="M99">
        <v>20.689655172413801</v>
      </c>
      <c r="N99">
        <v>3</v>
      </c>
      <c r="O99" t="s">
        <v>490</v>
      </c>
    </row>
    <row r="100" spans="1:15">
      <c r="A100">
        <v>1.4100000000000001E-4</v>
      </c>
      <c r="B100">
        <v>15</v>
      </c>
      <c r="C100">
        <v>326</v>
      </c>
      <c r="D100">
        <v>6</v>
      </c>
      <c r="E100">
        <v>1.7999999999999999E-2</v>
      </c>
      <c r="F100">
        <v>0.4</v>
      </c>
      <c r="G100" t="s">
        <v>726</v>
      </c>
      <c r="H100" t="s">
        <v>492</v>
      </c>
      <c r="I100">
        <v>32</v>
      </c>
      <c r="J100" t="s">
        <v>727</v>
      </c>
      <c r="K100">
        <v>5</v>
      </c>
      <c r="L100" t="s">
        <v>707</v>
      </c>
      <c r="M100">
        <v>20.689655172413801</v>
      </c>
      <c r="N100">
        <v>3</v>
      </c>
      <c r="O100" t="s">
        <v>490</v>
      </c>
    </row>
    <row r="101" spans="1:15">
      <c r="A101">
        <v>1.2899999999999999E-4</v>
      </c>
      <c r="B101">
        <v>24</v>
      </c>
      <c r="C101">
        <v>326</v>
      </c>
      <c r="D101">
        <v>7</v>
      </c>
      <c r="E101">
        <v>2.1000000000000001E-2</v>
      </c>
      <c r="F101">
        <v>0.29199999999999998</v>
      </c>
      <c r="G101" t="s">
        <v>728</v>
      </c>
      <c r="H101" t="s">
        <v>499</v>
      </c>
      <c r="I101">
        <v>3</v>
      </c>
      <c r="J101" t="s">
        <v>729</v>
      </c>
      <c r="K101">
        <v>10</v>
      </c>
      <c r="L101" t="s">
        <v>730</v>
      </c>
      <c r="M101">
        <v>20.588235294117599</v>
      </c>
      <c r="N101">
        <v>3.5</v>
      </c>
      <c r="O101" t="s">
        <v>490</v>
      </c>
    </row>
    <row r="102" spans="1:15">
      <c r="A102">
        <v>1.76E-4</v>
      </c>
      <c r="B102">
        <v>25</v>
      </c>
      <c r="C102">
        <v>326</v>
      </c>
      <c r="D102">
        <v>7</v>
      </c>
      <c r="E102">
        <v>2.1000000000000001E-2</v>
      </c>
      <c r="F102">
        <v>0.28000000000000003</v>
      </c>
      <c r="G102" t="s">
        <v>731</v>
      </c>
      <c r="H102" t="s">
        <v>492</v>
      </c>
      <c r="I102">
        <v>32</v>
      </c>
      <c r="J102" t="s">
        <v>732</v>
      </c>
      <c r="K102">
        <v>4</v>
      </c>
      <c r="L102" t="s">
        <v>733</v>
      </c>
      <c r="M102">
        <v>18.421052631578899</v>
      </c>
      <c r="N102">
        <v>3.5</v>
      </c>
      <c r="O102" t="s">
        <v>490</v>
      </c>
    </row>
    <row r="103" spans="1:15">
      <c r="A103">
        <v>8.1600000000000006E-3</v>
      </c>
      <c r="B103">
        <v>16</v>
      </c>
      <c r="C103">
        <v>326</v>
      </c>
      <c r="D103">
        <v>5</v>
      </c>
      <c r="E103">
        <v>1.4999999999999999E-2</v>
      </c>
      <c r="F103">
        <v>0.312</v>
      </c>
      <c r="G103" t="s">
        <v>734</v>
      </c>
      <c r="H103" t="s">
        <v>487</v>
      </c>
      <c r="I103">
        <v>21</v>
      </c>
      <c r="J103" t="s">
        <v>735</v>
      </c>
      <c r="K103">
        <v>9</v>
      </c>
      <c r="L103" t="s">
        <v>736</v>
      </c>
      <c r="M103">
        <v>17.8571428571429</v>
      </c>
      <c r="N103">
        <v>2.5</v>
      </c>
      <c r="O103" t="s">
        <v>490</v>
      </c>
    </row>
    <row r="104" spans="1:15">
      <c r="A104" s="594">
        <v>3.57E-5</v>
      </c>
      <c r="B104">
        <v>43</v>
      </c>
      <c r="C104">
        <v>326</v>
      </c>
      <c r="D104">
        <v>9</v>
      </c>
      <c r="E104">
        <v>2.8000000000000001E-2</v>
      </c>
      <c r="F104">
        <v>0.20899999999999999</v>
      </c>
      <c r="G104" t="s">
        <v>737</v>
      </c>
      <c r="H104" t="s">
        <v>492</v>
      </c>
      <c r="I104">
        <v>32</v>
      </c>
      <c r="J104" t="s">
        <v>738</v>
      </c>
      <c r="K104">
        <v>4</v>
      </c>
      <c r="L104" t="s">
        <v>739</v>
      </c>
      <c r="M104">
        <v>15.789473684210501</v>
      </c>
      <c r="N104">
        <v>4.5</v>
      </c>
      <c r="O104" t="s">
        <v>490</v>
      </c>
    </row>
    <row r="105" spans="1:15">
      <c r="A105" s="594">
        <v>4.7799999999999997E-22</v>
      </c>
      <c r="B105">
        <v>121</v>
      </c>
      <c r="C105">
        <v>326</v>
      </c>
      <c r="D105">
        <v>28</v>
      </c>
      <c r="E105">
        <v>8.5999999999999993E-2</v>
      </c>
      <c r="F105">
        <v>0.23100000000000001</v>
      </c>
      <c r="G105" t="s">
        <v>740</v>
      </c>
      <c r="H105" t="s">
        <v>492</v>
      </c>
      <c r="I105">
        <v>32</v>
      </c>
      <c r="J105" t="s">
        <v>741</v>
      </c>
      <c r="K105">
        <v>7</v>
      </c>
      <c r="L105" t="s">
        <v>742</v>
      </c>
      <c r="M105">
        <v>15.730337078651701</v>
      </c>
      <c r="N105">
        <v>7</v>
      </c>
      <c r="O105" t="s">
        <v>490</v>
      </c>
    </row>
    <row r="106" spans="1:15">
      <c r="A106">
        <v>1.6899999999999998E-2</v>
      </c>
      <c r="B106">
        <v>31</v>
      </c>
      <c r="C106">
        <v>326</v>
      </c>
      <c r="D106">
        <v>6</v>
      </c>
      <c r="E106">
        <v>1.7999999999999999E-2</v>
      </c>
      <c r="F106">
        <v>0.19400000000000001</v>
      </c>
      <c r="G106" t="s">
        <v>743</v>
      </c>
      <c r="H106" t="s">
        <v>487</v>
      </c>
      <c r="I106">
        <v>21</v>
      </c>
      <c r="J106" t="s">
        <v>744</v>
      </c>
      <c r="K106">
        <v>8</v>
      </c>
      <c r="L106" t="s">
        <v>745</v>
      </c>
      <c r="M106">
        <v>15.384615384615399</v>
      </c>
      <c r="N106">
        <v>3</v>
      </c>
      <c r="O106" t="s">
        <v>490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D0DBE-1244-E14A-A92C-3BA1007CDBC7}">
  <dimension ref="A1:O43"/>
  <sheetViews>
    <sheetView topLeftCell="D1" workbookViewId="0">
      <selection activeCell="W17" sqref="W17"/>
    </sheetView>
  </sheetViews>
  <sheetFormatPr baseColWidth="10" defaultColWidth="8.83203125" defaultRowHeight="16"/>
  <cols>
    <col min="7" max="7" width="12.1640625" bestFit="1" customWidth="1"/>
    <col min="10" max="10" width="67.5" bestFit="1" customWidth="1"/>
    <col min="12" max="12" width="24.83203125" customWidth="1"/>
    <col min="13" max="15" width="12.1640625" bestFit="1" customWidth="1"/>
  </cols>
  <sheetData>
    <row r="1" spans="1:15">
      <c r="A1" t="s">
        <v>470</v>
      </c>
      <c r="B1" t="s">
        <v>471</v>
      </c>
      <c r="C1" t="s">
        <v>472</v>
      </c>
      <c r="D1" t="s">
        <v>473</v>
      </c>
      <c r="E1" t="s">
        <v>474</v>
      </c>
      <c r="F1" t="s">
        <v>475</v>
      </c>
      <c r="G1" t="s">
        <v>476</v>
      </c>
      <c r="H1" t="s">
        <v>477</v>
      </c>
      <c r="I1" t="s">
        <v>478</v>
      </c>
      <c r="J1" t="s">
        <v>479</v>
      </c>
      <c r="K1" t="s">
        <v>480</v>
      </c>
      <c r="L1" t="s">
        <v>481</v>
      </c>
      <c r="M1" t="s">
        <v>482</v>
      </c>
      <c r="N1" t="s">
        <v>483</v>
      </c>
      <c r="O1" t="s">
        <v>484</v>
      </c>
    </row>
    <row r="2" spans="1:15">
      <c r="A2" t="s">
        <v>648</v>
      </c>
    </row>
    <row r="3" spans="1:15">
      <c r="A3">
        <v>2.44E-5</v>
      </c>
      <c r="B3">
        <v>46</v>
      </c>
      <c r="C3">
        <v>133</v>
      </c>
      <c r="D3">
        <v>20</v>
      </c>
      <c r="E3">
        <v>0.15</v>
      </c>
      <c r="F3">
        <v>0.435</v>
      </c>
      <c r="G3" t="s">
        <v>746</v>
      </c>
      <c r="H3" t="s">
        <v>747</v>
      </c>
      <c r="I3">
        <v>381</v>
      </c>
      <c r="J3" t="s">
        <v>748</v>
      </c>
      <c r="K3">
        <v>1</v>
      </c>
      <c r="L3" t="s">
        <v>749</v>
      </c>
      <c r="M3">
        <v>11.299435028248601</v>
      </c>
      <c r="N3">
        <v>4</v>
      </c>
      <c r="O3" t="s">
        <v>490</v>
      </c>
    </row>
    <row r="4" spans="1:15">
      <c r="A4">
        <v>1.2500000000000001E-2</v>
      </c>
      <c r="B4">
        <v>17</v>
      </c>
      <c r="C4">
        <v>1936</v>
      </c>
      <c r="D4">
        <v>9</v>
      </c>
      <c r="E4">
        <v>5.0000000000000001E-3</v>
      </c>
      <c r="F4">
        <v>0.52900000000000003</v>
      </c>
      <c r="G4" t="s">
        <v>604</v>
      </c>
      <c r="H4" t="s">
        <v>499</v>
      </c>
      <c r="I4">
        <v>265</v>
      </c>
      <c r="J4" t="s">
        <v>750</v>
      </c>
      <c r="K4">
        <v>1</v>
      </c>
      <c r="L4" t="s">
        <v>751</v>
      </c>
      <c r="M4">
        <v>5.5555555555555598</v>
      </c>
      <c r="N4">
        <v>2.5531914893617098</v>
      </c>
      <c r="O4" t="s">
        <v>490</v>
      </c>
    </row>
    <row r="5" spans="1:15">
      <c r="A5">
        <v>7.2200000000000003E-12</v>
      </c>
      <c r="B5">
        <v>45</v>
      </c>
      <c r="C5">
        <v>1936</v>
      </c>
      <c r="D5">
        <v>25</v>
      </c>
      <c r="E5">
        <v>1.2999999999999999E-2</v>
      </c>
      <c r="F5">
        <v>0.55600000000000005</v>
      </c>
      <c r="G5" t="s">
        <v>623</v>
      </c>
      <c r="H5" t="s">
        <v>492</v>
      </c>
      <c r="I5">
        <v>191</v>
      </c>
      <c r="J5" t="s">
        <v>752</v>
      </c>
      <c r="K5">
        <v>5</v>
      </c>
      <c r="L5" t="s">
        <v>753</v>
      </c>
      <c r="M5">
        <v>5.2083333333333304</v>
      </c>
      <c r="N5">
        <v>2.9325513196481001</v>
      </c>
      <c r="O5">
        <v>25</v>
      </c>
    </row>
    <row r="6" spans="1:15">
      <c r="A6">
        <v>1.4599999999999999E-27</v>
      </c>
      <c r="B6">
        <v>134</v>
      </c>
      <c r="C6">
        <v>1936</v>
      </c>
      <c r="D6">
        <v>63</v>
      </c>
      <c r="E6">
        <v>3.3000000000000002E-2</v>
      </c>
      <c r="F6">
        <v>0.47</v>
      </c>
      <c r="G6" t="s">
        <v>633</v>
      </c>
      <c r="H6" t="s">
        <v>492</v>
      </c>
      <c r="I6">
        <v>191</v>
      </c>
      <c r="J6" t="s">
        <v>754</v>
      </c>
      <c r="K6">
        <v>6</v>
      </c>
      <c r="L6" t="s">
        <v>755</v>
      </c>
      <c r="M6">
        <v>4.7835990888382698</v>
      </c>
      <c r="N6">
        <v>3.3157894736842102</v>
      </c>
      <c r="O6">
        <v>9.7297297297297298</v>
      </c>
    </row>
    <row r="7" spans="1:15">
      <c r="A7">
        <v>4.5099999999999998E-14</v>
      </c>
      <c r="B7">
        <v>80</v>
      </c>
      <c r="C7">
        <v>1936</v>
      </c>
      <c r="D7">
        <v>36</v>
      </c>
      <c r="E7">
        <v>1.9E-2</v>
      </c>
      <c r="F7">
        <v>0.45</v>
      </c>
      <c r="G7" t="s">
        <v>639</v>
      </c>
      <c r="H7" t="s">
        <v>492</v>
      </c>
      <c r="I7">
        <v>191</v>
      </c>
      <c r="J7" t="s">
        <v>756</v>
      </c>
      <c r="K7">
        <v>5</v>
      </c>
      <c r="L7" t="s">
        <v>757</v>
      </c>
      <c r="M7">
        <v>4.6332046332046302</v>
      </c>
      <c r="N7">
        <v>3</v>
      </c>
      <c r="O7">
        <v>12</v>
      </c>
    </row>
    <row r="8" spans="1:15">
      <c r="A8">
        <v>5.9800000000000003E-7</v>
      </c>
      <c r="B8">
        <v>53</v>
      </c>
      <c r="C8">
        <v>1936</v>
      </c>
      <c r="D8">
        <v>22</v>
      </c>
      <c r="E8">
        <v>1.0999999999999999E-2</v>
      </c>
      <c r="F8">
        <v>0.41499999999999998</v>
      </c>
      <c r="G8" t="s">
        <v>758</v>
      </c>
      <c r="H8" t="s">
        <v>487</v>
      </c>
      <c r="I8">
        <v>5</v>
      </c>
      <c r="J8" t="s">
        <v>759</v>
      </c>
      <c r="K8">
        <v>5</v>
      </c>
      <c r="L8" t="s">
        <v>760</v>
      </c>
      <c r="M8">
        <v>4.0665434380776304</v>
      </c>
      <c r="N8">
        <v>2.4444444444444402</v>
      </c>
      <c r="O8">
        <v>14.915254237288099</v>
      </c>
    </row>
    <row r="9" spans="1:15">
      <c r="A9">
        <v>2.7100000000000002E-3</v>
      </c>
      <c r="B9">
        <v>31</v>
      </c>
      <c r="C9">
        <v>1936</v>
      </c>
      <c r="D9">
        <v>13</v>
      </c>
      <c r="E9">
        <v>7.0000000000000001E-3</v>
      </c>
      <c r="F9">
        <v>0.41899999999999998</v>
      </c>
      <c r="G9" t="s">
        <v>761</v>
      </c>
      <c r="H9" t="s">
        <v>499</v>
      </c>
      <c r="I9">
        <v>3</v>
      </c>
      <c r="J9" t="s">
        <v>762</v>
      </c>
      <c r="K9">
        <v>6</v>
      </c>
      <c r="L9" t="s">
        <v>763</v>
      </c>
      <c r="M9">
        <v>4</v>
      </c>
      <c r="N9">
        <v>1.8571428571428601</v>
      </c>
      <c r="O9">
        <v>27.3684210526316</v>
      </c>
    </row>
    <row r="10" spans="1:15">
      <c r="A10">
        <v>2.0300000000000001E-22</v>
      </c>
      <c r="B10">
        <v>130</v>
      </c>
      <c r="C10">
        <v>860</v>
      </c>
      <c r="D10">
        <v>60</v>
      </c>
      <c r="E10">
        <v>7.0000000000000007E-2</v>
      </c>
      <c r="F10">
        <v>0.46200000000000002</v>
      </c>
      <c r="G10" t="s">
        <v>764</v>
      </c>
      <c r="H10" t="s">
        <v>562</v>
      </c>
      <c r="I10">
        <v>137</v>
      </c>
      <c r="J10" t="s">
        <v>765</v>
      </c>
      <c r="K10">
        <v>1</v>
      </c>
      <c r="L10" t="s">
        <v>766</v>
      </c>
      <c r="M10">
        <v>3.8412291933418699</v>
      </c>
      <c r="N10">
        <v>2.7272727272727302</v>
      </c>
      <c r="O10">
        <v>6.3324538258575203</v>
      </c>
    </row>
    <row r="11" spans="1:15">
      <c r="A11">
        <v>9.5600000000000008E-3</v>
      </c>
      <c r="B11">
        <v>39</v>
      </c>
      <c r="C11">
        <v>1936</v>
      </c>
      <c r="D11">
        <v>14</v>
      </c>
      <c r="E11">
        <v>7.0000000000000001E-3</v>
      </c>
      <c r="F11">
        <v>0.35899999999999999</v>
      </c>
      <c r="G11" t="s">
        <v>767</v>
      </c>
      <c r="H11" t="s">
        <v>499</v>
      </c>
      <c r="I11">
        <v>3</v>
      </c>
      <c r="J11" t="s">
        <v>768</v>
      </c>
      <c r="K11">
        <v>7</v>
      </c>
      <c r="L11" t="s">
        <v>769</v>
      </c>
      <c r="M11">
        <v>3.81471389645777</v>
      </c>
      <c r="N11">
        <v>2</v>
      </c>
      <c r="O11">
        <v>14</v>
      </c>
    </row>
    <row r="12" spans="1:15">
      <c r="A12">
        <v>2.05E-22</v>
      </c>
      <c r="B12">
        <v>193</v>
      </c>
      <c r="C12">
        <v>1936</v>
      </c>
      <c r="D12">
        <v>70</v>
      </c>
      <c r="E12">
        <v>3.5999999999999997E-2</v>
      </c>
      <c r="F12">
        <v>0.36299999999999999</v>
      </c>
      <c r="G12" t="s">
        <v>770</v>
      </c>
      <c r="H12" t="s">
        <v>487</v>
      </c>
      <c r="I12">
        <v>71</v>
      </c>
      <c r="J12" t="s">
        <v>771</v>
      </c>
      <c r="K12">
        <v>2</v>
      </c>
      <c r="L12" t="s">
        <v>772</v>
      </c>
      <c r="M12">
        <v>3.5915854284248301</v>
      </c>
      <c r="N12">
        <v>2.5431425976385098</v>
      </c>
      <c r="O12">
        <v>6.1002178649237502</v>
      </c>
    </row>
    <row r="13" spans="1:15">
      <c r="A13">
        <v>1.2500000000000001E-2</v>
      </c>
      <c r="B13">
        <v>45</v>
      </c>
      <c r="C13">
        <v>1936</v>
      </c>
      <c r="D13">
        <v>15</v>
      </c>
      <c r="E13">
        <v>8.0000000000000002E-3</v>
      </c>
      <c r="F13">
        <v>0.33300000000000002</v>
      </c>
      <c r="G13" t="s">
        <v>773</v>
      </c>
      <c r="H13" t="s">
        <v>499</v>
      </c>
      <c r="I13">
        <v>3</v>
      </c>
      <c r="J13" t="s">
        <v>774</v>
      </c>
      <c r="K13">
        <v>4</v>
      </c>
      <c r="L13" t="s">
        <v>775</v>
      </c>
      <c r="M13">
        <v>3.5460992907801399</v>
      </c>
      <c r="N13">
        <v>1.875</v>
      </c>
      <c r="O13">
        <v>15</v>
      </c>
    </row>
    <row r="14" spans="1:15">
      <c r="A14">
        <v>8.2100000000000003E-5</v>
      </c>
      <c r="B14">
        <v>61</v>
      </c>
      <c r="C14">
        <v>1936</v>
      </c>
      <c r="D14">
        <v>21</v>
      </c>
      <c r="E14">
        <v>1.0999999999999999E-2</v>
      </c>
      <c r="F14">
        <v>0.34399999999999997</v>
      </c>
      <c r="G14" t="s">
        <v>776</v>
      </c>
      <c r="H14" t="s">
        <v>499</v>
      </c>
      <c r="I14">
        <v>265</v>
      </c>
      <c r="J14" t="s">
        <v>777</v>
      </c>
      <c r="K14">
        <v>1</v>
      </c>
      <c r="L14" t="s">
        <v>778</v>
      </c>
      <c r="M14">
        <v>3.4768211920529799</v>
      </c>
      <c r="N14">
        <v>1.99524940617577</v>
      </c>
      <c r="O14">
        <v>10.5</v>
      </c>
    </row>
    <row r="15" spans="1:15">
      <c r="A15">
        <v>8.6400000000000003E-20</v>
      </c>
      <c r="B15">
        <v>211</v>
      </c>
      <c r="C15">
        <v>1936</v>
      </c>
      <c r="D15">
        <v>70</v>
      </c>
      <c r="E15">
        <v>3.5999999999999997E-2</v>
      </c>
      <c r="F15">
        <v>0.33200000000000002</v>
      </c>
      <c r="G15" t="s">
        <v>779</v>
      </c>
      <c r="H15" t="s">
        <v>492</v>
      </c>
      <c r="I15">
        <v>191</v>
      </c>
      <c r="J15" t="s">
        <v>780</v>
      </c>
      <c r="K15">
        <v>3</v>
      </c>
      <c r="L15" t="s">
        <v>781</v>
      </c>
      <c r="M15">
        <v>3.3396946564885499</v>
      </c>
      <c r="N15">
        <v>2.4137931034482798</v>
      </c>
      <c r="O15">
        <v>4.8359240069084599</v>
      </c>
    </row>
    <row r="16" spans="1:15">
      <c r="A16">
        <v>9.0500000000000008E-3</v>
      </c>
      <c r="B16">
        <v>44</v>
      </c>
      <c r="C16">
        <v>1936</v>
      </c>
      <c r="D16">
        <v>15</v>
      </c>
      <c r="E16">
        <v>8.0000000000000002E-3</v>
      </c>
      <c r="F16">
        <v>0.34100000000000003</v>
      </c>
      <c r="G16" t="s">
        <v>782</v>
      </c>
      <c r="H16" t="s">
        <v>499</v>
      </c>
      <c r="I16">
        <v>379</v>
      </c>
      <c r="J16" t="s">
        <v>783</v>
      </c>
      <c r="K16">
        <v>1</v>
      </c>
      <c r="L16" t="s">
        <v>784</v>
      </c>
      <c r="M16">
        <v>3.19829424307036</v>
      </c>
      <c r="N16">
        <v>1.6666666666666701</v>
      </c>
      <c r="O16">
        <v>15</v>
      </c>
    </row>
    <row r="17" spans="1:15">
      <c r="A17">
        <v>8.5900000000000008E-6</v>
      </c>
      <c r="B17">
        <v>75</v>
      </c>
      <c r="C17">
        <v>1936</v>
      </c>
      <c r="D17">
        <v>25</v>
      </c>
      <c r="E17">
        <v>1.2999999999999999E-2</v>
      </c>
      <c r="F17">
        <v>0.33300000000000002</v>
      </c>
      <c r="G17" t="s">
        <v>636</v>
      </c>
      <c r="H17" t="s">
        <v>492</v>
      </c>
      <c r="I17">
        <v>191</v>
      </c>
      <c r="J17" t="s">
        <v>785</v>
      </c>
      <c r="K17">
        <v>4</v>
      </c>
      <c r="L17" t="s">
        <v>753</v>
      </c>
      <c r="M17">
        <v>3.1094527363184099</v>
      </c>
      <c r="N17">
        <v>2.0833333333333299</v>
      </c>
      <c r="O17">
        <v>6.25</v>
      </c>
    </row>
    <row r="18" spans="1:15">
      <c r="A18">
        <v>1.1500000000000001E-11</v>
      </c>
      <c r="B18">
        <v>138</v>
      </c>
      <c r="C18">
        <v>1936</v>
      </c>
      <c r="D18">
        <v>45</v>
      </c>
      <c r="E18">
        <v>2.3E-2</v>
      </c>
      <c r="F18">
        <v>0.32600000000000001</v>
      </c>
      <c r="G18" t="s">
        <v>786</v>
      </c>
      <c r="H18" t="s">
        <v>492</v>
      </c>
      <c r="I18">
        <v>191</v>
      </c>
      <c r="J18" t="s">
        <v>787</v>
      </c>
      <c r="K18">
        <v>4</v>
      </c>
      <c r="L18" t="s">
        <v>788</v>
      </c>
      <c r="M18">
        <v>3.0927835051546402</v>
      </c>
      <c r="N18">
        <v>2.1428571428571401</v>
      </c>
      <c r="O18">
        <v>5.3097345132743401</v>
      </c>
    </row>
    <row r="19" spans="1:15">
      <c r="A19">
        <v>4.0500000000000001E-2</v>
      </c>
      <c r="B19">
        <v>49</v>
      </c>
      <c r="C19">
        <v>1936</v>
      </c>
      <c r="D19">
        <v>15</v>
      </c>
      <c r="E19">
        <v>8.0000000000000002E-3</v>
      </c>
      <c r="F19">
        <v>0.30599999999999999</v>
      </c>
      <c r="G19" t="s">
        <v>789</v>
      </c>
      <c r="H19" t="s">
        <v>499</v>
      </c>
      <c r="I19">
        <v>3</v>
      </c>
      <c r="J19" t="s">
        <v>790</v>
      </c>
      <c r="K19">
        <v>4</v>
      </c>
      <c r="L19" t="s">
        <v>791</v>
      </c>
      <c r="M19">
        <v>3</v>
      </c>
      <c r="N19">
        <v>1.5748031496063</v>
      </c>
      <c r="O19">
        <v>7.5</v>
      </c>
    </row>
    <row r="20" spans="1:15">
      <c r="A20">
        <v>3.8400000000000001E-3</v>
      </c>
      <c r="B20">
        <v>63</v>
      </c>
      <c r="C20">
        <v>1936</v>
      </c>
      <c r="D20">
        <v>19</v>
      </c>
      <c r="E20">
        <v>0.01</v>
      </c>
      <c r="F20">
        <v>0.30199999999999999</v>
      </c>
      <c r="G20" t="s">
        <v>792</v>
      </c>
      <c r="H20" t="s">
        <v>499</v>
      </c>
      <c r="I20">
        <v>3</v>
      </c>
      <c r="J20" t="s">
        <v>793</v>
      </c>
      <c r="K20">
        <v>6</v>
      </c>
      <c r="L20" t="s">
        <v>794</v>
      </c>
      <c r="M20">
        <v>2.9921259842519699</v>
      </c>
      <c r="N20">
        <v>1.5833333333333299</v>
      </c>
      <c r="O20">
        <v>6.3333333333333304</v>
      </c>
    </row>
    <row r="21" spans="1:15">
      <c r="A21">
        <v>1.0999999999999999E-19</v>
      </c>
      <c r="B21">
        <v>267</v>
      </c>
      <c r="C21">
        <v>1936</v>
      </c>
      <c r="D21">
        <v>80</v>
      </c>
      <c r="E21">
        <v>4.1000000000000002E-2</v>
      </c>
      <c r="F21">
        <v>0.3</v>
      </c>
      <c r="G21" t="s">
        <v>795</v>
      </c>
      <c r="H21" t="s">
        <v>492</v>
      </c>
      <c r="I21">
        <v>191</v>
      </c>
      <c r="J21" t="s">
        <v>796</v>
      </c>
      <c r="K21">
        <v>5</v>
      </c>
      <c r="L21" t="s">
        <v>797</v>
      </c>
      <c r="M21">
        <v>2.97729810197246</v>
      </c>
      <c r="N21">
        <v>2.3529411764705901</v>
      </c>
      <c r="O21">
        <v>4.2216358839050097</v>
      </c>
    </row>
    <row r="22" spans="1:15">
      <c r="A22">
        <v>5.2299999999999999E-18</v>
      </c>
      <c r="B22">
        <v>253</v>
      </c>
      <c r="C22">
        <v>1936</v>
      </c>
      <c r="D22">
        <v>75</v>
      </c>
      <c r="E22">
        <v>3.9E-2</v>
      </c>
      <c r="F22">
        <v>0.29599999999999999</v>
      </c>
      <c r="G22" t="s">
        <v>798</v>
      </c>
      <c r="H22" t="s">
        <v>492</v>
      </c>
      <c r="I22">
        <v>191</v>
      </c>
      <c r="J22" t="s">
        <v>799</v>
      </c>
      <c r="K22">
        <v>7</v>
      </c>
      <c r="L22" t="s">
        <v>800</v>
      </c>
      <c r="M22">
        <v>2.9182879377431901</v>
      </c>
      <c r="N22">
        <v>2.1111893033075302</v>
      </c>
      <c r="O22">
        <v>4.1666666666666696</v>
      </c>
    </row>
    <row r="23" spans="1:15">
      <c r="A23" t="s">
        <v>705</v>
      </c>
    </row>
    <row r="24" spans="1:15">
      <c r="A24">
        <v>1.18E-2</v>
      </c>
      <c r="B24">
        <v>10</v>
      </c>
      <c r="C24">
        <v>1931</v>
      </c>
      <c r="D24">
        <v>7</v>
      </c>
      <c r="E24">
        <v>4.0000000000000001E-3</v>
      </c>
      <c r="F24">
        <v>0.7</v>
      </c>
      <c r="G24" t="s">
        <v>801</v>
      </c>
      <c r="H24" t="s">
        <v>499</v>
      </c>
      <c r="I24">
        <v>1</v>
      </c>
      <c r="J24" t="s">
        <v>802</v>
      </c>
      <c r="K24">
        <v>4</v>
      </c>
      <c r="L24" t="s">
        <v>803</v>
      </c>
      <c r="M24">
        <v>7.8651685393258397</v>
      </c>
      <c r="N24">
        <v>2.3333333333333299</v>
      </c>
      <c r="O24" t="s">
        <v>490</v>
      </c>
    </row>
    <row r="25" spans="1:15">
      <c r="A25">
        <v>4.2200000000000001E-4</v>
      </c>
      <c r="B25">
        <v>10</v>
      </c>
      <c r="C25">
        <v>1931</v>
      </c>
      <c r="D25">
        <v>8</v>
      </c>
      <c r="E25">
        <v>4.0000000000000001E-3</v>
      </c>
      <c r="F25">
        <v>0.8</v>
      </c>
      <c r="G25" t="s">
        <v>711</v>
      </c>
      <c r="H25" t="s">
        <v>492</v>
      </c>
      <c r="I25">
        <v>192</v>
      </c>
      <c r="J25" t="s">
        <v>804</v>
      </c>
      <c r="K25">
        <v>3</v>
      </c>
      <c r="L25" t="s">
        <v>805</v>
      </c>
      <c r="M25">
        <v>7.6923076923076898</v>
      </c>
      <c r="N25">
        <v>2.6666666666666701</v>
      </c>
      <c r="O25" t="s">
        <v>490</v>
      </c>
    </row>
    <row r="26" spans="1:15">
      <c r="A26">
        <v>8.3699999999999999E-7</v>
      </c>
      <c r="B26">
        <v>22</v>
      </c>
      <c r="C26">
        <v>1931</v>
      </c>
      <c r="D26">
        <v>14</v>
      </c>
      <c r="E26">
        <v>7.0000000000000001E-3</v>
      </c>
      <c r="F26">
        <v>0.63600000000000001</v>
      </c>
      <c r="G26" t="s">
        <v>806</v>
      </c>
      <c r="H26" t="s">
        <v>492</v>
      </c>
      <c r="I26">
        <v>192</v>
      </c>
      <c r="J26" t="s">
        <v>807</v>
      </c>
      <c r="K26">
        <v>2</v>
      </c>
      <c r="L26" t="s">
        <v>808</v>
      </c>
      <c r="M26">
        <v>7</v>
      </c>
      <c r="N26">
        <v>2.5339366515837098</v>
      </c>
      <c r="O26" t="s">
        <v>490</v>
      </c>
    </row>
    <row r="27" spans="1:15">
      <c r="A27">
        <v>2.9899999999999999E-2</v>
      </c>
      <c r="B27">
        <v>11</v>
      </c>
      <c r="C27">
        <v>1931</v>
      </c>
      <c r="D27">
        <v>7</v>
      </c>
      <c r="E27">
        <v>4.0000000000000001E-3</v>
      </c>
      <c r="F27">
        <v>0.63600000000000001</v>
      </c>
      <c r="G27" t="s">
        <v>809</v>
      </c>
      <c r="H27" t="s">
        <v>499</v>
      </c>
      <c r="I27">
        <v>1</v>
      </c>
      <c r="J27" t="s">
        <v>810</v>
      </c>
      <c r="K27">
        <v>3</v>
      </c>
      <c r="L27" t="s">
        <v>803</v>
      </c>
      <c r="M27">
        <v>5.7377049180327901</v>
      </c>
      <c r="N27">
        <v>2.3333333333333299</v>
      </c>
      <c r="O27" t="s">
        <v>490</v>
      </c>
    </row>
    <row r="28" spans="1:15">
      <c r="A28">
        <v>9.9799999999999993E-6</v>
      </c>
      <c r="B28">
        <v>37</v>
      </c>
      <c r="C28">
        <v>1931</v>
      </c>
      <c r="D28">
        <v>17</v>
      </c>
      <c r="E28">
        <v>8.9999999999999993E-3</v>
      </c>
      <c r="F28">
        <v>0.45900000000000002</v>
      </c>
      <c r="G28" t="s">
        <v>645</v>
      </c>
      <c r="H28" t="s">
        <v>499</v>
      </c>
      <c r="I28">
        <v>1</v>
      </c>
      <c r="J28" t="s">
        <v>811</v>
      </c>
      <c r="K28">
        <v>4</v>
      </c>
      <c r="L28" t="s">
        <v>812</v>
      </c>
      <c r="M28">
        <v>4.7091412742382301</v>
      </c>
      <c r="N28">
        <v>2.2591362126245902</v>
      </c>
      <c r="O28" t="s">
        <v>490</v>
      </c>
    </row>
    <row r="29" spans="1:15">
      <c r="A29">
        <v>1.26E-2</v>
      </c>
      <c r="B29">
        <v>30</v>
      </c>
      <c r="C29">
        <v>1931</v>
      </c>
      <c r="D29">
        <v>12</v>
      </c>
      <c r="E29">
        <v>6.0000000000000001E-3</v>
      </c>
      <c r="F29">
        <v>0.4</v>
      </c>
      <c r="G29" t="s">
        <v>813</v>
      </c>
      <c r="H29" t="s">
        <v>499</v>
      </c>
      <c r="I29">
        <v>1</v>
      </c>
      <c r="J29" t="s">
        <v>814</v>
      </c>
      <c r="K29">
        <v>1</v>
      </c>
      <c r="L29" t="s">
        <v>815</v>
      </c>
      <c r="M29">
        <v>4</v>
      </c>
      <c r="N29">
        <v>2</v>
      </c>
      <c r="O29" t="s">
        <v>490</v>
      </c>
    </row>
    <row r="30" spans="1:15">
      <c r="A30">
        <v>6.9500000000000004E-6</v>
      </c>
      <c r="B30">
        <v>45</v>
      </c>
      <c r="C30">
        <v>1931</v>
      </c>
      <c r="D30">
        <v>19</v>
      </c>
      <c r="E30">
        <v>0.01</v>
      </c>
      <c r="F30">
        <v>0.42199999999999999</v>
      </c>
      <c r="G30" t="s">
        <v>611</v>
      </c>
      <c r="H30" t="s">
        <v>499</v>
      </c>
      <c r="I30">
        <v>1</v>
      </c>
      <c r="J30" t="s">
        <v>816</v>
      </c>
      <c r="K30">
        <v>3</v>
      </c>
      <c r="L30" t="s">
        <v>817</v>
      </c>
      <c r="M30">
        <v>3.9256198347107398</v>
      </c>
      <c r="N30">
        <v>2.1111111111111098</v>
      </c>
      <c r="O30">
        <v>19</v>
      </c>
    </row>
    <row r="31" spans="1:15">
      <c r="A31">
        <v>2.7900000000000001E-2</v>
      </c>
      <c r="B31">
        <v>32</v>
      </c>
      <c r="C31">
        <v>1931</v>
      </c>
      <c r="D31">
        <v>12</v>
      </c>
      <c r="E31">
        <v>6.0000000000000001E-3</v>
      </c>
      <c r="F31">
        <v>0.375</v>
      </c>
      <c r="G31" t="s">
        <v>818</v>
      </c>
      <c r="H31" t="s">
        <v>499</v>
      </c>
      <c r="I31">
        <v>1</v>
      </c>
      <c r="J31" t="s">
        <v>819</v>
      </c>
      <c r="K31">
        <v>1</v>
      </c>
      <c r="L31" t="s">
        <v>815</v>
      </c>
      <c r="M31">
        <v>3.90879478827362</v>
      </c>
      <c r="N31">
        <v>1.71428571428571</v>
      </c>
      <c r="O31" t="s">
        <v>490</v>
      </c>
    </row>
    <row r="32" spans="1:15">
      <c r="A32">
        <v>8.7799999999999998E-4</v>
      </c>
      <c r="B32">
        <v>58</v>
      </c>
      <c r="C32">
        <v>1931</v>
      </c>
      <c r="D32">
        <v>19</v>
      </c>
      <c r="E32">
        <v>0.01</v>
      </c>
      <c r="F32">
        <v>0.32800000000000001</v>
      </c>
      <c r="G32" t="s">
        <v>820</v>
      </c>
      <c r="H32" t="s">
        <v>499</v>
      </c>
      <c r="I32">
        <v>1</v>
      </c>
      <c r="J32" t="s">
        <v>821</v>
      </c>
      <c r="K32">
        <v>3</v>
      </c>
      <c r="L32" t="s">
        <v>822</v>
      </c>
      <c r="M32">
        <v>3.6328871892925401</v>
      </c>
      <c r="N32">
        <v>2.1111111111111098</v>
      </c>
      <c r="O32">
        <v>12.8813559322034</v>
      </c>
    </row>
    <row r="33" spans="1:15">
      <c r="A33">
        <v>2.0899999999999998E-2</v>
      </c>
      <c r="B33">
        <v>70</v>
      </c>
      <c r="C33">
        <v>1931</v>
      </c>
      <c r="D33">
        <v>19</v>
      </c>
      <c r="E33">
        <v>0.01</v>
      </c>
      <c r="F33">
        <v>0.27100000000000002</v>
      </c>
      <c r="G33" t="s">
        <v>823</v>
      </c>
      <c r="H33" t="s">
        <v>499</v>
      </c>
      <c r="I33">
        <v>1</v>
      </c>
      <c r="J33" t="s">
        <v>824</v>
      </c>
      <c r="K33">
        <v>3</v>
      </c>
      <c r="L33" t="s">
        <v>825</v>
      </c>
      <c r="M33">
        <v>2.6912181303116101</v>
      </c>
      <c r="N33">
        <v>1.64859002169198</v>
      </c>
      <c r="O33">
        <v>9.5</v>
      </c>
    </row>
    <row r="34" spans="1:15">
      <c r="A34">
        <v>4.5599999999999998E-3</v>
      </c>
      <c r="B34">
        <v>94</v>
      </c>
      <c r="C34">
        <v>1931</v>
      </c>
      <c r="D34">
        <v>24</v>
      </c>
      <c r="E34">
        <v>1.2E-2</v>
      </c>
      <c r="F34">
        <v>0.255</v>
      </c>
      <c r="G34" t="s">
        <v>826</v>
      </c>
      <c r="H34" t="s">
        <v>499</v>
      </c>
      <c r="I34">
        <v>1</v>
      </c>
      <c r="J34" t="s">
        <v>827</v>
      </c>
      <c r="K34">
        <v>3</v>
      </c>
      <c r="L34" t="s">
        <v>828</v>
      </c>
      <c r="M34">
        <v>2.60869565217391</v>
      </c>
      <c r="N34">
        <v>1.6</v>
      </c>
      <c r="O34">
        <v>4.8</v>
      </c>
    </row>
    <row r="35" spans="1:15">
      <c r="A35">
        <v>4.2299999999999997E-2</v>
      </c>
      <c r="B35">
        <v>67</v>
      </c>
      <c r="C35">
        <v>1931</v>
      </c>
      <c r="D35">
        <v>18</v>
      </c>
      <c r="E35">
        <v>8.9999999999999993E-3</v>
      </c>
      <c r="F35">
        <v>0.26900000000000002</v>
      </c>
      <c r="G35" t="s">
        <v>829</v>
      </c>
      <c r="H35" t="s">
        <v>492</v>
      </c>
      <c r="I35">
        <v>12</v>
      </c>
      <c r="J35" t="s">
        <v>830</v>
      </c>
      <c r="K35">
        <v>4</v>
      </c>
      <c r="L35" t="s">
        <v>831</v>
      </c>
      <c r="M35">
        <v>2.5899280575539598</v>
      </c>
      <c r="N35">
        <v>1.5618221258134499</v>
      </c>
      <c r="O35">
        <v>7.2727272727272698</v>
      </c>
    </row>
    <row r="36" spans="1:15">
      <c r="A36">
        <v>5.9699999999999996E-3</v>
      </c>
      <c r="B36">
        <v>89</v>
      </c>
      <c r="C36">
        <v>1931</v>
      </c>
      <c r="D36">
        <v>23</v>
      </c>
      <c r="E36">
        <v>1.2E-2</v>
      </c>
      <c r="F36">
        <v>0.25800000000000001</v>
      </c>
      <c r="G36" t="s">
        <v>832</v>
      </c>
      <c r="H36" t="s">
        <v>492</v>
      </c>
      <c r="I36">
        <v>34</v>
      </c>
      <c r="J36" t="s">
        <v>833</v>
      </c>
      <c r="K36">
        <v>3</v>
      </c>
      <c r="L36" t="s">
        <v>834</v>
      </c>
      <c r="M36">
        <v>2.5727069351230401</v>
      </c>
      <c r="N36">
        <v>1.4814814814814801</v>
      </c>
      <c r="O36">
        <v>4.5999999999999996</v>
      </c>
    </row>
    <row r="37" spans="1:15">
      <c r="A37">
        <v>3.09E-2</v>
      </c>
      <c r="B37">
        <v>78</v>
      </c>
      <c r="C37">
        <v>1931</v>
      </c>
      <c r="D37">
        <v>20</v>
      </c>
      <c r="E37">
        <v>0.01</v>
      </c>
      <c r="F37">
        <v>0.25600000000000001</v>
      </c>
      <c r="G37" t="s">
        <v>835</v>
      </c>
      <c r="H37" t="s">
        <v>499</v>
      </c>
      <c r="I37">
        <v>142</v>
      </c>
      <c r="J37" t="s">
        <v>836</v>
      </c>
      <c r="K37">
        <v>1</v>
      </c>
      <c r="L37" t="s">
        <v>837</v>
      </c>
      <c r="M37">
        <v>2.5157232704402501</v>
      </c>
      <c r="N37">
        <v>1.59680638722555</v>
      </c>
      <c r="O37">
        <v>6.6666666666666696</v>
      </c>
    </row>
    <row r="38" spans="1:15">
      <c r="A38">
        <v>6.78E-4</v>
      </c>
      <c r="B38">
        <v>110</v>
      </c>
      <c r="C38">
        <v>1931</v>
      </c>
      <c r="D38">
        <v>28</v>
      </c>
      <c r="E38">
        <v>1.4999999999999999E-2</v>
      </c>
      <c r="F38">
        <v>0.255</v>
      </c>
      <c r="G38" t="s">
        <v>838</v>
      </c>
      <c r="H38" t="s">
        <v>499</v>
      </c>
      <c r="I38">
        <v>1</v>
      </c>
      <c r="J38" t="s">
        <v>839</v>
      </c>
      <c r="K38">
        <v>3</v>
      </c>
      <c r="L38" t="s">
        <v>840</v>
      </c>
      <c r="M38">
        <v>2.5067144136078801</v>
      </c>
      <c r="N38">
        <v>1.69440242057489</v>
      </c>
      <c r="O38">
        <v>5.6</v>
      </c>
    </row>
    <row r="39" spans="1:15">
      <c r="A39">
        <v>1.24E-3</v>
      </c>
      <c r="B39">
        <v>153</v>
      </c>
      <c r="C39">
        <v>1931</v>
      </c>
      <c r="D39">
        <v>34</v>
      </c>
      <c r="E39">
        <v>1.7999999999999999E-2</v>
      </c>
      <c r="F39">
        <v>0.222</v>
      </c>
      <c r="G39" t="s">
        <v>841</v>
      </c>
      <c r="H39" t="s">
        <v>499</v>
      </c>
      <c r="I39">
        <v>1</v>
      </c>
      <c r="J39" t="s">
        <v>842</v>
      </c>
      <c r="K39">
        <v>3</v>
      </c>
      <c r="L39" t="s">
        <v>843</v>
      </c>
      <c r="M39">
        <v>2.3415977961432501</v>
      </c>
      <c r="N39">
        <v>1.5795586527293899</v>
      </c>
      <c r="O39">
        <v>4.5484949832775898</v>
      </c>
    </row>
    <row r="40" spans="1:15">
      <c r="A40">
        <v>2.2499999999999999E-2</v>
      </c>
      <c r="B40">
        <v>109</v>
      </c>
      <c r="C40">
        <v>1931</v>
      </c>
      <c r="D40">
        <v>25</v>
      </c>
      <c r="E40">
        <v>1.2999999999999999E-2</v>
      </c>
      <c r="F40">
        <v>0.22900000000000001</v>
      </c>
      <c r="G40" t="s">
        <v>844</v>
      </c>
      <c r="H40" t="s">
        <v>499</v>
      </c>
      <c r="I40">
        <v>1</v>
      </c>
      <c r="J40" t="s">
        <v>845</v>
      </c>
      <c r="K40">
        <v>2</v>
      </c>
      <c r="L40" t="s">
        <v>846</v>
      </c>
      <c r="M40">
        <v>2.3364485981308398</v>
      </c>
      <c r="N40">
        <v>1.34952766531714</v>
      </c>
      <c r="O40">
        <v>4.1666666666666696</v>
      </c>
    </row>
    <row r="41" spans="1:15">
      <c r="A41">
        <v>4.0299999999999997E-3</v>
      </c>
      <c r="B41">
        <v>126</v>
      </c>
      <c r="C41">
        <v>1931</v>
      </c>
      <c r="D41">
        <v>29</v>
      </c>
      <c r="E41">
        <v>1.4999999999999999E-2</v>
      </c>
      <c r="F41">
        <v>0.23</v>
      </c>
      <c r="G41" t="s">
        <v>847</v>
      </c>
      <c r="H41" t="s">
        <v>499</v>
      </c>
      <c r="I41">
        <v>1</v>
      </c>
      <c r="J41" t="s">
        <v>848</v>
      </c>
      <c r="K41">
        <v>4</v>
      </c>
      <c r="L41" t="s">
        <v>849</v>
      </c>
      <c r="M41">
        <v>2.33494363929147</v>
      </c>
      <c r="N41">
        <v>1.6111111111111101</v>
      </c>
      <c r="O41">
        <v>4.1428571428571397</v>
      </c>
    </row>
    <row r="42" spans="1:15">
      <c r="A42">
        <v>1.7699999999999999E-4</v>
      </c>
      <c r="B42">
        <v>155</v>
      </c>
      <c r="C42">
        <v>1931</v>
      </c>
      <c r="D42">
        <v>36</v>
      </c>
      <c r="E42">
        <v>1.9E-2</v>
      </c>
      <c r="F42">
        <v>0.23200000000000001</v>
      </c>
      <c r="G42" t="s">
        <v>850</v>
      </c>
      <c r="H42" t="s">
        <v>492</v>
      </c>
      <c r="I42">
        <v>12</v>
      </c>
      <c r="J42" t="s">
        <v>851</v>
      </c>
      <c r="K42">
        <v>5</v>
      </c>
      <c r="L42" t="s">
        <v>852</v>
      </c>
      <c r="M42">
        <v>2.2929936305732501</v>
      </c>
      <c r="N42">
        <v>1.5</v>
      </c>
      <c r="O42">
        <v>4</v>
      </c>
    </row>
    <row r="43" spans="1:15">
      <c r="A43">
        <v>1.24E-3</v>
      </c>
      <c r="B43">
        <v>153</v>
      </c>
      <c r="C43">
        <v>1931</v>
      </c>
      <c r="D43">
        <v>34</v>
      </c>
      <c r="E43">
        <v>1.7999999999999999E-2</v>
      </c>
      <c r="F43">
        <v>0.222</v>
      </c>
      <c r="G43" t="s">
        <v>853</v>
      </c>
      <c r="H43" t="s">
        <v>499</v>
      </c>
      <c r="I43">
        <v>1</v>
      </c>
      <c r="J43" t="s">
        <v>854</v>
      </c>
      <c r="K43">
        <v>5</v>
      </c>
      <c r="L43" t="s">
        <v>855</v>
      </c>
      <c r="M43">
        <v>2.2546419098143202</v>
      </c>
      <c r="N43">
        <v>1.47826086956522</v>
      </c>
      <c r="O43">
        <v>4.0117994100295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E4663-A575-EC46-B08B-56F7299F7991}">
  <sheetPr codeName="Sheet4"/>
  <dimension ref="A1:O21"/>
  <sheetViews>
    <sheetView workbookViewId="0">
      <selection activeCell="H11" sqref="H11"/>
    </sheetView>
  </sheetViews>
  <sheetFormatPr baseColWidth="10" defaultRowHeight="16"/>
  <cols>
    <col min="1" max="1" width="20.1640625" style="2" bestFit="1" customWidth="1"/>
    <col min="2" max="16384" width="10.83203125" style="2"/>
  </cols>
  <sheetData>
    <row r="1" spans="1:15">
      <c r="A1" s="1" t="s">
        <v>24</v>
      </c>
      <c r="B1" s="1"/>
      <c r="C1" s="1"/>
      <c r="D1" s="1"/>
      <c r="E1" s="1"/>
      <c r="F1" s="1"/>
      <c r="G1" s="1"/>
      <c r="H1" s="1"/>
    </row>
    <row r="2" spans="1:15">
      <c r="A2" s="1"/>
      <c r="B2" s="2" t="s">
        <v>5</v>
      </c>
      <c r="G2" s="2" t="s">
        <v>6</v>
      </c>
    </row>
    <row r="3" spans="1:15">
      <c r="A3" s="30" t="s">
        <v>25</v>
      </c>
      <c r="B3" s="12">
        <v>48.3</v>
      </c>
      <c r="C3" s="13">
        <v>49.1</v>
      </c>
      <c r="D3" s="13">
        <v>49.7</v>
      </c>
      <c r="E3" s="13">
        <v>52.3</v>
      </c>
      <c r="F3" s="14">
        <v>54.8</v>
      </c>
      <c r="G3" s="21">
        <v>80.900000000000006</v>
      </c>
      <c r="H3" s="22">
        <v>86.8</v>
      </c>
      <c r="I3" s="22">
        <v>85.2</v>
      </c>
      <c r="J3" s="22">
        <v>83.6</v>
      </c>
      <c r="K3" s="23">
        <v>81.7</v>
      </c>
    </row>
    <row r="4" spans="1:15">
      <c r="A4" s="31" t="s">
        <v>27</v>
      </c>
      <c r="B4" s="15">
        <v>16.2</v>
      </c>
      <c r="C4" s="16">
        <v>15.1</v>
      </c>
      <c r="D4" s="16">
        <v>15.7</v>
      </c>
      <c r="E4" s="16">
        <v>15.9</v>
      </c>
      <c r="F4" s="17">
        <v>13.6</v>
      </c>
      <c r="G4" s="24">
        <v>8.49</v>
      </c>
      <c r="H4" s="25">
        <v>7.2</v>
      </c>
      <c r="I4" s="25">
        <v>7.11</v>
      </c>
      <c r="J4" s="25">
        <v>8.51</v>
      </c>
      <c r="K4" s="26">
        <v>8.77</v>
      </c>
    </row>
    <row r="5" spans="1:15">
      <c r="A5" s="32" t="s">
        <v>26</v>
      </c>
      <c r="B5" s="18">
        <v>35.200000000000003</v>
      </c>
      <c r="C5" s="19">
        <v>35.5</v>
      </c>
      <c r="D5" s="19">
        <v>34.299999999999997</v>
      </c>
      <c r="E5" s="19">
        <v>31.5</v>
      </c>
      <c r="F5" s="20">
        <v>31.4</v>
      </c>
      <c r="G5" s="27">
        <v>9.5</v>
      </c>
      <c r="H5" s="28">
        <v>5.44</v>
      </c>
      <c r="I5" s="28">
        <v>7.03</v>
      </c>
      <c r="J5" s="28">
        <v>7.36</v>
      </c>
      <c r="K5" s="29">
        <v>9.16</v>
      </c>
      <c r="M5" s="72"/>
      <c r="N5" s="72"/>
      <c r="O5" s="72"/>
    </row>
    <row r="6" spans="1:15">
      <c r="M6" s="72"/>
      <c r="N6" s="72"/>
      <c r="O6" s="72"/>
    </row>
    <row r="7" spans="1:15">
      <c r="A7" s="1" t="s">
        <v>0</v>
      </c>
      <c r="M7" s="72"/>
      <c r="N7" s="72"/>
      <c r="O7" s="72"/>
    </row>
    <row r="8" spans="1:15">
      <c r="A8" s="30" t="s">
        <v>25</v>
      </c>
      <c r="B8" s="79">
        <f>AVERAGE(B3:F3)</f>
        <v>50.840000000000011</v>
      </c>
      <c r="C8" s="106">
        <f>AVERAGE(G3:K3)</f>
        <v>83.64</v>
      </c>
    </row>
    <row r="9" spans="1:15">
      <c r="A9" s="31" t="s">
        <v>27</v>
      </c>
      <c r="B9" s="107">
        <f>AVERAGE(B4:F4)</f>
        <v>15.3</v>
      </c>
      <c r="C9" s="108">
        <f>AVERAGE(G4:K4)</f>
        <v>8.016</v>
      </c>
    </row>
    <row r="10" spans="1:15">
      <c r="A10" s="32" t="s">
        <v>26</v>
      </c>
      <c r="B10" s="109">
        <f>AVERAGE(B5:F5)</f>
        <v>33.58</v>
      </c>
      <c r="C10" s="110">
        <f>AVERAGE(G5:K5)</f>
        <v>7.6980000000000004</v>
      </c>
    </row>
    <row r="11" spans="1:15">
      <c r="B11" s="132"/>
      <c r="C11" s="132"/>
    </row>
    <row r="12" spans="1:15">
      <c r="A12" s="1" t="s">
        <v>7</v>
      </c>
    </row>
    <row r="13" spans="1:15">
      <c r="A13" s="30" t="s">
        <v>25</v>
      </c>
      <c r="B13" s="105">
        <f>STDEV(B3:F3)</f>
        <v>2.6735743864721613</v>
      </c>
      <c r="C13" s="111">
        <f>STDEV(G3:K3)</f>
        <v>2.4337214302380596</v>
      </c>
    </row>
    <row r="14" spans="1:15">
      <c r="A14" s="31" t="s">
        <v>27</v>
      </c>
      <c r="B14" s="112">
        <f>STDEV(B4:F4)</f>
        <v>1.0319883720275147</v>
      </c>
      <c r="C14" s="113">
        <f>STDEV(G4:K4)</f>
        <v>0.79434249540107049</v>
      </c>
      <c r="F14" s="72"/>
      <c r="G14" s="72"/>
      <c r="H14" s="72"/>
      <c r="I14" s="72"/>
      <c r="J14" s="72"/>
      <c r="K14" s="72"/>
      <c r="L14" s="72"/>
      <c r="M14" s="72"/>
      <c r="N14" s="72"/>
      <c r="O14" s="72"/>
    </row>
    <row r="15" spans="1:15">
      <c r="A15" s="32" t="s">
        <v>26</v>
      </c>
      <c r="B15" s="114">
        <f>STDEV(B5:F5)</f>
        <v>1.994241710525583</v>
      </c>
      <c r="C15" s="115">
        <f>STDEV(G5:K5)</f>
        <v>1.6616016369755973</v>
      </c>
      <c r="F15" s="72"/>
      <c r="G15" s="72"/>
      <c r="H15" s="72"/>
      <c r="I15" s="72"/>
      <c r="J15" s="72"/>
      <c r="K15" s="72"/>
      <c r="L15" s="72"/>
      <c r="M15" s="72"/>
      <c r="N15" s="72"/>
      <c r="O15" s="72"/>
    </row>
    <row r="16" spans="1:15">
      <c r="F16" s="72"/>
      <c r="G16" s="72"/>
      <c r="H16" s="72"/>
      <c r="I16" s="72"/>
      <c r="J16" s="72"/>
      <c r="K16" s="72"/>
      <c r="L16" s="72"/>
      <c r="M16" s="72"/>
      <c r="N16" s="72"/>
      <c r="O16" s="72"/>
    </row>
    <row r="17" spans="1:8">
      <c r="A17" s="1" t="s">
        <v>13</v>
      </c>
    </row>
    <row r="19" spans="1:8">
      <c r="A19" s="30" t="s">
        <v>25</v>
      </c>
      <c r="B19" s="69">
        <f>TTEST(B3:F3,G3:K3,2,2)</f>
        <v>3.6431470562090437E-8</v>
      </c>
    </row>
    <row r="20" spans="1:8">
      <c r="A20" s="31" t="s">
        <v>27</v>
      </c>
      <c r="B20" s="70">
        <f>TTEST(B4:F4,G4:K4,2,2)</f>
        <v>1.5633051628405241E-6</v>
      </c>
    </row>
    <row r="21" spans="1:8">
      <c r="A21" s="32" t="s">
        <v>26</v>
      </c>
      <c r="B21" s="71">
        <f>TTEST(B5:F5,G5:K5,2,2)</f>
        <v>1.7317859512047058E-8</v>
      </c>
      <c r="F21" s="116"/>
      <c r="G21" s="116"/>
      <c r="H21" s="116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4E187-88EA-D54E-91C3-0062CFC0042D}">
  <dimension ref="A1:G10"/>
  <sheetViews>
    <sheetView workbookViewId="0">
      <selection sqref="A1:G10"/>
    </sheetView>
  </sheetViews>
  <sheetFormatPr baseColWidth="10" defaultRowHeight="16"/>
  <sheetData>
    <row r="1" spans="1:7">
      <c r="A1" t="s">
        <v>457</v>
      </c>
      <c r="B1" t="s">
        <v>458</v>
      </c>
      <c r="C1" t="s">
        <v>459</v>
      </c>
      <c r="D1" t="s">
        <v>460</v>
      </c>
      <c r="E1" t="s">
        <v>461</v>
      </c>
      <c r="F1" t="s">
        <v>462</v>
      </c>
      <c r="G1" t="s">
        <v>449</v>
      </c>
    </row>
    <row r="2" spans="1:7">
      <c r="A2" t="s">
        <v>856</v>
      </c>
      <c r="B2" t="s">
        <v>464</v>
      </c>
      <c r="C2">
        <v>317</v>
      </c>
      <c r="D2">
        <v>-1.6425997410408899E-2</v>
      </c>
      <c r="E2">
        <v>-1.7475428762671701E-2</v>
      </c>
      <c r="F2">
        <v>9.9130233794762299E-3</v>
      </c>
      <c r="G2">
        <v>2.9739070138428698E-2</v>
      </c>
    </row>
    <row r="3" spans="1:7">
      <c r="A3" t="s">
        <v>856</v>
      </c>
      <c r="B3" t="s">
        <v>465</v>
      </c>
      <c r="C3">
        <v>221</v>
      </c>
      <c r="D3">
        <v>-1.8030376579987E-2</v>
      </c>
      <c r="E3">
        <v>-1.6577685260938502E-2</v>
      </c>
      <c r="F3">
        <v>4.0074147605935499E-3</v>
      </c>
      <c r="G3">
        <v>1.8033366422671001E-2</v>
      </c>
    </row>
    <row r="4" spans="1:7">
      <c r="A4" t="s">
        <v>856</v>
      </c>
      <c r="B4" t="s">
        <v>466</v>
      </c>
      <c r="C4">
        <v>291</v>
      </c>
      <c r="D4">
        <v>-1.7014248707407999E-2</v>
      </c>
      <c r="E4">
        <v>-1.69973277863508E-2</v>
      </c>
      <c r="F4">
        <v>0.96812397320632604</v>
      </c>
      <c r="G4">
        <v>0.96812397320632604</v>
      </c>
    </row>
    <row r="5" spans="1:7">
      <c r="A5" t="s">
        <v>857</v>
      </c>
      <c r="B5" t="s">
        <v>464</v>
      </c>
      <c r="C5">
        <v>317</v>
      </c>
      <c r="D5">
        <v>-9.5442286738557799E-2</v>
      </c>
      <c r="E5">
        <v>-9.4754575883570599E-2</v>
      </c>
      <c r="F5">
        <v>5.3238675570726902E-2</v>
      </c>
      <c r="G5">
        <v>0.119486082276636</v>
      </c>
    </row>
    <row r="6" spans="1:7">
      <c r="A6" t="s">
        <v>857</v>
      </c>
      <c r="B6" t="s">
        <v>465</v>
      </c>
      <c r="C6">
        <v>221</v>
      </c>
      <c r="D6">
        <v>-9.4026710817630504E-2</v>
      </c>
      <c r="E6">
        <v>-9.5433090849648905E-2</v>
      </c>
      <c r="F6">
        <v>5.9743041138318097E-2</v>
      </c>
      <c r="G6">
        <v>0.119486082276636</v>
      </c>
    </row>
    <row r="7" spans="1:7">
      <c r="A7" t="s">
        <v>857</v>
      </c>
      <c r="B7" t="s">
        <v>466</v>
      </c>
      <c r="C7">
        <v>291</v>
      </c>
      <c r="D7">
        <v>-9.5423894960739997E-2</v>
      </c>
      <c r="E7">
        <v>-9.4365230285311893E-2</v>
      </c>
      <c r="F7">
        <v>0.82290225775994497</v>
      </c>
      <c r="G7">
        <v>0.87130827292229496</v>
      </c>
    </row>
    <row r="8" spans="1:7">
      <c r="A8" t="s">
        <v>858</v>
      </c>
      <c r="B8" t="s">
        <v>464</v>
      </c>
      <c r="C8">
        <v>317</v>
      </c>
      <c r="D8">
        <v>0.17527966364815001</v>
      </c>
      <c r="E8">
        <v>0.171774090425484</v>
      </c>
      <c r="F8">
        <v>5.1766718909063199E-3</v>
      </c>
      <c r="G8">
        <v>1.8636018807262799E-2</v>
      </c>
    </row>
    <row r="9" spans="1:7">
      <c r="A9" t="s">
        <v>858</v>
      </c>
      <c r="B9" t="s">
        <v>465</v>
      </c>
      <c r="C9">
        <v>221</v>
      </c>
      <c r="D9">
        <v>0.16843611175780401</v>
      </c>
      <c r="E9">
        <v>0.17463872360431701</v>
      </c>
      <c r="F9" s="594">
        <v>7.9502776388255703E-6</v>
      </c>
      <c r="G9" s="594">
        <v>7.1552498749430097E-5</v>
      </c>
    </row>
    <row r="10" spans="1:7">
      <c r="A10" t="s">
        <v>858</v>
      </c>
      <c r="B10" t="s">
        <v>466</v>
      </c>
      <c r="C10">
        <v>291</v>
      </c>
      <c r="D10">
        <v>0.17447615938780101</v>
      </c>
      <c r="E10">
        <v>0.17197418128301001</v>
      </c>
      <c r="F10">
        <v>0.19667963512789299</v>
      </c>
      <c r="G10">
        <v>0.29501945269183899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024AF-D16F-FC45-888C-2C0EFA114FD6}">
  <dimension ref="A1:E23"/>
  <sheetViews>
    <sheetView workbookViewId="0">
      <selection activeCell="L44" sqref="L44"/>
    </sheetView>
  </sheetViews>
  <sheetFormatPr baseColWidth="10" defaultColWidth="8.83203125" defaultRowHeight="16"/>
  <cols>
    <col min="1" max="1" width="15.6640625" bestFit="1" customWidth="1"/>
    <col min="2" max="2" width="11" bestFit="1" customWidth="1"/>
    <col min="3" max="3" width="12" bestFit="1" customWidth="1"/>
    <col min="4" max="4" width="10" bestFit="1" customWidth="1"/>
    <col min="5" max="5" width="12.83203125" bestFit="1" customWidth="1"/>
  </cols>
  <sheetData>
    <row r="1" spans="1:5">
      <c r="A1" t="s">
        <v>859</v>
      </c>
    </row>
    <row r="2" spans="1:5">
      <c r="B2" t="s">
        <v>860</v>
      </c>
      <c r="C2" t="s">
        <v>861</v>
      </c>
      <c r="D2" t="s">
        <v>862</v>
      </c>
      <c r="E2" t="s">
        <v>863</v>
      </c>
    </row>
    <row r="3" spans="1:5">
      <c r="A3" t="s">
        <v>464</v>
      </c>
      <c r="B3">
        <v>-3.8481190000000001</v>
      </c>
      <c r="C3">
        <v>-0.90293480000000004</v>
      </c>
      <c r="D3">
        <v>0.83685160000000003</v>
      </c>
      <c r="E3">
        <v>-0.41714514000000003</v>
      </c>
    </row>
    <row r="4" spans="1:5">
      <c r="A4" t="s">
        <v>465</v>
      </c>
      <c r="B4">
        <v>-4.1369990000000003</v>
      </c>
      <c r="C4">
        <v>0.5664517</v>
      </c>
      <c r="D4">
        <v>0.139739</v>
      </c>
      <c r="E4">
        <v>-8.7103390000000003E-2</v>
      </c>
    </row>
    <row r="5" spans="1:5">
      <c r="A5" t="s">
        <v>466</v>
      </c>
      <c r="B5">
        <v>-4.2664819999999999</v>
      </c>
      <c r="C5">
        <v>-0.62992769999999998</v>
      </c>
      <c r="D5">
        <v>0.32388630000000002</v>
      </c>
      <c r="E5">
        <v>0.90515076000000005</v>
      </c>
    </row>
    <row r="7" spans="1:5">
      <c r="A7" t="s">
        <v>864</v>
      </c>
    </row>
    <row r="8" spans="1:5">
      <c r="B8" t="s">
        <v>860</v>
      </c>
      <c r="C8" t="s">
        <v>861</v>
      </c>
      <c r="D8" t="s">
        <v>862</v>
      </c>
      <c r="E8" t="s">
        <v>863</v>
      </c>
    </row>
    <row r="9" spans="1:5">
      <c r="A9" t="s">
        <v>464</v>
      </c>
      <c r="B9">
        <v>8.4855639999999996E-2</v>
      </c>
      <c r="C9">
        <v>0.28611120000000001</v>
      </c>
      <c r="D9">
        <v>0.1039258</v>
      </c>
      <c r="E9">
        <v>0.19958670000000001</v>
      </c>
    </row>
    <row r="10" spans="1:5">
      <c r="A10" t="s">
        <v>465</v>
      </c>
      <c r="B10">
        <v>9.5280050000000005E-2</v>
      </c>
      <c r="C10">
        <v>0.1819692</v>
      </c>
      <c r="D10">
        <v>0.13298479999999999</v>
      </c>
      <c r="E10">
        <v>0.18467819999999999</v>
      </c>
    </row>
    <row r="11" spans="1:5">
      <c r="A11" t="s">
        <v>466</v>
      </c>
      <c r="B11">
        <v>0.10214760000000001</v>
      </c>
      <c r="C11">
        <v>0.25725170000000003</v>
      </c>
      <c r="D11">
        <v>0.13637199999999999</v>
      </c>
      <c r="E11">
        <v>0.1536429</v>
      </c>
    </row>
    <row r="13" spans="1:5">
      <c r="A13" t="s">
        <v>865</v>
      </c>
    </row>
    <row r="14" spans="1:5">
      <c r="B14" t="s">
        <v>860</v>
      </c>
      <c r="C14" t="s">
        <v>861</v>
      </c>
      <c r="D14" t="s">
        <v>862</v>
      </c>
      <c r="E14" t="s">
        <v>863</v>
      </c>
    </row>
    <row r="15" spans="1:5">
      <c r="A15" t="s">
        <v>464</v>
      </c>
      <c r="B15">
        <v>-45.34901</v>
      </c>
      <c r="C15">
        <v>-3.1558869999999999</v>
      </c>
      <c r="D15">
        <v>8.0523969999999991</v>
      </c>
      <c r="E15">
        <v>-2.0900449999999999</v>
      </c>
    </row>
    <row r="16" spans="1:5">
      <c r="A16" t="s">
        <v>465</v>
      </c>
      <c r="B16">
        <v>-43.419359999999998</v>
      </c>
      <c r="C16">
        <v>3.1128990000000001</v>
      </c>
      <c r="D16">
        <v>1.0507899999999999</v>
      </c>
      <c r="E16">
        <v>-0.4716495</v>
      </c>
    </row>
    <row r="17" spans="1:5">
      <c r="A17" t="s">
        <v>466</v>
      </c>
      <c r="B17">
        <v>-41.76782</v>
      </c>
      <c r="C17">
        <v>-2.4486819999999998</v>
      </c>
      <c r="D17">
        <v>2.3750209999999998</v>
      </c>
      <c r="E17">
        <v>5.8912645000000001</v>
      </c>
    </row>
    <row r="19" spans="1:5">
      <c r="A19" t="s">
        <v>866</v>
      </c>
    </row>
    <row r="20" spans="1:5">
      <c r="B20" t="s">
        <v>860</v>
      </c>
      <c r="C20" t="s">
        <v>861</v>
      </c>
      <c r="D20" t="s">
        <v>862</v>
      </c>
      <c r="E20" t="s">
        <v>863</v>
      </c>
    </row>
    <row r="21" spans="1:5">
      <c r="A21" t="s">
        <v>464</v>
      </c>
      <c r="B21">
        <v>0</v>
      </c>
      <c r="C21">
        <v>1.6001069999999999E-3</v>
      </c>
      <c r="D21" s="594">
        <v>8.8817839999999996E-16</v>
      </c>
      <c r="E21" s="594">
        <v>3.6613760000000002E-2</v>
      </c>
    </row>
    <row r="22" spans="1:5">
      <c r="A22" t="s">
        <v>465</v>
      </c>
      <c r="B22">
        <v>0</v>
      </c>
      <c r="C22">
        <v>1.8525950000000001E-3</v>
      </c>
      <c r="D22" s="594">
        <v>0.29335519999999998</v>
      </c>
      <c r="E22" s="594">
        <v>0.63717699999999999</v>
      </c>
    </row>
    <row r="23" spans="1:5">
      <c r="A23" t="s">
        <v>466</v>
      </c>
      <c r="B23">
        <v>0</v>
      </c>
      <c r="C23">
        <v>1.433798E-2</v>
      </c>
      <c r="D23" s="594">
        <v>1.7547960000000001E-2</v>
      </c>
      <c r="E23" s="594">
        <v>3.8325159999999999E-9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86C5E-B0AC-8A4B-BFDE-0C637E8F19D1}">
  <dimension ref="A1:AC126"/>
  <sheetViews>
    <sheetView workbookViewId="0">
      <selection sqref="A1:A1048576"/>
    </sheetView>
  </sheetViews>
  <sheetFormatPr baseColWidth="10" defaultRowHeight="16"/>
  <cols>
    <col min="1" max="1" width="27" bestFit="1" customWidth="1"/>
  </cols>
  <sheetData>
    <row r="1" spans="1:29">
      <c r="A1" s="598" t="s">
        <v>233</v>
      </c>
      <c r="B1" s="596" t="s">
        <v>234</v>
      </c>
      <c r="C1" s="597"/>
      <c r="D1" s="596" t="s">
        <v>235</v>
      </c>
      <c r="E1" s="597"/>
      <c r="F1" s="596" t="s">
        <v>236</v>
      </c>
      <c r="G1" s="597"/>
      <c r="H1" s="596" t="s">
        <v>237</v>
      </c>
      <c r="I1" s="597"/>
      <c r="J1" s="596" t="s">
        <v>238</v>
      </c>
      <c r="K1" s="597"/>
      <c r="L1" s="596" t="s">
        <v>239</v>
      </c>
      <c r="M1" s="597"/>
      <c r="N1" s="596" t="s">
        <v>240</v>
      </c>
      <c r="O1" s="597"/>
      <c r="P1" s="596" t="s">
        <v>241</v>
      </c>
      <c r="Q1" s="597"/>
      <c r="R1" s="596" t="s">
        <v>242</v>
      </c>
      <c r="S1" s="597"/>
      <c r="T1" s="596" t="s">
        <v>243</v>
      </c>
      <c r="U1" s="597"/>
      <c r="V1" s="596" t="s">
        <v>244</v>
      </c>
      <c r="W1" s="597"/>
      <c r="X1" s="596" t="s">
        <v>245</v>
      </c>
      <c r="Y1" s="597"/>
      <c r="Z1" s="596" t="s">
        <v>246</v>
      </c>
      <c r="AA1" s="597"/>
      <c r="AB1" s="596" t="s">
        <v>247</v>
      </c>
      <c r="AC1" s="597"/>
    </row>
    <row r="2" spans="1:29">
      <c r="A2" s="599"/>
      <c r="B2" s="430" t="s">
        <v>248</v>
      </c>
      <c r="C2" s="295" t="s">
        <v>249</v>
      </c>
      <c r="D2" s="430" t="s">
        <v>248</v>
      </c>
      <c r="E2" s="295" t="s">
        <v>249</v>
      </c>
      <c r="F2" s="430" t="s">
        <v>248</v>
      </c>
      <c r="G2" s="295" t="s">
        <v>249</v>
      </c>
      <c r="H2" s="430" t="s">
        <v>248</v>
      </c>
      <c r="I2" s="295" t="s">
        <v>249</v>
      </c>
      <c r="J2" s="430" t="s">
        <v>248</v>
      </c>
      <c r="K2" s="295" t="s">
        <v>249</v>
      </c>
      <c r="L2" s="430" t="s">
        <v>248</v>
      </c>
      <c r="M2" s="295" t="s">
        <v>249</v>
      </c>
      <c r="N2" s="430" t="s">
        <v>248</v>
      </c>
      <c r="O2" s="295" t="s">
        <v>249</v>
      </c>
      <c r="P2" s="430" t="s">
        <v>248</v>
      </c>
      <c r="Q2" s="295" t="s">
        <v>249</v>
      </c>
      <c r="R2" s="430" t="s">
        <v>248</v>
      </c>
      <c r="S2" s="295" t="s">
        <v>249</v>
      </c>
      <c r="T2" s="430" t="s">
        <v>248</v>
      </c>
      <c r="U2" s="295" t="s">
        <v>249</v>
      </c>
      <c r="V2" s="430" t="s">
        <v>248</v>
      </c>
      <c r="W2" s="295" t="s">
        <v>249</v>
      </c>
      <c r="X2" s="430" t="s">
        <v>248</v>
      </c>
      <c r="Y2" s="295" t="s">
        <v>249</v>
      </c>
      <c r="Z2" s="430" t="s">
        <v>248</v>
      </c>
      <c r="AA2" s="295" t="s">
        <v>249</v>
      </c>
      <c r="AB2" s="430" t="s">
        <v>248</v>
      </c>
      <c r="AC2" s="295" t="s">
        <v>249</v>
      </c>
    </row>
    <row r="3" spans="1:29">
      <c r="A3" t="s">
        <v>250</v>
      </c>
      <c r="B3" s="430">
        <v>0.97</v>
      </c>
      <c r="C3" s="295">
        <v>0.05</v>
      </c>
      <c r="D3" s="430">
        <v>6.34</v>
      </c>
      <c r="E3" s="295">
        <v>0.20799999999999999</v>
      </c>
      <c r="F3" s="430">
        <v>13.27</v>
      </c>
      <c r="G3" s="295">
        <v>0.3775</v>
      </c>
      <c r="H3" s="430">
        <v>16.52</v>
      </c>
      <c r="I3" s="295">
        <v>0.435</v>
      </c>
      <c r="J3" s="430">
        <v>3.69</v>
      </c>
      <c r="K3" s="295">
        <v>0.158</v>
      </c>
      <c r="L3" s="430">
        <v>1.8</v>
      </c>
      <c r="M3" s="295">
        <v>6.3E-2</v>
      </c>
      <c r="N3" s="430">
        <v>0</v>
      </c>
      <c r="O3" s="295">
        <v>0</v>
      </c>
      <c r="P3" s="430">
        <v>0</v>
      </c>
      <c r="Q3" s="295">
        <v>0</v>
      </c>
      <c r="R3" s="430">
        <v>2.93</v>
      </c>
      <c r="S3" s="295">
        <v>9.5000000000000001E-2</v>
      </c>
      <c r="T3" s="430">
        <v>0</v>
      </c>
      <c r="U3" s="295">
        <v>0</v>
      </c>
      <c r="V3" s="430">
        <v>0.8</v>
      </c>
      <c r="W3" s="295">
        <v>2.6499999999999999E-2</v>
      </c>
      <c r="X3" s="430">
        <v>6.61</v>
      </c>
      <c r="Y3" s="295">
        <v>0.22</v>
      </c>
      <c r="Z3" s="430">
        <v>0</v>
      </c>
      <c r="AA3" s="295">
        <v>0</v>
      </c>
      <c r="AB3" s="430">
        <v>2.06</v>
      </c>
      <c r="AC3" s="295">
        <v>0</v>
      </c>
    </row>
    <row r="4" spans="1:29">
      <c r="A4" t="s">
        <v>251</v>
      </c>
      <c r="B4" s="430">
        <v>99.49</v>
      </c>
      <c r="C4" s="295">
        <v>2.4275000000000002</v>
      </c>
      <c r="D4" s="430">
        <v>51.81</v>
      </c>
      <c r="E4" s="295">
        <v>1.3420000000000001</v>
      </c>
      <c r="F4" s="430">
        <v>29.94</v>
      </c>
      <c r="G4" s="295">
        <v>0.9405</v>
      </c>
      <c r="H4" s="430">
        <v>345.06</v>
      </c>
      <c r="I4" s="295">
        <v>7.0655000000000001</v>
      </c>
      <c r="J4" s="430">
        <v>54.94</v>
      </c>
      <c r="K4" s="295">
        <v>1.2589999999999999</v>
      </c>
      <c r="L4" s="430">
        <v>246.09</v>
      </c>
      <c r="M4" s="295">
        <v>0.59699999999999998</v>
      </c>
      <c r="N4" s="430">
        <v>30.93</v>
      </c>
      <c r="O4" s="295">
        <v>0.26650000000000001</v>
      </c>
      <c r="P4" s="430">
        <v>0</v>
      </c>
      <c r="Q4" s="295">
        <v>0</v>
      </c>
      <c r="R4" s="430">
        <v>30.5</v>
      </c>
      <c r="S4" s="295">
        <v>0.30599999999999999</v>
      </c>
      <c r="T4" s="430">
        <v>0</v>
      </c>
      <c r="U4" s="295">
        <v>0</v>
      </c>
      <c r="V4" s="430">
        <v>0</v>
      </c>
      <c r="W4" s="295">
        <v>0</v>
      </c>
      <c r="X4" s="430">
        <v>11.34</v>
      </c>
      <c r="Y4" s="295">
        <v>0</v>
      </c>
      <c r="Z4" s="430">
        <v>0</v>
      </c>
      <c r="AA4" s="295">
        <v>0</v>
      </c>
      <c r="AB4" s="430">
        <v>0</v>
      </c>
      <c r="AC4" s="295">
        <v>0</v>
      </c>
    </row>
    <row r="5" spans="1:29">
      <c r="A5" t="s">
        <v>252</v>
      </c>
      <c r="B5" s="430">
        <v>311.85000000000002</v>
      </c>
      <c r="C5" s="295">
        <v>12.382999999999999</v>
      </c>
      <c r="D5" s="430">
        <v>154.51</v>
      </c>
      <c r="E5" s="295">
        <v>7.6425000000000001</v>
      </c>
      <c r="F5" s="430">
        <v>191.28</v>
      </c>
      <c r="G5" s="295">
        <v>6.1459999999999999</v>
      </c>
      <c r="H5" s="430">
        <v>313.94</v>
      </c>
      <c r="I5" s="295">
        <v>9.7129999999999992</v>
      </c>
      <c r="J5" s="430">
        <v>655.16999999999996</v>
      </c>
      <c r="K5" s="295">
        <v>21.231000000000002</v>
      </c>
      <c r="L5" s="430">
        <v>87.47</v>
      </c>
      <c r="M5" s="295">
        <v>4.2765000000000004</v>
      </c>
      <c r="N5" s="430">
        <v>171.57</v>
      </c>
      <c r="O5" s="295">
        <v>7.34</v>
      </c>
      <c r="P5" s="430">
        <v>27.42</v>
      </c>
      <c r="Q5" s="295">
        <v>2.5194999999999999</v>
      </c>
      <c r="R5" s="430">
        <v>102.99</v>
      </c>
      <c r="S5" s="295">
        <v>4.6675000000000004</v>
      </c>
      <c r="T5" s="430">
        <v>41.3</v>
      </c>
      <c r="U5" s="295">
        <v>3.6415000000000002</v>
      </c>
      <c r="V5" s="430">
        <v>63.88</v>
      </c>
      <c r="W5" s="295">
        <v>4.1150000000000002</v>
      </c>
      <c r="X5" s="430">
        <v>111.56</v>
      </c>
      <c r="Y5" s="295">
        <v>5.6654999999999998</v>
      </c>
      <c r="Z5" s="430">
        <v>80.91</v>
      </c>
      <c r="AA5" s="295">
        <v>3.161</v>
      </c>
      <c r="AB5" s="430">
        <v>85.44</v>
      </c>
      <c r="AC5" s="295">
        <v>3.6295000000000002</v>
      </c>
    </row>
    <row r="6" spans="1:29">
      <c r="A6" t="s">
        <v>253</v>
      </c>
      <c r="B6" s="430">
        <v>291.66000000000003</v>
      </c>
      <c r="C6" s="295">
        <v>8.3994999999999997</v>
      </c>
      <c r="D6" s="430">
        <v>429.48</v>
      </c>
      <c r="E6" s="295">
        <v>15.5345</v>
      </c>
      <c r="F6" s="430">
        <v>366.93</v>
      </c>
      <c r="G6" s="295">
        <v>8.8994999999999997</v>
      </c>
      <c r="H6" s="430">
        <v>565.82000000000005</v>
      </c>
      <c r="I6" s="295">
        <v>15.499000000000001</v>
      </c>
      <c r="J6" s="430">
        <v>258.51</v>
      </c>
      <c r="K6" s="295">
        <v>4.7074999999999996</v>
      </c>
      <c r="L6" s="430">
        <v>468.45</v>
      </c>
      <c r="M6" s="295">
        <v>9.5975000000000001</v>
      </c>
      <c r="N6" s="430">
        <v>308.86</v>
      </c>
      <c r="O6" s="295">
        <v>8.8089999999999993</v>
      </c>
      <c r="P6" s="430">
        <v>86.18</v>
      </c>
      <c r="Q6" s="295">
        <v>2.5870000000000002</v>
      </c>
      <c r="R6" s="430">
        <v>223.25</v>
      </c>
      <c r="S6" s="295">
        <v>5.9664999999999999</v>
      </c>
      <c r="T6" s="430">
        <v>272.95</v>
      </c>
      <c r="U6" s="295">
        <v>2.6815000000000002</v>
      </c>
      <c r="V6" s="430">
        <v>197.33</v>
      </c>
      <c r="W6" s="295">
        <v>6.1734999999999998</v>
      </c>
      <c r="X6" s="430">
        <v>179.12</v>
      </c>
      <c r="Y6" s="295">
        <v>4.5049999999999999</v>
      </c>
      <c r="Z6" s="430">
        <v>193.86</v>
      </c>
      <c r="AA6" s="295">
        <v>6.8265000000000002</v>
      </c>
      <c r="AB6" s="430">
        <v>179.47</v>
      </c>
      <c r="AC6" s="295">
        <v>5.7925000000000004</v>
      </c>
    </row>
    <row r="7" spans="1:29">
      <c r="A7" t="s">
        <v>254</v>
      </c>
      <c r="B7" s="430">
        <v>228.23</v>
      </c>
      <c r="C7" s="295">
        <v>4.1215000000000002</v>
      </c>
      <c r="D7" s="430">
        <v>302.58999999999997</v>
      </c>
      <c r="E7" s="295">
        <v>7.5039999999999996</v>
      </c>
      <c r="F7" s="430">
        <v>240.19</v>
      </c>
      <c r="G7" s="295">
        <v>9.6910000000000007</v>
      </c>
      <c r="H7" s="430">
        <v>1936.22</v>
      </c>
      <c r="I7" s="295">
        <v>27.638000000000002</v>
      </c>
      <c r="J7" s="430">
        <v>0</v>
      </c>
      <c r="K7" s="295">
        <v>0</v>
      </c>
      <c r="L7" s="430">
        <v>1487.06</v>
      </c>
      <c r="M7" s="295">
        <v>4.7270000000000003</v>
      </c>
      <c r="N7" s="430">
        <v>23.76</v>
      </c>
      <c r="O7" s="295">
        <v>0.251</v>
      </c>
      <c r="P7" s="430">
        <v>0</v>
      </c>
      <c r="Q7" s="295">
        <v>0</v>
      </c>
      <c r="R7" s="430">
        <v>2.4</v>
      </c>
      <c r="S7" s="295">
        <v>0</v>
      </c>
      <c r="T7" s="430">
        <v>0</v>
      </c>
      <c r="U7" s="295">
        <v>0</v>
      </c>
      <c r="V7" s="430">
        <v>0</v>
      </c>
      <c r="W7" s="295">
        <v>0</v>
      </c>
      <c r="X7" s="430">
        <v>14.91</v>
      </c>
      <c r="Y7" s="295">
        <v>0</v>
      </c>
      <c r="Z7" s="430">
        <v>0</v>
      </c>
      <c r="AA7" s="295">
        <v>0</v>
      </c>
      <c r="AB7" s="430">
        <v>0</v>
      </c>
      <c r="AC7" s="295">
        <v>0</v>
      </c>
    </row>
    <row r="8" spans="1:29">
      <c r="A8" t="s">
        <v>255</v>
      </c>
      <c r="B8" s="430">
        <v>0</v>
      </c>
      <c r="C8" s="295">
        <v>0</v>
      </c>
      <c r="D8" s="430">
        <v>0</v>
      </c>
      <c r="E8" s="295">
        <v>0</v>
      </c>
      <c r="F8" s="430">
        <v>0</v>
      </c>
      <c r="G8" s="295">
        <v>0</v>
      </c>
      <c r="H8" s="430">
        <v>33.46</v>
      </c>
      <c r="I8" s="295">
        <v>0.157</v>
      </c>
      <c r="J8" s="430">
        <v>0</v>
      </c>
      <c r="K8" s="295">
        <v>0</v>
      </c>
      <c r="L8" s="430">
        <v>0</v>
      </c>
      <c r="M8" s="295">
        <v>0</v>
      </c>
      <c r="N8" s="430">
        <v>0</v>
      </c>
      <c r="O8" s="295">
        <v>0</v>
      </c>
      <c r="P8" s="430">
        <v>0</v>
      </c>
      <c r="Q8" s="295">
        <v>0</v>
      </c>
      <c r="R8" s="430">
        <v>0</v>
      </c>
      <c r="S8" s="295">
        <v>0</v>
      </c>
      <c r="T8" s="430">
        <v>0</v>
      </c>
      <c r="U8" s="295">
        <v>0</v>
      </c>
      <c r="V8" s="430">
        <v>0</v>
      </c>
      <c r="W8" s="295">
        <v>0</v>
      </c>
      <c r="X8" s="430">
        <v>0</v>
      </c>
      <c r="Y8" s="295">
        <v>0</v>
      </c>
      <c r="Z8" s="430">
        <v>0</v>
      </c>
      <c r="AA8" s="295">
        <v>0</v>
      </c>
      <c r="AB8" s="430">
        <v>0</v>
      </c>
      <c r="AC8" s="295">
        <v>0</v>
      </c>
    </row>
    <row r="9" spans="1:29">
      <c r="A9" t="s">
        <v>256</v>
      </c>
      <c r="B9" s="430">
        <v>2283.5300000000002</v>
      </c>
      <c r="C9" s="295">
        <v>61.1905</v>
      </c>
      <c r="D9" s="430">
        <v>4766.1099999999997</v>
      </c>
      <c r="E9" s="295">
        <v>59.895499999999998</v>
      </c>
      <c r="F9" s="430">
        <v>2932.87</v>
      </c>
      <c r="G9" s="295">
        <v>76.228499999999997</v>
      </c>
      <c r="H9" s="430">
        <v>3889.33</v>
      </c>
      <c r="I9" s="295">
        <v>30.648499999999999</v>
      </c>
      <c r="J9" s="430">
        <v>3643.32</v>
      </c>
      <c r="K9" s="295">
        <v>46.467500000000001</v>
      </c>
      <c r="L9" s="430">
        <v>4139.6099999999997</v>
      </c>
      <c r="M9" s="295">
        <v>52.548999999999999</v>
      </c>
      <c r="N9" s="430">
        <v>4318.5200000000004</v>
      </c>
      <c r="O9" s="295">
        <v>54.197000000000003</v>
      </c>
      <c r="P9" s="430">
        <v>3503.15</v>
      </c>
      <c r="Q9" s="295">
        <v>30.516500000000001</v>
      </c>
      <c r="R9" s="430">
        <v>4599.07</v>
      </c>
      <c r="S9" s="295">
        <v>30.444500000000001</v>
      </c>
      <c r="T9" s="430">
        <v>3467.9</v>
      </c>
      <c r="U9" s="295">
        <v>36.234000000000002</v>
      </c>
      <c r="V9" s="430">
        <v>3736.27</v>
      </c>
      <c r="W9" s="295">
        <v>23.923999999999999</v>
      </c>
      <c r="X9" s="430">
        <v>4380.5</v>
      </c>
      <c r="Y9" s="295">
        <v>38.834499999999998</v>
      </c>
      <c r="Z9" s="430">
        <v>3834.62</v>
      </c>
      <c r="AA9" s="295">
        <v>30.466999999999999</v>
      </c>
      <c r="AB9" s="430">
        <v>4499.13</v>
      </c>
      <c r="AC9" s="295">
        <v>14.545</v>
      </c>
    </row>
    <row r="10" spans="1:29">
      <c r="A10" t="s">
        <v>257</v>
      </c>
      <c r="B10" s="430">
        <v>3675.56</v>
      </c>
      <c r="C10" s="295">
        <v>55.859000000000002</v>
      </c>
      <c r="D10" s="430">
        <v>1100.54</v>
      </c>
      <c r="E10" s="295">
        <v>31.773499999999999</v>
      </c>
      <c r="F10" s="430">
        <v>918.16</v>
      </c>
      <c r="G10" s="295">
        <v>25.422499999999999</v>
      </c>
      <c r="H10" s="430">
        <v>2128.7199999999998</v>
      </c>
      <c r="I10" s="295">
        <v>56.284500000000001</v>
      </c>
      <c r="J10" s="430">
        <v>939.87</v>
      </c>
      <c r="K10" s="295">
        <v>17.2515</v>
      </c>
      <c r="L10" s="430">
        <v>843.92</v>
      </c>
      <c r="M10" s="295">
        <v>15.951499999999999</v>
      </c>
      <c r="N10" s="430">
        <v>1257.17</v>
      </c>
      <c r="O10" s="295">
        <v>14.666</v>
      </c>
      <c r="P10" s="430">
        <v>478.7</v>
      </c>
      <c r="Q10" s="295">
        <v>6.4504999999999999</v>
      </c>
      <c r="R10" s="430">
        <v>855.7</v>
      </c>
      <c r="S10" s="295">
        <v>8.5084999999999997</v>
      </c>
      <c r="T10" s="430">
        <v>583.86</v>
      </c>
      <c r="U10" s="295">
        <v>6.3834999999999997</v>
      </c>
      <c r="V10" s="430">
        <v>695.7</v>
      </c>
      <c r="W10" s="295">
        <v>7.4480000000000004</v>
      </c>
      <c r="X10" s="430">
        <v>708.7</v>
      </c>
      <c r="Y10" s="295">
        <v>9.9830000000000005</v>
      </c>
      <c r="Z10" s="430">
        <v>567.59</v>
      </c>
      <c r="AA10" s="295">
        <v>7.3135000000000003</v>
      </c>
      <c r="AB10" s="430">
        <v>613.54999999999995</v>
      </c>
      <c r="AC10" s="295">
        <v>5.069</v>
      </c>
    </row>
    <row r="11" spans="1:29">
      <c r="A11" t="s">
        <v>258</v>
      </c>
      <c r="B11" s="430">
        <v>6549.37</v>
      </c>
      <c r="C11" s="295">
        <v>73.739999999999995</v>
      </c>
      <c r="D11" s="430">
        <v>3167.07</v>
      </c>
      <c r="E11" s="295">
        <v>58.473500000000001</v>
      </c>
      <c r="F11" s="430">
        <v>2334.64</v>
      </c>
      <c r="G11" s="295">
        <v>53.908999999999999</v>
      </c>
      <c r="H11" s="430">
        <v>6979.78</v>
      </c>
      <c r="I11" s="295">
        <v>83.926000000000002</v>
      </c>
      <c r="J11" s="430">
        <v>7108.21</v>
      </c>
      <c r="K11" s="295">
        <v>21.096499999999999</v>
      </c>
      <c r="L11" s="430">
        <v>6754.38</v>
      </c>
      <c r="M11" s="295">
        <v>29.137499999999999</v>
      </c>
      <c r="N11" s="430">
        <v>4657.47</v>
      </c>
      <c r="O11" s="295">
        <v>25.956</v>
      </c>
      <c r="P11" s="430">
        <v>2491.37</v>
      </c>
      <c r="Q11" s="295">
        <v>16.137</v>
      </c>
      <c r="R11" s="430">
        <v>3128.15</v>
      </c>
      <c r="S11" s="295">
        <v>9.5909999999999993</v>
      </c>
      <c r="T11" s="430">
        <v>1781.56</v>
      </c>
      <c r="U11" s="295">
        <v>11.6675</v>
      </c>
      <c r="V11" s="430">
        <v>2702.74</v>
      </c>
      <c r="W11" s="295">
        <v>9.1664999999999992</v>
      </c>
      <c r="X11" s="430">
        <v>3055.5</v>
      </c>
      <c r="Y11" s="295">
        <v>10.606999999999999</v>
      </c>
      <c r="Z11" s="430">
        <v>2328.3200000000002</v>
      </c>
      <c r="AA11" s="295">
        <v>10.48</v>
      </c>
      <c r="AB11" s="430">
        <v>2755.18</v>
      </c>
      <c r="AC11" s="295">
        <v>8.4265000000000008</v>
      </c>
    </row>
    <row r="12" spans="1:29">
      <c r="A12" t="s">
        <v>259</v>
      </c>
      <c r="B12" s="430">
        <v>656.45</v>
      </c>
      <c r="C12" s="295">
        <v>24.214500000000001</v>
      </c>
      <c r="D12" s="430">
        <v>936.47</v>
      </c>
      <c r="E12" s="295">
        <v>25.018000000000001</v>
      </c>
      <c r="F12" s="430">
        <v>532.51</v>
      </c>
      <c r="G12" s="295">
        <v>15.218500000000001</v>
      </c>
      <c r="H12" s="430">
        <v>931.48</v>
      </c>
      <c r="I12" s="295">
        <v>27.0685</v>
      </c>
      <c r="J12" s="430">
        <v>510.7</v>
      </c>
      <c r="K12" s="295">
        <v>14.0465</v>
      </c>
      <c r="L12" s="430">
        <v>545.5</v>
      </c>
      <c r="M12" s="295">
        <v>10.4755</v>
      </c>
      <c r="N12" s="430">
        <v>944.47</v>
      </c>
      <c r="O12" s="295">
        <v>19.786999999999999</v>
      </c>
      <c r="P12" s="430">
        <v>421.85</v>
      </c>
      <c r="Q12" s="295">
        <v>12.6465</v>
      </c>
      <c r="R12" s="430">
        <v>811.61</v>
      </c>
      <c r="S12" s="295">
        <v>16.420500000000001</v>
      </c>
      <c r="T12" s="430">
        <v>517.11</v>
      </c>
      <c r="U12" s="295">
        <v>20.766500000000001</v>
      </c>
      <c r="V12" s="430">
        <v>682.78</v>
      </c>
      <c r="W12" s="295">
        <v>21.984000000000002</v>
      </c>
      <c r="X12" s="430">
        <v>584.41</v>
      </c>
      <c r="Y12" s="295">
        <v>22.062000000000001</v>
      </c>
      <c r="Z12" s="430">
        <v>633.07000000000005</v>
      </c>
      <c r="AA12" s="295">
        <v>19.263999999999999</v>
      </c>
      <c r="AB12" s="430">
        <v>638.58000000000004</v>
      </c>
      <c r="AC12" s="295">
        <v>18.590499999999999</v>
      </c>
    </row>
    <row r="13" spans="1:29">
      <c r="A13" t="s">
        <v>260</v>
      </c>
      <c r="B13" s="430">
        <v>428.95</v>
      </c>
      <c r="C13" s="295">
        <v>9.43</v>
      </c>
      <c r="D13" s="430">
        <v>92.39</v>
      </c>
      <c r="E13" s="295">
        <v>2.2639999999999998</v>
      </c>
      <c r="F13" s="430">
        <v>34.04</v>
      </c>
      <c r="G13" s="295">
        <v>0.80500000000000005</v>
      </c>
      <c r="H13" s="430">
        <v>299.60000000000002</v>
      </c>
      <c r="I13" s="295">
        <v>5.46</v>
      </c>
      <c r="J13" s="430">
        <v>45.43</v>
      </c>
      <c r="K13" s="295">
        <v>0.50749999999999995</v>
      </c>
      <c r="L13" s="430">
        <v>155.36000000000001</v>
      </c>
      <c r="M13" s="295">
        <v>0.74750000000000005</v>
      </c>
      <c r="N13" s="430">
        <v>84.36</v>
      </c>
      <c r="O13" s="295">
        <v>0.96899999999999997</v>
      </c>
      <c r="P13" s="430">
        <v>74.760000000000005</v>
      </c>
      <c r="Q13" s="295">
        <v>0.8155</v>
      </c>
      <c r="R13" s="430">
        <v>41.21</v>
      </c>
      <c r="S13" s="295">
        <v>0.31</v>
      </c>
      <c r="T13" s="430">
        <v>32.979999999999997</v>
      </c>
      <c r="U13" s="295">
        <v>0.3695</v>
      </c>
      <c r="V13" s="430">
        <v>70.05</v>
      </c>
      <c r="W13" s="295">
        <v>0.92400000000000004</v>
      </c>
      <c r="X13" s="430">
        <v>85.84</v>
      </c>
      <c r="Y13" s="295">
        <v>0.27</v>
      </c>
      <c r="Z13" s="430">
        <v>52.79</v>
      </c>
      <c r="AA13" s="295">
        <v>0.66549999999999998</v>
      </c>
      <c r="AB13" s="430">
        <v>38.24</v>
      </c>
      <c r="AC13" s="295">
        <v>5.5500000000000001E-2</v>
      </c>
    </row>
    <row r="14" spans="1:29">
      <c r="A14" t="s">
        <v>261</v>
      </c>
      <c r="B14" s="430">
        <v>454.01</v>
      </c>
      <c r="C14" s="295">
        <v>7.0155000000000003</v>
      </c>
      <c r="D14" s="430">
        <v>197.99</v>
      </c>
      <c r="E14" s="295">
        <v>3.4670000000000001</v>
      </c>
      <c r="F14" s="430">
        <v>994.27</v>
      </c>
      <c r="G14" s="295">
        <v>19.754999999999999</v>
      </c>
      <c r="H14" s="430">
        <v>646.95000000000005</v>
      </c>
      <c r="I14" s="295">
        <v>13.176</v>
      </c>
      <c r="J14" s="430">
        <v>71.319999999999993</v>
      </c>
      <c r="K14" s="295">
        <v>0.47</v>
      </c>
      <c r="L14" s="430">
        <v>480.86</v>
      </c>
      <c r="M14" s="295">
        <v>1.871</v>
      </c>
      <c r="N14" s="430">
        <v>131.41</v>
      </c>
      <c r="O14" s="295">
        <v>1.171</v>
      </c>
      <c r="P14" s="430">
        <v>35.69</v>
      </c>
      <c r="Q14" s="295">
        <v>0.01</v>
      </c>
      <c r="R14" s="430">
        <v>0</v>
      </c>
      <c r="S14" s="295">
        <v>0</v>
      </c>
      <c r="T14" s="430">
        <v>665.94</v>
      </c>
      <c r="U14" s="295">
        <v>2.5129999999999999</v>
      </c>
      <c r="V14" s="430">
        <v>0</v>
      </c>
      <c r="W14" s="295">
        <v>0</v>
      </c>
      <c r="X14" s="430">
        <v>138.35</v>
      </c>
      <c r="Y14" s="295">
        <v>0.4395</v>
      </c>
      <c r="Z14" s="430">
        <v>33.06</v>
      </c>
      <c r="AA14" s="295">
        <v>0.13700000000000001</v>
      </c>
      <c r="AB14" s="430">
        <v>0</v>
      </c>
      <c r="AC14" s="295">
        <v>0</v>
      </c>
    </row>
    <row r="15" spans="1:29">
      <c r="A15" t="s">
        <v>262</v>
      </c>
      <c r="B15" s="430">
        <v>3613.04</v>
      </c>
      <c r="C15" s="295">
        <v>76.166499999999999</v>
      </c>
      <c r="D15" s="430">
        <v>1697.47</v>
      </c>
      <c r="E15" s="295">
        <v>41.231000000000002</v>
      </c>
      <c r="F15" s="430">
        <v>953.18</v>
      </c>
      <c r="G15" s="295">
        <v>30.819500000000001</v>
      </c>
      <c r="H15" s="430">
        <v>2224.56</v>
      </c>
      <c r="I15" s="295">
        <v>27.6995</v>
      </c>
      <c r="J15" s="430">
        <v>1088.21</v>
      </c>
      <c r="K15" s="295">
        <v>19.429500000000001</v>
      </c>
      <c r="L15" s="430">
        <v>1107.6500000000001</v>
      </c>
      <c r="M15" s="295">
        <v>21.329499999999999</v>
      </c>
      <c r="N15" s="430">
        <v>2452.25</v>
      </c>
      <c r="O15" s="295">
        <v>76.003500000000003</v>
      </c>
      <c r="P15" s="430">
        <v>568.21</v>
      </c>
      <c r="Q15" s="295">
        <v>19.100000000000001</v>
      </c>
      <c r="R15" s="430">
        <v>1082.26</v>
      </c>
      <c r="S15" s="295">
        <v>19.327000000000002</v>
      </c>
      <c r="T15" s="430">
        <v>562.1</v>
      </c>
      <c r="U15" s="295">
        <v>15.9855</v>
      </c>
      <c r="V15" s="430">
        <v>885.48</v>
      </c>
      <c r="W15" s="295">
        <v>24.54</v>
      </c>
      <c r="X15" s="430">
        <v>684.77</v>
      </c>
      <c r="Y15" s="295">
        <v>25.807500000000001</v>
      </c>
      <c r="Z15" s="430">
        <v>587.73</v>
      </c>
      <c r="AA15" s="295">
        <v>13.531000000000001</v>
      </c>
      <c r="AB15" s="430">
        <v>736.1</v>
      </c>
      <c r="AC15" s="295">
        <v>20.67</v>
      </c>
    </row>
    <row r="16" spans="1:29">
      <c r="A16" t="s">
        <v>263</v>
      </c>
      <c r="B16" s="430">
        <v>17.100000000000001</v>
      </c>
      <c r="C16" s="295">
        <v>0.63800000000000001</v>
      </c>
      <c r="D16" s="430">
        <v>8.68</v>
      </c>
      <c r="E16" s="295">
        <v>0.30499999999999999</v>
      </c>
      <c r="F16" s="430">
        <v>16.02</v>
      </c>
      <c r="G16" s="295">
        <v>0.20549999999999999</v>
      </c>
      <c r="H16" s="430">
        <v>292.56</v>
      </c>
      <c r="I16" s="295">
        <v>1.4604999999999999</v>
      </c>
      <c r="J16" s="430">
        <v>0</v>
      </c>
      <c r="K16" s="295">
        <v>0</v>
      </c>
      <c r="L16" s="430">
        <v>108.28</v>
      </c>
      <c r="M16" s="295">
        <v>0.28299999999999997</v>
      </c>
      <c r="N16" s="430">
        <v>39.409999999999997</v>
      </c>
      <c r="O16" s="295">
        <v>0.02</v>
      </c>
      <c r="P16" s="430">
        <v>0</v>
      </c>
      <c r="Q16" s="295">
        <v>0.154</v>
      </c>
      <c r="R16" s="430">
        <v>0</v>
      </c>
      <c r="S16" s="295">
        <v>0</v>
      </c>
      <c r="T16" s="430">
        <v>0</v>
      </c>
      <c r="U16" s="295">
        <v>0</v>
      </c>
      <c r="V16" s="430">
        <v>0</v>
      </c>
      <c r="W16" s="295">
        <v>0</v>
      </c>
      <c r="X16" s="430">
        <v>13.49</v>
      </c>
      <c r="Y16" s="295">
        <v>0.56299999999999994</v>
      </c>
      <c r="Z16" s="430">
        <v>0</v>
      </c>
      <c r="AA16" s="295">
        <v>0</v>
      </c>
      <c r="AB16" s="430">
        <v>0</v>
      </c>
      <c r="AC16" s="295">
        <v>0</v>
      </c>
    </row>
    <row r="17" spans="1:29">
      <c r="A17" t="s">
        <v>264</v>
      </c>
      <c r="B17" s="430">
        <v>486.19</v>
      </c>
      <c r="C17" s="295">
        <v>18.695499999999999</v>
      </c>
      <c r="D17" s="430">
        <v>283.3</v>
      </c>
      <c r="E17" s="295">
        <v>5.133</v>
      </c>
      <c r="F17" s="430">
        <v>218.79</v>
      </c>
      <c r="G17" s="295">
        <v>4.4809999999999999</v>
      </c>
      <c r="H17" s="430">
        <v>2548.16</v>
      </c>
      <c r="I17" s="295">
        <v>10.4315</v>
      </c>
      <c r="J17" s="430">
        <v>64.45</v>
      </c>
      <c r="K17" s="295">
        <v>3.1164999999999998</v>
      </c>
      <c r="L17" s="430">
        <v>2153.46</v>
      </c>
      <c r="M17" s="295">
        <v>11.220499999999999</v>
      </c>
      <c r="N17" s="430">
        <v>53.68</v>
      </c>
      <c r="O17" s="295">
        <v>0.372</v>
      </c>
      <c r="P17" s="430">
        <v>0</v>
      </c>
      <c r="Q17" s="295">
        <v>0</v>
      </c>
      <c r="R17" s="430">
        <v>13.91</v>
      </c>
      <c r="S17" s="295">
        <v>0.46200000000000002</v>
      </c>
      <c r="T17" s="430">
        <v>3.9</v>
      </c>
      <c r="U17" s="295">
        <v>0</v>
      </c>
      <c r="V17" s="430">
        <v>0</v>
      </c>
      <c r="W17" s="295">
        <v>0</v>
      </c>
      <c r="X17" s="430">
        <v>28.37</v>
      </c>
      <c r="Y17" s="295">
        <v>0.85699999999999998</v>
      </c>
      <c r="Z17" s="430">
        <v>6.1</v>
      </c>
      <c r="AA17" s="295">
        <v>9.7000000000000003E-2</v>
      </c>
      <c r="AB17" s="430">
        <v>0</v>
      </c>
      <c r="AC17" s="295">
        <v>0</v>
      </c>
    </row>
    <row r="18" spans="1:29">
      <c r="A18" t="s">
        <v>265</v>
      </c>
      <c r="B18" s="430">
        <v>130.94</v>
      </c>
      <c r="C18" s="295">
        <v>4.2370000000000001</v>
      </c>
      <c r="D18" s="430">
        <v>58.9</v>
      </c>
      <c r="E18" s="295">
        <v>2.2320000000000002</v>
      </c>
      <c r="F18" s="430">
        <v>74.86</v>
      </c>
      <c r="G18" s="295">
        <v>2.2000000000000002</v>
      </c>
      <c r="H18" s="430">
        <v>285.14</v>
      </c>
      <c r="I18" s="295">
        <v>3.2229999999999999</v>
      </c>
      <c r="J18" s="430">
        <v>70.53</v>
      </c>
      <c r="K18" s="295">
        <v>2.2814999999999999</v>
      </c>
      <c r="L18" s="430">
        <v>52.61</v>
      </c>
      <c r="M18" s="295">
        <v>0.73199999999999998</v>
      </c>
      <c r="N18" s="430">
        <v>98.68</v>
      </c>
      <c r="O18" s="295">
        <v>2.7145000000000001</v>
      </c>
      <c r="P18" s="430">
        <v>33.76</v>
      </c>
      <c r="Q18" s="295">
        <v>1.5</v>
      </c>
      <c r="R18" s="430">
        <v>58.34</v>
      </c>
      <c r="S18" s="295">
        <v>2.1139999999999999</v>
      </c>
      <c r="T18" s="430">
        <v>13.67</v>
      </c>
      <c r="U18" s="295">
        <v>0.51400000000000001</v>
      </c>
      <c r="V18" s="430">
        <v>23.25</v>
      </c>
      <c r="W18" s="295">
        <v>0.8145</v>
      </c>
      <c r="X18" s="430">
        <v>40.43</v>
      </c>
      <c r="Y18" s="295">
        <v>1.4444999999999999</v>
      </c>
      <c r="Z18" s="430">
        <v>33.89</v>
      </c>
      <c r="AA18" s="295">
        <v>0.96699999999999997</v>
      </c>
      <c r="AB18" s="430">
        <v>31</v>
      </c>
      <c r="AC18" s="295">
        <v>1</v>
      </c>
    </row>
    <row r="19" spans="1:29">
      <c r="A19" t="s">
        <v>266</v>
      </c>
      <c r="B19" s="430">
        <v>19.89</v>
      </c>
      <c r="C19" s="295">
        <v>0.4385</v>
      </c>
      <c r="D19" s="430">
        <v>0</v>
      </c>
      <c r="E19" s="295">
        <v>0</v>
      </c>
      <c r="F19" s="430">
        <v>0</v>
      </c>
      <c r="G19" s="295">
        <v>0</v>
      </c>
      <c r="H19" s="430">
        <v>65.08</v>
      </c>
      <c r="I19" s="295">
        <v>1.6225000000000001</v>
      </c>
      <c r="J19" s="430">
        <v>0</v>
      </c>
      <c r="K19" s="295">
        <v>0</v>
      </c>
      <c r="L19" s="430">
        <v>24.49</v>
      </c>
      <c r="M19" s="295">
        <v>1.2</v>
      </c>
      <c r="N19" s="430">
        <v>0</v>
      </c>
      <c r="O19" s="295">
        <v>0</v>
      </c>
      <c r="P19" s="430">
        <v>0</v>
      </c>
      <c r="Q19" s="295">
        <v>0</v>
      </c>
      <c r="R19" s="430">
        <v>0</v>
      </c>
      <c r="S19" s="295">
        <v>0</v>
      </c>
      <c r="T19" s="430">
        <v>0</v>
      </c>
      <c r="U19" s="295">
        <v>0</v>
      </c>
      <c r="V19" s="430">
        <v>0</v>
      </c>
      <c r="W19" s="295">
        <v>0</v>
      </c>
      <c r="X19" s="430">
        <v>0</v>
      </c>
      <c r="Y19" s="295">
        <v>0</v>
      </c>
      <c r="Z19" s="430">
        <v>0</v>
      </c>
      <c r="AA19" s="295">
        <v>0</v>
      </c>
      <c r="AB19" s="430">
        <v>0</v>
      </c>
      <c r="AC19" s="295">
        <v>0</v>
      </c>
    </row>
    <row r="20" spans="1:29">
      <c r="A20" t="s">
        <v>267</v>
      </c>
      <c r="B20" s="430">
        <v>63.37</v>
      </c>
      <c r="C20" s="295">
        <v>2.9155000000000002</v>
      </c>
      <c r="D20" s="430">
        <v>102.66</v>
      </c>
      <c r="E20" s="295">
        <v>5.0715000000000003</v>
      </c>
      <c r="F20" s="430">
        <v>85.72</v>
      </c>
      <c r="G20" s="295">
        <v>2.9405000000000001</v>
      </c>
      <c r="H20" s="430">
        <v>241.13</v>
      </c>
      <c r="I20" s="295">
        <v>9.8569999999999993</v>
      </c>
      <c r="J20" s="430">
        <v>41.2</v>
      </c>
      <c r="K20" s="295">
        <v>1.4455</v>
      </c>
      <c r="L20" s="430">
        <v>234.98</v>
      </c>
      <c r="M20" s="295">
        <v>9.9960000000000004</v>
      </c>
      <c r="N20" s="430">
        <v>64.16</v>
      </c>
      <c r="O20" s="295">
        <v>3.1</v>
      </c>
      <c r="P20" s="430">
        <v>12.29</v>
      </c>
      <c r="Q20" s="295">
        <v>0.63449999999999995</v>
      </c>
      <c r="R20" s="430">
        <v>29.7</v>
      </c>
      <c r="S20" s="295">
        <v>1.0029999999999999</v>
      </c>
      <c r="T20" s="430">
        <v>14.9</v>
      </c>
      <c r="U20" s="295">
        <v>0.77349999999999997</v>
      </c>
      <c r="V20" s="430">
        <v>35.159999999999997</v>
      </c>
      <c r="W20" s="295">
        <v>1.8</v>
      </c>
      <c r="X20" s="430">
        <v>26.95</v>
      </c>
      <c r="Y20" s="295">
        <v>1.1225000000000001</v>
      </c>
      <c r="Z20" s="430">
        <v>11.38</v>
      </c>
      <c r="AA20" s="295">
        <v>0.54400000000000004</v>
      </c>
      <c r="AB20" s="430">
        <v>11.88</v>
      </c>
      <c r="AC20" s="295">
        <v>0.67649999999999999</v>
      </c>
    </row>
    <row r="21" spans="1:29">
      <c r="A21" t="s">
        <v>268</v>
      </c>
      <c r="B21" s="430">
        <v>449.34</v>
      </c>
      <c r="C21" s="295">
        <v>13.247</v>
      </c>
      <c r="D21" s="430">
        <v>586.66999999999996</v>
      </c>
      <c r="E21" s="295">
        <v>20.301500000000001</v>
      </c>
      <c r="F21" s="430">
        <v>352.83</v>
      </c>
      <c r="G21" s="295">
        <v>10.882</v>
      </c>
      <c r="H21" s="430">
        <v>1000.7</v>
      </c>
      <c r="I21" s="295">
        <v>33.133499999999998</v>
      </c>
      <c r="J21" s="430">
        <v>371.99</v>
      </c>
      <c r="K21" s="295">
        <v>7.7960000000000003</v>
      </c>
      <c r="L21" s="430">
        <v>497.19</v>
      </c>
      <c r="M21" s="295">
        <v>17.670999999999999</v>
      </c>
      <c r="N21" s="430">
        <v>368.68</v>
      </c>
      <c r="O21" s="295">
        <v>11.242000000000001</v>
      </c>
      <c r="P21" s="430">
        <v>218.52</v>
      </c>
      <c r="Q21" s="295">
        <v>5.3959999999999999</v>
      </c>
      <c r="R21" s="430">
        <v>233.94</v>
      </c>
      <c r="S21" s="295">
        <v>5.125</v>
      </c>
      <c r="T21" s="430">
        <v>194.52</v>
      </c>
      <c r="U21" s="295">
        <v>6.726</v>
      </c>
      <c r="V21" s="430">
        <v>240.75</v>
      </c>
      <c r="W21" s="295">
        <v>5.4470000000000001</v>
      </c>
      <c r="X21" s="430">
        <v>203.63</v>
      </c>
      <c r="Y21" s="295">
        <v>6.0419999999999998</v>
      </c>
      <c r="Z21" s="430">
        <v>127.55</v>
      </c>
      <c r="AA21" s="295">
        <v>2.2885</v>
      </c>
      <c r="AB21" s="430">
        <v>119.39</v>
      </c>
      <c r="AC21" s="295">
        <v>3.3325</v>
      </c>
    </row>
    <row r="22" spans="1:29">
      <c r="A22" t="s">
        <v>269</v>
      </c>
      <c r="B22" s="430">
        <v>1790.47</v>
      </c>
      <c r="C22" s="295">
        <v>42.25</v>
      </c>
      <c r="D22" s="430">
        <v>459.69</v>
      </c>
      <c r="E22" s="295">
        <v>13.3985</v>
      </c>
      <c r="F22" s="430">
        <v>483.02</v>
      </c>
      <c r="G22" s="295">
        <v>12.762499999999999</v>
      </c>
      <c r="H22" s="430">
        <v>1484.97</v>
      </c>
      <c r="I22" s="295">
        <v>20.7545</v>
      </c>
      <c r="J22" s="430">
        <v>509.07</v>
      </c>
      <c r="K22" s="295">
        <v>13</v>
      </c>
      <c r="L22" s="430">
        <v>370.89</v>
      </c>
      <c r="M22" s="295">
        <v>3.0914999999999999</v>
      </c>
      <c r="N22" s="430">
        <v>622.70000000000005</v>
      </c>
      <c r="O22" s="295">
        <v>11.41</v>
      </c>
      <c r="P22" s="430">
        <v>201.15</v>
      </c>
      <c r="Q22" s="295">
        <v>2.1779999999999999</v>
      </c>
      <c r="R22" s="430">
        <v>274.19</v>
      </c>
      <c r="S22" s="295">
        <v>6.3239999999999998</v>
      </c>
      <c r="T22" s="430">
        <v>301.45999999999998</v>
      </c>
      <c r="U22" s="295">
        <v>6.0185000000000004</v>
      </c>
      <c r="V22" s="430">
        <v>285.58999999999997</v>
      </c>
      <c r="W22" s="295">
        <v>4.4660000000000002</v>
      </c>
      <c r="X22" s="430">
        <v>353.84</v>
      </c>
      <c r="Y22" s="295">
        <v>2.0830000000000002</v>
      </c>
      <c r="Z22" s="430">
        <v>199.2</v>
      </c>
      <c r="AA22" s="295">
        <v>0.83699999999999997</v>
      </c>
      <c r="AB22" s="430">
        <v>197.16</v>
      </c>
      <c r="AC22" s="295">
        <v>1.6930000000000001</v>
      </c>
    </row>
    <row r="23" spans="1:29">
      <c r="A23" t="s">
        <v>270</v>
      </c>
      <c r="B23" s="430">
        <v>183.27</v>
      </c>
      <c r="C23" s="295">
        <v>6.3125</v>
      </c>
      <c r="D23" s="430">
        <v>100.95</v>
      </c>
      <c r="E23" s="295">
        <v>3.8304999999999998</v>
      </c>
      <c r="F23" s="430">
        <v>42.98</v>
      </c>
      <c r="G23" s="295">
        <v>0.4965</v>
      </c>
      <c r="H23" s="430">
        <v>322.33</v>
      </c>
      <c r="I23" s="295">
        <v>8.3185000000000002</v>
      </c>
      <c r="J23" s="430">
        <v>30.11</v>
      </c>
      <c r="K23" s="295">
        <v>0.85650000000000004</v>
      </c>
      <c r="L23" s="430">
        <v>247.91</v>
      </c>
      <c r="M23" s="295">
        <v>8.9120000000000008</v>
      </c>
      <c r="N23" s="430">
        <v>50.36</v>
      </c>
      <c r="O23" s="295">
        <v>1.4544999999999999</v>
      </c>
      <c r="P23" s="430">
        <v>0.95</v>
      </c>
      <c r="Q23" s="295">
        <v>4.2000000000000003E-2</v>
      </c>
      <c r="R23" s="430">
        <v>1.06</v>
      </c>
      <c r="S23" s="295">
        <v>6.0999999999999999E-2</v>
      </c>
      <c r="T23" s="430">
        <v>0</v>
      </c>
      <c r="U23" s="295">
        <v>0</v>
      </c>
      <c r="V23" s="430">
        <v>2.69</v>
      </c>
      <c r="W23" s="295">
        <v>0.02</v>
      </c>
      <c r="X23" s="430">
        <v>4.25</v>
      </c>
      <c r="Y23" s="295">
        <v>0.13300000000000001</v>
      </c>
      <c r="Z23" s="430">
        <v>0</v>
      </c>
      <c r="AA23" s="295">
        <v>0</v>
      </c>
      <c r="AB23" s="430">
        <v>0</v>
      </c>
      <c r="AC23" s="295">
        <v>0</v>
      </c>
    </row>
    <row r="24" spans="1:29">
      <c r="A24" t="s">
        <v>271</v>
      </c>
      <c r="B24" s="430">
        <v>4385.37</v>
      </c>
      <c r="C24" s="295">
        <v>137.6045</v>
      </c>
      <c r="D24" s="430">
        <v>3427.48</v>
      </c>
      <c r="E24" s="295">
        <v>123.2055</v>
      </c>
      <c r="F24" s="430">
        <v>2063.8200000000002</v>
      </c>
      <c r="G24" s="295">
        <v>42.887</v>
      </c>
      <c r="H24" s="430">
        <v>4063.5</v>
      </c>
      <c r="I24" s="295">
        <v>90.625</v>
      </c>
      <c r="J24" s="430">
        <v>1980.56</v>
      </c>
      <c r="K24" s="295">
        <v>28.343</v>
      </c>
      <c r="L24" s="430">
        <v>2293.0100000000002</v>
      </c>
      <c r="M24" s="295">
        <v>30.8415</v>
      </c>
      <c r="N24" s="430">
        <v>3310.65</v>
      </c>
      <c r="O24" s="295">
        <v>101.12350000000001</v>
      </c>
      <c r="P24" s="430">
        <v>1422.06</v>
      </c>
      <c r="Q24" s="295">
        <v>28.113499999999998</v>
      </c>
      <c r="R24" s="430">
        <v>2277.4</v>
      </c>
      <c r="S24" s="295">
        <v>50.017000000000003</v>
      </c>
      <c r="T24" s="430">
        <v>1682.12</v>
      </c>
      <c r="U24" s="295">
        <v>30.903500000000001</v>
      </c>
      <c r="V24" s="430">
        <v>2007.94</v>
      </c>
      <c r="W24" s="295">
        <v>49.308</v>
      </c>
      <c r="X24" s="430">
        <v>2257.62</v>
      </c>
      <c r="Y24" s="295">
        <v>25.675999999999998</v>
      </c>
      <c r="Z24" s="430">
        <v>2128.6799999999998</v>
      </c>
      <c r="AA24" s="295">
        <v>46.857999999999997</v>
      </c>
      <c r="AB24" s="430">
        <v>2111.06</v>
      </c>
      <c r="AC24" s="295">
        <v>53.273499999999999</v>
      </c>
    </row>
    <row r="25" spans="1:29">
      <c r="A25" t="s">
        <v>272</v>
      </c>
      <c r="B25" s="430">
        <v>5912.36</v>
      </c>
      <c r="C25" s="295">
        <v>158.19499999999999</v>
      </c>
      <c r="D25" s="430">
        <v>4957.1499999999996</v>
      </c>
      <c r="E25" s="295">
        <v>60.169499999999999</v>
      </c>
      <c r="F25" s="430">
        <v>2804.57</v>
      </c>
      <c r="G25" s="295">
        <v>61.957000000000001</v>
      </c>
      <c r="H25" s="430">
        <v>4251</v>
      </c>
      <c r="I25" s="295">
        <v>46.358499999999999</v>
      </c>
      <c r="J25" s="430">
        <v>3579.11</v>
      </c>
      <c r="K25" s="295">
        <v>32.069499999999998</v>
      </c>
      <c r="L25" s="430">
        <v>3654.91</v>
      </c>
      <c r="M25" s="295">
        <v>29.736000000000001</v>
      </c>
      <c r="N25" s="430">
        <v>5091.34</v>
      </c>
      <c r="O25" s="295">
        <v>38.546999999999997</v>
      </c>
      <c r="P25" s="430">
        <v>2413.35</v>
      </c>
      <c r="Q25" s="295">
        <v>13.34</v>
      </c>
      <c r="R25" s="430">
        <v>4776.74</v>
      </c>
      <c r="S25" s="295">
        <v>41.314999999999998</v>
      </c>
      <c r="T25" s="430">
        <v>2813.08</v>
      </c>
      <c r="U25" s="295">
        <v>28.525500000000001</v>
      </c>
      <c r="V25" s="430">
        <v>4135.9799999999996</v>
      </c>
      <c r="W25" s="295">
        <v>43.447000000000003</v>
      </c>
      <c r="X25" s="430">
        <v>3796.84</v>
      </c>
      <c r="Y25" s="295">
        <v>37.781500000000001</v>
      </c>
      <c r="Z25" s="430">
        <v>4022.23</v>
      </c>
      <c r="AA25" s="295">
        <v>28.391999999999999</v>
      </c>
      <c r="AB25" s="430">
        <v>3668.88</v>
      </c>
      <c r="AC25" s="295">
        <v>47.874000000000002</v>
      </c>
    </row>
    <row r="26" spans="1:29">
      <c r="A26" t="s">
        <v>273</v>
      </c>
      <c r="B26" s="430">
        <v>308.07</v>
      </c>
      <c r="C26" s="295">
        <v>12.185</v>
      </c>
      <c r="D26" s="430">
        <v>369.55</v>
      </c>
      <c r="E26" s="295">
        <v>8.6044999999999998</v>
      </c>
      <c r="F26" s="430">
        <v>272.5</v>
      </c>
      <c r="G26" s="295">
        <v>9.0954999999999995</v>
      </c>
      <c r="H26" s="430">
        <v>349.65</v>
      </c>
      <c r="I26" s="295">
        <v>9.2104999999999997</v>
      </c>
      <c r="J26" s="430">
        <v>231.31</v>
      </c>
      <c r="K26" s="295">
        <v>6.5439999999999996</v>
      </c>
      <c r="L26" s="430">
        <v>190.3</v>
      </c>
      <c r="M26" s="295">
        <v>5.8559999999999999</v>
      </c>
      <c r="N26" s="430">
        <v>384.38</v>
      </c>
      <c r="O26" s="295">
        <v>8.5734999999999992</v>
      </c>
      <c r="P26" s="430">
        <v>164.33</v>
      </c>
      <c r="Q26" s="295">
        <v>4.718</v>
      </c>
      <c r="R26" s="430">
        <v>297.38</v>
      </c>
      <c r="S26" s="295">
        <v>8.8550000000000004</v>
      </c>
      <c r="T26" s="430">
        <v>194.23</v>
      </c>
      <c r="U26" s="295">
        <v>3.4855</v>
      </c>
      <c r="V26" s="430">
        <v>214.05</v>
      </c>
      <c r="W26" s="295">
        <v>6.77</v>
      </c>
      <c r="X26" s="430">
        <v>250.84</v>
      </c>
      <c r="Y26" s="295">
        <v>6.9175000000000004</v>
      </c>
      <c r="Z26" s="430">
        <v>242.93</v>
      </c>
      <c r="AA26" s="295">
        <v>7.3319999999999999</v>
      </c>
      <c r="AB26" s="430">
        <v>204.1</v>
      </c>
      <c r="AC26" s="295">
        <v>7.1055000000000001</v>
      </c>
    </row>
    <row r="27" spans="1:29">
      <c r="A27" t="s">
        <v>274</v>
      </c>
      <c r="B27" s="430">
        <v>712.86</v>
      </c>
      <c r="C27" s="295">
        <v>20.469000000000001</v>
      </c>
      <c r="D27" s="430">
        <v>2021.7</v>
      </c>
      <c r="E27" s="295">
        <v>33.478000000000002</v>
      </c>
      <c r="F27" s="430">
        <v>946.25</v>
      </c>
      <c r="G27" s="295">
        <v>25.027999999999999</v>
      </c>
      <c r="H27" s="430">
        <v>2031.09</v>
      </c>
      <c r="I27" s="295">
        <v>69.950999999999993</v>
      </c>
      <c r="J27" s="430">
        <v>1370.02</v>
      </c>
      <c r="K27" s="295">
        <v>13.153</v>
      </c>
      <c r="L27" s="430">
        <v>1349.01</v>
      </c>
      <c r="M27" s="295">
        <v>44.639499999999998</v>
      </c>
      <c r="N27" s="430">
        <v>1558.02</v>
      </c>
      <c r="O27" s="295">
        <v>32.613500000000002</v>
      </c>
      <c r="P27" s="430">
        <v>1166.96</v>
      </c>
      <c r="Q27" s="295">
        <v>20.454499999999999</v>
      </c>
      <c r="R27" s="430">
        <v>2315.94</v>
      </c>
      <c r="S27" s="295">
        <v>20.033000000000001</v>
      </c>
      <c r="T27" s="430">
        <v>1142.8499999999999</v>
      </c>
      <c r="U27" s="295">
        <v>23.965</v>
      </c>
      <c r="V27" s="430">
        <v>1896.61</v>
      </c>
      <c r="W27" s="295">
        <v>15.662000000000001</v>
      </c>
      <c r="X27" s="430">
        <v>1433.16</v>
      </c>
      <c r="Y27" s="295">
        <v>20.006499999999999</v>
      </c>
      <c r="Z27" s="430">
        <v>1215.2</v>
      </c>
      <c r="AA27" s="295">
        <v>16.620999999999999</v>
      </c>
      <c r="AB27" s="430">
        <v>1379.76</v>
      </c>
      <c r="AC27" s="295">
        <v>11.871</v>
      </c>
    </row>
    <row r="28" spans="1:29">
      <c r="A28" t="s">
        <v>275</v>
      </c>
      <c r="B28" s="430">
        <v>908.52</v>
      </c>
      <c r="C28" s="295">
        <v>38.6785</v>
      </c>
      <c r="D28" s="430">
        <v>2277.9699999999998</v>
      </c>
      <c r="E28" s="295">
        <v>41.805</v>
      </c>
      <c r="F28" s="430">
        <v>4898.57</v>
      </c>
      <c r="G28" s="295">
        <v>112.16849999999999</v>
      </c>
      <c r="H28" s="430">
        <v>1956.21</v>
      </c>
      <c r="I28" s="295">
        <v>57.993000000000002</v>
      </c>
      <c r="J28" s="430">
        <v>1213.8900000000001</v>
      </c>
      <c r="K28" s="295">
        <v>7.423</v>
      </c>
      <c r="L28" s="430">
        <v>1162.92</v>
      </c>
      <c r="M28" s="295">
        <v>19.608000000000001</v>
      </c>
      <c r="N28" s="430">
        <v>1771.2</v>
      </c>
      <c r="O28" s="295">
        <v>44.887999999999998</v>
      </c>
      <c r="P28" s="430">
        <v>928.7</v>
      </c>
      <c r="Q28" s="295">
        <v>16.783999999999999</v>
      </c>
      <c r="R28" s="430">
        <v>2186.16</v>
      </c>
      <c r="S28" s="295">
        <v>27.667999999999999</v>
      </c>
      <c r="T28" s="430">
        <v>985.31</v>
      </c>
      <c r="U28" s="295">
        <v>14.1685</v>
      </c>
      <c r="V28" s="430">
        <v>1857.45</v>
      </c>
      <c r="W28" s="295">
        <v>18.1175</v>
      </c>
      <c r="X28" s="430">
        <v>1191.92</v>
      </c>
      <c r="Y28" s="295">
        <v>16.431000000000001</v>
      </c>
      <c r="Z28" s="430">
        <v>1098.06</v>
      </c>
      <c r="AA28" s="295">
        <v>21.190999999999999</v>
      </c>
      <c r="AB28" s="430">
        <v>1237.07</v>
      </c>
      <c r="AC28" s="295">
        <v>12.189500000000001</v>
      </c>
    </row>
    <row r="29" spans="1:29">
      <c r="A29" t="s">
        <v>276</v>
      </c>
      <c r="B29" s="430">
        <v>3947.4</v>
      </c>
      <c r="C29" s="295">
        <v>63.277500000000003</v>
      </c>
      <c r="D29" s="430">
        <v>3551.3</v>
      </c>
      <c r="E29" s="295">
        <v>46.631500000000003</v>
      </c>
      <c r="F29" s="430">
        <v>1964.88</v>
      </c>
      <c r="G29" s="295">
        <v>37.563499999999998</v>
      </c>
      <c r="H29" s="430">
        <v>3623.84</v>
      </c>
      <c r="I29" s="295">
        <v>58.945</v>
      </c>
      <c r="J29" s="430">
        <v>2573.13</v>
      </c>
      <c r="K29" s="295">
        <v>13.529500000000001</v>
      </c>
      <c r="L29" s="430">
        <v>2184.83</v>
      </c>
      <c r="M29" s="295">
        <v>14.297000000000001</v>
      </c>
      <c r="N29" s="430">
        <v>3092.94</v>
      </c>
      <c r="O29" s="295">
        <v>49.287500000000001</v>
      </c>
      <c r="P29" s="430">
        <v>1753.98</v>
      </c>
      <c r="Q29" s="295">
        <v>8.3744999999999994</v>
      </c>
      <c r="R29" s="430">
        <v>3303.22</v>
      </c>
      <c r="S29" s="295">
        <v>35.235999999999997</v>
      </c>
      <c r="T29" s="430">
        <v>2168.62</v>
      </c>
      <c r="U29" s="295">
        <v>12.603</v>
      </c>
      <c r="V29" s="430">
        <v>5286.92</v>
      </c>
      <c r="W29" s="295">
        <v>21.680499999999999</v>
      </c>
      <c r="X29" s="430">
        <v>2113.56</v>
      </c>
      <c r="Y29" s="295">
        <v>9.2889999999999997</v>
      </c>
      <c r="Z29" s="430">
        <v>2538.81</v>
      </c>
      <c r="AA29" s="295">
        <v>25.201000000000001</v>
      </c>
      <c r="AB29" s="430">
        <v>2474.4299999999998</v>
      </c>
      <c r="AC29" s="295">
        <v>18.823499999999999</v>
      </c>
    </row>
    <row r="30" spans="1:29">
      <c r="A30" t="s">
        <v>277</v>
      </c>
      <c r="B30" s="430">
        <v>1344.85</v>
      </c>
      <c r="C30" s="295">
        <v>42.182000000000002</v>
      </c>
      <c r="D30" s="430">
        <v>1948.74</v>
      </c>
      <c r="E30" s="295">
        <v>30.284500000000001</v>
      </c>
      <c r="F30" s="430">
        <v>2094.1</v>
      </c>
      <c r="G30" s="295">
        <v>43.060499999999998</v>
      </c>
      <c r="H30" s="430">
        <v>2193.17</v>
      </c>
      <c r="I30" s="295">
        <v>84.582499999999996</v>
      </c>
      <c r="J30" s="430">
        <v>2158.0300000000002</v>
      </c>
      <c r="K30" s="295">
        <v>19.619499999999999</v>
      </c>
      <c r="L30" s="430">
        <v>1246.8499999999999</v>
      </c>
      <c r="M30" s="295">
        <v>12.913500000000001</v>
      </c>
      <c r="N30" s="430">
        <v>5160.91</v>
      </c>
      <c r="O30" s="295">
        <v>96.116</v>
      </c>
      <c r="P30" s="430">
        <v>843.72</v>
      </c>
      <c r="Q30" s="295">
        <v>8.7594999999999992</v>
      </c>
      <c r="R30" s="430">
        <v>1155.58</v>
      </c>
      <c r="S30" s="295">
        <v>22.474499999999999</v>
      </c>
      <c r="T30" s="430">
        <v>975.09</v>
      </c>
      <c r="U30" s="295">
        <v>11.0525</v>
      </c>
      <c r="V30" s="430">
        <v>1149.1500000000001</v>
      </c>
      <c r="W30" s="295">
        <v>28.409500000000001</v>
      </c>
      <c r="X30" s="430">
        <v>1157.01</v>
      </c>
      <c r="Y30" s="295">
        <v>22.1355</v>
      </c>
      <c r="Z30" s="430">
        <v>924.04</v>
      </c>
      <c r="AA30" s="295">
        <v>27.998000000000001</v>
      </c>
      <c r="AB30" s="430">
        <v>1067.8499999999999</v>
      </c>
      <c r="AC30" s="295">
        <v>20.5305</v>
      </c>
    </row>
    <row r="31" spans="1:29">
      <c r="A31" t="s">
        <v>278</v>
      </c>
      <c r="B31" s="430">
        <v>3058.04</v>
      </c>
      <c r="C31" s="295">
        <v>31.568999999999999</v>
      </c>
      <c r="D31" s="430">
        <v>3584.83</v>
      </c>
      <c r="E31" s="295">
        <v>79.523499999999999</v>
      </c>
      <c r="F31" s="430">
        <v>2017.63</v>
      </c>
      <c r="G31" s="295">
        <v>51.043500000000002</v>
      </c>
      <c r="H31" s="430">
        <v>3222.26</v>
      </c>
      <c r="I31" s="295">
        <v>103.935</v>
      </c>
      <c r="J31" s="430">
        <v>3122.51</v>
      </c>
      <c r="K31" s="295">
        <v>23.9895</v>
      </c>
      <c r="L31" s="430">
        <v>2495.59</v>
      </c>
      <c r="M31" s="295">
        <v>26.270499999999998</v>
      </c>
      <c r="N31" s="430">
        <v>2924.98</v>
      </c>
      <c r="O31" s="295">
        <v>49.524000000000001</v>
      </c>
      <c r="P31" s="430">
        <v>1372.75</v>
      </c>
      <c r="Q31" s="295">
        <v>28.863499999999998</v>
      </c>
      <c r="R31" s="430">
        <v>2152.19</v>
      </c>
      <c r="S31" s="295">
        <v>38.291499999999999</v>
      </c>
      <c r="T31" s="430">
        <v>1460.43</v>
      </c>
      <c r="U31" s="295">
        <v>19.782499999999999</v>
      </c>
      <c r="V31" s="430">
        <v>2034.42</v>
      </c>
      <c r="W31" s="295">
        <v>30.72</v>
      </c>
      <c r="X31" s="430">
        <v>1805.38</v>
      </c>
      <c r="Y31" s="295">
        <v>54.502499999999998</v>
      </c>
      <c r="Z31" s="430">
        <v>1758.5</v>
      </c>
      <c r="AA31" s="295">
        <v>33.971499999999999</v>
      </c>
      <c r="AB31" s="430">
        <v>2584.7399999999998</v>
      </c>
      <c r="AC31" s="295">
        <v>41.4315</v>
      </c>
    </row>
    <row r="32" spans="1:29">
      <c r="A32" t="s">
        <v>279</v>
      </c>
      <c r="B32" s="430">
        <v>2031.27</v>
      </c>
      <c r="C32" s="295">
        <v>42.72</v>
      </c>
      <c r="D32" s="430">
        <v>2264.4499999999998</v>
      </c>
      <c r="E32" s="295">
        <v>41.706499999999998</v>
      </c>
      <c r="F32" s="430">
        <v>1485.86</v>
      </c>
      <c r="G32" s="295">
        <v>29.6965</v>
      </c>
      <c r="H32" s="430">
        <v>2475.65</v>
      </c>
      <c r="I32" s="295">
        <v>53.973999999999997</v>
      </c>
      <c r="J32" s="430">
        <v>1694.04</v>
      </c>
      <c r="K32" s="295">
        <v>24.331499999999998</v>
      </c>
      <c r="L32" s="430">
        <v>1518.12</v>
      </c>
      <c r="M32" s="295">
        <v>20.129000000000001</v>
      </c>
      <c r="N32" s="430">
        <v>2232.65</v>
      </c>
      <c r="O32" s="295">
        <v>22.1675</v>
      </c>
      <c r="P32" s="430">
        <v>974.06</v>
      </c>
      <c r="Q32" s="295">
        <v>10.547000000000001</v>
      </c>
      <c r="R32" s="430">
        <v>1563.23</v>
      </c>
      <c r="S32" s="295">
        <v>18.66</v>
      </c>
      <c r="T32" s="430">
        <v>1008.45</v>
      </c>
      <c r="U32" s="295">
        <v>13.933</v>
      </c>
      <c r="V32" s="430">
        <v>1431.21</v>
      </c>
      <c r="W32" s="295">
        <v>31.071000000000002</v>
      </c>
      <c r="X32" s="430">
        <v>1389.19</v>
      </c>
      <c r="Y32" s="295">
        <v>9.6649999999999991</v>
      </c>
      <c r="Z32" s="430">
        <v>1226.32</v>
      </c>
      <c r="AA32" s="295">
        <v>13.456</v>
      </c>
      <c r="AB32" s="430">
        <v>1472.59</v>
      </c>
      <c r="AC32" s="295">
        <v>24.878</v>
      </c>
    </row>
    <row r="33" spans="1:29">
      <c r="A33" t="s">
        <v>280</v>
      </c>
      <c r="B33" s="430">
        <v>3308.28</v>
      </c>
      <c r="C33" s="295">
        <v>70.950500000000005</v>
      </c>
      <c r="D33" s="430">
        <v>4606.9799999999996</v>
      </c>
      <c r="E33" s="295">
        <v>29.952000000000002</v>
      </c>
      <c r="F33" s="430">
        <v>2592.4699999999998</v>
      </c>
      <c r="G33" s="295">
        <v>44.579000000000001</v>
      </c>
      <c r="H33" s="430">
        <v>4000.58</v>
      </c>
      <c r="I33" s="295">
        <v>38.201000000000001</v>
      </c>
      <c r="J33" s="430">
        <v>3774.05</v>
      </c>
      <c r="K33" s="295">
        <v>26.055</v>
      </c>
      <c r="L33" s="430">
        <v>3198.49</v>
      </c>
      <c r="M33" s="295">
        <v>38.404000000000003</v>
      </c>
      <c r="N33" s="430">
        <v>4812.7700000000004</v>
      </c>
      <c r="O33" s="295">
        <v>34.911999999999999</v>
      </c>
      <c r="P33" s="430">
        <v>3074.97</v>
      </c>
      <c r="Q33" s="295">
        <v>15.97</v>
      </c>
      <c r="R33" s="430">
        <v>3770.41</v>
      </c>
      <c r="S33" s="295">
        <v>18.948</v>
      </c>
      <c r="T33" s="430">
        <v>2891.18</v>
      </c>
      <c r="U33" s="295">
        <v>23.280999999999999</v>
      </c>
      <c r="V33" s="430">
        <v>4592.84</v>
      </c>
      <c r="W33" s="295">
        <v>29.268000000000001</v>
      </c>
      <c r="X33" s="430">
        <v>4180.8599999999997</v>
      </c>
      <c r="Y33" s="295">
        <v>36.310499999999998</v>
      </c>
      <c r="Z33" s="430">
        <v>3415.94</v>
      </c>
      <c r="AA33" s="295">
        <v>14.236000000000001</v>
      </c>
      <c r="AB33" s="430">
        <v>13858.41</v>
      </c>
      <c r="AC33" s="295">
        <v>54.986499999999999</v>
      </c>
    </row>
    <row r="34" spans="1:29">
      <c r="A34" t="s">
        <v>281</v>
      </c>
      <c r="B34" s="430">
        <v>4144.07</v>
      </c>
      <c r="C34" s="295">
        <v>77.73</v>
      </c>
      <c r="D34" s="430">
        <v>10984.29</v>
      </c>
      <c r="E34" s="295">
        <v>114.3305</v>
      </c>
      <c r="F34" s="430">
        <v>6292.93</v>
      </c>
      <c r="G34" s="295">
        <v>68.231499999999997</v>
      </c>
      <c r="H34" s="430">
        <v>5413.91</v>
      </c>
      <c r="I34" s="295">
        <v>79.105999999999995</v>
      </c>
      <c r="J34" s="430">
        <v>8812.26</v>
      </c>
      <c r="K34" s="295">
        <v>32.509</v>
      </c>
      <c r="L34" s="430">
        <v>21374.75</v>
      </c>
      <c r="M34" s="295">
        <v>55.591000000000001</v>
      </c>
      <c r="N34" s="430">
        <v>10723.96</v>
      </c>
      <c r="O34" s="295">
        <v>80.953000000000003</v>
      </c>
      <c r="P34" s="430">
        <v>9058.5499999999993</v>
      </c>
      <c r="Q34" s="295">
        <v>37.561</v>
      </c>
      <c r="R34" s="430">
        <v>11266.47</v>
      </c>
      <c r="S34" s="295">
        <v>143.0395</v>
      </c>
      <c r="T34" s="430">
        <v>8538.7999999999993</v>
      </c>
      <c r="U34" s="295">
        <v>31.913</v>
      </c>
      <c r="V34" s="430">
        <v>9834.4599999999991</v>
      </c>
      <c r="W34" s="295">
        <v>27.2865</v>
      </c>
      <c r="X34" s="430">
        <v>11330.73</v>
      </c>
      <c r="Y34" s="295">
        <v>80.958500000000001</v>
      </c>
      <c r="Z34" s="430">
        <v>10329.07</v>
      </c>
      <c r="AA34" s="295">
        <v>69.197000000000003</v>
      </c>
      <c r="AB34" s="430">
        <v>12655.48</v>
      </c>
      <c r="AC34" s="295">
        <v>47.627499999999998</v>
      </c>
    </row>
    <row r="35" spans="1:29">
      <c r="A35" t="s">
        <v>282</v>
      </c>
      <c r="B35" s="430">
        <v>1957.09</v>
      </c>
      <c r="C35" s="295">
        <v>42.472000000000001</v>
      </c>
      <c r="D35" s="430">
        <v>532.83000000000004</v>
      </c>
      <c r="E35" s="295">
        <v>13.612</v>
      </c>
      <c r="F35" s="430">
        <v>434.74</v>
      </c>
      <c r="G35" s="295">
        <v>8.4390000000000001</v>
      </c>
      <c r="H35" s="430">
        <v>1140.3699999999999</v>
      </c>
      <c r="I35" s="295">
        <v>24.167000000000002</v>
      </c>
      <c r="J35" s="430">
        <v>391.9</v>
      </c>
      <c r="K35" s="295">
        <v>7.3079999999999998</v>
      </c>
      <c r="L35" s="430">
        <v>455.91</v>
      </c>
      <c r="M35" s="295">
        <v>13.019</v>
      </c>
      <c r="N35" s="430">
        <v>484.47</v>
      </c>
      <c r="O35" s="295">
        <v>12.359</v>
      </c>
      <c r="P35" s="430">
        <v>198.28</v>
      </c>
      <c r="Q35" s="295">
        <v>5.4234999999999998</v>
      </c>
      <c r="R35" s="430">
        <v>224.29</v>
      </c>
      <c r="S35" s="295">
        <v>6.35</v>
      </c>
      <c r="T35" s="430">
        <v>264.11</v>
      </c>
      <c r="U35" s="295">
        <v>7.5795000000000003</v>
      </c>
      <c r="V35" s="430">
        <v>204.34</v>
      </c>
      <c r="W35" s="295">
        <v>5.5259999999999998</v>
      </c>
      <c r="X35" s="430">
        <v>304.17</v>
      </c>
      <c r="Y35" s="295">
        <v>7.7069999999999999</v>
      </c>
      <c r="Z35" s="430">
        <v>199.13</v>
      </c>
      <c r="AA35" s="295">
        <v>4.9115000000000002</v>
      </c>
      <c r="AB35" s="430">
        <v>201.92</v>
      </c>
      <c r="AC35" s="295">
        <v>5.5129999999999999</v>
      </c>
    </row>
    <row r="36" spans="1:29">
      <c r="A36" t="s">
        <v>283</v>
      </c>
      <c r="B36" s="430">
        <v>0</v>
      </c>
      <c r="C36" s="295">
        <v>0</v>
      </c>
      <c r="D36" s="430">
        <v>0</v>
      </c>
      <c r="E36" s="295">
        <v>0</v>
      </c>
      <c r="F36" s="430">
        <v>6.75</v>
      </c>
      <c r="G36" s="295">
        <v>0.24099999999999999</v>
      </c>
      <c r="H36" s="430">
        <v>5.98</v>
      </c>
      <c r="I36" s="295">
        <v>0.16350000000000001</v>
      </c>
      <c r="J36" s="430">
        <v>0</v>
      </c>
      <c r="K36" s="295">
        <v>0</v>
      </c>
      <c r="L36" s="430">
        <v>0</v>
      </c>
      <c r="M36" s="295">
        <v>0</v>
      </c>
      <c r="N36" s="430">
        <v>7.15</v>
      </c>
      <c r="O36" s="295">
        <v>7.9500000000000001E-2</v>
      </c>
      <c r="P36" s="430">
        <v>0</v>
      </c>
      <c r="Q36" s="295">
        <v>0</v>
      </c>
      <c r="R36" s="430">
        <v>2.13</v>
      </c>
      <c r="S36" s="295">
        <v>3.1E-2</v>
      </c>
      <c r="T36" s="430">
        <v>0</v>
      </c>
      <c r="U36" s="295">
        <v>0</v>
      </c>
      <c r="V36" s="430">
        <v>0</v>
      </c>
      <c r="W36" s="295">
        <v>0</v>
      </c>
      <c r="X36" s="430">
        <v>3.54</v>
      </c>
      <c r="Y36" s="295">
        <v>6.3E-2</v>
      </c>
      <c r="Z36" s="430">
        <v>0</v>
      </c>
      <c r="AA36" s="295">
        <v>0</v>
      </c>
      <c r="AB36" s="430">
        <v>0</v>
      </c>
      <c r="AC36" s="295">
        <v>0</v>
      </c>
    </row>
    <row r="37" spans="1:29">
      <c r="A37" t="s">
        <v>284</v>
      </c>
      <c r="B37" s="430">
        <v>1264.04</v>
      </c>
      <c r="C37" s="295">
        <v>18.61</v>
      </c>
      <c r="D37" s="430">
        <v>943.99</v>
      </c>
      <c r="E37" s="295">
        <v>17.524000000000001</v>
      </c>
      <c r="F37" s="430">
        <v>974.55</v>
      </c>
      <c r="G37" s="295">
        <v>20.157</v>
      </c>
      <c r="H37" s="430">
        <v>2026.6</v>
      </c>
      <c r="I37" s="295">
        <v>19.703499999999998</v>
      </c>
      <c r="J37" s="430">
        <v>395.74</v>
      </c>
      <c r="K37" s="295">
        <v>11.968500000000001</v>
      </c>
      <c r="L37" s="430">
        <v>1029.81</v>
      </c>
      <c r="M37" s="295">
        <v>13.026</v>
      </c>
      <c r="N37" s="430">
        <v>1139.92</v>
      </c>
      <c r="O37" s="295">
        <v>26.518000000000001</v>
      </c>
      <c r="P37" s="430">
        <v>109.31</v>
      </c>
      <c r="Q37" s="295">
        <v>7.19</v>
      </c>
      <c r="R37" s="430">
        <v>432.88</v>
      </c>
      <c r="S37" s="295">
        <v>11.981</v>
      </c>
      <c r="T37" s="430">
        <v>76.61</v>
      </c>
      <c r="U37" s="295">
        <v>6.2895000000000003</v>
      </c>
      <c r="V37" s="430">
        <v>215.96</v>
      </c>
      <c r="W37" s="295">
        <v>8.4004999999999992</v>
      </c>
      <c r="X37" s="430">
        <v>134.80000000000001</v>
      </c>
      <c r="Y37" s="295">
        <v>8.5615000000000006</v>
      </c>
      <c r="Z37" s="430">
        <v>218.7</v>
      </c>
      <c r="AA37" s="295">
        <v>7.9690000000000003</v>
      </c>
      <c r="AB37" s="430">
        <v>141.13999999999999</v>
      </c>
      <c r="AC37" s="295">
        <v>6.9705000000000004</v>
      </c>
    </row>
    <row r="38" spans="1:29">
      <c r="A38" t="s">
        <v>285</v>
      </c>
      <c r="B38" s="430">
        <v>3340.28</v>
      </c>
      <c r="C38" s="295">
        <v>31.709</v>
      </c>
      <c r="D38" s="430">
        <v>5870.68</v>
      </c>
      <c r="E38" s="295">
        <v>35.408999999999999</v>
      </c>
      <c r="F38" s="430">
        <v>4172.03</v>
      </c>
      <c r="G38" s="295">
        <v>20.364000000000001</v>
      </c>
      <c r="H38" s="430">
        <v>12670.19</v>
      </c>
      <c r="I38" s="295">
        <v>49.961500000000001</v>
      </c>
      <c r="J38" s="430">
        <v>144.25</v>
      </c>
      <c r="K38" s="295">
        <v>5.4055</v>
      </c>
      <c r="L38" s="430">
        <v>13717.68</v>
      </c>
      <c r="M38" s="295">
        <v>32.375</v>
      </c>
      <c r="N38" s="430">
        <v>879.02</v>
      </c>
      <c r="O38" s="295">
        <v>7.4909999999999997</v>
      </c>
      <c r="P38" s="430">
        <v>36.17</v>
      </c>
      <c r="Q38" s="295">
        <v>1.2355</v>
      </c>
      <c r="R38" s="430">
        <v>278.92</v>
      </c>
      <c r="S38" s="295">
        <v>8.66</v>
      </c>
      <c r="T38" s="430">
        <v>43.24</v>
      </c>
      <c r="U38" s="295">
        <v>1.9285000000000001</v>
      </c>
      <c r="V38" s="430">
        <v>265.91000000000003</v>
      </c>
      <c r="W38" s="295">
        <v>8.0355000000000008</v>
      </c>
      <c r="X38" s="430">
        <v>113.51</v>
      </c>
      <c r="Y38" s="295">
        <v>3.9765000000000001</v>
      </c>
      <c r="Z38" s="430">
        <v>88.64</v>
      </c>
      <c r="AA38" s="295">
        <v>3.3885000000000001</v>
      </c>
      <c r="AB38" s="430">
        <v>30.48</v>
      </c>
      <c r="AC38" s="295">
        <v>1.258</v>
      </c>
    </row>
    <row r="39" spans="1:29">
      <c r="A39" t="s">
        <v>286</v>
      </c>
      <c r="B39" s="430">
        <v>491.44</v>
      </c>
      <c r="C39" s="295">
        <v>8.0984999999999996</v>
      </c>
      <c r="D39" s="430">
        <v>1109.56</v>
      </c>
      <c r="E39" s="295">
        <v>33.363500000000002</v>
      </c>
      <c r="F39" s="430">
        <v>602.37</v>
      </c>
      <c r="G39" s="295">
        <v>16.036000000000001</v>
      </c>
      <c r="H39" s="430">
        <v>1860.77</v>
      </c>
      <c r="I39" s="295">
        <v>57.637999999999998</v>
      </c>
      <c r="J39" s="430">
        <v>981.21</v>
      </c>
      <c r="K39" s="295">
        <v>24.756</v>
      </c>
      <c r="L39" s="430">
        <v>861.94</v>
      </c>
      <c r="M39" s="295">
        <v>14.589499999999999</v>
      </c>
      <c r="N39" s="430">
        <v>1057.96</v>
      </c>
      <c r="O39" s="295">
        <v>32.128500000000003</v>
      </c>
      <c r="P39" s="430">
        <v>766.58</v>
      </c>
      <c r="Q39" s="295">
        <v>19.3415</v>
      </c>
      <c r="R39" s="430">
        <v>5045.47</v>
      </c>
      <c r="S39" s="295">
        <v>58.5015</v>
      </c>
      <c r="T39" s="430">
        <v>602.65</v>
      </c>
      <c r="U39" s="295">
        <v>10.7005</v>
      </c>
      <c r="V39" s="430">
        <v>1893.95</v>
      </c>
      <c r="W39" s="295">
        <v>30.494</v>
      </c>
      <c r="X39" s="430">
        <v>728.9</v>
      </c>
      <c r="Y39" s="295">
        <v>23.073499999999999</v>
      </c>
      <c r="Z39" s="430">
        <v>731.38</v>
      </c>
      <c r="AA39" s="295">
        <v>17.416499999999999</v>
      </c>
      <c r="AB39" s="430">
        <v>15624.93</v>
      </c>
      <c r="AC39" s="295">
        <v>127.1985</v>
      </c>
    </row>
    <row r="40" spans="1:29">
      <c r="A40" t="s">
        <v>287</v>
      </c>
      <c r="B40" s="430">
        <v>942.27</v>
      </c>
      <c r="C40" s="295">
        <v>30.769500000000001</v>
      </c>
      <c r="D40" s="430">
        <v>617.98</v>
      </c>
      <c r="E40" s="295">
        <v>25.363</v>
      </c>
      <c r="F40" s="430">
        <v>473.44</v>
      </c>
      <c r="G40" s="295">
        <v>16.193999999999999</v>
      </c>
      <c r="H40" s="430">
        <v>1138.42</v>
      </c>
      <c r="I40" s="295">
        <v>32.761499999999998</v>
      </c>
      <c r="J40" s="430">
        <v>664.84</v>
      </c>
      <c r="K40" s="295">
        <v>8.4094999999999995</v>
      </c>
      <c r="L40" s="430">
        <v>527.26</v>
      </c>
      <c r="M40" s="295">
        <v>13.726000000000001</v>
      </c>
      <c r="N40" s="430">
        <v>586.67999999999995</v>
      </c>
      <c r="O40" s="295">
        <v>22.6965</v>
      </c>
      <c r="P40" s="430">
        <v>207.98</v>
      </c>
      <c r="Q40" s="295">
        <v>7.3019999999999996</v>
      </c>
      <c r="R40" s="430">
        <v>351.49</v>
      </c>
      <c r="S40" s="295">
        <v>7.9444999999999997</v>
      </c>
      <c r="T40" s="430">
        <v>270.05</v>
      </c>
      <c r="U40" s="295">
        <v>8.5540000000000003</v>
      </c>
      <c r="V40" s="430">
        <v>371.86</v>
      </c>
      <c r="W40" s="295">
        <v>13.002000000000001</v>
      </c>
      <c r="X40" s="430">
        <v>226.13</v>
      </c>
      <c r="Y40" s="295">
        <v>9.8844999999999992</v>
      </c>
      <c r="Z40" s="430">
        <v>237.34</v>
      </c>
      <c r="AA40" s="295">
        <v>9.0540000000000003</v>
      </c>
      <c r="AB40" s="430">
        <v>207.57</v>
      </c>
      <c r="AC40" s="295">
        <v>6.9135</v>
      </c>
    </row>
    <row r="41" spans="1:29">
      <c r="A41" t="s">
        <v>288</v>
      </c>
      <c r="B41" s="430">
        <v>859.75</v>
      </c>
      <c r="C41" s="295">
        <v>21.135000000000002</v>
      </c>
      <c r="D41" s="430">
        <v>1128.18</v>
      </c>
      <c r="E41" s="295">
        <v>38.846499999999999</v>
      </c>
      <c r="F41" s="430">
        <v>893.88</v>
      </c>
      <c r="G41" s="295">
        <v>33.648000000000003</v>
      </c>
      <c r="H41" s="430">
        <v>1655.54</v>
      </c>
      <c r="I41" s="295">
        <v>37.462499999999999</v>
      </c>
      <c r="J41" s="430">
        <v>798.4</v>
      </c>
      <c r="K41" s="295">
        <v>20.008500000000002</v>
      </c>
      <c r="L41" s="430">
        <v>1226.1300000000001</v>
      </c>
      <c r="M41" s="295">
        <v>17.088999999999999</v>
      </c>
      <c r="N41" s="430">
        <v>1225.68</v>
      </c>
      <c r="O41" s="295">
        <v>31.971</v>
      </c>
      <c r="P41" s="430">
        <v>328.14</v>
      </c>
      <c r="Q41" s="295">
        <v>10.333500000000001</v>
      </c>
      <c r="R41" s="430">
        <v>602.21</v>
      </c>
      <c r="S41" s="295">
        <v>16.128</v>
      </c>
      <c r="T41" s="430">
        <v>501.49</v>
      </c>
      <c r="U41" s="295">
        <v>11.512499999999999</v>
      </c>
      <c r="V41" s="430">
        <v>662.48</v>
      </c>
      <c r="W41" s="295">
        <v>11.679500000000001</v>
      </c>
      <c r="X41" s="430">
        <v>620.92999999999995</v>
      </c>
      <c r="Y41" s="295">
        <v>10.680999999999999</v>
      </c>
      <c r="Z41" s="430">
        <v>606.28</v>
      </c>
      <c r="AA41" s="295">
        <v>15.711499999999999</v>
      </c>
      <c r="AB41" s="430">
        <v>547.99</v>
      </c>
      <c r="AC41" s="295">
        <v>10.138</v>
      </c>
    </row>
    <row r="42" spans="1:29">
      <c r="A42" t="s">
        <v>289</v>
      </c>
      <c r="B42" s="430">
        <v>360.51</v>
      </c>
      <c r="C42" s="295">
        <v>12.654</v>
      </c>
      <c r="D42" s="430">
        <v>852.23</v>
      </c>
      <c r="E42" s="295">
        <v>14.154500000000001</v>
      </c>
      <c r="F42" s="430">
        <v>458.19</v>
      </c>
      <c r="G42" s="295">
        <v>14.0395</v>
      </c>
      <c r="H42" s="430">
        <v>605.34</v>
      </c>
      <c r="I42" s="295">
        <v>8.7805</v>
      </c>
      <c r="J42" s="430">
        <v>513.11</v>
      </c>
      <c r="K42" s="295">
        <v>8.8864999999999998</v>
      </c>
      <c r="L42" s="430">
        <v>350.12</v>
      </c>
      <c r="M42" s="295">
        <v>3.5190000000000001</v>
      </c>
      <c r="N42" s="430">
        <v>548.38</v>
      </c>
      <c r="O42" s="295">
        <v>9.1929999999999996</v>
      </c>
      <c r="P42" s="430">
        <v>212.55</v>
      </c>
      <c r="Q42" s="295">
        <v>3.7069999999999999</v>
      </c>
      <c r="R42" s="430">
        <v>439.85</v>
      </c>
      <c r="S42" s="295">
        <v>9</v>
      </c>
      <c r="T42" s="430">
        <v>246.67</v>
      </c>
      <c r="U42" s="295">
        <v>3.3879999999999999</v>
      </c>
      <c r="V42" s="430">
        <v>464.01</v>
      </c>
      <c r="W42" s="295">
        <v>5.8810000000000002</v>
      </c>
      <c r="X42" s="430">
        <v>288.08</v>
      </c>
      <c r="Y42" s="295">
        <v>4.6360000000000001</v>
      </c>
      <c r="Z42" s="430">
        <v>535.95000000000005</v>
      </c>
      <c r="AA42" s="295">
        <v>10.0275</v>
      </c>
      <c r="AB42" s="430">
        <v>324.56</v>
      </c>
      <c r="AC42" s="295">
        <v>4.9640000000000004</v>
      </c>
    </row>
    <row r="43" spans="1:29">
      <c r="A43" t="s">
        <v>290</v>
      </c>
      <c r="B43" s="430">
        <v>93.3</v>
      </c>
      <c r="C43" s="295">
        <v>3.9510000000000001</v>
      </c>
      <c r="D43" s="430">
        <v>166.36</v>
      </c>
      <c r="E43" s="295">
        <v>6.3949999999999996</v>
      </c>
      <c r="F43" s="430">
        <v>118.82</v>
      </c>
      <c r="G43" s="295">
        <v>3.3915000000000002</v>
      </c>
      <c r="H43" s="430">
        <v>252.42</v>
      </c>
      <c r="I43" s="295">
        <v>7.0679999999999996</v>
      </c>
      <c r="J43" s="430">
        <v>166.66</v>
      </c>
      <c r="K43" s="295">
        <v>2.5905</v>
      </c>
      <c r="L43" s="430">
        <v>546.91</v>
      </c>
      <c r="M43" s="295">
        <v>13.0665</v>
      </c>
      <c r="N43" s="430">
        <v>137.16</v>
      </c>
      <c r="O43" s="295">
        <v>3.6764999999999999</v>
      </c>
      <c r="P43" s="430">
        <v>44.13</v>
      </c>
      <c r="Q43" s="295">
        <v>0.83450000000000002</v>
      </c>
      <c r="R43" s="430">
        <v>66.739999999999995</v>
      </c>
      <c r="S43" s="295">
        <v>1.9864999999999999</v>
      </c>
      <c r="T43" s="430">
        <v>28.23</v>
      </c>
      <c r="U43" s="295">
        <v>0.98799999999999999</v>
      </c>
      <c r="V43" s="430">
        <v>63.5</v>
      </c>
      <c r="W43" s="295">
        <v>2.9159999999999999</v>
      </c>
      <c r="X43" s="430">
        <v>56.54</v>
      </c>
      <c r="Y43" s="295">
        <v>1.4864999999999999</v>
      </c>
      <c r="Z43" s="430">
        <v>49.4</v>
      </c>
      <c r="AA43" s="295">
        <v>2.234</v>
      </c>
      <c r="AB43" s="430">
        <v>63.55</v>
      </c>
      <c r="AC43" s="295">
        <v>2.1349999999999998</v>
      </c>
    </row>
    <row r="44" spans="1:29">
      <c r="A44" t="s">
        <v>291</v>
      </c>
      <c r="B44" s="430">
        <v>893.48</v>
      </c>
      <c r="C44" s="295">
        <v>25.221499999999999</v>
      </c>
      <c r="D44" s="430">
        <v>1613.98</v>
      </c>
      <c r="E44" s="295">
        <v>13.026999999999999</v>
      </c>
      <c r="F44" s="430">
        <v>1866.83</v>
      </c>
      <c r="G44" s="295">
        <v>49.6845</v>
      </c>
      <c r="H44" s="430">
        <v>1237.4000000000001</v>
      </c>
      <c r="I44" s="295">
        <v>38.956499999999998</v>
      </c>
      <c r="J44" s="430">
        <v>1102.32</v>
      </c>
      <c r="K44" s="295">
        <v>25.138000000000002</v>
      </c>
      <c r="L44" s="430">
        <v>1266.74</v>
      </c>
      <c r="M44" s="295">
        <v>19.407</v>
      </c>
      <c r="N44" s="430">
        <v>1311.81</v>
      </c>
      <c r="O44" s="295">
        <v>25.020499999999998</v>
      </c>
      <c r="P44" s="430">
        <v>740.93</v>
      </c>
      <c r="Q44" s="295">
        <v>9.2294999999999998</v>
      </c>
      <c r="R44" s="430">
        <v>1003.49</v>
      </c>
      <c r="S44" s="295">
        <v>13.135</v>
      </c>
      <c r="T44" s="430">
        <v>662.65</v>
      </c>
      <c r="U44" s="295">
        <v>15.318</v>
      </c>
      <c r="V44" s="430">
        <v>868.17</v>
      </c>
      <c r="W44" s="295">
        <v>16.140499999999999</v>
      </c>
      <c r="X44" s="430">
        <v>969.66</v>
      </c>
      <c r="Y44" s="295">
        <v>21.234500000000001</v>
      </c>
      <c r="Z44" s="430">
        <v>803.57</v>
      </c>
      <c r="AA44" s="295">
        <v>16.004000000000001</v>
      </c>
      <c r="AB44" s="430">
        <v>896.82</v>
      </c>
      <c r="AC44" s="295">
        <v>12.903</v>
      </c>
    </row>
    <row r="45" spans="1:29">
      <c r="A45" t="s">
        <v>292</v>
      </c>
      <c r="B45" s="430">
        <v>0</v>
      </c>
      <c r="C45" s="295">
        <v>0</v>
      </c>
      <c r="D45" s="430">
        <v>36.659999999999997</v>
      </c>
      <c r="E45" s="295">
        <v>1.0940000000000001</v>
      </c>
      <c r="F45" s="430">
        <v>12.55</v>
      </c>
      <c r="G45" s="295">
        <v>0.40300000000000002</v>
      </c>
      <c r="H45" s="430">
        <v>52.89</v>
      </c>
      <c r="I45" s="295">
        <v>1.6545000000000001</v>
      </c>
      <c r="J45" s="430">
        <v>15.84</v>
      </c>
      <c r="K45" s="295">
        <v>0.70199999999999996</v>
      </c>
      <c r="L45" s="430">
        <v>43.31</v>
      </c>
      <c r="M45" s="295">
        <v>1.3245</v>
      </c>
      <c r="N45" s="430">
        <v>12.01</v>
      </c>
      <c r="O45" s="295">
        <v>0.22750000000000001</v>
      </c>
      <c r="P45" s="430">
        <v>17.350000000000001</v>
      </c>
      <c r="Q45" s="295">
        <v>0.65649999999999997</v>
      </c>
      <c r="R45" s="430">
        <v>21.94</v>
      </c>
      <c r="S45" s="295">
        <v>1</v>
      </c>
      <c r="T45" s="430">
        <v>10.25</v>
      </c>
      <c r="U45" s="295">
        <v>0.49049999999999999</v>
      </c>
      <c r="V45" s="430">
        <v>10.81</v>
      </c>
      <c r="W45" s="295">
        <v>9.6000000000000002E-2</v>
      </c>
      <c r="X45" s="430">
        <v>30.26</v>
      </c>
      <c r="Y45" s="295">
        <v>1.0129999999999999</v>
      </c>
      <c r="Z45" s="430">
        <v>2.77</v>
      </c>
      <c r="AA45" s="295">
        <v>8.3000000000000004E-2</v>
      </c>
      <c r="AB45" s="430">
        <v>12.39</v>
      </c>
      <c r="AC45" s="295">
        <v>0.214</v>
      </c>
    </row>
    <row r="46" spans="1:29">
      <c r="A46" t="s">
        <v>293</v>
      </c>
      <c r="B46" s="430">
        <v>864.44</v>
      </c>
      <c r="C46" s="295">
        <v>43.8</v>
      </c>
      <c r="D46" s="430">
        <v>4171.62</v>
      </c>
      <c r="E46" s="295">
        <v>62.955500000000001</v>
      </c>
      <c r="F46" s="430">
        <v>1577.74</v>
      </c>
      <c r="G46" s="295">
        <v>48.323999999999998</v>
      </c>
      <c r="H46" s="430">
        <v>1568.39</v>
      </c>
      <c r="I46" s="295">
        <v>65.120500000000007</v>
      </c>
      <c r="J46" s="430">
        <v>1174.2</v>
      </c>
      <c r="K46" s="295">
        <v>22.135999999999999</v>
      </c>
      <c r="L46" s="430">
        <v>955.24</v>
      </c>
      <c r="M46" s="295">
        <v>20.6035</v>
      </c>
      <c r="N46" s="430">
        <v>6399.45</v>
      </c>
      <c r="O46" s="295">
        <v>96.938000000000002</v>
      </c>
      <c r="P46" s="430">
        <v>631.42999999999995</v>
      </c>
      <c r="Q46" s="295">
        <v>8.6684999999999999</v>
      </c>
      <c r="R46" s="430">
        <v>1066.3800000000001</v>
      </c>
      <c r="S46" s="295">
        <v>21.785499999999999</v>
      </c>
      <c r="T46" s="430">
        <v>618.87</v>
      </c>
      <c r="U46" s="295">
        <v>19.089500000000001</v>
      </c>
      <c r="V46" s="430">
        <v>1102.3900000000001</v>
      </c>
      <c r="W46" s="295">
        <v>20.721</v>
      </c>
      <c r="X46" s="430">
        <v>988.64</v>
      </c>
      <c r="Y46" s="295">
        <v>27.325500000000002</v>
      </c>
      <c r="Z46" s="430">
        <v>583.62</v>
      </c>
      <c r="AA46" s="295">
        <v>11.436999999999999</v>
      </c>
      <c r="AB46" s="430">
        <v>802.3</v>
      </c>
      <c r="AC46" s="295">
        <v>19.643999999999998</v>
      </c>
    </row>
    <row r="47" spans="1:29">
      <c r="A47" t="s">
        <v>294</v>
      </c>
      <c r="B47" s="430">
        <v>2690.45</v>
      </c>
      <c r="C47" s="295">
        <v>52.478499999999997</v>
      </c>
      <c r="D47" s="430">
        <v>2343.77</v>
      </c>
      <c r="E47" s="295">
        <v>65.262500000000003</v>
      </c>
      <c r="F47" s="430">
        <v>1664.94</v>
      </c>
      <c r="G47" s="295">
        <v>49.369</v>
      </c>
      <c r="H47" s="430">
        <v>4680.8</v>
      </c>
      <c r="I47" s="295">
        <v>90.043499999999995</v>
      </c>
      <c r="J47" s="430">
        <v>1048.0999999999999</v>
      </c>
      <c r="K47" s="295">
        <v>20.042000000000002</v>
      </c>
      <c r="L47" s="430">
        <v>3423.46</v>
      </c>
      <c r="M47" s="295">
        <v>58.970999999999997</v>
      </c>
      <c r="N47" s="430">
        <v>2865.66</v>
      </c>
      <c r="O47" s="295">
        <v>76.569000000000003</v>
      </c>
      <c r="P47" s="430">
        <v>596.48</v>
      </c>
      <c r="Q47" s="295">
        <v>16.1235</v>
      </c>
      <c r="R47" s="430">
        <v>1062.7</v>
      </c>
      <c r="S47" s="295">
        <v>24.702999999999999</v>
      </c>
      <c r="T47" s="430">
        <v>683.05</v>
      </c>
      <c r="U47" s="295">
        <v>17.645</v>
      </c>
      <c r="V47" s="430">
        <v>940.85</v>
      </c>
      <c r="W47" s="295">
        <v>16.3475</v>
      </c>
      <c r="X47" s="430">
        <v>892.82</v>
      </c>
      <c r="Y47" s="295">
        <v>25.304500000000001</v>
      </c>
      <c r="Z47" s="430">
        <v>774.52</v>
      </c>
      <c r="AA47" s="295">
        <v>21.6905</v>
      </c>
      <c r="AB47" s="430">
        <v>823.88</v>
      </c>
      <c r="AC47" s="295">
        <v>16.253</v>
      </c>
    </row>
    <row r="48" spans="1:29">
      <c r="A48" t="s">
        <v>295</v>
      </c>
      <c r="B48" s="430">
        <v>10936.81</v>
      </c>
      <c r="C48" s="295">
        <v>73.647000000000006</v>
      </c>
      <c r="D48" s="430">
        <v>8676.86</v>
      </c>
      <c r="E48" s="295">
        <v>52.384999999999998</v>
      </c>
      <c r="F48" s="430">
        <v>5698.16</v>
      </c>
      <c r="G48" s="295">
        <v>56.561999999999998</v>
      </c>
      <c r="H48" s="430">
        <v>10275.39</v>
      </c>
      <c r="I48" s="295">
        <v>88.035499999999999</v>
      </c>
      <c r="J48" s="430">
        <v>6092.33</v>
      </c>
      <c r="K48" s="295">
        <v>34.404000000000003</v>
      </c>
      <c r="L48" s="430">
        <v>9237.6</v>
      </c>
      <c r="M48" s="295">
        <v>37.865000000000002</v>
      </c>
      <c r="N48" s="430">
        <v>12692.43</v>
      </c>
      <c r="O48" s="295">
        <v>65.733000000000004</v>
      </c>
      <c r="P48" s="430">
        <v>4046.05</v>
      </c>
      <c r="Q48" s="295">
        <v>20.157</v>
      </c>
      <c r="R48" s="430">
        <v>6530.77</v>
      </c>
      <c r="S48" s="295">
        <v>38.213500000000003</v>
      </c>
      <c r="T48" s="430">
        <v>5170.58</v>
      </c>
      <c r="U48" s="295">
        <v>32.889000000000003</v>
      </c>
      <c r="V48" s="430">
        <v>6259.34</v>
      </c>
      <c r="W48" s="295">
        <v>48.832000000000001</v>
      </c>
      <c r="X48" s="430">
        <v>6533.16</v>
      </c>
      <c r="Y48" s="295">
        <v>80.284000000000006</v>
      </c>
      <c r="Z48" s="430">
        <v>5674.36</v>
      </c>
      <c r="AA48" s="295">
        <v>28.6555</v>
      </c>
      <c r="AB48" s="430">
        <v>6849.36</v>
      </c>
      <c r="AC48" s="295">
        <v>35.436999999999998</v>
      </c>
    </row>
    <row r="49" spans="1:29">
      <c r="A49" t="s">
        <v>296</v>
      </c>
      <c r="B49" s="430">
        <v>896.98</v>
      </c>
      <c r="C49" s="295">
        <v>36.188000000000002</v>
      </c>
      <c r="D49" s="430">
        <v>1722.11</v>
      </c>
      <c r="E49" s="295">
        <v>67.912499999999994</v>
      </c>
      <c r="F49" s="430">
        <v>896.13</v>
      </c>
      <c r="G49" s="295">
        <v>29.824999999999999</v>
      </c>
      <c r="H49" s="430">
        <v>1599</v>
      </c>
      <c r="I49" s="295">
        <v>62.3765</v>
      </c>
      <c r="J49" s="430">
        <v>1002.05</v>
      </c>
      <c r="K49" s="295">
        <v>25.230499999999999</v>
      </c>
      <c r="L49" s="430">
        <v>1009.37</v>
      </c>
      <c r="M49" s="295">
        <v>8.2460000000000004</v>
      </c>
      <c r="N49" s="430">
        <v>1140.31</v>
      </c>
      <c r="O49" s="295">
        <v>26.856999999999999</v>
      </c>
      <c r="P49" s="430">
        <v>742.55</v>
      </c>
      <c r="Q49" s="295">
        <v>19.276499999999999</v>
      </c>
      <c r="R49" s="430">
        <v>1200.28</v>
      </c>
      <c r="S49" s="295">
        <v>18.433</v>
      </c>
      <c r="T49" s="430">
        <v>1058.6400000000001</v>
      </c>
      <c r="U49" s="295">
        <v>25.346499999999999</v>
      </c>
      <c r="V49" s="430">
        <v>1130.28</v>
      </c>
      <c r="W49" s="295">
        <v>30.295000000000002</v>
      </c>
      <c r="X49" s="430">
        <v>893.08</v>
      </c>
      <c r="Y49" s="295">
        <v>18.708500000000001</v>
      </c>
      <c r="Z49" s="430">
        <v>880.08</v>
      </c>
      <c r="AA49" s="295">
        <v>38.908499999999997</v>
      </c>
      <c r="AB49" s="430">
        <v>5712.78</v>
      </c>
      <c r="AC49" s="295">
        <v>60.6845</v>
      </c>
    </row>
    <row r="50" spans="1:29">
      <c r="A50" t="s">
        <v>297</v>
      </c>
      <c r="B50" s="430">
        <v>231.17</v>
      </c>
      <c r="C50" s="295">
        <v>3.1755</v>
      </c>
      <c r="D50" s="430">
        <v>270.58999999999997</v>
      </c>
      <c r="E50" s="295">
        <v>3.3155000000000001</v>
      </c>
      <c r="F50" s="430">
        <v>190.78</v>
      </c>
      <c r="G50" s="295">
        <v>3.5794999999999999</v>
      </c>
      <c r="H50" s="430">
        <v>814.32</v>
      </c>
      <c r="I50" s="295">
        <v>13.7905</v>
      </c>
      <c r="J50" s="430">
        <v>106.73</v>
      </c>
      <c r="K50" s="295">
        <v>1.643</v>
      </c>
      <c r="L50" s="430">
        <v>366.54</v>
      </c>
      <c r="M50" s="295">
        <v>6.1890000000000001</v>
      </c>
      <c r="N50" s="430">
        <v>203.77</v>
      </c>
      <c r="O50" s="295">
        <v>2.4235000000000002</v>
      </c>
      <c r="P50" s="430">
        <v>50.16</v>
      </c>
      <c r="Q50" s="295">
        <v>0.75549999999999995</v>
      </c>
      <c r="R50" s="430">
        <v>137.31</v>
      </c>
      <c r="S50" s="295">
        <v>1.905</v>
      </c>
      <c r="T50" s="430">
        <v>36.65</v>
      </c>
      <c r="U50" s="295">
        <v>0.57399999999999995</v>
      </c>
      <c r="V50" s="430">
        <v>77.09</v>
      </c>
      <c r="W50" s="295">
        <v>0.99299999999999999</v>
      </c>
      <c r="X50" s="430">
        <v>77.8</v>
      </c>
      <c r="Y50" s="295">
        <v>1.4195</v>
      </c>
      <c r="Z50" s="430">
        <v>26.95</v>
      </c>
      <c r="AA50" s="295">
        <v>0.26450000000000001</v>
      </c>
      <c r="AB50" s="430">
        <v>25.31</v>
      </c>
      <c r="AC50" s="295">
        <v>0.27700000000000002</v>
      </c>
    </row>
    <row r="51" spans="1:29">
      <c r="A51" t="s">
        <v>298</v>
      </c>
      <c r="B51" s="430">
        <v>164.1</v>
      </c>
      <c r="C51" s="295">
        <v>8.6724999999999994</v>
      </c>
      <c r="D51" s="430">
        <v>752.65</v>
      </c>
      <c r="E51" s="295">
        <v>23.511500000000002</v>
      </c>
      <c r="F51" s="430">
        <v>592.16</v>
      </c>
      <c r="G51" s="295">
        <v>21.369</v>
      </c>
      <c r="H51" s="430">
        <v>1024.46</v>
      </c>
      <c r="I51" s="295">
        <v>22.522500000000001</v>
      </c>
      <c r="J51" s="430">
        <v>7.39</v>
      </c>
      <c r="K51" s="295">
        <v>0.35599999999999998</v>
      </c>
      <c r="L51" s="430">
        <v>1267.26</v>
      </c>
      <c r="M51" s="295">
        <v>19.5335</v>
      </c>
      <c r="N51" s="430">
        <v>72.09</v>
      </c>
      <c r="O51" s="295">
        <v>2.7555000000000001</v>
      </c>
      <c r="P51" s="430">
        <v>0.47</v>
      </c>
      <c r="Q51" s="295">
        <v>5.2999999999999999E-2</v>
      </c>
      <c r="R51" s="430">
        <v>17.12</v>
      </c>
      <c r="S51" s="295">
        <v>0.41699999999999998</v>
      </c>
      <c r="T51" s="430">
        <v>7.32</v>
      </c>
      <c r="U51" s="295">
        <v>0.35</v>
      </c>
      <c r="V51" s="430">
        <v>12.7</v>
      </c>
      <c r="W51" s="295">
        <v>0.46750000000000003</v>
      </c>
      <c r="X51" s="430">
        <v>15.83</v>
      </c>
      <c r="Y51" s="295">
        <v>0.5655</v>
      </c>
      <c r="Z51" s="430">
        <v>24.44</v>
      </c>
      <c r="AA51" s="295">
        <v>0.92649999999999999</v>
      </c>
      <c r="AB51" s="430">
        <v>5.16</v>
      </c>
      <c r="AC51" s="295">
        <v>8.2000000000000003E-2</v>
      </c>
    </row>
    <row r="52" spans="1:29">
      <c r="A52" t="s">
        <v>299</v>
      </c>
      <c r="B52" s="430">
        <v>621.80999999999995</v>
      </c>
      <c r="C52" s="295">
        <v>14.262499999999999</v>
      </c>
      <c r="D52" s="430">
        <v>239.06</v>
      </c>
      <c r="E52" s="295">
        <v>7.9349999999999996</v>
      </c>
      <c r="F52" s="430">
        <v>200.68</v>
      </c>
      <c r="G52" s="295">
        <v>2.7149999999999999</v>
      </c>
      <c r="H52" s="430">
        <v>415.11</v>
      </c>
      <c r="I52" s="295">
        <v>9.2835000000000001</v>
      </c>
      <c r="J52" s="430">
        <v>146.88999999999999</v>
      </c>
      <c r="K52" s="295">
        <v>2.6305000000000001</v>
      </c>
      <c r="L52" s="430">
        <v>275.58</v>
      </c>
      <c r="M52" s="295">
        <v>7.7149999999999999</v>
      </c>
      <c r="N52" s="430">
        <v>341.83</v>
      </c>
      <c r="O52" s="295">
        <v>5.8109999999999999</v>
      </c>
      <c r="P52" s="430">
        <v>107.32</v>
      </c>
      <c r="Q52" s="295">
        <v>2.2534999999999998</v>
      </c>
      <c r="R52" s="430">
        <v>133.56</v>
      </c>
      <c r="S52" s="295">
        <v>2.9365000000000001</v>
      </c>
      <c r="T52" s="430">
        <v>103.36</v>
      </c>
      <c r="U52" s="295">
        <v>1.9544999999999999</v>
      </c>
      <c r="V52" s="430">
        <v>117.12</v>
      </c>
      <c r="W52" s="295">
        <v>2.8759999999999999</v>
      </c>
      <c r="X52" s="430">
        <v>139.53</v>
      </c>
      <c r="Y52" s="295">
        <v>2.6680000000000001</v>
      </c>
      <c r="Z52" s="430">
        <v>123.66</v>
      </c>
      <c r="AA52" s="295">
        <v>2.7905000000000002</v>
      </c>
      <c r="AB52" s="430">
        <v>111.12</v>
      </c>
      <c r="AC52" s="295">
        <v>3.323</v>
      </c>
    </row>
    <row r="53" spans="1:29">
      <c r="A53" t="s">
        <v>300</v>
      </c>
      <c r="B53" s="430">
        <v>157.72</v>
      </c>
      <c r="C53" s="295">
        <v>5.44</v>
      </c>
      <c r="D53" s="430">
        <v>52.06</v>
      </c>
      <c r="E53" s="295">
        <v>1.8120000000000001</v>
      </c>
      <c r="F53" s="430">
        <v>58.19</v>
      </c>
      <c r="G53" s="295">
        <v>1.5209999999999999</v>
      </c>
      <c r="H53" s="430">
        <v>61.77</v>
      </c>
      <c r="I53" s="295">
        <v>0.96899999999999997</v>
      </c>
      <c r="J53" s="430">
        <v>63.13</v>
      </c>
      <c r="K53" s="295">
        <v>3.2235</v>
      </c>
      <c r="L53" s="430">
        <v>27.89</v>
      </c>
      <c r="M53" s="295">
        <v>0.36249999999999999</v>
      </c>
      <c r="N53" s="430">
        <v>67.23</v>
      </c>
      <c r="O53" s="295">
        <v>2.82</v>
      </c>
      <c r="P53" s="430">
        <v>17.11</v>
      </c>
      <c r="Q53" s="295">
        <v>0.73</v>
      </c>
      <c r="R53" s="430">
        <v>142.13</v>
      </c>
      <c r="S53" s="295">
        <v>7.0510000000000002</v>
      </c>
      <c r="T53" s="430">
        <v>19.05</v>
      </c>
      <c r="U53" s="295">
        <v>0.82899999999999996</v>
      </c>
      <c r="V53" s="430">
        <v>67.89</v>
      </c>
      <c r="W53" s="295">
        <v>4.0475000000000003</v>
      </c>
      <c r="X53" s="430">
        <v>26.95</v>
      </c>
      <c r="Y53" s="295">
        <v>1.0229999999999999</v>
      </c>
      <c r="Z53" s="430">
        <v>33.340000000000003</v>
      </c>
      <c r="AA53" s="295">
        <v>1.2575000000000001</v>
      </c>
      <c r="AB53" s="430">
        <v>13.43</v>
      </c>
      <c r="AC53" s="295">
        <v>0.60899999999999999</v>
      </c>
    </row>
    <row r="54" spans="1:29">
      <c r="A54" t="s">
        <v>301</v>
      </c>
      <c r="B54" s="430">
        <v>1359.59</v>
      </c>
      <c r="C54" s="295">
        <v>48.942500000000003</v>
      </c>
      <c r="D54" s="430">
        <v>704</v>
      </c>
      <c r="E54" s="295">
        <v>24.280999999999999</v>
      </c>
      <c r="F54" s="430">
        <v>507.88</v>
      </c>
      <c r="G54" s="295">
        <v>14.304500000000001</v>
      </c>
      <c r="H54" s="430">
        <v>1004.63</v>
      </c>
      <c r="I54" s="295">
        <v>14.795999999999999</v>
      </c>
      <c r="J54" s="430">
        <v>395.77</v>
      </c>
      <c r="K54" s="295">
        <v>10.471500000000001</v>
      </c>
      <c r="L54" s="430">
        <v>650.75</v>
      </c>
      <c r="M54" s="295">
        <v>15.98</v>
      </c>
      <c r="N54" s="430">
        <v>743</v>
      </c>
      <c r="O54" s="295">
        <v>28.98</v>
      </c>
      <c r="P54" s="430">
        <v>280.27</v>
      </c>
      <c r="Q54" s="295">
        <v>8.4064999999999994</v>
      </c>
      <c r="R54" s="430">
        <v>486.37</v>
      </c>
      <c r="S54" s="295">
        <v>10.702</v>
      </c>
      <c r="T54" s="430">
        <v>286.41000000000003</v>
      </c>
      <c r="U54" s="295">
        <v>11.56</v>
      </c>
      <c r="V54" s="430">
        <v>464.2</v>
      </c>
      <c r="W54" s="295">
        <v>16.693000000000001</v>
      </c>
      <c r="X54" s="430">
        <v>396.15</v>
      </c>
      <c r="Y54" s="295">
        <v>14.1465</v>
      </c>
      <c r="Z54" s="430">
        <v>411.3</v>
      </c>
      <c r="AA54" s="295">
        <v>14.252000000000001</v>
      </c>
      <c r="AB54" s="430">
        <v>371.88</v>
      </c>
      <c r="AC54" s="295">
        <v>13.11</v>
      </c>
    </row>
    <row r="55" spans="1:29">
      <c r="A55" t="s">
        <v>302</v>
      </c>
      <c r="B55" s="430">
        <v>68.78</v>
      </c>
      <c r="C55" s="295">
        <v>0.97899999999999998</v>
      </c>
      <c r="D55" s="430">
        <v>863.87</v>
      </c>
      <c r="E55" s="295">
        <v>10.3185</v>
      </c>
      <c r="F55" s="430">
        <v>744.31</v>
      </c>
      <c r="G55" s="295">
        <v>7.4085000000000001</v>
      </c>
      <c r="H55" s="430">
        <v>1472.23</v>
      </c>
      <c r="I55" s="295">
        <v>9.5534999999999997</v>
      </c>
      <c r="J55" s="430">
        <v>10.029999999999999</v>
      </c>
      <c r="K55" s="295">
        <v>0.33300000000000002</v>
      </c>
      <c r="L55" s="430">
        <v>1650.82</v>
      </c>
      <c r="M55" s="295">
        <v>6.9565000000000001</v>
      </c>
      <c r="N55" s="430">
        <v>21.47</v>
      </c>
      <c r="O55" s="295">
        <v>0.32400000000000001</v>
      </c>
      <c r="P55" s="430">
        <v>0</v>
      </c>
      <c r="Q55" s="295">
        <v>0</v>
      </c>
      <c r="R55" s="430">
        <v>0</v>
      </c>
      <c r="S55" s="295">
        <v>0</v>
      </c>
      <c r="T55" s="430">
        <v>0</v>
      </c>
      <c r="U55" s="295">
        <v>0</v>
      </c>
      <c r="V55" s="430">
        <v>0</v>
      </c>
      <c r="W55" s="295">
        <v>0</v>
      </c>
      <c r="X55" s="430">
        <v>0</v>
      </c>
      <c r="Y55" s="295">
        <v>0</v>
      </c>
      <c r="Z55" s="430">
        <v>0</v>
      </c>
      <c r="AA55" s="295">
        <v>0</v>
      </c>
      <c r="AB55" s="430">
        <v>0</v>
      </c>
      <c r="AC55" s="295">
        <v>0</v>
      </c>
    </row>
    <row r="56" spans="1:29">
      <c r="A56" t="s">
        <v>303</v>
      </c>
      <c r="B56" s="430">
        <v>23.08</v>
      </c>
      <c r="C56" s="295">
        <v>0.79500000000000004</v>
      </c>
      <c r="D56" s="430">
        <v>11.48</v>
      </c>
      <c r="E56" s="295">
        <v>0.40949999999999998</v>
      </c>
      <c r="F56" s="430">
        <v>5.54</v>
      </c>
      <c r="G56" s="295">
        <v>0.161</v>
      </c>
      <c r="H56" s="430">
        <v>78.09</v>
      </c>
      <c r="I56" s="295">
        <v>0.87350000000000005</v>
      </c>
      <c r="J56" s="430">
        <v>11.61</v>
      </c>
      <c r="K56" s="295">
        <v>0.47549999999999998</v>
      </c>
      <c r="L56" s="430">
        <v>0</v>
      </c>
      <c r="M56" s="295">
        <v>0.45700000000000002</v>
      </c>
      <c r="N56" s="430">
        <v>60.33</v>
      </c>
      <c r="O56" s="295">
        <v>1.5095000000000001</v>
      </c>
      <c r="P56" s="430">
        <v>0</v>
      </c>
      <c r="Q56" s="295">
        <v>0</v>
      </c>
      <c r="R56" s="430">
        <v>4.2699999999999996</v>
      </c>
      <c r="S56" s="295">
        <v>0.53600000000000003</v>
      </c>
      <c r="T56" s="430">
        <v>20.76</v>
      </c>
      <c r="U56" s="295">
        <v>0.41399999999999998</v>
      </c>
      <c r="V56" s="430">
        <v>0</v>
      </c>
      <c r="W56" s="295">
        <v>0</v>
      </c>
      <c r="X56" s="430">
        <v>7.56</v>
      </c>
      <c r="Y56" s="295">
        <v>0.625</v>
      </c>
      <c r="Z56" s="430">
        <v>0</v>
      </c>
      <c r="AA56" s="295">
        <v>0</v>
      </c>
      <c r="AB56" s="430">
        <v>1.02</v>
      </c>
      <c r="AC56" s="295">
        <v>0.26750000000000002</v>
      </c>
    </row>
    <row r="57" spans="1:29">
      <c r="A57" t="s">
        <v>304</v>
      </c>
      <c r="B57" s="430">
        <v>856.43</v>
      </c>
      <c r="C57" s="295">
        <v>22.987500000000001</v>
      </c>
      <c r="D57" s="430">
        <v>383.28</v>
      </c>
      <c r="E57" s="295">
        <v>14.3765</v>
      </c>
      <c r="F57" s="430">
        <v>290.04000000000002</v>
      </c>
      <c r="G57" s="295">
        <v>7.7480000000000002</v>
      </c>
      <c r="H57" s="430">
        <v>671.95</v>
      </c>
      <c r="I57" s="295">
        <v>23.032</v>
      </c>
      <c r="J57" s="430">
        <v>260.23</v>
      </c>
      <c r="K57" s="295">
        <v>5.79</v>
      </c>
      <c r="L57" s="430">
        <v>330.47</v>
      </c>
      <c r="M57" s="295">
        <v>13.615</v>
      </c>
      <c r="N57" s="430">
        <v>412.66</v>
      </c>
      <c r="O57" s="295">
        <v>13.070499999999999</v>
      </c>
      <c r="P57" s="430">
        <v>191.5</v>
      </c>
      <c r="Q57" s="295">
        <v>7.093</v>
      </c>
      <c r="R57" s="430">
        <v>196.2</v>
      </c>
      <c r="S57" s="295">
        <v>5.3775000000000004</v>
      </c>
      <c r="T57" s="430">
        <v>181.08</v>
      </c>
      <c r="U57" s="295">
        <v>3.9485000000000001</v>
      </c>
      <c r="V57" s="430">
        <v>187.73</v>
      </c>
      <c r="W57" s="295">
        <v>6.5890000000000004</v>
      </c>
      <c r="X57" s="430">
        <v>238.16</v>
      </c>
      <c r="Y57" s="295">
        <v>4.8879999999999999</v>
      </c>
      <c r="Z57" s="430">
        <v>192.86</v>
      </c>
      <c r="AA57" s="295">
        <v>5.3609999999999998</v>
      </c>
      <c r="AB57" s="430">
        <v>198.47</v>
      </c>
      <c r="AC57" s="295">
        <v>7.9375</v>
      </c>
    </row>
    <row r="58" spans="1:29">
      <c r="A58" t="s">
        <v>305</v>
      </c>
      <c r="B58" s="430">
        <v>1277.53</v>
      </c>
      <c r="C58" s="295">
        <v>44.670999999999999</v>
      </c>
      <c r="D58" s="430">
        <v>3869.13</v>
      </c>
      <c r="E58" s="295">
        <v>81.927000000000007</v>
      </c>
      <c r="F58" s="430">
        <v>4340.6000000000004</v>
      </c>
      <c r="G58" s="295">
        <v>62.335999999999999</v>
      </c>
      <c r="H58" s="430">
        <v>5508.56</v>
      </c>
      <c r="I58" s="295">
        <v>64.866</v>
      </c>
      <c r="J58" s="430">
        <v>15.58</v>
      </c>
      <c r="K58" s="295">
        <v>0.44550000000000001</v>
      </c>
      <c r="L58" s="430">
        <v>8501.39</v>
      </c>
      <c r="M58" s="295">
        <v>75.368499999999997</v>
      </c>
      <c r="N58" s="430">
        <v>219.36</v>
      </c>
      <c r="O58" s="295">
        <v>8.0924999999999994</v>
      </c>
      <c r="P58" s="430">
        <v>0</v>
      </c>
      <c r="Q58" s="295">
        <v>0</v>
      </c>
      <c r="R58" s="430">
        <v>43.62</v>
      </c>
      <c r="S58" s="295">
        <v>1.7589999999999999</v>
      </c>
      <c r="T58" s="430">
        <v>0</v>
      </c>
      <c r="U58" s="295">
        <v>0</v>
      </c>
      <c r="V58" s="430">
        <v>82.77</v>
      </c>
      <c r="W58" s="295">
        <v>3.3304999999999998</v>
      </c>
      <c r="X58" s="430">
        <v>28.84</v>
      </c>
      <c r="Y58" s="295">
        <v>1.2275</v>
      </c>
      <c r="Z58" s="430">
        <v>9.99</v>
      </c>
      <c r="AA58" s="295">
        <v>0.443</v>
      </c>
      <c r="AB58" s="430">
        <v>6.19</v>
      </c>
      <c r="AC58" s="295">
        <v>0.29199999999999998</v>
      </c>
    </row>
    <row r="59" spans="1:29">
      <c r="A59" t="s">
        <v>306</v>
      </c>
      <c r="B59" s="430">
        <v>14.24</v>
      </c>
      <c r="C59" s="295">
        <v>0.63</v>
      </c>
      <c r="D59" s="430">
        <v>18.079999999999998</v>
      </c>
      <c r="E59" s="295">
        <v>0.66149999999999998</v>
      </c>
      <c r="F59" s="430">
        <v>20.27</v>
      </c>
      <c r="G59" s="295">
        <v>0.60299999999999998</v>
      </c>
      <c r="H59" s="430">
        <v>84.5</v>
      </c>
      <c r="I59" s="295">
        <v>0.89049999999999996</v>
      </c>
      <c r="J59" s="430">
        <v>10.82</v>
      </c>
      <c r="K59" s="295">
        <v>0.40550000000000003</v>
      </c>
      <c r="L59" s="430">
        <v>28.57</v>
      </c>
      <c r="M59" s="295">
        <v>0.4</v>
      </c>
      <c r="N59" s="430">
        <v>31.44</v>
      </c>
      <c r="O59" s="295">
        <v>1.1695</v>
      </c>
      <c r="P59" s="430">
        <v>0</v>
      </c>
      <c r="Q59" s="295">
        <v>0</v>
      </c>
      <c r="R59" s="430">
        <v>7.75</v>
      </c>
      <c r="S59" s="295">
        <v>0.46450000000000002</v>
      </c>
      <c r="T59" s="430">
        <v>0</v>
      </c>
      <c r="U59" s="295">
        <v>0</v>
      </c>
      <c r="V59" s="430">
        <v>0</v>
      </c>
      <c r="W59" s="295">
        <v>0</v>
      </c>
      <c r="X59" s="430">
        <v>11.58</v>
      </c>
      <c r="Y59" s="295">
        <v>0.60850000000000004</v>
      </c>
      <c r="Z59" s="430">
        <v>0</v>
      </c>
      <c r="AA59" s="295">
        <v>0</v>
      </c>
      <c r="AB59" s="430">
        <v>0</v>
      </c>
      <c r="AC59" s="295">
        <v>0</v>
      </c>
    </row>
    <row r="60" spans="1:29">
      <c r="A60" t="s">
        <v>307</v>
      </c>
      <c r="B60" s="430">
        <v>807.69</v>
      </c>
      <c r="C60" s="295">
        <v>11.5055</v>
      </c>
      <c r="D60" s="430">
        <v>634.51</v>
      </c>
      <c r="E60" s="295">
        <v>7.4965000000000002</v>
      </c>
      <c r="F60" s="430">
        <v>686.05</v>
      </c>
      <c r="G60" s="295">
        <v>6.6340000000000003</v>
      </c>
      <c r="H60" s="430">
        <v>1376.77</v>
      </c>
      <c r="I60" s="295">
        <v>8.4220000000000006</v>
      </c>
      <c r="J60" s="430">
        <v>601.46</v>
      </c>
      <c r="K60" s="295">
        <v>18.4815</v>
      </c>
      <c r="L60" s="430">
        <v>698.44</v>
      </c>
      <c r="M60" s="295">
        <v>2.3980000000000001</v>
      </c>
      <c r="N60" s="430">
        <v>605.15</v>
      </c>
      <c r="O60" s="295">
        <v>11.689</v>
      </c>
      <c r="P60" s="430">
        <v>201.4</v>
      </c>
      <c r="Q60" s="295">
        <v>8.8249999999999993</v>
      </c>
      <c r="R60" s="430">
        <v>159.63</v>
      </c>
      <c r="S60" s="295">
        <v>9.8949999999999996</v>
      </c>
      <c r="T60" s="430">
        <v>116.95</v>
      </c>
      <c r="U60" s="295">
        <v>12.574999999999999</v>
      </c>
      <c r="V60" s="430">
        <v>125.2</v>
      </c>
      <c r="W60" s="295">
        <v>8.2240000000000002</v>
      </c>
      <c r="X60" s="430">
        <v>284.87</v>
      </c>
      <c r="Y60" s="295">
        <v>10.9815</v>
      </c>
      <c r="Z60" s="430">
        <v>129.11000000000001</v>
      </c>
      <c r="AA60" s="295">
        <v>8.3130000000000006</v>
      </c>
      <c r="AB60" s="430">
        <v>169.19</v>
      </c>
      <c r="AC60" s="295">
        <v>11.922000000000001</v>
      </c>
    </row>
    <row r="61" spans="1:29">
      <c r="A61" t="s">
        <v>308</v>
      </c>
      <c r="B61" s="430">
        <v>774.3</v>
      </c>
      <c r="C61" s="295">
        <v>6.5724999999999998</v>
      </c>
      <c r="D61" s="430">
        <v>748.28</v>
      </c>
      <c r="E61" s="295">
        <v>9.2970000000000006</v>
      </c>
      <c r="F61" s="430">
        <v>558.91</v>
      </c>
      <c r="G61" s="295">
        <v>6.9074999999999998</v>
      </c>
      <c r="H61" s="430">
        <v>1520.1</v>
      </c>
      <c r="I61" s="295">
        <v>25.316500000000001</v>
      </c>
      <c r="J61" s="430">
        <v>427.1</v>
      </c>
      <c r="K61" s="295">
        <v>11.917999999999999</v>
      </c>
      <c r="L61" s="430">
        <v>1469.98</v>
      </c>
      <c r="M61" s="295">
        <v>3.0230000000000001</v>
      </c>
      <c r="N61" s="430">
        <v>479.62</v>
      </c>
      <c r="O61" s="295">
        <v>8.8734999999999999</v>
      </c>
      <c r="P61" s="430">
        <v>184.72</v>
      </c>
      <c r="Q61" s="295">
        <v>7.8339999999999996</v>
      </c>
      <c r="R61" s="430">
        <v>219.05</v>
      </c>
      <c r="S61" s="295">
        <v>6.8464999999999998</v>
      </c>
      <c r="T61" s="430">
        <v>217.5</v>
      </c>
      <c r="U61" s="295">
        <v>1.151</v>
      </c>
      <c r="V61" s="430">
        <v>133.99</v>
      </c>
      <c r="W61" s="295">
        <v>3.4245000000000001</v>
      </c>
      <c r="X61" s="430">
        <v>250.83</v>
      </c>
      <c r="Y61" s="295">
        <v>3.5844999999999998</v>
      </c>
      <c r="Z61" s="430">
        <v>141.69999999999999</v>
      </c>
      <c r="AA61" s="295">
        <v>5.8529999999999998</v>
      </c>
      <c r="AB61" s="430">
        <v>197.98</v>
      </c>
      <c r="AC61" s="295">
        <v>3.6905000000000001</v>
      </c>
    </row>
    <row r="62" spans="1:29">
      <c r="A62" t="s">
        <v>309</v>
      </c>
      <c r="B62" s="430">
        <v>345.75</v>
      </c>
      <c r="C62" s="295">
        <v>14.191000000000001</v>
      </c>
      <c r="D62" s="430">
        <v>482.06</v>
      </c>
      <c r="E62" s="295">
        <v>7.88</v>
      </c>
      <c r="F62" s="430">
        <v>369.97</v>
      </c>
      <c r="G62" s="295">
        <v>15.448</v>
      </c>
      <c r="H62" s="430">
        <v>537.28</v>
      </c>
      <c r="I62" s="295">
        <v>13.6455</v>
      </c>
      <c r="J62" s="430">
        <v>387.11</v>
      </c>
      <c r="K62" s="295">
        <v>13.887</v>
      </c>
      <c r="L62" s="430">
        <v>211.43</v>
      </c>
      <c r="M62" s="295">
        <v>2.613</v>
      </c>
      <c r="N62" s="430">
        <v>448.28</v>
      </c>
      <c r="O62" s="295">
        <v>12.301</v>
      </c>
      <c r="P62" s="430">
        <v>35.6</v>
      </c>
      <c r="Q62" s="295">
        <v>4.2145000000000001</v>
      </c>
      <c r="R62" s="430">
        <v>129.62</v>
      </c>
      <c r="S62" s="295">
        <v>8.0679999999999996</v>
      </c>
      <c r="T62" s="430">
        <v>58.4</v>
      </c>
      <c r="U62" s="295">
        <v>5.7694999999999999</v>
      </c>
      <c r="V62" s="430">
        <v>95.14</v>
      </c>
      <c r="W62" s="295">
        <v>7.5439999999999996</v>
      </c>
      <c r="X62" s="430">
        <v>144.85</v>
      </c>
      <c r="Y62" s="295">
        <v>5.5019999999999998</v>
      </c>
      <c r="Z62" s="430">
        <v>139.75</v>
      </c>
      <c r="AA62" s="295">
        <v>7.5709999999999997</v>
      </c>
      <c r="AB62" s="430">
        <v>66.13</v>
      </c>
      <c r="AC62" s="295">
        <v>4.7519999999999998</v>
      </c>
    </row>
    <row r="63" spans="1:29">
      <c r="A63" t="s">
        <v>310</v>
      </c>
      <c r="B63" s="430">
        <v>2079.23</v>
      </c>
      <c r="C63" s="295">
        <v>29.274000000000001</v>
      </c>
      <c r="D63" s="430">
        <v>1971.76</v>
      </c>
      <c r="E63" s="295">
        <v>43.7545</v>
      </c>
      <c r="F63" s="430">
        <v>109.77</v>
      </c>
      <c r="G63" s="295">
        <v>90.905000000000001</v>
      </c>
      <c r="H63" s="430">
        <v>3104.87</v>
      </c>
      <c r="I63" s="295">
        <v>54.302</v>
      </c>
      <c r="J63" s="430">
        <v>1209.58</v>
      </c>
      <c r="K63" s="295">
        <v>21.453499999999998</v>
      </c>
      <c r="L63" s="430">
        <v>533.32000000000005</v>
      </c>
      <c r="M63" s="295">
        <v>58.8855</v>
      </c>
      <c r="N63" s="430">
        <v>1202.29</v>
      </c>
      <c r="O63" s="295">
        <v>72.164500000000004</v>
      </c>
      <c r="P63" s="430">
        <v>0</v>
      </c>
      <c r="Q63" s="295">
        <v>35.340000000000003</v>
      </c>
      <c r="R63" s="430">
        <v>0</v>
      </c>
      <c r="S63" s="295">
        <v>18.186499999999999</v>
      </c>
      <c r="T63" s="430">
        <v>0</v>
      </c>
      <c r="U63" s="295">
        <v>19.135000000000002</v>
      </c>
      <c r="V63" s="430">
        <v>910.08</v>
      </c>
      <c r="W63" s="295">
        <v>44.518999999999998</v>
      </c>
      <c r="X63" s="430">
        <v>0</v>
      </c>
      <c r="Y63" s="295">
        <v>18.771000000000001</v>
      </c>
      <c r="Z63" s="430">
        <v>832.22</v>
      </c>
      <c r="AA63" s="295">
        <v>46.088000000000001</v>
      </c>
      <c r="AB63" s="430">
        <v>0</v>
      </c>
      <c r="AC63" s="295">
        <v>33.048000000000002</v>
      </c>
    </row>
    <row r="64" spans="1:29">
      <c r="A64" t="s">
        <v>311</v>
      </c>
      <c r="B64" s="430">
        <v>281.29000000000002</v>
      </c>
      <c r="C64" s="295">
        <v>2.8490000000000002</v>
      </c>
      <c r="D64" s="430">
        <v>196.53</v>
      </c>
      <c r="E64" s="295">
        <v>7.9429999999999996</v>
      </c>
      <c r="F64" s="430">
        <v>213</v>
      </c>
      <c r="G64" s="295">
        <v>6.3710000000000004</v>
      </c>
      <c r="H64" s="430">
        <v>557.89</v>
      </c>
      <c r="I64" s="295">
        <v>14.605499999999999</v>
      </c>
      <c r="J64" s="430">
        <v>115.71</v>
      </c>
      <c r="K64" s="295">
        <v>2.8580000000000001</v>
      </c>
      <c r="L64" s="430">
        <v>345.9</v>
      </c>
      <c r="M64" s="295">
        <v>6.7709999999999999</v>
      </c>
      <c r="N64" s="430">
        <v>164.14</v>
      </c>
      <c r="O64" s="295">
        <v>6.0369999999999999</v>
      </c>
      <c r="P64" s="430">
        <v>40.51</v>
      </c>
      <c r="Q64" s="295">
        <v>1.3354999999999999</v>
      </c>
      <c r="R64" s="430">
        <v>66.37</v>
      </c>
      <c r="S64" s="295">
        <v>1.7430000000000001</v>
      </c>
      <c r="T64" s="430">
        <v>43.24</v>
      </c>
      <c r="U64" s="295">
        <v>1.0714999999999999</v>
      </c>
      <c r="V64" s="430">
        <v>48.14</v>
      </c>
      <c r="W64" s="295">
        <v>1.2250000000000001</v>
      </c>
      <c r="X64" s="430">
        <v>86.79</v>
      </c>
      <c r="Y64" s="295">
        <v>2.3130000000000002</v>
      </c>
      <c r="Z64" s="430">
        <v>71.41</v>
      </c>
      <c r="AA64" s="295">
        <v>2.8464999999999998</v>
      </c>
      <c r="AB64" s="430">
        <v>57.62</v>
      </c>
      <c r="AC64" s="295">
        <v>1.966</v>
      </c>
    </row>
    <row r="65" spans="1:29">
      <c r="A65" t="s">
        <v>312</v>
      </c>
      <c r="B65" s="430">
        <v>1053.77</v>
      </c>
      <c r="C65" s="295">
        <v>16.0945</v>
      </c>
      <c r="D65" s="430">
        <v>411.15</v>
      </c>
      <c r="E65" s="295">
        <v>5.41</v>
      </c>
      <c r="F65" s="430">
        <v>395.21</v>
      </c>
      <c r="G65" s="295">
        <v>8.4179999999999993</v>
      </c>
      <c r="H65" s="430">
        <v>849.76</v>
      </c>
      <c r="I65" s="295">
        <v>16.508500000000002</v>
      </c>
      <c r="J65" s="430">
        <v>288.25</v>
      </c>
      <c r="K65" s="295">
        <v>4.1475</v>
      </c>
      <c r="L65" s="430">
        <v>407.32</v>
      </c>
      <c r="M65" s="295">
        <v>4.1375000000000002</v>
      </c>
      <c r="N65" s="430">
        <v>316.47000000000003</v>
      </c>
      <c r="O65" s="295">
        <v>5.1615000000000002</v>
      </c>
      <c r="P65" s="430">
        <v>91.51</v>
      </c>
      <c r="Q65" s="295">
        <v>1.6645000000000001</v>
      </c>
      <c r="R65" s="430">
        <v>178.68</v>
      </c>
      <c r="S65" s="295">
        <v>3.2959999999999998</v>
      </c>
      <c r="T65" s="430">
        <v>103.12</v>
      </c>
      <c r="U65" s="295">
        <v>1.8354999999999999</v>
      </c>
      <c r="V65" s="430">
        <v>109.8</v>
      </c>
      <c r="W65" s="295">
        <v>1.2709999999999999</v>
      </c>
      <c r="X65" s="430">
        <v>141.1</v>
      </c>
      <c r="Y65" s="295">
        <v>2.1884999999999999</v>
      </c>
      <c r="Z65" s="430">
        <v>132.53</v>
      </c>
      <c r="AA65" s="295">
        <v>1.2675000000000001</v>
      </c>
      <c r="AB65" s="430">
        <v>112.98</v>
      </c>
      <c r="AC65" s="295">
        <v>0.97550000000000003</v>
      </c>
    </row>
    <row r="66" spans="1:29">
      <c r="A66" t="s">
        <v>313</v>
      </c>
      <c r="B66" s="430">
        <v>268.27</v>
      </c>
      <c r="C66" s="295">
        <v>6.5369999999999999</v>
      </c>
      <c r="D66" s="430">
        <v>293.33</v>
      </c>
      <c r="E66" s="295">
        <v>9.2515000000000001</v>
      </c>
      <c r="F66" s="430">
        <v>269.99</v>
      </c>
      <c r="G66" s="295">
        <v>8.0065000000000008</v>
      </c>
      <c r="H66" s="430">
        <v>632.28</v>
      </c>
      <c r="I66" s="295">
        <v>23.5975</v>
      </c>
      <c r="J66" s="430">
        <v>220.34</v>
      </c>
      <c r="K66" s="295">
        <v>6.0385</v>
      </c>
      <c r="L66" s="430">
        <v>299.85000000000002</v>
      </c>
      <c r="M66" s="295">
        <v>9.391</v>
      </c>
      <c r="N66" s="430">
        <v>378.65</v>
      </c>
      <c r="O66" s="295">
        <v>11.209</v>
      </c>
      <c r="P66" s="430">
        <v>145.91999999999999</v>
      </c>
      <c r="Q66" s="295">
        <v>4.6875</v>
      </c>
      <c r="R66" s="430">
        <v>258.83999999999997</v>
      </c>
      <c r="S66" s="295">
        <v>3.6004999999999998</v>
      </c>
      <c r="T66" s="430">
        <v>149.31</v>
      </c>
      <c r="U66" s="295">
        <v>3.972</v>
      </c>
      <c r="V66" s="430">
        <v>222.63</v>
      </c>
      <c r="W66" s="295">
        <v>5.0744999999999996</v>
      </c>
      <c r="X66" s="430">
        <v>143.31</v>
      </c>
      <c r="Y66" s="295">
        <v>4.0250000000000004</v>
      </c>
      <c r="Z66" s="430">
        <v>191.47</v>
      </c>
      <c r="AA66" s="295">
        <v>4.5815000000000001</v>
      </c>
      <c r="AB66" s="430">
        <v>188.91</v>
      </c>
      <c r="AC66" s="295">
        <v>3.8574999999999999</v>
      </c>
    </row>
    <row r="67" spans="1:29">
      <c r="A67" t="s">
        <v>314</v>
      </c>
      <c r="B67" s="430">
        <v>3172.09</v>
      </c>
      <c r="C67" s="295">
        <v>99.111500000000007</v>
      </c>
      <c r="D67" s="430">
        <v>8659.67</v>
      </c>
      <c r="E67" s="295">
        <v>217.7345</v>
      </c>
      <c r="F67" s="430">
        <v>1475.1</v>
      </c>
      <c r="G67" s="295">
        <v>43.469000000000001</v>
      </c>
      <c r="H67" s="430">
        <v>2840.79</v>
      </c>
      <c r="I67" s="295">
        <v>100.08499999999999</v>
      </c>
      <c r="J67" s="430">
        <v>2352.84</v>
      </c>
      <c r="K67" s="295">
        <v>42.417499999999997</v>
      </c>
      <c r="L67" s="430">
        <v>1754.05</v>
      </c>
      <c r="M67" s="295">
        <v>47.471499999999999</v>
      </c>
      <c r="N67" s="430">
        <v>4139.84</v>
      </c>
      <c r="O67" s="295">
        <v>94.43</v>
      </c>
      <c r="P67" s="430">
        <v>1220.94</v>
      </c>
      <c r="Q67" s="295">
        <v>19.644500000000001</v>
      </c>
      <c r="R67" s="430">
        <v>2276.0300000000002</v>
      </c>
      <c r="S67" s="295">
        <v>25.456</v>
      </c>
      <c r="T67" s="430">
        <v>1175.55</v>
      </c>
      <c r="U67" s="295">
        <v>18.292000000000002</v>
      </c>
      <c r="V67" s="430">
        <v>1769.98</v>
      </c>
      <c r="W67" s="295">
        <v>35.1265</v>
      </c>
      <c r="X67" s="430">
        <v>1531.73</v>
      </c>
      <c r="Y67" s="295">
        <v>32.728000000000002</v>
      </c>
      <c r="Z67" s="430">
        <v>1391.1</v>
      </c>
      <c r="AA67" s="295">
        <v>29.318999999999999</v>
      </c>
      <c r="AB67" s="430">
        <v>1572.52</v>
      </c>
      <c r="AC67" s="295">
        <v>51.764000000000003</v>
      </c>
    </row>
    <row r="68" spans="1:29">
      <c r="A68" t="s">
        <v>315</v>
      </c>
      <c r="B68" s="430">
        <v>516.9</v>
      </c>
      <c r="C68" s="295">
        <v>13.384499999999999</v>
      </c>
      <c r="D68" s="430">
        <v>547.79999999999995</v>
      </c>
      <c r="E68" s="295">
        <v>18.782</v>
      </c>
      <c r="F68" s="430">
        <v>311.77</v>
      </c>
      <c r="G68" s="295">
        <v>9.56</v>
      </c>
      <c r="H68" s="430">
        <v>605.21</v>
      </c>
      <c r="I68" s="295">
        <v>20.260000000000002</v>
      </c>
      <c r="J68" s="430">
        <v>295.11</v>
      </c>
      <c r="K68" s="295">
        <v>12.552</v>
      </c>
      <c r="L68" s="430">
        <v>296.22000000000003</v>
      </c>
      <c r="M68" s="295">
        <v>4.9485000000000001</v>
      </c>
      <c r="N68" s="430">
        <v>1702.31</v>
      </c>
      <c r="O68" s="295">
        <v>36.533999999999999</v>
      </c>
      <c r="P68" s="430">
        <v>240.47</v>
      </c>
      <c r="Q68" s="295">
        <v>7.1020000000000003</v>
      </c>
      <c r="R68" s="430">
        <v>392.68</v>
      </c>
      <c r="S68" s="295">
        <v>7.7670000000000003</v>
      </c>
      <c r="T68" s="430">
        <v>242.17</v>
      </c>
      <c r="U68" s="295">
        <v>7.9545000000000003</v>
      </c>
      <c r="V68" s="430">
        <v>314.33</v>
      </c>
      <c r="W68" s="295">
        <v>6.9</v>
      </c>
      <c r="X68" s="430">
        <v>311.70999999999998</v>
      </c>
      <c r="Y68" s="295">
        <v>8.9235000000000007</v>
      </c>
      <c r="Z68" s="430">
        <v>276.79000000000002</v>
      </c>
      <c r="AA68" s="295">
        <v>10.101000000000001</v>
      </c>
      <c r="AB68" s="430">
        <v>333.63</v>
      </c>
      <c r="AC68" s="295">
        <v>12.4885</v>
      </c>
    </row>
    <row r="69" spans="1:29">
      <c r="A69" t="s">
        <v>316</v>
      </c>
      <c r="B69" s="430">
        <v>1916</v>
      </c>
      <c r="C69" s="295">
        <v>53.31</v>
      </c>
      <c r="D69" s="430">
        <v>931.93</v>
      </c>
      <c r="E69" s="295">
        <v>39.1</v>
      </c>
      <c r="F69" s="430">
        <v>573.23</v>
      </c>
      <c r="G69" s="295">
        <v>16.48</v>
      </c>
      <c r="H69" s="430">
        <v>1165.4000000000001</v>
      </c>
      <c r="I69" s="295">
        <v>26.413</v>
      </c>
      <c r="J69" s="430">
        <v>497.88</v>
      </c>
      <c r="K69" s="295">
        <v>19.260999999999999</v>
      </c>
      <c r="L69" s="430">
        <v>615.86</v>
      </c>
      <c r="M69" s="295">
        <v>26.089500000000001</v>
      </c>
      <c r="N69" s="430">
        <v>1232.47</v>
      </c>
      <c r="O69" s="295">
        <v>40.5</v>
      </c>
      <c r="P69" s="430">
        <v>540.65</v>
      </c>
      <c r="Q69" s="295">
        <v>11.3445</v>
      </c>
      <c r="R69" s="430">
        <v>698.46</v>
      </c>
      <c r="S69" s="295">
        <v>17.952999999999999</v>
      </c>
      <c r="T69" s="430">
        <v>424.83</v>
      </c>
      <c r="U69" s="295">
        <v>15.502000000000001</v>
      </c>
      <c r="V69" s="430">
        <v>546.15</v>
      </c>
      <c r="W69" s="295">
        <v>20.606000000000002</v>
      </c>
      <c r="X69" s="430">
        <v>555.36</v>
      </c>
      <c r="Y69" s="295">
        <v>18.005500000000001</v>
      </c>
      <c r="Z69" s="430">
        <v>557.36</v>
      </c>
      <c r="AA69" s="295">
        <v>17.378499999999999</v>
      </c>
      <c r="AB69" s="430">
        <v>541.95000000000005</v>
      </c>
      <c r="AC69" s="295">
        <v>22.375</v>
      </c>
    </row>
    <row r="70" spans="1:29">
      <c r="A70" t="s">
        <v>317</v>
      </c>
      <c r="B70" s="430">
        <v>237.32</v>
      </c>
      <c r="C70" s="295">
        <v>7.8464999999999998</v>
      </c>
      <c r="D70" s="430">
        <v>128.81</v>
      </c>
      <c r="E70" s="295">
        <v>4.4470000000000001</v>
      </c>
      <c r="F70" s="430">
        <v>92.73</v>
      </c>
      <c r="G70" s="295">
        <v>2.371</v>
      </c>
      <c r="H70" s="430">
        <v>292.77999999999997</v>
      </c>
      <c r="I70" s="295">
        <v>12.026</v>
      </c>
      <c r="J70" s="430">
        <v>122.32</v>
      </c>
      <c r="K70" s="295">
        <v>4.0979999999999999</v>
      </c>
      <c r="L70" s="430">
        <v>115.44</v>
      </c>
      <c r="M70" s="295">
        <v>4.8019999999999996</v>
      </c>
      <c r="N70" s="430">
        <v>178.71</v>
      </c>
      <c r="O70" s="295">
        <v>5.9954999999999998</v>
      </c>
      <c r="P70" s="430">
        <v>42.68</v>
      </c>
      <c r="Q70" s="295">
        <v>1.9464999999999999</v>
      </c>
      <c r="R70" s="430">
        <v>91</v>
      </c>
      <c r="S70" s="295">
        <v>2.7719999999999998</v>
      </c>
      <c r="T70" s="430">
        <v>50.58</v>
      </c>
      <c r="U70" s="295">
        <v>2.7654999999999998</v>
      </c>
      <c r="V70" s="430">
        <v>85.74</v>
      </c>
      <c r="W70" s="295">
        <v>3.7745000000000002</v>
      </c>
      <c r="X70" s="430">
        <v>73.31</v>
      </c>
      <c r="Y70" s="295">
        <v>2.7955000000000001</v>
      </c>
      <c r="Z70" s="430">
        <v>60.02</v>
      </c>
      <c r="AA70" s="295">
        <v>2.2425000000000002</v>
      </c>
      <c r="AB70" s="430">
        <v>71.319999999999993</v>
      </c>
      <c r="AC70" s="295">
        <v>3.2715000000000001</v>
      </c>
    </row>
    <row r="71" spans="1:29">
      <c r="A71" t="s">
        <v>318</v>
      </c>
      <c r="B71" s="430">
        <v>1606.99</v>
      </c>
      <c r="C71" s="295">
        <v>21.3535</v>
      </c>
      <c r="D71" s="430">
        <v>1561.04</v>
      </c>
      <c r="E71" s="295">
        <v>31.6</v>
      </c>
      <c r="F71" s="430">
        <v>1055.1300000000001</v>
      </c>
      <c r="G71" s="295">
        <v>29.74</v>
      </c>
      <c r="H71" s="430">
        <v>3085.2</v>
      </c>
      <c r="I71" s="295">
        <v>63.022500000000001</v>
      </c>
      <c r="J71" s="430">
        <v>1350.88</v>
      </c>
      <c r="K71" s="295">
        <v>36.718499999999999</v>
      </c>
      <c r="L71" s="430">
        <v>1351.18</v>
      </c>
      <c r="M71" s="295">
        <v>32.899000000000001</v>
      </c>
      <c r="N71" s="430">
        <v>2651.4</v>
      </c>
      <c r="O71" s="295">
        <v>76.9315</v>
      </c>
      <c r="P71" s="430">
        <v>1030.4100000000001</v>
      </c>
      <c r="Q71" s="295">
        <v>21.123000000000001</v>
      </c>
      <c r="R71" s="430">
        <v>1684.53</v>
      </c>
      <c r="S71" s="295">
        <v>34.906999999999996</v>
      </c>
      <c r="T71" s="430">
        <v>1757.12</v>
      </c>
      <c r="U71" s="295">
        <v>27.106999999999999</v>
      </c>
      <c r="V71" s="430">
        <v>1196.49</v>
      </c>
      <c r="W71" s="295">
        <v>21.533999999999999</v>
      </c>
      <c r="X71" s="430">
        <v>1003.75</v>
      </c>
      <c r="Y71" s="295">
        <v>25.082999999999998</v>
      </c>
      <c r="Z71" s="430">
        <v>1098.8499999999999</v>
      </c>
      <c r="AA71" s="295">
        <v>9.7390000000000008</v>
      </c>
      <c r="AB71" s="430">
        <v>1054.93</v>
      </c>
      <c r="AC71" s="295">
        <v>32.724499999999999</v>
      </c>
    </row>
    <row r="72" spans="1:29">
      <c r="A72" t="s">
        <v>319</v>
      </c>
      <c r="B72" s="430">
        <v>456.28</v>
      </c>
      <c r="C72" s="295">
        <v>11.422000000000001</v>
      </c>
      <c r="D72" s="430">
        <v>366.23</v>
      </c>
      <c r="E72" s="295">
        <v>8.8535000000000004</v>
      </c>
      <c r="F72" s="430">
        <v>204.1</v>
      </c>
      <c r="G72" s="295">
        <v>4.5679999999999996</v>
      </c>
      <c r="H72" s="430">
        <v>420.14</v>
      </c>
      <c r="I72" s="295">
        <v>5.5490000000000004</v>
      </c>
      <c r="J72" s="430">
        <v>234.76</v>
      </c>
      <c r="K72" s="295">
        <v>6.468</v>
      </c>
      <c r="L72" s="430">
        <v>284.62</v>
      </c>
      <c r="M72" s="295">
        <v>2.4489999999999998</v>
      </c>
      <c r="N72" s="430">
        <v>421.2</v>
      </c>
      <c r="O72" s="295">
        <v>10.106999999999999</v>
      </c>
      <c r="P72" s="430">
        <v>143.06</v>
      </c>
      <c r="Q72" s="295">
        <v>2.7265000000000001</v>
      </c>
      <c r="R72" s="430">
        <v>335.57</v>
      </c>
      <c r="S72" s="295">
        <v>5.7370000000000001</v>
      </c>
      <c r="T72" s="430">
        <v>183.33</v>
      </c>
      <c r="U72" s="295">
        <v>2.4725000000000001</v>
      </c>
      <c r="V72" s="430">
        <v>259.60000000000002</v>
      </c>
      <c r="W72" s="295">
        <v>6.1420000000000003</v>
      </c>
      <c r="X72" s="430">
        <v>195.6</v>
      </c>
      <c r="Y72" s="295">
        <v>4.2004999999999999</v>
      </c>
      <c r="Z72" s="430">
        <v>285.89999999999998</v>
      </c>
      <c r="AA72" s="295">
        <v>8.1415000000000006</v>
      </c>
      <c r="AB72" s="430">
        <v>235.29</v>
      </c>
      <c r="AC72" s="295">
        <v>4.2145000000000001</v>
      </c>
    </row>
    <row r="73" spans="1:29">
      <c r="A73" t="s">
        <v>320</v>
      </c>
      <c r="B73" s="430">
        <v>535.62</v>
      </c>
      <c r="C73" s="295">
        <v>21.777000000000001</v>
      </c>
      <c r="D73" s="430">
        <v>788.33</v>
      </c>
      <c r="E73" s="295">
        <v>30.763000000000002</v>
      </c>
      <c r="F73" s="430">
        <v>496.62</v>
      </c>
      <c r="G73" s="295">
        <v>16.329000000000001</v>
      </c>
      <c r="H73" s="430">
        <v>973.91</v>
      </c>
      <c r="I73" s="295">
        <v>41.284999999999997</v>
      </c>
      <c r="J73" s="430">
        <v>472.78</v>
      </c>
      <c r="K73" s="295">
        <v>15.122</v>
      </c>
      <c r="L73" s="430">
        <v>616.57000000000005</v>
      </c>
      <c r="M73" s="295">
        <v>22.146000000000001</v>
      </c>
      <c r="N73" s="430">
        <v>874.42</v>
      </c>
      <c r="O73" s="295">
        <v>34.9955</v>
      </c>
      <c r="P73" s="430">
        <v>398.78</v>
      </c>
      <c r="Q73" s="295">
        <v>7.9664999999999999</v>
      </c>
      <c r="R73" s="430">
        <v>637.89</v>
      </c>
      <c r="S73" s="295">
        <v>14.808999999999999</v>
      </c>
      <c r="T73" s="430">
        <v>1098.25</v>
      </c>
      <c r="U73" s="295">
        <v>18.620999999999999</v>
      </c>
      <c r="V73" s="430">
        <v>534.4</v>
      </c>
      <c r="W73" s="295">
        <v>19.4725</v>
      </c>
      <c r="X73" s="430">
        <v>480.44</v>
      </c>
      <c r="Y73" s="295">
        <v>17.579999999999998</v>
      </c>
      <c r="Z73" s="430">
        <v>532.36</v>
      </c>
      <c r="AA73" s="295">
        <v>15.2895</v>
      </c>
      <c r="AB73" s="430">
        <v>519.32000000000005</v>
      </c>
      <c r="AC73" s="295">
        <v>21.38</v>
      </c>
    </row>
    <row r="74" spans="1:29">
      <c r="A74" t="s">
        <v>321</v>
      </c>
      <c r="B74" s="430">
        <v>1785.36</v>
      </c>
      <c r="C74" s="295">
        <v>37.5565</v>
      </c>
      <c r="D74" s="430">
        <v>3251.65</v>
      </c>
      <c r="E74" s="295">
        <v>68.658500000000004</v>
      </c>
      <c r="F74" s="430">
        <v>2634.11</v>
      </c>
      <c r="G74" s="295">
        <v>25.577000000000002</v>
      </c>
      <c r="H74" s="430">
        <v>6943.2</v>
      </c>
      <c r="I74" s="295">
        <v>20.641500000000001</v>
      </c>
      <c r="J74" s="430">
        <v>1279.01</v>
      </c>
      <c r="K74" s="295">
        <v>23.137499999999999</v>
      </c>
      <c r="L74" s="430">
        <v>7589.78</v>
      </c>
      <c r="M74" s="295">
        <v>44.122999999999998</v>
      </c>
      <c r="N74" s="430">
        <v>1638.14</v>
      </c>
      <c r="O74" s="295">
        <v>47.9405</v>
      </c>
      <c r="P74" s="430">
        <v>729.15</v>
      </c>
      <c r="Q74" s="295">
        <v>15.5145</v>
      </c>
      <c r="R74" s="430">
        <v>1206.98</v>
      </c>
      <c r="S74" s="295">
        <v>22.794</v>
      </c>
      <c r="T74" s="430">
        <v>759.78</v>
      </c>
      <c r="U74" s="295">
        <v>9.1140000000000008</v>
      </c>
      <c r="V74" s="430">
        <v>1130.49</v>
      </c>
      <c r="W74" s="295">
        <v>36.223999999999997</v>
      </c>
      <c r="X74" s="430">
        <v>953.84</v>
      </c>
      <c r="Y74" s="295">
        <v>20.847000000000001</v>
      </c>
      <c r="Z74" s="430">
        <v>766.74</v>
      </c>
      <c r="AA74" s="295">
        <v>15.1425</v>
      </c>
      <c r="AB74" s="430">
        <v>935.27</v>
      </c>
      <c r="AC74" s="295">
        <v>22.657</v>
      </c>
    </row>
    <row r="75" spans="1:29">
      <c r="A75" t="s">
        <v>322</v>
      </c>
      <c r="B75" s="430">
        <v>165.58</v>
      </c>
      <c r="C75" s="295">
        <v>8.0239999999999991</v>
      </c>
      <c r="D75" s="430">
        <v>363.73</v>
      </c>
      <c r="E75" s="295">
        <v>15.115</v>
      </c>
      <c r="F75" s="430">
        <v>231.84</v>
      </c>
      <c r="G75" s="295">
        <v>6.298</v>
      </c>
      <c r="H75" s="430">
        <v>512.23</v>
      </c>
      <c r="I75" s="295">
        <v>11.5755</v>
      </c>
      <c r="J75" s="430">
        <v>499.6</v>
      </c>
      <c r="K75" s="295">
        <v>17.18</v>
      </c>
      <c r="L75" s="430">
        <v>216.15</v>
      </c>
      <c r="M75" s="295">
        <v>5.2145000000000001</v>
      </c>
      <c r="N75" s="430">
        <v>338.25</v>
      </c>
      <c r="O75" s="295">
        <v>11.09</v>
      </c>
      <c r="P75" s="430">
        <v>113.35</v>
      </c>
      <c r="Q75" s="295">
        <v>3.0815000000000001</v>
      </c>
      <c r="R75" s="430">
        <v>200.22</v>
      </c>
      <c r="S75" s="295">
        <v>2.9540000000000002</v>
      </c>
      <c r="T75" s="430">
        <v>120.47</v>
      </c>
      <c r="U75" s="295">
        <v>2.8734999999999999</v>
      </c>
      <c r="V75" s="430">
        <v>184.48</v>
      </c>
      <c r="W75" s="295">
        <v>4.5510000000000002</v>
      </c>
      <c r="X75" s="430">
        <v>160.82</v>
      </c>
      <c r="Y75" s="295">
        <v>5.1479999999999997</v>
      </c>
      <c r="Z75" s="430">
        <v>163.96</v>
      </c>
      <c r="AA75" s="295">
        <v>5.8159999999999998</v>
      </c>
      <c r="AB75" s="430">
        <v>216.56</v>
      </c>
      <c r="AC75" s="295">
        <v>2.3414999999999999</v>
      </c>
    </row>
    <row r="76" spans="1:29">
      <c r="A76" t="s">
        <v>323</v>
      </c>
      <c r="B76" s="430">
        <v>208.08</v>
      </c>
      <c r="C76" s="295">
        <v>10.314</v>
      </c>
      <c r="D76" s="430">
        <v>374.97</v>
      </c>
      <c r="E76" s="295">
        <v>16.307500000000001</v>
      </c>
      <c r="F76" s="430">
        <v>302.83999999999997</v>
      </c>
      <c r="G76" s="295">
        <v>12.081</v>
      </c>
      <c r="H76" s="430">
        <v>818.87</v>
      </c>
      <c r="I76" s="295">
        <v>34.302</v>
      </c>
      <c r="J76" s="430">
        <v>108.84</v>
      </c>
      <c r="K76" s="295">
        <v>6.3055000000000003</v>
      </c>
      <c r="L76" s="430">
        <v>757.36</v>
      </c>
      <c r="M76" s="295">
        <v>11.554</v>
      </c>
      <c r="N76" s="430">
        <v>228.31</v>
      </c>
      <c r="O76" s="295">
        <v>11.195499999999999</v>
      </c>
      <c r="P76" s="430">
        <v>370.48</v>
      </c>
      <c r="Q76" s="295">
        <v>15.2775</v>
      </c>
      <c r="R76" s="430">
        <v>190.31</v>
      </c>
      <c r="S76" s="295">
        <v>4.3324999999999996</v>
      </c>
      <c r="T76" s="430">
        <v>101.41</v>
      </c>
      <c r="U76" s="295">
        <v>5.2889999999999997</v>
      </c>
      <c r="V76" s="430">
        <v>1808.95</v>
      </c>
      <c r="W76" s="295">
        <v>40.372999999999998</v>
      </c>
      <c r="X76" s="430">
        <v>237.21</v>
      </c>
      <c r="Y76" s="295">
        <v>10.692500000000001</v>
      </c>
      <c r="Z76" s="430">
        <v>134.77000000000001</v>
      </c>
      <c r="AA76" s="295">
        <v>6.3</v>
      </c>
      <c r="AB76" s="430">
        <v>469.57</v>
      </c>
      <c r="AC76" s="295">
        <v>20.732500000000002</v>
      </c>
    </row>
    <row r="77" spans="1:29">
      <c r="A77" t="s">
        <v>324</v>
      </c>
      <c r="B77" s="430">
        <v>914.17</v>
      </c>
      <c r="C77" s="295">
        <v>37.735500000000002</v>
      </c>
      <c r="D77" s="430">
        <v>878.78</v>
      </c>
      <c r="E77" s="295">
        <v>37.265999999999998</v>
      </c>
      <c r="F77" s="430">
        <v>572.6</v>
      </c>
      <c r="G77" s="295">
        <v>19.965499999999999</v>
      </c>
      <c r="H77" s="430">
        <v>1251.97</v>
      </c>
      <c r="I77" s="295">
        <v>50.414499999999997</v>
      </c>
      <c r="J77" s="430">
        <v>576.75</v>
      </c>
      <c r="K77" s="295">
        <v>14.571</v>
      </c>
      <c r="L77" s="430">
        <v>504.9</v>
      </c>
      <c r="M77" s="295">
        <v>16.9375</v>
      </c>
      <c r="N77" s="430">
        <v>972.6</v>
      </c>
      <c r="O77" s="295">
        <v>27.722999999999999</v>
      </c>
      <c r="P77" s="430">
        <v>500.24</v>
      </c>
      <c r="Q77" s="295">
        <v>11.863</v>
      </c>
      <c r="R77" s="430">
        <v>929.39</v>
      </c>
      <c r="S77" s="295">
        <v>15.188000000000001</v>
      </c>
      <c r="T77" s="430">
        <v>487.78</v>
      </c>
      <c r="U77" s="295">
        <v>17.104500000000002</v>
      </c>
      <c r="V77" s="430">
        <v>740.13</v>
      </c>
      <c r="W77" s="295">
        <v>20.95</v>
      </c>
      <c r="X77" s="430">
        <v>894.48</v>
      </c>
      <c r="Y77" s="295">
        <v>27.946999999999999</v>
      </c>
      <c r="Z77" s="430">
        <v>461.32</v>
      </c>
      <c r="AA77" s="295">
        <v>12.718999999999999</v>
      </c>
      <c r="AB77" s="430">
        <v>484.56</v>
      </c>
      <c r="AC77" s="295">
        <v>17.925000000000001</v>
      </c>
    </row>
    <row r="78" spans="1:29">
      <c r="A78" t="s">
        <v>325</v>
      </c>
      <c r="B78" s="430">
        <v>448.15</v>
      </c>
      <c r="C78" s="295">
        <v>15.581</v>
      </c>
      <c r="D78" s="430">
        <v>772.9</v>
      </c>
      <c r="E78" s="295">
        <v>32.478999999999999</v>
      </c>
      <c r="F78" s="430">
        <v>463.7</v>
      </c>
      <c r="G78" s="295">
        <v>16.352499999999999</v>
      </c>
      <c r="H78" s="430">
        <v>970.72</v>
      </c>
      <c r="I78" s="295">
        <v>43.641500000000001</v>
      </c>
      <c r="J78" s="430">
        <v>299.52</v>
      </c>
      <c r="K78" s="295">
        <v>11.904</v>
      </c>
      <c r="L78" s="430">
        <v>810.61</v>
      </c>
      <c r="M78" s="295">
        <v>25.756</v>
      </c>
      <c r="N78" s="430">
        <v>483.66</v>
      </c>
      <c r="O78" s="295">
        <v>11.7705</v>
      </c>
      <c r="P78" s="430">
        <v>240.46</v>
      </c>
      <c r="Q78" s="295">
        <v>12.1135</v>
      </c>
      <c r="R78" s="430">
        <v>464.02</v>
      </c>
      <c r="S78" s="295">
        <v>8.1419999999999995</v>
      </c>
      <c r="T78" s="430">
        <v>288.32</v>
      </c>
      <c r="U78" s="295">
        <v>13.92</v>
      </c>
      <c r="V78" s="430">
        <v>393.36</v>
      </c>
      <c r="W78" s="295">
        <v>14.568</v>
      </c>
      <c r="X78" s="430">
        <v>339.54</v>
      </c>
      <c r="Y78" s="295">
        <v>12.903499999999999</v>
      </c>
      <c r="Z78" s="430">
        <v>344.79</v>
      </c>
      <c r="AA78" s="295">
        <v>9.6649999999999991</v>
      </c>
      <c r="AB78" s="430">
        <v>346.39</v>
      </c>
      <c r="AC78" s="295">
        <v>10.009</v>
      </c>
    </row>
    <row r="79" spans="1:29">
      <c r="A79" t="s">
        <v>326</v>
      </c>
      <c r="B79" s="430">
        <v>176.69</v>
      </c>
      <c r="C79" s="295">
        <v>8.6750000000000007</v>
      </c>
      <c r="D79" s="430">
        <v>105.89</v>
      </c>
      <c r="E79" s="295">
        <v>4.016</v>
      </c>
      <c r="F79" s="430">
        <v>102.67</v>
      </c>
      <c r="G79" s="295">
        <v>3.1789999999999998</v>
      </c>
      <c r="H79" s="430">
        <v>137.06</v>
      </c>
      <c r="I79" s="295">
        <v>3.9075000000000002</v>
      </c>
      <c r="J79" s="430">
        <v>78.61</v>
      </c>
      <c r="K79" s="295">
        <v>2.407</v>
      </c>
      <c r="L79" s="430">
        <v>358.79</v>
      </c>
      <c r="M79" s="295">
        <v>7.6260000000000003</v>
      </c>
      <c r="N79" s="430">
        <v>125.89</v>
      </c>
      <c r="O79" s="295">
        <v>4.9400000000000004</v>
      </c>
      <c r="P79" s="430">
        <v>45.37</v>
      </c>
      <c r="Q79" s="295">
        <v>1.8480000000000001</v>
      </c>
      <c r="R79" s="430">
        <v>83.14</v>
      </c>
      <c r="S79" s="295">
        <v>2.4340000000000002</v>
      </c>
      <c r="T79" s="430">
        <v>46.96</v>
      </c>
      <c r="U79" s="295">
        <v>0.50949999999999995</v>
      </c>
      <c r="V79" s="430">
        <v>75.11</v>
      </c>
      <c r="W79" s="295">
        <v>1.8454999999999999</v>
      </c>
      <c r="X79" s="430">
        <v>66.7</v>
      </c>
      <c r="Y79" s="295">
        <v>1.3885000000000001</v>
      </c>
      <c r="Z79" s="430">
        <v>71.91</v>
      </c>
      <c r="AA79" s="295">
        <v>1.5720000000000001</v>
      </c>
      <c r="AB79" s="430">
        <v>52.83</v>
      </c>
      <c r="AC79" s="295">
        <v>1.3165</v>
      </c>
    </row>
    <row r="80" spans="1:29">
      <c r="A80" t="s">
        <v>327</v>
      </c>
      <c r="B80" s="430">
        <v>0</v>
      </c>
      <c r="C80" s="295">
        <v>0</v>
      </c>
      <c r="D80" s="430">
        <v>1.06</v>
      </c>
      <c r="E80" s="295">
        <v>0.16700000000000001</v>
      </c>
      <c r="F80" s="430">
        <v>8.51</v>
      </c>
      <c r="G80" s="295">
        <v>0.32950000000000002</v>
      </c>
      <c r="H80" s="430">
        <v>6.94</v>
      </c>
      <c r="I80" s="295">
        <v>0.33100000000000002</v>
      </c>
      <c r="J80" s="430">
        <v>0</v>
      </c>
      <c r="K80" s="295">
        <v>0</v>
      </c>
      <c r="L80" s="430">
        <v>7.62</v>
      </c>
      <c r="M80" s="295">
        <v>5.8999999999999997E-2</v>
      </c>
      <c r="N80" s="430">
        <v>9.91</v>
      </c>
      <c r="O80" s="295">
        <v>0.41299999999999998</v>
      </c>
      <c r="P80" s="430">
        <v>0</v>
      </c>
      <c r="Q80" s="295">
        <v>0</v>
      </c>
      <c r="R80" s="430">
        <v>0.85</v>
      </c>
      <c r="S80" s="295">
        <v>0.41399999999999998</v>
      </c>
      <c r="T80" s="430">
        <v>0</v>
      </c>
      <c r="U80" s="295">
        <v>0</v>
      </c>
      <c r="V80" s="430">
        <v>0</v>
      </c>
      <c r="W80" s="295">
        <v>0</v>
      </c>
      <c r="X80" s="430">
        <v>30.04</v>
      </c>
      <c r="Y80" s="295">
        <v>0.77900000000000003</v>
      </c>
      <c r="Z80" s="430">
        <v>0</v>
      </c>
      <c r="AA80" s="295">
        <v>0</v>
      </c>
      <c r="AB80" s="430">
        <v>0</v>
      </c>
      <c r="AC80" s="295">
        <v>0</v>
      </c>
    </row>
    <row r="81" spans="1:29">
      <c r="A81" t="s">
        <v>328</v>
      </c>
      <c r="B81" s="430">
        <v>933.95</v>
      </c>
      <c r="C81" s="295">
        <v>47.262</v>
      </c>
      <c r="D81" s="430">
        <v>992.43</v>
      </c>
      <c r="E81" s="295">
        <v>48.396000000000001</v>
      </c>
      <c r="F81" s="430">
        <v>771.48</v>
      </c>
      <c r="G81" s="295">
        <v>22.8645</v>
      </c>
      <c r="H81" s="430">
        <v>894.6</v>
      </c>
      <c r="I81" s="295">
        <v>27.976500000000001</v>
      </c>
      <c r="J81" s="430">
        <v>728.06</v>
      </c>
      <c r="K81" s="295">
        <v>20.042000000000002</v>
      </c>
      <c r="L81" s="430">
        <v>805.63</v>
      </c>
      <c r="M81" s="295">
        <v>22.291499999999999</v>
      </c>
      <c r="N81" s="430">
        <v>993.07</v>
      </c>
      <c r="O81" s="295">
        <v>37.131500000000003</v>
      </c>
      <c r="P81" s="430">
        <v>631.05999999999995</v>
      </c>
      <c r="Q81" s="295">
        <v>25.274000000000001</v>
      </c>
      <c r="R81" s="430">
        <v>1462.37</v>
      </c>
      <c r="S81" s="295">
        <v>42.037500000000001</v>
      </c>
      <c r="T81" s="430">
        <v>690.6</v>
      </c>
      <c r="U81" s="295">
        <v>16.327500000000001</v>
      </c>
      <c r="V81" s="430">
        <v>1003.13</v>
      </c>
      <c r="W81" s="295">
        <v>19.338000000000001</v>
      </c>
      <c r="X81" s="430">
        <v>691.79</v>
      </c>
      <c r="Y81" s="295">
        <v>6.7255000000000003</v>
      </c>
      <c r="Z81" s="430">
        <v>1073.01</v>
      </c>
      <c r="AA81" s="295">
        <v>20.4255</v>
      </c>
      <c r="AB81" s="430">
        <v>3132.31</v>
      </c>
      <c r="AC81" s="295">
        <v>78.141999999999996</v>
      </c>
    </row>
    <row r="82" spans="1:29">
      <c r="A82" t="s">
        <v>329</v>
      </c>
      <c r="B82" s="430">
        <v>1776.64</v>
      </c>
      <c r="C82" s="295">
        <v>65.586500000000001</v>
      </c>
      <c r="D82" s="430">
        <v>2148.37</v>
      </c>
      <c r="E82" s="295">
        <v>78.023499999999999</v>
      </c>
      <c r="F82" s="430">
        <v>1575.53</v>
      </c>
      <c r="G82" s="295">
        <v>33.163499999999999</v>
      </c>
      <c r="H82" s="430">
        <v>2477.15</v>
      </c>
      <c r="I82" s="295">
        <v>61.1325</v>
      </c>
      <c r="J82" s="430">
        <v>1983.26</v>
      </c>
      <c r="K82" s="295">
        <v>35.970500000000001</v>
      </c>
      <c r="L82" s="430">
        <v>2639.54</v>
      </c>
      <c r="M82" s="295">
        <v>37.7515</v>
      </c>
      <c r="N82" s="430">
        <v>2768.87</v>
      </c>
      <c r="O82" s="295">
        <v>66.551000000000002</v>
      </c>
      <c r="P82" s="430">
        <v>1123.1600000000001</v>
      </c>
      <c r="Q82" s="295">
        <v>16.277000000000001</v>
      </c>
      <c r="R82" s="430">
        <v>2608.37</v>
      </c>
      <c r="S82" s="295">
        <v>34.4345</v>
      </c>
      <c r="T82" s="430">
        <v>1107.8900000000001</v>
      </c>
      <c r="U82" s="295">
        <v>29.187000000000001</v>
      </c>
      <c r="V82" s="430">
        <v>2054.7199999999998</v>
      </c>
      <c r="W82" s="295">
        <v>48.579000000000001</v>
      </c>
      <c r="X82" s="430">
        <v>1415.27</v>
      </c>
      <c r="Y82" s="295">
        <v>36.046500000000002</v>
      </c>
      <c r="Z82" s="430">
        <v>1593.79</v>
      </c>
      <c r="AA82" s="295">
        <v>48.714500000000001</v>
      </c>
      <c r="AB82" s="430">
        <v>1553.29</v>
      </c>
      <c r="AC82" s="295">
        <v>44.106999999999999</v>
      </c>
    </row>
    <row r="83" spans="1:29">
      <c r="A83" t="s">
        <v>330</v>
      </c>
      <c r="B83" s="430">
        <v>1376.16</v>
      </c>
      <c r="C83" s="295">
        <v>48.975499999999997</v>
      </c>
      <c r="D83" s="430">
        <v>4221.71</v>
      </c>
      <c r="E83" s="295">
        <v>108.8665</v>
      </c>
      <c r="F83" s="430">
        <v>5115.88</v>
      </c>
      <c r="G83" s="295">
        <v>103.2775</v>
      </c>
      <c r="H83" s="430">
        <v>8018.61</v>
      </c>
      <c r="I83" s="295">
        <v>44.608499999999999</v>
      </c>
      <c r="J83" s="430">
        <v>63.01</v>
      </c>
      <c r="K83" s="295">
        <v>2.8460000000000001</v>
      </c>
      <c r="L83" s="430">
        <v>10184.92</v>
      </c>
      <c r="M83" s="295">
        <v>63.8035</v>
      </c>
      <c r="N83" s="430">
        <v>295.82</v>
      </c>
      <c r="O83" s="295">
        <v>11.071</v>
      </c>
      <c r="P83" s="430">
        <v>15.46</v>
      </c>
      <c r="Q83" s="295">
        <v>0.47349999999999998</v>
      </c>
      <c r="R83" s="430">
        <v>68.97</v>
      </c>
      <c r="S83" s="295">
        <v>2.0739999999999998</v>
      </c>
      <c r="T83" s="430">
        <v>23.78</v>
      </c>
      <c r="U83" s="295">
        <v>0.79949999999999999</v>
      </c>
      <c r="V83" s="430">
        <v>97.88</v>
      </c>
      <c r="W83" s="295">
        <v>3.9704999999999999</v>
      </c>
      <c r="X83" s="430">
        <v>58.6</v>
      </c>
      <c r="Y83" s="295">
        <v>1.7144999999999999</v>
      </c>
      <c r="Z83" s="430">
        <v>49.8</v>
      </c>
      <c r="AA83" s="295">
        <v>2</v>
      </c>
      <c r="AB83" s="430">
        <v>34.67</v>
      </c>
      <c r="AC83" s="295">
        <v>1.26</v>
      </c>
    </row>
    <row r="84" spans="1:29">
      <c r="A84" t="s">
        <v>331</v>
      </c>
      <c r="B84" s="430">
        <v>3024.08</v>
      </c>
      <c r="C84" s="295">
        <v>74.018000000000001</v>
      </c>
      <c r="D84" s="430">
        <v>3919.19</v>
      </c>
      <c r="E84" s="295">
        <v>56.689500000000002</v>
      </c>
      <c r="F84" s="430">
        <v>933.13</v>
      </c>
      <c r="G84" s="295">
        <v>27.717500000000001</v>
      </c>
      <c r="H84" s="430">
        <v>5337.64</v>
      </c>
      <c r="I84" s="295">
        <v>57.3155</v>
      </c>
      <c r="J84" s="430">
        <v>569.02</v>
      </c>
      <c r="K84" s="295">
        <v>26.32</v>
      </c>
      <c r="L84" s="430">
        <v>1783.76</v>
      </c>
      <c r="M84" s="295">
        <v>22.341999999999999</v>
      </c>
      <c r="N84" s="430">
        <v>656.15</v>
      </c>
      <c r="O84" s="295">
        <v>25.138500000000001</v>
      </c>
      <c r="P84" s="430">
        <v>148.22</v>
      </c>
      <c r="Q84" s="295">
        <v>8.7210000000000001</v>
      </c>
      <c r="R84" s="430">
        <v>306.64999999999998</v>
      </c>
      <c r="S84" s="295">
        <v>5.8034999999999997</v>
      </c>
      <c r="T84" s="430">
        <v>181.25</v>
      </c>
      <c r="U84" s="295">
        <v>10.14</v>
      </c>
      <c r="V84" s="430">
        <v>289.95999999999998</v>
      </c>
      <c r="W84" s="295">
        <v>13.9625</v>
      </c>
      <c r="X84" s="430">
        <v>281.83999999999997</v>
      </c>
      <c r="Y84" s="295">
        <v>12.435499999999999</v>
      </c>
      <c r="Z84" s="430">
        <v>252.25</v>
      </c>
      <c r="AA84" s="295">
        <v>5.8120000000000003</v>
      </c>
      <c r="AB84" s="430">
        <v>237.95</v>
      </c>
      <c r="AC84" s="295">
        <v>10.3965</v>
      </c>
    </row>
    <row r="85" spans="1:29">
      <c r="A85" t="s">
        <v>332</v>
      </c>
      <c r="B85" s="430">
        <v>148.63</v>
      </c>
      <c r="C85" s="295">
        <v>3.3475000000000001</v>
      </c>
      <c r="D85" s="430">
        <v>250.79</v>
      </c>
      <c r="E85" s="295">
        <v>9.8315000000000001</v>
      </c>
      <c r="F85" s="430">
        <v>262.27</v>
      </c>
      <c r="G85" s="295">
        <v>7.2725</v>
      </c>
      <c r="H85" s="430">
        <v>656.66</v>
      </c>
      <c r="I85" s="295">
        <v>18.640499999999999</v>
      </c>
      <c r="J85" s="430">
        <v>21.12</v>
      </c>
      <c r="K85" s="295">
        <v>0.378</v>
      </c>
      <c r="L85" s="430">
        <v>713.81</v>
      </c>
      <c r="M85" s="295">
        <v>3.633</v>
      </c>
      <c r="N85" s="430">
        <v>59.82</v>
      </c>
      <c r="O85" s="295">
        <v>1.9884999999999999</v>
      </c>
      <c r="P85" s="430">
        <v>5.78</v>
      </c>
      <c r="Q85" s="295">
        <v>0.14299999999999999</v>
      </c>
      <c r="R85" s="430">
        <v>42.82</v>
      </c>
      <c r="S85" s="295">
        <v>0.88600000000000001</v>
      </c>
      <c r="T85" s="430">
        <v>14.16</v>
      </c>
      <c r="U85" s="295">
        <v>0.29699999999999999</v>
      </c>
      <c r="V85" s="430">
        <v>22.17</v>
      </c>
      <c r="W85" s="295">
        <v>0.32700000000000001</v>
      </c>
      <c r="X85" s="430">
        <v>15.6</v>
      </c>
      <c r="Y85" s="295">
        <v>0.41</v>
      </c>
      <c r="Z85" s="430">
        <v>13.33</v>
      </c>
      <c r="AA85" s="295">
        <v>0.371</v>
      </c>
      <c r="AB85" s="430">
        <v>19.63</v>
      </c>
      <c r="AC85" s="295">
        <v>0.56699999999999995</v>
      </c>
    </row>
    <row r="86" spans="1:29">
      <c r="A86" t="s">
        <v>333</v>
      </c>
      <c r="B86" s="430">
        <v>1823.13</v>
      </c>
      <c r="C86" s="295">
        <v>65.010999999999996</v>
      </c>
      <c r="D86" s="430">
        <v>2079.85</v>
      </c>
      <c r="E86" s="295">
        <v>58.478999999999999</v>
      </c>
      <c r="F86" s="430">
        <v>3120.6</v>
      </c>
      <c r="G86" s="295">
        <v>94.1</v>
      </c>
      <c r="H86" s="430">
        <v>1913.14</v>
      </c>
      <c r="I86" s="295">
        <v>71.119500000000002</v>
      </c>
      <c r="J86" s="430">
        <v>1368.4</v>
      </c>
      <c r="K86" s="295">
        <v>35.591500000000003</v>
      </c>
      <c r="L86" s="430">
        <v>1375.27</v>
      </c>
      <c r="M86" s="295">
        <v>45.424999999999997</v>
      </c>
      <c r="N86" s="430">
        <v>3179.85</v>
      </c>
      <c r="O86" s="295">
        <v>58.944499999999998</v>
      </c>
      <c r="P86" s="430">
        <v>1008.77</v>
      </c>
      <c r="Q86" s="295">
        <v>18.3245</v>
      </c>
      <c r="R86" s="430">
        <v>1920.97</v>
      </c>
      <c r="S86" s="295">
        <v>36.319000000000003</v>
      </c>
      <c r="T86" s="430">
        <v>1163.0999999999999</v>
      </c>
      <c r="U86" s="295">
        <v>32.282499999999999</v>
      </c>
      <c r="V86" s="430">
        <v>1417.52</v>
      </c>
      <c r="W86" s="295">
        <v>32.442</v>
      </c>
      <c r="X86" s="430">
        <v>1268.57</v>
      </c>
      <c r="Y86" s="295">
        <v>28.567499999999999</v>
      </c>
      <c r="Z86" s="430">
        <v>1340.34</v>
      </c>
      <c r="AA86" s="295">
        <v>31.152999999999999</v>
      </c>
      <c r="AB86" s="430">
        <v>1447.66</v>
      </c>
      <c r="AC86" s="295">
        <v>55.8855</v>
      </c>
    </row>
    <row r="87" spans="1:29">
      <c r="A87" t="s">
        <v>334</v>
      </c>
      <c r="B87" s="430">
        <v>3227.75</v>
      </c>
      <c r="C87" s="295">
        <v>36.3035</v>
      </c>
      <c r="D87" s="430">
        <v>4542.49</v>
      </c>
      <c r="E87" s="295">
        <v>65.753</v>
      </c>
      <c r="F87" s="430">
        <v>2170.11</v>
      </c>
      <c r="G87" s="295">
        <v>51.411999999999999</v>
      </c>
      <c r="H87" s="430">
        <v>4217.8100000000004</v>
      </c>
      <c r="I87" s="295">
        <v>88.394499999999994</v>
      </c>
      <c r="J87" s="430">
        <v>2071.9</v>
      </c>
      <c r="K87" s="295">
        <v>26.914999999999999</v>
      </c>
      <c r="L87" s="430">
        <v>12126.27</v>
      </c>
      <c r="M87" s="295">
        <v>40.534500000000001</v>
      </c>
      <c r="N87" s="430">
        <v>3046.37</v>
      </c>
      <c r="O87" s="295">
        <v>38.207500000000003</v>
      </c>
      <c r="P87" s="430">
        <v>1238.96</v>
      </c>
      <c r="Q87" s="295">
        <v>20.077000000000002</v>
      </c>
      <c r="R87" s="430">
        <v>2319.71</v>
      </c>
      <c r="S87" s="295">
        <v>18.272500000000001</v>
      </c>
      <c r="T87" s="430">
        <v>1537.56</v>
      </c>
      <c r="U87" s="295">
        <v>20.541499999999999</v>
      </c>
      <c r="V87" s="430">
        <v>2161.3200000000002</v>
      </c>
      <c r="W87" s="295">
        <v>52.023499999999999</v>
      </c>
      <c r="X87" s="430">
        <v>1705.76</v>
      </c>
      <c r="Y87" s="295">
        <v>48.905500000000004</v>
      </c>
      <c r="Z87" s="430">
        <v>2066.06</v>
      </c>
      <c r="AA87" s="295">
        <v>29.064499999999999</v>
      </c>
      <c r="AB87" s="430">
        <v>2292.9699999999998</v>
      </c>
      <c r="AC87" s="295">
        <v>28.947500000000002</v>
      </c>
    </row>
    <row r="88" spans="1:29">
      <c r="A88" t="s">
        <v>335</v>
      </c>
      <c r="B88" s="430">
        <v>8.59</v>
      </c>
      <c r="C88" s="295">
        <v>0.40500000000000003</v>
      </c>
      <c r="D88" s="430">
        <v>10.74</v>
      </c>
      <c r="E88" s="295">
        <v>0.5</v>
      </c>
      <c r="F88" s="430">
        <v>37.9</v>
      </c>
      <c r="G88" s="295">
        <v>0.65500000000000003</v>
      </c>
      <c r="H88" s="430">
        <v>72.52</v>
      </c>
      <c r="I88" s="295">
        <v>1.8560000000000001</v>
      </c>
      <c r="J88" s="430">
        <v>0</v>
      </c>
      <c r="K88" s="295">
        <v>0</v>
      </c>
      <c r="L88" s="430">
        <v>52.38</v>
      </c>
      <c r="M88" s="295">
        <v>2.2134999999999998</v>
      </c>
      <c r="N88" s="430">
        <v>14.82</v>
      </c>
      <c r="O88" s="295">
        <v>0.41499999999999998</v>
      </c>
      <c r="P88" s="430">
        <v>0</v>
      </c>
      <c r="Q88" s="295">
        <v>0</v>
      </c>
      <c r="R88" s="430">
        <v>1.59</v>
      </c>
      <c r="S88" s="295">
        <v>4.8000000000000001E-2</v>
      </c>
      <c r="T88" s="430">
        <v>0</v>
      </c>
      <c r="U88" s="295">
        <v>0</v>
      </c>
      <c r="V88" s="430">
        <v>0</v>
      </c>
      <c r="W88" s="295">
        <v>0</v>
      </c>
      <c r="X88" s="430">
        <v>13.94</v>
      </c>
      <c r="Y88" s="295">
        <v>0.48149999999999998</v>
      </c>
      <c r="Z88" s="430">
        <v>0</v>
      </c>
      <c r="AA88" s="295">
        <v>0</v>
      </c>
      <c r="AB88" s="430">
        <v>0.51</v>
      </c>
      <c r="AC88" s="295">
        <v>0</v>
      </c>
    </row>
    <row r="89" spans="1:29">
      <c r="A89" t="s">
        <v>336</v>
      </c>
      <c r="B89" s="430">
        <v>428.7</v>
      </c>
      <c r="C89" s="295">
        <v>20.328499999999998</v>
      </c>
      <c r="D89" s="430">
        <v>715.74</v>
      </c>
      <c r="E89" s="295">
        <v>34.618000000000002</v>
      </c>
      <c r="F89" s="430">
        <v>480.1</v>
      </c>
      <c r="G89" s="295">
        <v>14.388999999999999</v>
      </c>
      <c r="H89" s="430">
        <v>1355.69</v>
      </c>
      <c r="I89" s="295">
        <v>45.76</v>
      </c>
      <c r="J89" s="430">
        <v>117.82</v>
      </c>
      <c r="K89" s="295">
        <v>4.3484999999999996</v>
      </c>
      <c r="L89" s="430">
        <v>1236.4100000000001</v>
      </c>
      <c r="M89" s="295">
        <v>41.087000000000003</v>
      </c>
      <c r="N89" s="430">
        <v>384.28</v>
      </c>
      <c r="O89" s="295">
        <v>14.224500000000001</v>
      </c>
      <c r="P89" s="430">
        <v>59.32</v>
      </c>
      <c r="Q89" s="295">
        <v>3.1875</v>
      </c>
      <c r="R89" s="430">
        <v>124.46</v>
      </c>
      <c r="S89" s="295">
        <v>3.988</v>
      </c>
      <c r="T89" s="430">
        <v>55.95</v>
      </c>
      <c r="U89" s="295">
        <v>2.4285000000000001</v>
      </c>
      <c r="V89" s="430">
        <v>105.49</v>
      </c>
      <c r="W89" s="295">
        <v>4.7145000000000001</v>
      </c>
      <c r="X89" s="430">
        <v>90.1</v>
      </c>
      <c r="Y89" s="295">
        <v>3.9049999999999998</v>
      </c>
      <c r="Z89" s="430">
        <v>85.86</v>
      </c>
      <c r="AA89" s="295">
        <v>4.1574999999999998</v>
      </c>
      <c r="AB89" s="430">
        <v>71.83</v>
      </c>
      <c r="AC89" s="295">
        <v>3.7475000000000001</v>
      </c>
    </row>
    <row r="90" spans="1:29">
      <c r="A90" t="s">
        <v>337</v>
      </c>
      <c r="B90" s="430">
        <v>1135.77</v>
      </c>
      <c r="C90" s="295">
        <v>31.08</v>
      </c>
      <c r="D90" s="430">
        <v>1711.38</v>
      </c>
      <c r="E90" s="295">
        <v>46.478499999999997</v>
      </c>
      <c r="F90" s="430">
        <v>908.06</v>
      </c>
      <c r="G90" s="295">
        <v>24.250499999999999</v>
      </c>
      <c r="H90" s="430">
        <v>1590.01</v>
      </c>
      <c r="I90" s="295">
        <v>36.903500000000001</v>
      </c>
      <c r="J90" s="430">
        <v>1051.27</v>
      </c>
      <c r="K90" s="295">
        <v>14.619</v>
      </c>
      <c r="L90" s="430">
        <v>1494.54</v>
      </c>
      <c r="M90" s="295">
        <v>21.9315</v>
      </c>
      <c r="N90" s="430">
        <v>1540.98</v>
      </c>
      <c r="O90" s="295">
        <v>29.501999999999999</v>
      </c>
      <c r="P90" s="430">
        <v>1110.25</v>
      </c>
      <c r="Q90" s="295">
        <v>20.314499999999999</v>
      </c>
      <c r="R90" s="430">
        <v>1680.51</v>
      </c>
      <c r="S90" s="295">
        <v>14.2875</v>
      </c>
      <c r="T90" s="430">
        <v>1017.86</v>
      </c>
      <c r="U90" s="295">
        <v>8.9254999999999995</v>
      </c>
      <c r="V90" s="430">
        <v>1378.01</v>
      </c>
      <c r="W90" s="295">
        <v>30.423500000000001</v>
      </c>
      <c r="X90" s="430">
        <v>1326.11</v>
      </c>
      <c r="Y90" s="295">
        <v>22.789000000000001</v>
      </c>
      <c r="Z90" s="430">
        <v>1014.08</v>
      </c>
      <c r="AA90" s="295">
        <v>21.532499999999999</v>
      </c>
      <c r="AB90" s="430">
        <v>1252.1099999999999</v>
      </c>
      <c r="AC90" s="295">
        <v>33.192999999999998</v>
      </c>
    </row>
    <row r="91" spans="1:29">
      <c r="A91" t="s">
        <v>338</v>
      </c>
      <c r="B91" s="430">
        <v>1661.24</v>
      </c>
      <c r="C91" s="295">
        <v>38.737499999999997</v>
      </c>
      <c r="D91" s="430">
        <v>1152.21</v>
      </c>
      <c r="E91" s="295">
        <v>36.669499999999999</v>
      </c>
      <c r="F91" s="430">
        <v>542.64</v>
      </c>
      <c r="G91" s="295">
        <v>13.958500000000001</v>
      </c>
      <c r="H91" s="430">
        <v>1398.78</v>
      </c>
      <c r="I91" s="295">
        <v>35.055</v>
      </c>
      <c r="J91" s="430">
        <v>531.11</v>
      </c>
      <c r="K91" s="295">
        <v>8.7744999999999997</v>
      </c>
      <c r="L91" s="430">
        <v>1251.54</v>
      </c>
      <c r="M91" s="295">
        <v>38.083500000000001</v>
      </c>
      <c r="N91" s="430">
        <v>934.94</v>
      </c>
      <c r="O91" s="295">
        <v>24.3155</v>
      </c>
      <c r="P91" s="430">
        <v>662.78</v>
      </c>
      <c r="Q91" s="295">
        <v>7.9414999999999996</v>
      </c>
      <c r="R91" s="430">
        <v>559.94000000000005</v>
      </c>
      <c r="S91" s="295">
        <v>13.198</v>
      </c>
      <c r="T91" s="430">
        <v>410.2</v>
      </c>
      <c r="U91" s="295">
        <v>15.0845</v>
      </c>
      <c r="V91" s="430">
        <v>877.09</v>
      </c>
      <c r="W91" s="295">
        <v>22.0185</v>
      </c>
      <c r="X91" s="430">
        <v>578.47</v>
      </c>
      <c r="Y91" s="295">
        <v>15.727</v>
      </c>
      <c r="Z91" s="430">
        <v>566.79</v>
      </c>
      <c r="AA91" s="295">
        <v>14.3215</v>
      </c>
      <c r="AB91" s="430">
        <v>553.87</v>
      </c>
      <c r="AC91" s="295">
        <v>17.1755</v>
      </c>
    </row>
    <row r="92" spans="1:29">
      <c r="A92" t="s">
        <v>339</v>
      </c>
      <c r="B92" s="430">
        <v>280.8</v>
      </c>
      <c r="C92" s="295">
        <v>6.9109999999999996</v>
      </c>
      <c r="D92" s="430">
        <v>456.37</v>
      </c>
      <c r="E92" s="295">
        <v>12.677</v>
      </c>
      <c r="F92" s="430">
        <v>362.49</v>
      </c>
      <c r="G92" s="295">
        <v>10.292999999999999</v>
      </c>
      <c r="H92" s="430">
        <v>524.83000000000004</v>
      </c>
      <c r="I92" s="295">
        <v>18.073499999999999</v>
      </c>
      <c r="J92" s="430">
        <v>231.43</v>
      </c>
      <c r="K92" s="295">
        <v>6.0149999999999997</v>
      </c>
      <c r="L92" s="430">
        <v>495.37</v>
      </c>
      <c r="M92" s="295">
        <v>13.5825</v>
      </c>
      <c r="N92" s="430">
        <v>536.66</v>
      </c>
      <c r="O92" s="295">
        <v>17.568999999999999</v>
      </c>
      <c r="P92" s="430">
        <v>146.63999999999999</v>
      </c>
      <c r="Q92" s="295">
        <v>1.9684999999999999</v>
      </c>
      <c r="R92" s="430">
        <v>303.54000000000002</v>
      </c>
      <c r="S92" s="295">
        <v>6.8955000000000002</v>
      </c>
      <c r="T92" s="430">
        <v>191.34</v>
      </c>
      <c r="U92" s="295">
        <v>3.9264999999999999</v>
      </c>
      <c r="V92" s="430">
        <v>258.60000000000002</v>
      </c>
      <c r="W92" s="295">
        <v>6.8304999999999998</v>
      </c>
      <c r="X92" s="430">
        <v>245.02</v>
      </c>
      <c r="Y92" s="295">
        <v>7.0744999999999996</v>
      </c>
      <c r="Z92" s="430">
        <v>226.21</v>
      </c>
      <c r="AA92" s="295">
        <v>4.9880000000000004</v>
      </c>
      <c r="AB92" s="430">
        <v>210.87</v>
      </c>
      <c r="AC92" s="295">
        <v>5.9980000000000002</v>
      </c>
    </row>
    <row r="93" spans="1:29">
      <c r="A93" t="s">
        <v>340</v>
      </c>
      <c r="B93" s="430">
        <v>1036.81</v>
      </c>
      <c r="C93" s="295">
        <v>44.188000000000002</v>
      </c>
      <c r="D93" s="430">
        <v>981.45</v>
      </c>
      <c r="E93" s="295">
        <v>22.686</v>
      </c>
      <c r="F93" s="430">
        <v>521.76</v>
      </c>
      <c r="G93" s="295">
        <v>14.704000000000001</v>
      </c>
      <c r="H93" s="430">
        <v>1046.47</v>
      </c>
      <c r="I93" s="295">
        <v>23.26</v>
      </c>
      <c r="J93" s="430">
        <v>674</v>
      </c>
      <c r="K93" s="295">
        <v>16.772500000000001</v>
      </c>
      <c r="L93" s="430">
        <v>707.41</v>
      </c>
      <c r="M93" s="295">
        <v>20.5565</v>
      </c>
      <c r="N93" s="430">
        <v>803.03</v>
      </c>
      <c r="O93" s="295">
        <v>14.734999999999999</v>
      </c>
      <c r="P93" s="430">
        <v>275.07</v>
      </c>
      <c r="Q93" s="295">
        <v>4.4610000000000003</v>
      </c>
      <c r="R93" s="430">
        <v>606.98</v>
      </c>
      <c r="S93" s="295">
        <v>9.6210000000000004</v>
      </c>
      <c r="T93" s="430">
        <v>405.67</v>
      </c>
      <c r="U93" s="295">
        <v>8.9489999999999998</v>
      </c>
      <c r="V93" s="430">
        <v>364.09</v>
      </c>
      <c r="W93" s="295">
        <v>10.282500000000001</v>
      </c>
      <c r="X93" s="430">
        <v>362</v>
      </c>
      <c r="Y93" s="295">
        <v>8.5474999999999994</v>
      </c>
      <c r="Z93" s="430">
        <v>435.73</v>
      </c>
      <c r="AA93" s="295">
        <v>5.6050000000000004</v>
      </c>
      <c r="AB93" s="430">
        <v>377.88</v>
      </c>
      <c r="AC93" s="295">
        <v>9.4224999999999994</v>
      </c>
    </row>
    <row r="94" spans="1:29">
      <c r="A94" t="s">
        <v>341</v>
      </c>
      <c r="B94" s="430">
        <v>90.64</v>
      </c>
      <c r="C94" s="295">
        <v>2.9914999999999998</v>
      </c>
      <c r="D94" s="430">
        <v>367.64</v>
      </c>
      <c r="E94" s="295">
        <v>14.321</v>
      </c>
      <c r="F94" s="430">
        <v>379.64</v>
      </c>
      <c r="G94" s="295">
        <v>13.6775</v>
      </c>
      <c r="H94" s="430">
        <v>933.55</v>
      </c>
      <c r="I94" s="295">
        <v>32.892499999999998</v>
      </c>
      <c r="J94" s="430">
        <v>7.91</v>
      </c>
      <c r="K94" s="295">
        <v>0.56299999999999994</v>
      </c>
      <c r="L94" s="430">
        <v>1069.01</v>
      </c>
      <c r="M94" s="295">
        <v>18.265499999999999</v>
      </c>
      <c r="N94" s="430">
        <v>62.63</v>
      </c>
      <c r="O94" s="295">
        <v>2.7360000000000002</v>
      </c>
      <c r="P94" s="430">
        <v>4.8099999999999996</v>
      </c>
      <c r="Q94" s="295">
        <v>0.3165</v>
      </c>
      <c r="R94" s="430">
        <v>40.409999999999997</v>
      </c>
      <c r="S94" s="295">
        <v>1.1499999999999999</v>
      </c>
      <c r="T94" s="430">
        <v>12.45</v>
      </c>
      <c r="U94" s="295">
        <v>0.80549999999999999</v>
      </c>
      <c r="V94" s="430">
        <v>33.26</v>
      </c>
      <c r="W94" s="295">
        <v>1.1200000000000001</v>
      </c>
      <c r="X94" s="430">
        <v>47.76</v>
      </c>
      <c r="Y94" s="295">
        <v>1.7905</v>
      </c>
      <c r="Z94" s="430">
        <v>38.9</v>
      </c>
      <c r="AA94" s="295">
        <v>1.6305000000000001</v>
      </c>
      <c r="AB94" s="430">
        <v>24.54</v>
      </c>
      <c r="AC94" s="295">
        <v>1.0275000000000001</v>
      </c>
    </row>
    <row r="95" spans="1:29">
      <c r="A95" t="s">
        <v>342</v>
      </c>
      <c r="B95" s="430">
        <v>18.170000000000002</v>
      </c>
      <c r="C95" s="295">
        <v>0.29349999999999998</v>
      </c>
      <c r="D95" s="430">
        <v>8.06</v>
      </c>
      <c r="E95" s="295">
        <v>0.21049999999999999</v>
      </c>
      <c r="F95" s="430">
        <v>5.78</v>
      </c>
      <c r="G95" s="295">
        <v>0.1555</v>
      </c>
      <c r="H95" s="430">
        <v>49.79</v>
      </c>
      <c r="I95" s="295">
        <v>1.508</v>
      </c>
      <c r="J95" s="430">
        <v>11.35</v>
      </c>
      <c r="K95" s="295">
        <v>0.215</v>
      </c>
      <c r="L95" s="430">
        <v>11.33</v>
      </c>
      <c r="M95" s="295">
        <v>0</v>
      </c>
      <c r="N95" s="430">
        <v>17.89</v>
      </c>
      <c r="O95" s="295">
        <v>0.50549999999999995</v>
      </c>
      <c r="P95" s="430">
        <v>0</v>
      </c>
      <c r="Q95" s="295">
        <v>0</v>
      </c>
      <c r="R95" s="430">
        <v>19.260000000000002</v>
      </c>
      <c r="S95" s="295">
        <v>0.66700000000000004</v>
      </c>
      <c r="T95" s="430">
        <v>2.92</v>
      </c>
      <c r="U95" s="295">
        <v>6.5000000000000002E-2</v>
      </c>
      <c r="V95" s="430">
        <v>0</v>
      </c>
      <c r="W95" s="295">
        <v>0</v>
      </c>
      <c r="X95" s="430">
        <v>8.0299999999999994</v>
      </c>
      <c r="Y95" s="295">
        <v>0.29199999999999998</v>
      </c>
      <c r="Z95" s="430">
        <v>0</v>
      </c>
      <c r="AA95" s="295">
        <v>0</v>
      </c>
      <c r="AB95" s="430">
        <v>1.54</v>
      </c>
      <c r="AC95" s="295">
        <v>0.16400000000000001</v>
      </c>
    </row>
    <row r="96" spans="1:29">
      <c r="A96" t="s">
        <v>343</v>
      </c>
      <c r="B96" s="430">
        <v>388.17</v>
      </c>
      <c r="C96" s="295">
        <v>17.164999999999999</v>
      </c>
      <c r="D96" s="430">
        <v>285.26</v>
      </c>
      <c r="E96" s="295">
        <v>11.6585</v>
      </c>
      <c r="F96" s="430">
        <v>210.1</v>
      </c>
      <c r="G96" s="295">
        <v>5.4390000000000001</v>
      </c>
      <c r="H96" s="430">
        <v>382.26</v>
      </c>
      <c r="I96" s="295">
        <v>12.073499999999999</v>
      </c>
      <c r="J96" s="430">
        <v>145.57</v>
      </c>
      <c r="K96" s="295">
        <v>5.1115000000000004</v>
      </c>
      <c r="L96" s="430">
        <v>230.67</v>
      </c>
      <c r="M96" s="295">
        <v>6.6859999999999999</v>
      </c>
      <c r="N96" s="430">
        <v>529.25</v>
      </c>
      <c r="O96" s="295">
        <v>19.200500000000002</v>
      </c>
      <c r="P96" s="430">
        <v>80.069999999999993</v>
      </c>
      <c r="Q96" s="295">
        <v>3.907</v>
      </c>
      <c r="R96" s="430">
        <v>194.86</v>
      </c>
      <c r="S96" s="295">
        <v>3.9834999999999998</v>
      </c>
      <c r="T96" s="430">
        <v>87.23</v>
      </c>
      <c r="U96" s="295">
        <v>3.6339999999999999</v>
      </c>
      <c r="V96" s="430">
        <v>167.44</v>
      </c>
      <c r="W96" s="295">
        <v>6.9850000000000003</v>
      </c>
      <c r="X96" s="430">
        <v>122.74</v>
      </c>
      <c r="Y96" s="295">
        <v>3.6455000000000002</v>
      </c>
      <c r="Z96" s="430">
        <v>152.01</v>
      </c>
      <c r="AA96" s="295">
        <v>6.5955000000000004</v>
      </c>
      <c r="AB96" s="430">
        <v>136.18</v>
      </c>
      <c r="AC96" s="295">
        <v>5.24</v>
      </c>
    </row>
    <row r="97" spans="1:29">
      <c r="A97" t="s">
        <v>344</v>
      </c>
      <c r="B97" s="430">
        <v>702.2</v>
      </c>
      <c r="C97" s="295">
        <v>31.445</v>
      </c>
      <c r="D97" s="430">
        <v>732.15</v>
      </c>
      <c r="E97" s="295">
        <v>28.6295</v>
      </c>
      <c r="F97" s="430">
        <v>8868.36</v>
      </c>
      <c r="G97" s="295">
        <v>110.458</v>
      </c>
      <c r="H97" s="430">
        <v>3969.59</v>
      </c>
      <c r="I97" s="295">
        <v>67.786500000000004</v>
      </c>
      <c r="J97" s="430">
        <v>383.46</v>
      </c>
      <c r="K97" s="295">
        <v>9.2059999999999995</v>
      </c>
      <c r="L97" s="430">
        <v>1439.61</v>
      </c>
      <c r="M97" s="295">
        <v>24.786000000000001</v>
      </c>
      <c r="N97" s="430">
        <v>713.05</v>
      </c>
      <c r="O97" s="295">
        <v>24.312000000000001</v>
      </c>
      <c r="P97" s="430">
        <v>218.98</v>
      </c>
      <c r="Q97" s="295">
        <v>8.9004999999999992</v>
      </c>
      <c r="R97" s="430">
        <v>372.77</v>
      </c>
      <c r="S97" s="295">
        <v>9.2829999999999995</v>
      </c>
      <c r="T97" s="430">
        <v>240.25</v>
      </c>
      <c r="U97" s="295">
        <v>7.39</v>
      </c>
      <c r="V97" s="430">
        <v>348.62</v>
      </c>
      <c r="W97" s="295">
        <v>10.211499999999999</v>
      </c>
      <c r="X97" s="430">
        <v>248.94</v>
      </c>
      <c r="Y97" s="295">
        <v>6.4619999999999997</v>
      </c>
      <c r="Z97" s="430">
        <v>366.32</v>
      </c>
      <c r="AA97" s="295">
        <v>11.166</v>
      </c>
      <c r="AB97" s="430">
        <v>306.77</v>
      </c>
      <c r="AC97" s="295">
        <v>9.76</v>
      </c>
    </row>
    <row r="98" spans="1:29">
      <c r="A98" t="s">
        <v>345</v>
      </c>
      <c r="B98" s="430">
        <v>171.72</v>
      </c>
      <c r="C98" s="295">
        <v>3.9754999999999998</v>
      </c>
      <c r="D98" s="430">
        <v>281.35000000000002</v>
      </c>
      <c r="E98" s="295">
        <v>6.9024999999999999</v>
      </c>
      <c r="F98" s="430">
        <v>228.21</v>
      </c>
      <c r="G98" s="295">
        <v>4.9284999999999997</v>
      </c>
      <c r="H98" s="430">
        <v>819.69</v>
      </c>
      <c r="I98" s="295">
        <v>25.471</v>
      </c>
      <c r="J98" s="430">
        <v>108.58</v>
      </c>
      <c r="K98" s="295">
        <v>2.1455000000000002</v>
      </c>
      <c r="L98" s="430">
        <v>555.26</v>
      </c>
      <c r="M98" s="295">
        <v>18.638999999999999</v>
      </c>
      <c r="N98" s="430">
        <v>282.26</v>
      </c>
      <c r="O98" s="295">
        <v>5.3170000000000002</v>
      </c>
      <c r="P98" s="430">
        <v>41.48</v>
      </c>
      <c r="Q98" s="295">
        <v>1.0455000000000001</v>
      </c>
      <c r="R98" s="430">
        <v>112.15</v>
      </c>
      <c r="S98" s="295">
        <v>1.8565</v>
      </c>
      <c r="T98" s="430">
        <v>46.18</v>
      </c>
      <c r="U98" s="295">
        <v>1.202</v>
      </c>
      <c r="V98" s="430">
        <v>115.5</v>
      </c>
      <c r="W98" s="295">
        <v>1.71</v>
      </c>
      <c r="X98" s="430">
        <v>69.05</v>
      </c>
      <c r="Y98" s="295">
        <v>1.4085000000000001</v>
      </c>
      <c r="Z98" s="430">
        <v>46.4</v>
      </c>
      <c r="AA98" s="295">
        <v>0.50649999999999995</v>
      </c>
      <c r="AB98" s="430">
        <v>55.29</v>
      </c>
      <c r="AC98" s="295">
        <v>0.82599999999999996</v>
      </c>
    </row>
    <row r="99" spans="1:29">
      <c r="A99" t="s">
        <v>346</v>
      </c>
      <c r="B99" s="430">
        <v>84.99</v>
      </c>
      <c r="C99" s="295">
        <v>2.8380000000000001</v>
      </c>
      <c r="D99" s="430">
        <v>117.32</v>
      </c>
      <c r="E99" s="295">
        <v>4.4630000000000001</v>
      </c>
      <c r="F99" s="430">
        <v>381.09</v>
      </c>
      <c r="G99" s="295">
        <v>10.662000000000001</v>
      </c>
      <c r="H99" s="430">
        <v>385.97</v>
      </c>
      <c r="I99" s="295">
        <v>10.605499999999999</v>
      </c>
      <c r="J99" s="430">
        <v>66.83</v>
      </c>
      <c r="K99" s="295">
        <v>2.3134999999999999</v>
      </c>
      <c r="L99" s="430">
        <v>285.11</v>
      </c>
      <c r="M99" s="295">
        <v>9.4094999999999995</v>
      </c>
      <c r="N99" s="430">
        <v>96.12</v>
      </c>
      <c r="O99" s="295">
        <v>3.758</v>
      </c>
      <c r="P99" s="430">
        <v>6.02</v>
      </c>
      <c r="Q99" s="295">
        <v>0.33600000000000002</v>
      </c>
      <c r="R99" s="430">
        <v>89.66</v>
      </c>
      <c r="S99" s="295">
        <v>1.137</v>
      </c>
      <c r="T99" s="430">
        <v>13.67</v>
      </c>
      <c r="U99" s="295">
        <v>0.54900000000000004</v>
      </c>
      <c r="V99" s="430">
        <v>35.43</v>
      </c>
      <c r="W99" s="295">
        <v>1.339</v>
      </c>
      <c r="X99" s="430">
        <v>40.9</v>
      </c>
      <c r="Y99" s="295">
        <v>1.6685000000000001</v>
      </c>
      <c r="Z99" s="430">
        <v>39.450000000000003</v>
      </c>
      <c r="AA99" s="295">
        <v>1.1615</v>
      </c>
      <c r="AB99" s="430">
        <v>145.22999999999999</v>
      </c>
      <c r="AC99" s="295">
        <v>6.2</v>
      </c>
    </row>
    <row r="100" spans="1:29">
      <c r="A100" t="s">
        <v>347</v>
      </c>
      <c r="B100" s="430">
        <v>881.74</v>
      </c>
      <c r="C100" s="295">
        <v>27.561499999999999</v>
      </c>
      <c r="D100" s="430">
        <v>724.05</v>
      </c>
      <c r="E100" s="295">
        <v>19.408000000000001</v>
      </c>
      <c r="F100" s="430">
        <v>383.02</v>
      </c>
      <c r="G100" s="295">
        <v>9.6615000000000002</v>
      </c>
      <c r="H100" s="430">
        <v>1137.49</v>
      </c>
      <c r="I100" s="295">
        <v>28.467500000000001</v>
      </c>
      <c r="J100" s="430">
        <v>438.04</v>
      </c>
      <c r="K100" s="295">
        <v>9.8930000000000007</v>
      </c>
      <c r="L100" s="430">
        <v>624.44000000000005</v>
      </c>
      <c r="M100" s="295">
        <v>12.179</v>
      </c>
      <c r="N100" s="430">
        <v>930.67</v>
      </c>
      <c r="O100" s="295">
        <v>22.819500000000001</v>
      </c>
      <c r="P100" s="430">
        <v>651.96</v>
      </c>
      <c r="Q100" s="295">
        <v>3.4929999999999999</v>
      </c>
      <c r="R100" s="430">
        <v>593.17999999999995</v>
      </c>
      <c r="S100" s="295">
        <v>12.2605</v>
      </c>
      <c r="T100" s="430">
        <v>416.67</v>
      </c>
      <c r="U100" s="295">
        <v>8.7825000000000006</v>
      </c>
      <c r="V100" s="430">
        <v>528.85</v>
      </c>
      <c r="W100" s="295">
        <v>10.304500000000001</v>
      </c>
      <c r="X100" s="430">
        <v>578.5</v>
      </c>
      <c r="Y100" s="295">
        <v>11.233499999999999</v>
      </c>
      <c r="Z100" s="430">
        <v>3633.11</v>
      </c>
      <c r="AA100" s="295">
        <v>42.094999999999999</v>
      </c>
      <c r="AB100" s="430">
        <v>559.76</v>
      </c>
      <c r="AC100" s="295">
        <v>12.563000000000001</v>
      </c>
    </row>
    <row r="101" spans="1:29">
      <c r="A101" t="s">
        <v>348</v>
      </c>
      <c r="B101" s="430">
        <v>0</v>
      </c>
      <c r="C101" s="295">
        <v>0</v>
      </c>
      <c r="D101" s="430">
        <v>0</v>
      </c>
      <c r="E101" s="295">
        <v>0</v>
      </c>
      <c r="F101" s="430">
        <v>1.92</v>
      </c>
      <c r="G101" s="295">
        <v>0.03</v>
      </c>
      <c r="H101" s="430">
        <v>7.84</v>
      </c>
      <c r="I101" s="295">
        <v>0.35849999999999999</v>
      </c>
      <c r="J101" s="430">
        <v>0.52</v>
      </c>
      <c r="K101" s="295">
        <v>0</v>
      </c>
      <c r="L101" s="430">
        <v>0</v>
      </c>
      <c r="M101" s="295">
        <v>0</v>
      </c>
      <c r="N101" s="430">
        <v>0</v>
      </c>
      <c r="O101" s="295">
        <v>0</v>
      </c>
      <c r="P101" s="430">
        <v>0</v>
      </c>
      <c r="Q101" s="295">
        <v>0</v>
      </c>
      <c r="R101" s="430">
        <v>0</v>
      </c>
      <c r="S101" s="295">
        <v>0</v>
      </c>
      <c r="T101" s="430">
        <v>0</v>
      </c>
      <c r="U101" s="295">
        <v>0</v>
      </c>
      <c r="V101" s="430">
        <v>0</v>
      </c>
      <c r="W101" s="295">
        <v>0</v>
      </c>
      <c r="X101" s="430">
        <v>0</v>
      </c>
      <c r="Y101" s="295">
        <v>0</v>
      </c>
      <c r="Z101" s="430">
        <v>0</v>
      </c>
      <c r="AA101" s="295">
        <v>0</v>
      </c>
      <c r="AB101" s="430">
        <v>0</v>
      </c>
      <c r="AC101" s="295">
        <v>0</v>
      </c>
    </row>
    <row r="102" spans="1:29">
      <c r="A102" t="s">
        <v>349</v>
      </c>
      <c r="B102" s="430">
        <v>590.79999999999995</v>
      </c>
      <c r="C102" s="295">
        <v>15.029</v>
      </c>
      <c r="D102" s="430">
        <v>691.41</v>
      </c>
      <c r="E102" s="295">
        <v>26.129000000000001</v>
      </c>
      <c r="F102" s="430">
        <v>449.61</v>
      </c>
      <c r="G102" s="295">
        <v>16.568999999999999</v>
      </c>
      <c r="H102" s="430">
        <v>743.49</v>
      </c>
      <c r="I102" s="295">
        <v>22.6065</v>
      </c>
      <c r="J102" s="430">
        <v>361.97</v>
      </c>
      <c r="K102" s="295">
        <v>14.3605</v>
      </c>
      <c r="L102" s="430">
        <v>361.93</v>
      </c>
      <c r="M102" s="295">
        <v>15.23</v>
      </c>
      <c r="N102" s="430">
        <v>622.61</v>
      </c>
      <c r="O102" s="295">
        <v>23.679500000000001</v>
      </c>
      <c r="P102" s="430">
        <v>236.28</v>
      </c>
      <c r="Q102" s="295">
        <v>9.7095000000000002</v>
      </c>
      <c r="R102" s="430">
        <v>415.38</v>
      </c>
      <c r="S102" s="295">
        <v>14.874000000000001</v>
      </c>
      <c r="T102" s="430">
        <v>282.36</v>
      </c>
      <c r="U102" s="295">
        <v>8.9555000000000007</v>
      </c>
      <c r="V102" s="430">
        <v>403.71</v>
      </c>
      <c r="W102" s="295">
        <v>17.3735</v>
      </c>
      <c r="X102" s="430">
        <v>361.71</v>
      </c>
      <c r="Y102" s="295">
        <v>9.7249999999999996</v>
      </c>
      <c r="Z102" s="430">
        <v>266.47000000000003</v>
      </c>
      <c r="AA102" s="295">
        <v>10.032500000000001</v>
      </c>
      <c r="AB102" s="430">
        <v>383.2</v>
      </c>
      <c r="AC102" s="295">
        <v>16.222000000000001</v>
      </c>
    </row>
    <row r="103" spans="1:29">
      <c r="A103" t="s">
        <v>350</v>
      </c>
      <c r="B103" s="430">
        <v>67.06</v>
      </c>
      <c r="C103" s="295">
        <v>3.6315</v>
      </c>
      <c r="D103" s="430">
        <v>99.97</v>
      </c>
      <c r="E103" s="295">
        <v>3.871</v>
      </c>
      <c r="F103" s="430">
        <v>101.18</v>
      </c>
      <c r="G103" s="295">
        <v>3.2214999999999998</v>
      </c>
      <c r="H103" s="430">
        <v>163.85</v>
      </c>
      <c r="I103" s="295">
        <v>7.75</v>
      </c>
      <c r="J103" s="430">
        <v>61.28</v>
      </c>
      <c r="K103" s="295">
        <v>3.0790000000000002</v>
      </c>
      <c r="L103" s="430">
        <v>97.98</v>
      </c>
      <c r="M103" s="295">
        <v>4.5090000000000003</v>
      </c>
      <c r="N103" s="430">
        <v>94.33</v>
      </c>
      <c r="O103" s="295">
        <v>4.157</v>
      </c>
      <c r="P103" s="430">
        <v>24.83</v>
      </c>
      <c r="Q103" s="295">
        <v>1.24</v>
      </c>
      <c r="R103" s="430">
        <v>48.97</v>
      </c>
      <c r="S103" s="295">
        <v>1.468</v>
      </c>
      <c r="T103" s="430">
        <v>25.89</v>
      </c>
      <c r="U103" s="295">
        <v>1.125</v>
      </c>
      <c r="V103" s="430">
        <v>42.19</v>
      </c>
      <c r="W103" s="295">
        <v>1.925</v>
      </c>
      <c r="X103" s="430">
        <v>47.76</v>
      </c>
      <c r="Y103" s="295">
        <v>2.1880000000000002</v>
      </c>
      <c r="Z103" s="430">
        <v>38.619999999999997</v>
      </c>
      <c r="AA103" s="295">
        <v>1.7064999999999999</v>
      </c>
      <c r="AB103" s="430">
        <v>27.9</v>
      </c>
      <c r="AC103" s="295">
        <v>1.3205</v>
      </c>
    </row>
    <row r="104" spans="1:29">
      <c r="A104" t="s">
        <v>351</v>
      </c>
      <c r="B104" s="430">
        <v>3482.48</v>
      </c>
      <c r="C104" s="295">
        <v>45.127000000000002</v>
      </c>
      <c r="D104" s="430">
        <v>1551.68</v>
      </c>
      <c r="E104" s="295">
        <v>32.515000000000001</v>
      </c>
      <c r="F104" s="430">
        <v>1598.78</v>
      </c>
      <c r="G104" s="295">
        <v>28.234000000000002</v>
      </c>
      <c r="H104" s="430">
        <v>1954.29</v>
      </c>
      <c r="I104" s="295">
        <v>35.072000000000003</v>
      </c>
      <c r="J104" s="430">
        <v>1708.6</v>
      </c>
      <c r="K104" s="295">
        <v>14.160500000000001</v>
      </c>
      <c r="L104" s="430">
        <v>6628.23</v>
      </c>
      <c r="M104" s="295">
        <v>36.756</v>
      </c>
      <c r="N104" s="430">
        <v>2366.89</v>
      </c>
      <c r="O104" s="295">
        <v>25.769500000000001</v>
      </c>
      <c r="P104" s="430">
        <v>643.47</v>
      </c>
      <c r="Q104" s="295">
        <v>9.5894999999999992</v>
      </c>
      <c r="R104" s="430">
        <v>1406.29</v>
      </c>
      <c r="S104" s="295">
        <v>9.827</v>
      </c>
      <c r="T104" s="430">
        <v>695.67</v>
      </c>
      <c r="U104" s="295">
        <v>6.6615000000000002</v>
      </c>
      <c r="V104" s="430">
        <v>1525.35</v>
      </c>
      <c r="W104" s="295">
        <v>9.6464999999999996</v>
      </c>
      <c r="X104" s="430">
        <v>810.85</v>
      </c>
      <c r="Y104" s="295">
        <v>10.746499999999999</v>
      </c>
      <c r="Z104" s="430">
        <v>1224.98</v>
      </c>
      <c r="AA104" s="295">
        <v>16.3005</v>
      </c>
      <c r="AB104" s="430">
        <v>889.65</v>
      </c>
      <c r="AC104" s="295">
        <v>20.855499999999999</v>
      </c>
    </row>
    <row r="105" spans="1:29">
      <c r="A105" t="s">
        <v>352</v>
      </c>
      <c r="B105" s="430">
        <v>170.98</v>
      </c>
      <c r="C105" s="295">
        <v>8.2949999999999999</v>
      </c>
      <c r="D105" s="430">
        <v>148.12</v>
      </c>
      <c r="E105" s="295">
        <v>6.5549999999999997</v>
      </c>
      <c r="F105" s="430">
        <v>200.68</v>
      </c>
      <c r="G105" s="295">
        <v>4.2229999999999999</v>
      </c>
      <c r="H105" s="430">
        <v>250.84</v>
      </c>
      <c r="I105" s="295">
        <v>10.1105</v>
      </c>
      <c r="J105" s="430">
        <v>156.93</v>
      </c>
      <c r="K105" s="295">
        <v>8.0845000000000002</v>
      </c>
      <c r="L105" s="430">
        <v>107.73</v>
      </c>
      <c r="M105" s="295">
        <v>4.9225000000000003</v>
      </c>
      <c r="N105" s="430">
        <v>191.49</v>
      </c>
      <c r="O105" s="295">
        <v>7.7065000000000001</v>
      </c>
      <c r="P105" s="430">
        <v>62.22</v>
      </c>
      <c r="Q105" s="295">
        <v>2.8130000000000002</v>
      </c>
      <c r="R105" s="430">
        <v>103.85</v>
      </c>
      <c r="S105" s="295">
        <v>4.9870000000000001</v>
      </c>
      <c r="T105" s="430">
        <v>74.53</v>
      </c>
      <c r="U105" s="295">
        <v>2.794</v>
      </c>
      <c r="V105" s="430">
        <v>80.87</v>
      </c>
      <c r="W105" s="295">
        <v>2.6955</v>
      </c>
      <c r="X105" s="430">
        <v>92.94</v>
      </c>
      <c r="Y105" s="295">
        <v>2.4740000000000002</v>
      </c>
      <c r="Z105" s="430">
        <v>88.92</v>
      </c>
      <c r="AA105" s="295">
        <v>4.6310000000000002</v>
      </c>
      <c r="AB105" s="430">
        <v>89.67</v>
      </c>
      <c r="AC105" s="295">
        <v>3.7025000000000001</v>
      </c>
    </row>
    <row r="106" spans="1:29">
      <c r="A106" t="s">
        <v>353</v>
      </c>
      <c r="B106" s="430">
        <v>259.33999999999997</v>
      </c>
      <c r="C106" s="295">
        <v>11.875</v>
      </c>
      <c r="D106" s="430">
        <v>412.28</v>
      </c>
      <c r="E106" s="295">
        <v>3.948</v>
      </c>
      <c r="F106" s="430">
        <v>337.52</v>
      </c>
      <c r="G106" s="295">
        <v>9.1760000000000002</v>
      </c>
      <c r="H106" s="430">
        <v>393.66</v>
      </c>
      <c r="I106" s="295">
        <v>6.3879999999999999</v>
      </c>
      <c r="J106" s="430">
        <v>336.01</v>
      </c>
      <c r="K106" s="295">
        <v>7.5209999999999999</v>
      </c>
      <c r="L106" s="430">
        <v>280.67</v>
      </c>
      <c r="M106" s="295">
        <v>4.1630000000000003</v>
      </c>
      <c r="N106" s="430">
        <v>265.57</v>
      </c>
      <c r="O106" s="295">
        <v>10.111499999999999</v>
      </c>
      <c r="P106" s="430">
        <v>133.28</v>
      </c>
      <c r="Q106" s="295">
        <v>2.6760000000000002</v>
      </c>
      <c r="R106" s="430">
        <v>155.47</v>
      </c>
      <c r="S106" s="295">
        <v>4.1124999999999998</v>
      </c>
      <c r="T106" s="430">
        <v>123.31</v>
      </c>
      <c r="U106" s="295">
        <v>3.298</v>
      </c>
      <c r="V106" s="430">
        <v>127.64</v>
      </c>
      <c r="W106" s="295">
        <v>3.2315</v>
      </c>
      <c r="X106" s="430">
        <v>177.5</v>
      </c>
      <c r="Y106" s="295">
        <v>4.8849999999999998</v>
      </c>
      <c r="Z106" s="430">
        <v>145.87</v>
      </c>
      <c r="AA106" s="295">
        <v>4.4545000000000003</v>
      </c>
      <c r="AB106" s="430">
        <v>138.97</v>
      </c>
      <c r="AC106" s="295">
        <v>3.2635000000000001</v>
      </c>
    </row>
    <row r="107" spans="1:29">
      <c r="A107" t="s">
        <v>354</v>
      </c>
      <c r="B107" s="430">
        <v>234.51</v>
      </c>
      <c r="C107" s="295">
        <v>5.3434999999999997</v>
      </c>
      <c r="D107" s="430">
        <v>392.39</v>
      </c>
      <c r="E107" s="295">
        <v>14.281000000000001</v>
      </c>
      <c r="F107" s="430">
        <v>201.04</v>
      </c>
      <c r="G107" s="295">
        <v>8.3834999999999997</v>
      </c>
      <c r="H107" s="430">
        <v>340.47</v>
      </c>
      <c r="I107" s="295">
        <v>18.588000000000001</v>
      </c>
      <c r="J107" s="430">
        <v>210.02</v>
      </c>
      <c r="K107" s="295">
        <v>6.1189999999999998</v>
      </c>
      <c r="L107" s="430">
        <v>177.45</v>
      </c>
      <c r="M107" s="295">
        <v>10.398999999999999</v>
      </c>
      <c r="N107" s="430">
        <v>267.18</v>
      </c>
      <c r="O107" s="295">
        <v>9.3315000000000001</v>
      </c>
      <c r="P107" s="430">
        <v>130.1</v>
      </c>
      <c r="Q107" s="295">
        <v>6.6310000000000002</v>
      </c>
      <c r="R107" s="430">
        <v>185.95</v>
      </c>
      <c r="S107" s="295">
        <v>4.7519999999999998</v>
      </c>
      <c r="T107" s="430">
        <v>116.38</v>
      </c>
      <c r="U107" s="295">
        <v>6.0404999999999998</v>
      </c>
      <c r="V107" s="430">
        <v>145.88</v>
      </c>
      <c r="W107" s="295">
        <v>4.3975</v>
      </c>
      <c r="X107" s="430">
        <v>122.54</v>
      </c>
      <c r="Y107" s="295">
        <v>5.9734999999999996</v>
      </c>
      <c r="Z107" s="430">
        <v>76.92</v>
      </c>
      <c r="AA107" s="295">
        <v>2.4710000000000001</v>
      </c>
      <c r="AB107" s="430">
        <v>129.12</v>
      </c>
      <c r="AC107" s="295">
        <v>4.6539999999999999</v>
      </c>
    </row>
    <row r="108" spans="1:29">
      <c r="A108" t="s">
        <v>355</v>
      </c>
      <c r="B108" s="430">
        <v>182.75</v>
      </c>
      <c r="C108" s="295">
        <v>10.836</v>
      </c>
      <c r="D108" s="430">
        <v>342.53</v>
      </c>
      <c r="E108" s="295">
        <v>10.8165</v>
      </c>
      <c r="F108" s="430">
        <v>182.26</v>
      </c>
      <c r="G108" s="295">
        <v>8.7825000000000006</v>
      </c>
      <c r="H108" s="430">
        <v>265.52</v>
      </c>
      <c r="I108" s="295">
        <v>12.705500000000001</v>
      </c>
      <c r="J108" s="430">
        <v>169.81</v>
      </c>
      <c r="K108" s="295">
        <v>9.2705000000000002</v>
      </c>
      <c r="L108" s="430">
        <v>164.53</v>
      </c>
      <c r="M108" s="295">
        <v>4.0845000000000002</v>
      </c>
      <c r="N108" s="430">
        <v>194.01</v>
      </c>
      <c r="O108" s="295">
        <v>4.4145000000000003</v>
      </c>
      <c r="P108" s="430">
        <v>86.23</v>
      </c>
      <c r="Q108" s="295">
        <v>4.1135000000000002</v>
      </c>
      <c r="R108" s="430">
        <v>145.68</v>
      </c>
      <c r="S108" s="295">
        <v>5.3819999999999997</v>
      </c>
      <c r="T108" s="430">
        <v>82.4</v>
      </c>
      <c r="U108" s="295">
        <v>4.5380000000000003</v>
      </c>
      <c r="V108" s="430">
        <v>108.6</v>
      </c>
      <c r="W108" s="295">
        <v>3.9735</v>
      </c>
      <c r="X108" s="430">
        <v>110.92</v>
      </c>
      <c r="Y108" s="295">
        <v>5.6135000000000002</v>
      </c>
      <c r="Z108" s="430">
        <v>76.84</v>
      </c>
      <c r="AA108" s="295">
        <v>4.6135000000000002</v>
      </c>
      <c r="AB108" s="430">
        <v>95.64</v>
      </c>
      <c r="AC108" s="295">
        <v>4.7234999999999996</v>
      </c>
    </row>
    <row r="109" spans="1:29">
      <c r="A109" t="s">
        <v>356</v>
      </c>
      <c r="B109" s="430">
        <v>72.22</v>
      </c>
      <c r="C109" s="295">
        <v>3.048</v>
      </c>
      <c r="D109" s="430">
        <v>158.15</v>
      </c>
      <c r="E109" s="295">
        <v>7.6269999999999998</v>
      </c>
      <c r="F109" s="430">
        <v>149.72</v>
      </c>
      <c r="G109" s="295">
        <v>4.5465</v>
      </c>
      <c r="H109" s="430">
        <v>496.52</v>
      </c>
      <c r="I109" s="295">
        <v>19.527999999999999</v>
      </c>
      <c r="J109" s="430">
        <v>22.97</v>
      </c>
      <c r="K109" s="295">
        <v>1.0049999999999999</v>
      </c>
      <c r="L109" s="430">
        <v>467.47</v>
      </c>
      <c r="M109" s="295">
        <v>15.8025</v>
      </c>
      <c r="N109" s="430">
        <v>58.54</v>
      </c>
      <c r="O109" s="295">
        <v>1.7769999999999999</v>
      </c>
      <c r="P109" s="430">
        <v>13.25</v>
      </c>
      <c r="Q109" s="295">
        <v>0.52500000000000002</v>
      </c>
      <c r="R109" s="430">
        <v>40.409999999999997</v>
      </c>
      <c r="S109" s="295">
        <v>1.226</v>
      </c>
      <c r="T109" s="430">
        <v>28.34</v>
      </c>
      <c r="U109" s="295">
        <v>0.78400000000000003</v>
      </c>
      <c r="V109" s="430">
        <v>27.85</v>
      </c>
      <c r="W109" s="295">
        <v>0.99650000000000005</v>
      </c>
      <c r="X109" s="430">
        <v>43.27</v>
      </c>
      <c r="Y109" s="295">
        <v>1.5894999999999999</v>
      </c>
      <c r="Z109" s="430">
        <v>20.55</v>
      </c>
      <c r="AA109" s="295">
        <v>0.84550000000000003</v>
      </c>
      <c r="AB109" s="430">
        <v>19.11</v>
      </c>
      <c r="AC109" s="295">
        <v>0.66800000000000004</v>
      </c>
    </row>
    <row r="110" spans="1:29">
      <c r="A110" t="s">
        <v>357</v>
      </c>
      <c r="B110" s="430">
        <v>0</v>
      </c>
      <c r="C110" s="295">
        <v>0</v>
      </c>
      <c r="D110" s="430">
        <v>0</v>
      </c>
      <c r="E110" s="295">
        <v>0</v>
      </c>
      <c r="F110" s="430">
        <v>0</v>
      </c>
      <c r="G110" s="295">
        <v>0</v>
      </c>
      <c r="H110" s="430">
        <v>0</v>
      </c>
      <c r="I110" s="295">
        <v>0</v>
      </c>
      <c r="J110" s="430">
        <v>0</v>
      </c>
      <c r="K110" s="295">
        <v>0</v>
      </c>
      <c r="L110" s="430">
        <v>0</v>
      </c>
      <c r="M110" s="295">
        <v>0</v>
      </c>
      <c r="N110" s="430">
        <v>0</v>
      </c>
      <c r="O110" s="295">
        <v>0</v>
      </c>
      <c r="P110" s="430">
        <v>0</v>
      </c>
      <c r="Q110" s="295">
        <v>0</v>
      </c>
      <c r="R110" s="430">
        <v>0</v>
      </c>
      <c r="S110" s="295">
        <v>0</v>
      </c>
      <c r="T110" s="430">
        <v>0</v>
      </c>
      <c r="U110" s="295">
        <v>0</v>
      </c>
      <c r="V110" s="430">
        <v>0</v>
      </c>
      <c r="W110" s="295">
        <v>0</v>
      </c>
      <c r="X110" s="430">
        <v>0</v>
      </c>
      <c r="Y110" s="295">
        <v>0</v>
      </c>
      <c r="Z110" s="430">
        <v>0</v>
      </c>
      <c r="AA110" s="295">
        <v>0</v>
      </c>
      <c r="AB110" s="430">
        <v>0</v>
      </c>
      <c r="AC110" s="295">
        <v>0</v>
      </c>
    </row>
    <row r="111" spans="1:29">
      <c r="A111" t="s">
        <v>358</v>
      </c>
      <c r="B111" s="430">
        <v>1079.46</v>
      </c>
      <c r="C111" s="295">
        <v>23.8125</v>
      </c>
      <c r="D111" s="430">
        <v>839.57</v>
      </c>
      <c r="E111" s="295">
        <v>27.159500000000001</v>
      </c>
      <c r="F111" s="430">
        <v>843.1</v>
      </c>
      <c r="G111" s="295">
        <v>16.466000000000001</v>
      </c>
      <c r="H111" s="430">
        <v>1745.32</v>
      </c>
      <c r="I111" s="295">
        <v>43.169499999999999</v>
      </c>
      <c r="J111" s="430">
        <v>316.2</v>
      </c>
      <c r="K111" s="295">
        <v>9.3040000000000003</v>
      </c>
      <c r="L111" s="430">
        <v>1592.8</v>
      </c>
      <c r="M111" s="295">
        <v>21.873000000000001</v>
      </c>
      <c r="N111" s="430">
        <v>626.28</v>
      </c>
      <c r="O111" s="295">
        <v>17.226500000000001</v>
      </c>
      <c r="P111" s="430">
        <v>157.01</v>
      </c>
      <c r="Q111" s="295">
        <v>3.431</v>
      </c>
      <c r="R111" s="430">
        <v>260.81</v>
      </c>
      <c r="S111" s="295">
        <v>5.5194999999999999</v>
      </c>
      <c r="T111" s="430">
        <v>176.82</v>
      </c>
      <c r="U111" s="295">
        <v>5.6929999999999996</v>
      </c>
      <c r="V111" s="430">
        <v>262.87</v>
      </c>
      <c r="W111" s="295">
        <v>7.5105000000000004</v>
      </c>
      <c r="X111" s="430">
        <v>228.73</v>
      </c>
      <c r="Y111" s="295">
        <v>7.1944999999999997</v>
      </c>
      <c r="Z111" s="430">
        <v>230.04</v>
      </c>
      <c r="AA111" s="295">
        <v>5.6684999999999999</v>
      </c>
      <c r="AB111" s="430">
        <v>217.32</v>
      </c>
      <c r="AC111" s="295">
        <v>6.5220000000000002</v>
      </c>
    </row>
    <row r="112" spans="1:29">
      <c r="A112" t="s">
        <v>359</v>
      </c>
      <c r="B112" s="430">
        <v>25446.71</v>
      </c>
      <c r="C112" s="295">
        <v>109.4495</v>
      </c>
      <c r="D112" s="430">
        <v>31396.560000000001</v>
      </c>
      <c r="E112" s="295">
        <v>120.9665</v>
      </c>
      <c r="F112" s="430">
        <v>26302.55</v>
      </c>
      <c r="G112" s="295">
        <v>120.343</v>
      </c>
      <c r="H112" s="430">
        <v>35928.160000000003</v>
      </c>
      <c r="I112" s="295">
        <v>128.91149999999999</v>
      </c>
      <c r="J112" s="430">
        <v>2528.98</v>
      </c>
      <c r="K112" s="295">
        <v>20.801500000000001</v>
      </c>
      <c r="L112" s="430">
        <v>55548.98</v>
      </c>
      <c r="M112" s="295">
        <v>71.261499999999998</v>
      </c>
      <c r="N112" s="430">
        <v>57702.04</v>
      </c>
      <c r="O112" s="295">
        <v>194.202</v>
      </c>
      <c r="P112" s="430">
        <v>1441.42</v>
      </c>
      <c r="Q112" s="295">
        <v>16.068999999999999</v>
      </c>
      <c r="R112" s="430">
        <v>4036.94</v>
      </c>
      <c r="S112" s="295">
        <v>38.186</v>
      </c>
      <c r="T112" s="430">
        <v>3238.59</v>
      </c>
      <c r="U112" s="295">
        <v>24.694500000000001</v>
      </c>
      <c r="V112" s="430">
        <v>7344.03</v>
      </c>
      <c r="W112" s="295">
        <v>28.170500000000001</v>
      </c>
      <c r="X112" s="430">
        <v>10071.879999999999</v>
      </c>
      <c r="Y112" s="295">
        <v>62.261499999999998</v>
      </c>
      <c r="Z112" s="430">
        <v>4595.8</v>
      </c>
      <c r="AA112" s="295">
        <v>81.091499999999996</v>
      </c>
      <c r="AB112" s="430">
        <v>2288.96</v>
      </c>
      <c r="AC112" s="295">
        <v>26.001000000000001</v>
      </c>
    </row>
    <row r="113" spans="1:29">
      <c r="A113" t="s">
        <v>360</v>
      </c>
      <c r="B113" s="430">
        <v>910.73</v>
      </c>
      <c r="C113" s="295">
        <v>12.781499999999999</v>
      </c>
      <c r="D113" s="430">
        <v>391.11</v>
      </c>
      <c r="E113" s="295">
        <v>11.9695</v>
      </c>
      <c r="F113" s="430">
        <v>1006.83</v>
      </c>
      <c r="G113" s="295">
        <v>24.437999999999999</v>
      </c>
      <c r="H113" s="430">
        <v>5583.36</v>
      </c>
      <c r="I113" s="295">
        <v>45.674500000000002</v>
      </c>
      <c r="J113" s="430">
        <v>0</v>
      </c>
      <c r="K113" s="295">
        <v>0</v>
      </c>
      <c r="L113" s="430">
        <v>11211.27</v>
      </c>
      <c r="M113" s="295">
        <v>26.100999999999999</v>
      </c>
      <c r="N113" s="430">
        <v>51.89</v>
      </c>
      <c r="O113" s="295">
        <v>0.91800000000000004</v>
      </c>
      <c r="P113" s="430">
        <v>17.11</v>
      </c>
      <c r="Q113" s="295">
        <v>0.30499999999999999</v>
      </c>
      <c r="R113" s="430">
        <v>0</v>
      </c>
      <c r="S113" s="295">
        <v>0</v>
      </c>
      <c r="T113" s="430">
        <v>0</v>
      </c>
      <c r="U113" s="295">
        <v>0</v>
      </c>
      <c r="V113" s="430">
        <v>0</v>
      </c>
      <c r="W113" s="295">
        <v>0</v>
      </c>
      <c r="X113" s="430">
        <v>1.41</v>
      </c>
      <c r="Y113" s="295">
        <v>4.2999999999999997E-2</v>
      </c>
      <c r="Z113" s="430">
        <v>0</v>
      </c>
      <c r="AA113" s="295">
        <v>0</v>
      </c>
      <c r="AB113" s="430">
        <v>0</v>
      </c>
      <c r="AC113" s="295">
        <v>0</v>
      </c>
    </row>
    <row r="114" spans="1:29">
      <c r="A114" t="s">
        <v>361</v>
      </c>
      <c r="B114" s="430">
        <v>464.66</v>
      </c>
      <c r="C114" s="295">
        <v>19.431999999999999</v>
      </c>
      <c r="D114" s="430">
        <v>991.71</v>
      </c>
      <c r="E114" s="295">
        <v>43.38</v>
      </c>
      <c r="F114" s="430">
        <v>585.9</v>
      </c>
      <c r="G114" s="295">
        <v>16.0425</v>
      </c>
      <c r="H114" s="430">
        <v>1792.32</v>
      </c>
      <c r="I114" s="295">
        <v>44.677500000000002</v>
      </c>
      <c r="J114" s="430">
        <v>606.52</v>
      </c>
      <c r="K114" s="295">
        <v>18.242999999999999</v>
      </c>
      <c r="L114" s="430">
        <v>1029.3399999999999</v>
      </c>
      <c r="M114" s="295">
        <v>26.119499999999999</v>
      </c>
      <c r="N114" s="430">
        <v>693.99</v>
      </c>
      <c r="O114" s="295">
        <v>18.567499999999999</v>
      </c>
      <c r="P114" s="430">
        <v>346.83</v>
      </c>
      <c r="Q114" s="295">
        <v>11.1235</v>
      </c>
      <c r="R114" s="430">
        <v>552.91</v>
      </c>
      <c r="S114" s="295">
        <v>18.573499999999999</v>
      </c>
      <c r="T114" s="430">
        <v>378.78</v>
      </c>
      <c r="U114" s="295">
        <v>7.8425000000000002</v>
      </c>
      <c r="V114" s="430">
        <v>478.62</v>
      </c>
      <c r="W114" s="295">
        <v>20.324999999999999</v>
      </c>
      <c r="X114" s="430">
        <v>457.51</v>
      </c>
      <c r="Y114" s="295">
        <v>14.6065</v>
      </c>
      <c r="Z114" s="430">
        <v>441.9</v>
      </c>
      <c r="AA114" s="295">
        <v>10.285</v>
      </c>
      <c r="AB114" s="430">
        <v>409.38</v>
      </c>
      <c r="AC114" s="295">
        <v>17.861499999999999</v>
      </c>
    </row>
    <row r="115" spans="1:29">
      <c r="A115" t="s">
        <v>362</v>
      </c>
      <c r="B115" s="430">
        <v>3104.63</v>
      </c>
      <c r="C115" s="295">
        <v>51.2515</v>
      </c>
      <c r="D115" s="430">
        <v>3103.5</v>
      </c>
      <c r="E115" s="295">
        <v>87.442999999999998</v>
      </c>
      <c r="F115" s="430">
        <v>1635.65</v>
      </c>
      <c r="G115" s="295">
        <v>50.3185</v>
      </c>
      <c r="H115" s="430">
        <v>3065.73</v>
      </c>
      <c r="I115" s="295">
        <v>85.128500000000003</v>
      </c>
      <c r="J115" s="430">
        <v>1780.34</v>
      </c>
      <c r="K115" s="295">
        <v>31.263000000000002</v>
      </c>
      <c r="L115" s="430">
        <v>1886.91</v>
      </c>
      <c r="M115" s="295">
        <v>42.688499999999998</v>
      </c>
      <c r="N115" s="430">
        <v>3339.15</v>
      </c>
      <c r="O115" s="295">
        <v>85.643500000000003</v>
      </c>
      <c r="P115" s="430">
        <v>1540.43</v>
      </c>
      <c r="Q115" s="295">
        <v>29.961500000000001</v>
      </c>
      <c r="R115" s="430">
        <v>2579.84</v>
      </c>
      <c r="S115" s="295">
        <v>33.982500000000002</v>
      </c>
      <c r="T115" s="430">
        <v>1920.84</v>
      </c>
      <c r="U115" s="295">
        <v>36.18</v>
      </c>
      <c r="V115" s="430">
        <v>2199.41</v>
      </c>
      <c r="W115" s="295">
        <v>53.250999999999998</v>
      </c>
      <c r="X115" s="430">
        <v>1933.45</v>
      </c>
      <c r="Y115" s="295">
        <v>42.597999999999999</v>
      </c>
      <c r="Z115" s="430">
        <v>1899.16</v>
      </c>
      <c r="AA115" s="295">
        <v>63.336500000000001</v>
      </c>
      <c r="AB115" s="430">
        <v>2244.1799999999998</v>
      </c>
      <c r="AC115" s="295">
        <v>42.368000000000002</v>
      </c>
    </row>
    <row r="116" spans="1:29">
      <c r="A116" t="s">
        <v>363</v>
      </c>
      <c r="B116" s="430">
        <v>43.97</v>
      </c>
      <c r="C116" s="295">
        <v>2.3574999999999999</v>
      </c>
      <c r="D116" s="430">
        <v>105.1</v>
      </c>
      <c r="E116" s="295">
        <v>2.226</v>
      </c>
      <c r="F116" s="430">
        <v>68.33</v>
      </c>
      <c r="G116" s="295">
        <v>2.3165</v>
      </c>
      <c r="H116" s="430">
        <v>96.69</v>
      </c>
      <c r="I116" s="295">
        <v>1.573</v>
      </c>
      <c r="J116" s="430">
        <v>103.29</v>
      </c>
      <c r="K116" s="295">
        <v>3.2905000000000002</v>
      </c>
      <c r="L116" s="430">
        <v>79.83</v>
      </c>
      <c r="M116" s="295">
        <v>1.508</v>
      </c>
      <c r="N116" s="430">
        <v>111.47</v>
      </c>
      <c r="O116" s="295">
        <v>2.694</v>
      </c>
      <c r="P116" s="430">
        <v>37.130000000000003</v>
      </c>
      <c r="Q116" s="295">
        <v>0.66849999999999998</v>
      </c>
      <c r="R116" s="430">
        <v>87.79</v>
      </c>
      <c r="S116" s="295">
        <v>2.0230000000000001</v>
      </c>
      <c r="T116" s="430">
        <v>36.159999999999997</v>
      </c>
      <c r="U116" s="295">
        <v>0.60650000000000004</v>
      </c>
      <c r="V116" s="430">
        <v>60.58</v>
      </c>
      <c r="W116" s="295">
        <v>0.87849999999999995</v>
      </c>
      <c r="X116" s="430">
        <v>65.98</v>
      </c>
      <c r="Y116" s="295">
        <v>0.88749999999999996</v>
      </c>
      <c r="Z116" s="430">
        <v>77.25</v>
      </c>
      <c r="AA116" s="295">
        <v>1.5634999999999999</v>
      </c>
      <c r="AB116" s="430">
        <v>43.66</v>
      </c>
      <c r="AC116" s="295">
        <v>0.14000000000000001</v>
      </c>
    </row>
    <row r="117" spans="1:29">
      <c r="A117" t="s">
        <v>364</v>
      </c>
      <c r="B117" s="430">
        <v>1975.08</v>
      </c>
      <c r="C117" s="295">
        <v>36.365499999999997</v>
      </c>
      <c r="D117" s="430">
        <v>993.73</v>
      </c>
      <c r="E117" s="295">
        <v>27.39</v>
      </c>
      <c r="F117" s="430">
        <v>657.09</v>
      </c>
      <c r="G117" s="295">
        <v>16.777999999999999</v>
      </c>
      <c r="H117" s="430">
        <v>1408.22</v>
      </c>
      <c r="I117" s="295">
        <v>35.847000000000001</v>
      </c>
      <c r="J117" s="430">
        <v>585.46</v>
      </c>
      <c r="K117" s="295">
        <v>15.135999999999999</v>
      </c>
      <c r="L117" s="430">
        <v>570.89</v>
      </c>
      <c r="M117" s="295">
        <v>13.532</v>
      </c>
      <c r="N117" s="430">
        <v>1064.3599999999999</v>
      </c>
      <c r="O117" s="295">
        <v>33.018500000000003</v>
      </c>
      <c r="P117" s="430">
        <v>366.04</v>
      </c>
      <c r="Q117" s="295">
        <v>8.9954999999999998</v>
      </c>
      <c r="R117" s="430">
        <v>606.11</v>
      </c>
      <c r="S117" s="295">
        <v>13.879</v>
      </c>
      <c r="T117" s="430">
        <v>379.08</v>
      </c>
      <c r="U117" s="295">
        <v>13.172000000000001</v>
      </c>
      <c r="V117" s="430">
        <v>607.63</v>
      </c>
      <c r="W117" s="295">
        <v>14.6395</v>
      </c>
      <c r="X117" s="430">
        <v>487.35</v>
      </c>
      <c r="Y117" s="295">
        <v>12.582000000000001</v>
      </c>
      <c r="Z117" s="430">
        <v>487.98</v>
      </c>
      <c r="AA117" s="295">
        <v>15.968</v>
      </c>
      <c r="AB117" s="430">
        <v>505.2</v>
      </c>
      <c r="AC117" s="295">
        <v>12.321</v>
      </c>
    </row>
    <row r="118" spans="1:29">
      <c r="A118" t="s">
        <v>365</v>
      </c>
      <c r="B118" s="430">
        <v>1532.06</v>
      </c>
      <c r="C118" s="295">
        <v>28.481999999999999</v>
      </c>
      <c r="D118" s="430">
        <v>1161.6099999999999</v>
      </c>
      <c r="E118" s="295">
        <v>42.868000000000002</v>
      </c>
      <c r="F118" s="430">
        <v>759.77</v>
      </c>
      <c r="G118" s="295">
        <v>26.108499999999999</v>
      </c>
      <c r="H118" s="430">
        <v>2248.5500000000002</v>
      </c>
      <c r="I118" s="295">
        <v>74.765000000000001</v>
      </c>
      <c r="J118" s="430">
        <v>862.62</v>
      </c>
      <c r="K118" s="295">
        <v>28.8675</v>
      </c>
      <c r="L118" s="430">
        <v>1027.96</v>
      </c>
      <c r="M118" s="295">
        <v>32.432499999999997</v>
      </c>
      <c r="N118" s="430">
        <v>1540.98</v>
      </c>
      <c r="O118" s="295">
        <v>50.477499999999999</v>
      </c>
      <c r="P118" s="430">
        <v>682.35</v>
      </c>
      <c r="Q118" s="295">
        <v>22.329000000000001</v>
      </c>
      <c r="R118" s="430">
        <v>1046.9000000000001</v>
      </c>
      <c r="S118" s="295">
        <v>8.5235000000000003</v>
      </c>
      <c r="T118" s="430">
        <v>683.29</v>
      </c>
      <c r="U118" s="295">
        <v>13.183</v>
      </c>
      <c r="V118" s="430">
        <v>931.38</v>
      </c>
      <c r="W118" s="295">
        <v>23.94</v>
      </c>
      <c r="X118" s="430">
        <v>787.58</v>
      </c>
      <c r="Y118" s="295">
        <v>25.417999999999999</v>
      </c>
      <c r="Z118" s="430">
        <v>669.2</v>
      </c>
      <c r="AA118" s="295">
        <v>3.4740000000000002</v>
      </c>
      <c r="AB118" s="430">
        <v>734.72</v>
      </c>
      <c r="AC118" s="295">
        <v>11.37</v>
      </c>
    </row>
    <row r="119" spans="1:29">
      <c r="A119" t="s">
        <v>366</v>
      </c>
      <c r="B119" s="430">
        <v>490.82</v>
      </c>
      <c r="C119" s="295">
        <v>19.892499999999998</v>
      </c>
      <c r="D119" s="430">
        <v>811.01</v>
      </c>
      <c r="E119" s="295">
        <v>31.512</v>
      </c>
      <c r="F119" s="430">
        <v>496.19</v>
      </c>
      <c r="G119" s="295">
        <v>16.105</v>
      </c>
      <c r="H119" s="430">
        <v>1247.9000000000001</v>
      </c>
      <c r="I119" s="295">
        <v>27.5535</v>
      </c>
      <c r="J119" s="430">
        <v>611.29999999999995</v>
      </c>
      <c r="K119" s="295">
        <v>17.893000000000001</v>
      </c>
      <c r="L119" s="430">
        <v>633.22</v>
      </c>
      <c r="M119" s="295">
        <v>8.5069999999999997</v>
      </c>
      <c r="N119" s="430">
        <v>989.05</v>
      </c>
      <c r="O119" s="295">
        <v>37.164999999999999</v>
      </c>
      <c r="P119" s="430">
        <v>470.23</v>
      </c>
      <c r="Q119" s="295">
        <v>19.387</v>
      </c>
      <c r="R119" s="430">
        <v>838.09</v>
      </c>
      <c r="S119" s="295">
        <v>14.212</v>
      </c>
      <c r="T119" s="430">
        <v>409.28</v>
      </c>
      <c r="U119" s="295">
        <v>12.519</v>
      </c>
      <c r="V119" s="430">
        <v>659.52</v>
      </c>
      <c r="W119" s="295">
        <v>22.192</v>
      </c>
      <c r="X119" s="430">
        <v>583.78</v>
      </c>
      <c r="Y119" s="295">
        <v>22.386500000000002</v>
      </c>
      <c r="Z119" s="430">
        <v>512.28</v>
      </c>
      <c r="AA119" s="295">
        <v>13.763</v>
      </c>
      <c r="AB119" s="430">
        <v>713.91</v>
      </c>
      <c r="AC119" s="295">
        <v>27.269500000000001</v>
      </c>
    </row>
    <row r="120" spans="1:29">
      <c r="A120" t="s">
        <v>367</v>
      </c>
      <c r="B120" s="430">
        <v>224.05</v>
      </c>
      <c r="C120" s="295">
        <v>5.5810000000000004</v>
      </c>
      <c r="D120" s="430">
        <v>440.97</v>
      </c>
      <c r="E120" s="295">
        <v>11.532999999999999</v>
      </c>
      <c r="F120" s="430">
        <v>212.51</v>
      </c>
      <c r="G120" s="295">
        <v>4.8339999999999996</v>
      </c>
      <c r="H120" s="430">
        <v>852.55</v>
      </c>
      <c r="I120" s="295">
        <v>12.329499999999999</v>
      </c>
      <c r="J120" s="430">
        <v>100.39</v>
      </c>
      <c r="K120" s="295">
        <v>3.2559999999999998</v>
      </c>
      <c r="L120" s="430">
        <v>739.44</v>
      </c>
      <c r="M120" s="295">
        <v>12.0055</v>
      </c>
      <c r="N120" s="430">
        <v>268.2</v>
      </c>
      <c r="O120" s="295">
        <v>6.62</v>
      </c>
      <c r="P120" s="430">
        <v>52.57</v>
      </c>
      <c r="Q120" s="295">
        <v>0.8155</v>
      </c>
      <c r="R120" s="430">
        <v>98.23</v>
      </c>
      <c r="S120" s="295">
        <v>2.496</v>
      </c>
      <c r="T120" s="430">
        <v>28.09</v>
      </c>
      <c r="U120" s="295">
        <v>0.52049999999999996</v>
      </c>
      <c r="V120" s="430">
        <v>58.15</v>
      </c>
      <c r="W120" s="295">
        <v>2.25</v>
      </c>
      <c r="X120" s="430">
        <v>72.36</v>
      </c>
      <c r="Y120" s="295">
        <v>2.0150000000000001</v>
      </c>
      <c r="Z120" s="430">
        <v>57.79</v>
      </c>
      <c r="AA120" s="295">
        <v>2.2465000000000002</v>
      </c>
      <c r="AB120" s="430">
        <v>70.02</v>
      </c>
      <c r="AC120" s="295">
        <v>3.32</v>
      </c>
    </row>
    <row r="121" spans="1:29">
      <c r="A121" t="s">
        <v>368</v>
      </c>
      <c r="B121" s="430">
        <v>251.75</v>
      </c>
      <c r="C121" s="295">
        <v>9.4</v>
      </c>
      <c r="D121" s="430">
        <v>298.77</v>
      </c>
      <c r="E121" s="295">
        <v>6.8635000000000002</v>
      </c>
      <c r="F121" s="430">
        <v>315.17</v>
      </c>
      <c r="G121" s="295">
        <v>9.4085000000000001</v>
      </c>
      <c r="H121" s="430">
        <v>519.33000000000004</v>
      </c>
      <c r="I121" s="295">
        <v>17.6995</v>
      </c>
      <c r="J121" s="430">
        <v>128.01</v>
      </c>
      <c r="K121" s="295">
        <v>2.8519999999999999</v>
      </c>
      <c r="L121" s="430">
        <v>303.85000000000002</v>
      </c>
      <c r="M121" s="295">
        <v>4.2679999999999998</v>
      </c>
      <c r="N121" s="430">
        <v>949.47</v>
      </c>
      <c r="O121" s="295">
        <v>32.753</v>
      </c>
      <c r="P121" s="430">
        <v>108.03</v>
      </c>
      <c r="Q121" s="295">
        <v>1.1034999999999999</v>
      </c>
      <c r="R121" s="430">
        <v>222.36</v>
      </c>
      <c r="S121" s="295">
        <v>4.7240000000000002</v>
      </c>
      <c r="T121" s="430">
        <v>110.5</v>
      </c>
      <c r="U121" s="295">
        <v>1.0654999999999999</v>
      </c>
      <c r="V121" s="430">
        <v>117.84</v>
      </c>
      <c r="W121" s="295">
        <v>1.7404999999999999</v>
      </c>
      <c r="X121" s="430">
        <v>227.03</v>
      </c>
      <c r="Y121" s="295">
        <v>2.8650000000000002</v>
      </c>
      <c r="Z121" s="430">
        <v>132.83000000000001</v>
      </c>
      <c r="AA121" s="295">
        <v>2.9895</v>
      </c>
      <c r="AB121" s="430">
        <v>104.28</v>
      </c>
      <c r="AC121" s="295">
        <v>0.85</v>
      </c>
    </row>
    <row r="122" spans="1:29">
      <c r="A122" t="s">
        <v>369</v>
      </c>
      <c r="B122" s="430">
        <v>174.18</v>
      </c>
      <c r="C122" s="295">
        <v>8.1084999999999994</v>
      </c>
      <c r="D122" s="430">
        <v>203.61</v>
      </c>
      <c r="E122" s="295">
        <v>9.77</v>
      </c>
      <c r="F122" s="430">
        <v>105.53</v>
      </c>
      <c r="G122" s="295">
        <v>3.8319999999999999</v>
      </c>
      <c r="H122" s="430">
        <v>373.78</v>
      </c>
      <c r="I122" s="295">
        <v>14.6805</v>
      </c>
      <c r="J122" s="430">
        <v>93.78</v>
      </c>
      <c r="K122" s="295">
        <v>4.4749999999999996</v>
      </c>
      <c r="L122" s="430">
        <v>222.28</v>
      </c>
      <c r="M122" s="295">
        <v>8.6159999999999997</v>
      </c>
      <c r="N122" s="430">
        <v>191.75</v>
      </c>
      <c r="O122" s="295">
        <v>7.2885</v>
      </c>
      <c r="P122" s="430">
        <v>45.58</v>
      </c>
      <c r="Q122" s="295">
        <v>1.4584999999999999</v>
      </c>
      <c r="R122" s="430">
        <v>108.4</v>
      </c>
      <c r="S122" s="295">
        <v>4.6405000000000003</v>
      </c>
      <c r="T122" s="430">
        <v>68.91</v>
      </c>
      <c r="U122" s="295">
        <v>3.1040000000000001</v>
      </c>
      <c r="V122" s="430">
        <v>100.62</v>
      </c>
      <c r="W122" s="295">
        <v>4.8944999999999999</v>
      </c>
      <c r="X122" s="430">
        <v>84.66</v>
      </c>
      <c r="Y122" s="295">
        <v>3.367</v>
      </c>
      <c r="Z122" s="430">
        <v>113.38</v>
      </c>
      <c r="AA122" s="295">
        <v>2.1819999999999999</v>
      </c>
      <c r="AB122" s="430">
        <v>89.67</v>
      </c>
      <c r="AC122" s="295">
        <v>3.57</v>
      </c>
    </row>
    <row r="123" spans="1:29">
      <c r="A123" t="s">
        <v>370</v>
      </c>
      <c r="B123" s="430">
        <v>381.37</v>
      </c>
      <c r="C123" s="295">
        <v>17.010999999999999</v>
      </c>
      <c r="D123" s="430">
        <v>402.08</v>
      </c>
      <c r="E123" s="295">
        <v>13.561999999999999</v>
      </c>
      <c r="F123" s="430">
        <v>201.34</v>
      </c>
      <c r="G123" s="295">
        <v>8.4670000000000005</v>
      </c>
      <c r="H123" s="430">
        <v>634.05999999999995</v>
      </c>
      <c r="I123" s="295">
        <v>24.1065</v>
      </c>
      <c r="J123" s="430">
        <v>183.59</v>
      </c>
      <c r="K123" s="295">
        <v>7.8710000000000004</v>
      </c>
      <c r="L123" s="430">
        <v>383.22</v>
      </c>
      <c r="M123" s="295">
        <v>16.269500000000001</v>
      </c>
      <c r="N123" s="430">
        <v>358.2</v>
      </c>
      <c r="O123" s="295">
        <v>11.547499999999999</v>
      </c>
      <c r="P123" s="430">
        <v>99.27</v>
      </c>
      <c r="Q123" s="295">
        <v>4.0194999999999999</v>
      </c>
      <c r="R123" s="430">
        <v>190.05</v>
      </c>
      <c r="S123" s="295">
        <v>7.4980000000000002</v>
      </c>
      <c r="T123" s="430">
        <v>129.96</v>
      </c>
      <c r="U123" s="295">
        <v>7.17</v>
      </c>
      <c r="V123" s="430">
        <v>167.69</v>
      </c>
      <c r="W123" s="295">
        <v>8.4359999999999999</v>
      </c>
      <c r="X123" s="430">
        <v>168.55</v>
      </c>
      <c r="Y123" s="295">
        <v>7.7789999999999999</v>
      </c>
      <c r="Z123" s="430">
        <v>190.97</v>
      </c>
      <c r="AA123" s="295">
        <v>9.9580000000000002</v>
      </c>
      <c r="AB123" s="430">
        <v>205.18</v>
      </c>
      <c r="AC123" s="295">
        <v>10.782</v>
      </c>
    </row>
    <row r="124" spans="1:29">
      <c r="A124" t="s">
        <v>371</v>
      </c>
      <c r="B124" s="430">
        <v>91.87</v>
      </c>
      <c r="C124" s="295">
        <v>4.3005000000000004</v>
      </c>
      <c r="D124" s="430">
        <v>157.9</v>
      </c>
      <c r="E124" s="295">
        <v>7.4055</v>
      </c>
      <c r="F124" s="430">
        <v>71.959999999999994</v>
      </c>
      <c r="G124" s="295">
        <v>1.9875</v>
      </c>
      <c r="H124" s="430">
        <v>236.99</v>
      </c>
      <c r="I124" s="295">
        <v>9.06</v>
      </c>
      <c r="J124" s="430">
        <v>13.73</v>
      </c>
      <c r="K124" s="295">
        <v>0.23499999999999999</v>
      </c>
      <c r="L124" s="430">
        <v>374.7</v>
      </c>
      <c r="M124" s="295">
        <v>4.242</v>
      </c>
      <c r="N124" s="430">
        <v>53.94</v>
      </c>
      <c r="O124" s="295">
        <v>1.5029999999999999</v>
      </c>
      <c r="P124" s="430">
        <v>0.95</v>
      </c>
      <c r="Q124" s="295">
        <v>0</v>
      </c>
      <c r="R124" s="430">
        <v>17.39</v>
      </c>
      <c r="S124" s="295">
        <v>0.317</v>
      </c>
      <c r="T124" s="430">
        <v>10.25</v>
      </c>
      <c r="U124" s="295">
        <v>0.19850000000000001</v>
      </c>
      <c r="V124" s="430">
        <v>8.1</v>
      </c>
      <c r="W124" s="295">
        <v>0.32900000000000001</v>
      </c>
      <c r="X124" s="430">
        <v>20.56</v>
      </c>
      <c r="Y124" s="295">
        <v>0.873</v>
      </c>
      <c r="Z124" s="430">
        <v>18.89</v>
      </c>
      <c r="AA124" s="295">
        <v>0.90500000000000003</v>
      </c>
      <c r="AB124" s="430">
        <v>20.66</v>
      </c>
      <c r="AC124" s="295">
        <v>0.94099999999999995</v>
      </c>
    </row>
    <row r="125" spans="1:29">
      <c r="A125" t="s">
        <v>372</v>
      </c>
      <c r="B125" s="430">
        <v>1126.93</v>
      </c>
      <c r="C125" s="295">
        <v>39.116500000000002</v>
      </c>
      <c r="D125" s="430">
        <v>918.38</v>
      </c>
      <c r="E125" s="295">
        <v>20.8035</v>
      </c>
      <c r="F125" s="430">
        <v>586.13</v>
      </c>
      <c r="G125" s="295">
        <v>10.3855</v>
      </c>
      <c r="H125" s="430">
        <v>1250.73</v>
      </c>
      <c r="I125" s="295">
        <v>14.028</v>
      </c>
      <c r="J125" s="430">
        <v>531.57000000000005</v>
      </c>
      <c r="K125" s="295">
        <v>13.978</v>
      </c>
      <c r="L125" s="430">
        <v>995.98</v>
      </c>
      <c r="M125" s="295">
        <v>8.4585000000000008</v>
      </c>
      <c r="N125" s="430">
        <v>888.48</v>
      </c>
      <c r="O125" s="295">
        <v>28.9925</v>
      </c>
      <c r="P125" s="430">
        <v>374.82</v>
      </c>
      <c r="Q125" s="295">
        <v>12.99</v>
      </c>
      <c r="R125" s="430">
        <v>630.12</v>
      </c>
      <c r="S125" s="295">
        <v>12.89</v>
      </c>
      <c r="T125" s="430">
        <v>360.21</v>
      </c>
      <c r="U125" s="295">
        <v>10.4</v>
      </c>
      <c r="V125" s="430">
        <v>813.98</v>
      </c>
      <c r="W125" s="295">
        <v>20.2515</v>
      </c>
      <c r="X125" s="430">
        <v>433.75</v>
      </c>
      <c r="Y125" s="295">
        <v>9.5180000000000007</v>
      </c>
      <c r="Z125" s="430">
        <v>516.35</v>
      </c>
      <c r="AA125" s="295">
        <v>14.754</v>
      </c>
      <c r="AB125" s="430">
        <v>510.66</v>
      </c>
      <c r="AC125" s="295">
        <v>13.935</v>
      </c>
    </row>
    <row r="126" spans="1:29">
      <c r="A126" t="s">
        <v>232</v>
      </c>
      <c r="B126" s="431">
        <v>8085.5071517858796</v>
      </c>
      <c r="C126" s="432">
        <v>71.047749999999994</v>
      </c>
      <c r="D126" s="431">
        <v>10864.792609988001</v>
      </c>
      <c r="E126" s="432">
        <v>144.40025</v>
      </c>
      <c r="F126" s="431">
        <v>9852.2907114499994</v>
      </c>
      <c r="G126" s="432">
        <v>41.728000000000002</v>
      </c>
      <c r="H126" s="431">
        <v>8772.3125801349997</v>
      </c>
      <c r="I126" s="432">
        <v>81.396000000000001</v>
      </c>
      <c r="J126" s="431">
        <v>10682.6766880658</v>
      </c>
      <c r="K126" s="432">
        <v>31.161750000000001</v>
      </c>
      <c r="L126" s="431">
        <v>13569.0122459828</v>
      </c>
      <c r="M126" s="432">
        <v>52.882249999999999</v>
      </c>
      <c r="N126" s="431">
        <v>13017.094334715401</v>
      </c>
      <c r="O126" s="432">
        <v>48.2485</v>
      </c>
      <c r="P126" s="431">
        <v>10848.229574294999</v>
      </c>
      <c r="Q126" s="432">
        <v>22.323</v>
      </c>
      <c r="R126" s="431">
        <v>12776.328212964299</v>
      </c>
      <c r="S126" s="432">
        <v>50.138750000000002</v>
      </c>
      <c r="T126" s="431">
        <v>11423.9530202389</v>
      </c>
      <c r="U126" s="432">
        <v>33.363999999999997</v>
      </c>
      <c r="V126" s="431">
        <v>12319.559555624601</v>
      </c>
      <c r="W126" s="432">
        <v>17.816749999999999</v>
      </c>
      <c r="X126" s="431">
        <v>12662.178613026301</v>
      </c>
      <c r="Y126" s="432">
        <v>45.631250000000001</v>
      </c>
      <c r="Z126" s="431">
        <v>11092.3840346137</v>
      </c>
      <c r="AA126" s="432">
        <v>61.823</v>
      </c>
      <c r="AB126" s="431">
        <v>13620.249469966901</v>
      </c>
      <c r="AC126" s="432">
        <v>120.244</v>
      </c>
    </row>
  </sheetData>
  <mergeCells count="15">
    <mergeCell ref="J1:K1"/>
    <mergeCell ref="A1:A2"/>
    <mergeCell ref="B1:C1"/>
    <mergeCell ref="D1:E1"/>
    <mergeCell ref="F1:G1"/>
    <mergeCell ref="H1:I1"/>
    <mergeCell ref="X1:Y1"/>
    <mergeCell ref="Z1:AA1"/>
    <mergeCell ref="AB1:AC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967DC-007F-0245-AF8D-3FAA56C23B2E}">
  <dimension ref="A1:AC126"/>
  <sheetViews>
    <sheetView workbookViewId="0">
      <selection sqref="A1:A1048576"/>
    </sheetView>
  </sheetViews>
  <sheetFormatPr baseColWidth="10" defaultRowHeight="16"/>
  <cols>
    <col min="1" max="1" width="27" bestFit="1" customWidth="1"/>
  </cols>
  <sheetData>
    <row r="1" spans="1:29">
      <c r="A1" s="598" t="s">
        <v>233</v>
      </c>
      <c r="B1" s="596" t="s">
        <v>234</v>
      </c>
      <c r="C1" s="597"/>
      <c r="D1" s="596" t="s">
        <v>235</v>
      </c>
      <c r="E1" s="597"/>
      <c r="F1" s="596" t="s">
        <v>236</v>
      </c>
      <c r="G1" s="597"/>
      <c r="H1" s="596" t="s">
        <v>237</v>
      </c>
      <c r="I1" s="597"/>
      <c r="J1" s="596" t="s">
        <v>238</v>
      </c>
      <c r="K1" s="597"/>
      <c r="L1" s="596" t="s">
        <v>239</v>
      </c>
      <c r="M1" s="597"/>
      <c r="N1" s="596" t="s">
        <v>240</v>
      </c>
      <c r="O1" s="597"/>
      <c r="P1" s="596" t="s">
        <v>241</v>
      </c>
      <c r="Q1" s="597"/>
      <c r="R1" s="596" t="s">
        <v>242</v>
      </c>
      <c r="S1" s="597"/>
      <c r="T1" s="596" t="s">
        <v>243</v>
      </c>
      <c r="U1" s="597"/>
      <c r="V1" s="596" t="s">
        <v>244</v>
      </c>
      <c r="W1" s="597"/>
      <c r="X1" s="596" t="s">
        <v>245</v>
      </c>
      <c r="Y1" s="597"/>
      <c r="Z1" s="596" t="s">
        <v>246</v>
      </c>
      <c r="AA1" s="597"/>
      <c r="AB1" s="596" t="s">
        <v>247</v>
      </c>
      <c r="AC1" s="597"/>
    </row>
    <row r="2" spans="1:29">
      <c r="A2" s="599"/>
      <c r="B2" s="430" t="s">
        <v>248</v>
      </c>
      <c r="C2" s="295" t="s">
        <v>249</v>
      </c>
      <c r="D2" s="430" t="s">
        <v>248</v>
      </c>
      <c r="E2" s="295" t="s">
        <v>249</v>
      </c>
      <c r="F2" s="430" t="s">
        <v>248</v>
      </c>
      <c r="G2" s="295" t="s">
        <v>249</v>
      </c>
      <c r="H2" s="430" t="s">
        <v>248</v>
      </c>
      <c r="I2" s="295" t="s">
        <v>249</v>
      </c>
      <c r="J2" s="430" t="s">
        <v>248</v>
      </c>
      <c r="K2" s="295" t="s">
        <v>249</v>
      </c>
      <c r="L2" s="430" t="s">
        <v>248</v>
      </c>
      <c r="M2" s="295" t="s">
        <v>249</v>
      </c>
      <c r="N2" s="430" t="s">
        <v>248</v>
      </c>
      <c r="O2" s="295" t="s">
        <v>249</v>
      </c>
      <c r="P2" s="430" t="s">
        <v>248</v>
      </c>
      <c r="Q2" s="295" t="s">
        <v>249</v>
      </c>
      <c r="R2" s="430" t="s">
        <v>248</v>
      </c>
      <c r="S2" s="295" t="s">
        <v>249</v>
      </c>
      <c r="T2" s="430" t="s">
        <v>248</v>
      </c>
      <c r="U2" s="295" t="s">
        <v>249</v>
      </c>
      <c r="V2" s="430" t="s">
        <v>248</v>
      </c>
      <c r="W2" s="295" t="s">
        <v>249</v>
      </c>
      <c r="X2" s="430" t="s">
        <v>248</v>
      </c>
      <c r="Y2" s="295" t="s">
        <v>249</v>
      </c>
      <c r="Z2" s="430" t="s">
        <v>248</v>
      </c>
      <c r="AA2" s="295" t="s">
        <v>249</v>
      </c>
      <c r="AB2" s="430" t="s">
        <v>248</v>
      </c>
      <c r="AC2" s="295" t="s">
        <v>249</v>
      </c>
    </row>
    <row r="3" spans="1:29">
      <c r="A3" t="s">
        <v>250</v>
      </c>
      <c r="B3" s="430">
        <v>10.53</v>
      </c>
      <c r="C3" s="295">
        <v>0.50549999999999995</v>
      </c>
      <c r="D3" s="430">
        <v>21.72</v>
      </c>
      <c r="E3" s="295">
        <v>0.96799999999999997</v>
      </c>
      <c r="F3" s="430">
        <v>15.98</v>
      </c>
      <c r="G3" s="295">
        <v>0.72</v>
      </c>
      <c r="H3" s="430">
        <v>18.27</v>
      </c>
      <c r="I3" s="295">
        <v>0.75</v>
      </c>
      <c r="J3" s="430">
        <v>2.39</v>
      </c>
      <c r="K3" s="295">
        <v>0.22750000000000001</v>
      </c>
      <c r="L3" s="430">
        <v>8.06</v>
      </c>
      <c r="M3" s="295">
        <v>0.46800000000000003</v>
      </c>
      <c r="N3" s="430">
        <v>0</v>
      </c>
      <c r="O3" s="295">
        <v>0</v>
      </c>
      <c r="P3" s="430">
        <v>13.47</v>
      </c>
      <c r="Q3" s="295">
        <v>0.51100000000000001</v>
      </c>
      <c r="R3" s="430">
        <v>17.86</v>
      </c>
      <c r="S3" s="295">
        <v>0.78</v>
      </c>
      <c r="T3" s="430">
        <v>9.18</v>
      </c>
      <c r="U3" s="295">
        <v>0.53600000000000003</v>
      </c>
      <c r="V3" s="430">
        <v>18.649999999999999</v>
      </c>
      <c r="W3" s="295">
        <v>0.80700000000000005</v>
      </c>
      <c r="X3" s="430">
        <v>11.62</v>
      </c>
      <c r="Y3" s="295">
        <v>0.58650000000000002</v>
      </c>
      <c r="Z3" s="430">
        <v>39.82</v>
      </c>
      <c r="AA3" s="295">
        <v>1.35</v>
      </c>
      <c r="AB3" s="430">
        <v>9.9600000000000009</v>
      </c>
      <c r="AC3" s="295">
        <v>0.54149999999999998</v>
      </c>
    </row>
    <row r="4" spans="1:29">
      <c r="A4" t="s">
        <v>251</v>
      </c>
      <c r="B4" s="430">
        <v>43.99</v>
      </c>
      <c r="C4" s="295">
        <v>1.292</v>
      </c>
      <c r="D4" s="430">
        <v>62.26</v>
      </c>
      <c r="E4" s="295">
        <v>2.0874999999999999</v>
      </c>
      <c r="F4" s="430">
        <v>58.81</v>
      </c>
      <c r="G4" s="295">
        <v>1.538</v>
      </c>
      <c r="H4" s="430">
        <v>63.21</v>
      </c>
      <c r="I4" s="295">
        <v>2.0649999999999999</v>
      </c>
      <c r="J4" s="430">
        <v>35.85</v>
      </c>
      <c r="K4" s="295">
        <v>0.3715</v>
      </c>
      <c r="L4" s="430">
        <v>11.33</v>
      </c>
      <c r="M4" s="295">
        <v>0.114</v>
      </c>
      <c r="N4" s="430">
        <v>11.4</v>
      </c>
      <c r="O4" s="295">
        <v>0.115</v>
      </c>
      <c r="P4" s="430">
        <v>31.7</v>
      </c>
      <c r="Q4" s="295">
        <v>0.432</v>
      </c>
      <c r="R4" s="430">
        <v>54.74</v>
      </c>
      <c r="S4" s="295">
        <v>1.306</v>
      </c>
      <c r="T4" s="430">
        <v>23.49</v>
      </c>
      <c r="U4" s="295">
        <v>0.46600000000000003</v>
      </c>
      <c r="V4" s="430">
        <v>48.84</v>
      </c>
      <c r="W4" s="295">
        <v>0.75949999999999995</v>
      </c>
      <c r="X4" s="430">
        <v>29.3</v>
      </c>
      <c r="Y4" s="295">
        <v>0.88849999999999996</v>
      </c>
      <c r="Z4" s="430">
        <v>73.02</v>
      </c>
      <c r="AA4" s="295">
        <v>1.0024999999999999</v>
      </c>
      <c r="AB4" s="430">
        <v>28.25</v>
      </c>
      <c r="AC4" s="295">
        <v>0.74299999999999999</v>
      </c>
    </row>
    <row r="5" spans="1:29">
      <c r="A5" t="s">
        <v>252</v>
      </c>
      <c r="B5" s="430">
        <v>86.32</v>
      </c>
      <c r="C5" s="295">
        <v>5.2945000000000002</v>
      </c>
      <c r="D5" s="430">
        <v>87.69</v>
      </c>
      <c r="E5" s="295">
        <v>4.7885</v>
      </c>
      <c r="F5" s="430">
        <v>92.79</v>
      </c>
      <c r="G5" s="295">
        <v>5.8045</v>
      </c>
      <c r="H5" s="430">
        <v>92.81</v>
      </c>
      <c r="I5" s="295">
        <v>4.5640000000000001</v>
      </c>
      <c r="J5" s="430">
        <v>18.43</v>
      </c>
      <c r="K5" s="295">
        <v>2.3704999999999998</v>
      </c>
      <c r="L5" s="430">
        <v>45.85</v>
      </c>
      <c r="M5" s="295">
        <v>3.4165000000000001</v>
      </c>
      <c r="N5" s="430">
        <v>28.09</v>
      </c>
      <c r="O5" s="295">
        <v>3</v>
      </c>
      <c r="P5" s="430">
        <v>55.66</v>
      </c>
      <c r="Q5" s="295">
        <v>3.84</v>
      </c>
      <c r="R5" s="430">
        <v>133.16999999999999</v>
      </c>
      <c r="S5" s="295">
        <v>6.8975</v>
      </c>
      <c r="T5" s="430">
        <v>38.74</v>
      </c>
      <c r="U5" s="295">
        <v>2.9925000000000002</v>
      </c>
      <c r="V5" s="430">
        <v>90.37</v>
      </c>
      <c r="W5" s="295">
        <v>5.7605000000000004</v>
      </c>
      <c r="X5" s="430">
        <v>57.69</v>
      </c>
      <c r="Y5" s="295">
        <v>4.0060000000000002</v>
      </c>
      <c r="Z5" s="430">
        <v>228.73</v>
      </c>
      <c r="AA5" s="295">
        <v>10.0855</v>
      </c>
      <c r="AB5" s="430">
        <v>72.25</v>
      </c>
      <c r="AC5" s="295">
        <v>4.3635000000000002</v>
      </c>
    </row>
    <row r="6" spans="1:29">
      <c r="A6" t="s">
        <v>253</v>
      </c>
      <c r="B6" s="430">
        <v>188.48</v>
      </c>
      <c r="C6" s="295">
        <v>1.4265000000000001</v>
      </c>
      <c r="D6" s="430">
        <v>244.5</v>
      </c>
      <c r="E6" s="295">
        <v>5.2374999999999998</v>
      </c>
      <c r="F6" s="430">
        <v>225.33</v>
      </c>
      <c r="G6" s="295">
        <v>5.2305000000000001</v>
      </c>
      <c r="H6" s="430">
        <v>199.08</v>
      </c>
      <c r="I6" s="295">
        <v>4.3975</v>
      </c>
      <c r="J6" s="430">
        <v>105.37</v>
      </c>
      <c r="K6" s="295">
        <v>2.4125000000000001</v>
      </c>
      <c r="L6" s="430">
        <v>93.88</v>
      </c>
      <c r="M6" s="295">
        <v>2.4765000000000001</v>
      </c>
      <c r="N6" s="430">
        <v>81.87</v>
      </c>
      <c r="O6" s="295">
        <v>2.4704999999999999</v>
      </c>
      <c r="P6" s="430">
        <v>123.16</v>
      </c>
      <c r="Q6" s="295">
        <v>2.7410000000000001</v>
      </c>
      <c r="R6" s="430">
        <v>242.03</v>
      </c>
      <c r="S6" s="295">
        <v>6.2705000000000002</v>
      </c>
      <c r="T6" s="430">
        <v>95.91</v>
      </c>
      <c r="U6" s="295">
        <v>2.2955000000000001</v>
      </c>
      <c r="V6" s="430">
        <v>198.21</v>
      </c>
      <c r="W6" s="295">
        <v>2.8414999999999999</v>
      </c>
      <c r="X6" s="430">
        <v>128.04</v>
      </c>
      <c r="Y6" s="295">
        <v>3.2985000000000002</v>
      </c>
      <c r="Z6" s="430">
        <v>388.96</v>
      </c>
      <c r="AA6" s="295">
        <v>4.9974999999999996</v>
      </c>
      <c r="AB6" s="430">
        <v>130.21</v>
      </c>
      <c r="AC6" s="295">
        <v>3.3304999999999998</v>
      </c>
    </row>
    <row r="7" spans="1:29">
      <c r="A7" t="s">
        <v>254</v>
      </c>
      <c r="B7" s="430">
        <v>4.13</v>
      </c>
      <c r="C7" s="295">
        <v>0.1095</v>
      </c>
      <c r="D7" s="430">
        <v>7</v>
      </c>
      <c r="E7" s="295">
        <v>0.249</v>
      </c>
      <c r="F7" s="430">
        <v>7.67</v>
      </c>
      <c r="G7" s="295">
        <v>0.27750000000000002</v>
      </c>
      <c r="H7" s="430">
        <v>20.29</v>
      </c>
      <c r="I7" s="295">
        <v>0.251</v>
      </c>
      <c r="J7" s="430">
        <v>86.72</v>
      </c>
      <c r="K7" s="295">
        <v>1.3220000000000001</v>
      </c>
      <c r="L7" s="430">
        <v>0</v>
      </c>
      <c r="M7" s="295">
        <v>0</v>
      </c>
      <c r="N7" s="430">
        <v>0</v>
      </c>
      <c r="O7" s="295">
        <v>0</v>
      </c>
      <c r="P7" s="430">
        <v>2.5499999999999998</v>
      </c>
      <c r="Q7" s="295">
        <v>0</v>
      </c>
      <c r="R7" s="430">
        <v>4.5999999999999996</v>
      </c>
      <c r="S7" s="295">
        <v>8.7999999999999995E-2</v>
      </c>
      <c r="T7" s="430">
        <v>3.54</v>
      </c>
      <c r="U7" s="295">
        <v>8.5999999999999993E-2</v>
      </c>
      <c r="V7" s="430">
        <v>3.3</v>
      </c>
      <c r="W7" s="295">
        <v>4.2000000000000003E-2</v>
      </c>
      <c r="X7" s="430">
        <v>0</v>
      </c>
      <c r="Y7" s="295">
        <v>0</v>
      </c>
      <c r="Z7" s="430">
        <v>11.62</v>
      </c>
      <c r="AA7" s="295">
        <v>0.3</v>
      </c>
      <c r="AB7" s="430">
        <v>0</v>
      </c>
      <c r="AC7" s="295">
        <v>0</v>
      </c>
    </row>
    <row r="8" spans="1:29">
      <c r="A8" t="s">
        <v>255</v>
      </c>
      <c r="B8" s="430">
        <v>0</v>
      </c>
      <c r="C8" s="295">
        <v>0</v>
      </c>
      <c r="D8" s="430">
        <v>0</v>
      </c>
      <c r="E8" s="295">
        <v>0</v>
      </c>
      <c r="F8" s="430">
        <v>0</v>
      </c>
      <c r="G8" s="295">
        <v>0</v>
      </c>
      <c r="H8" s="430">
        <v>0</v>
      </c>
      <c r="I8" s="295">
        <v>0</v>
      </c>
      <c r="J8" s="430">
        <v>0</v>
      </c>
      <c r="K8" s="295">
        <v>0</v>
      </c>
      <c r="L8" s="430">
        <v>0</v>
      </c>
      <c r="M8" s="295">
        <v>0</v>
      </c>
      <c r="N8" s="430">
        <v>0</v>
      </c>
      <c r="O8" s="295">
        <v>0</v>
      </c>
      <c r="P8" s="430">
        <v>0</v>
      </c>
      <c r="Q8" s="295">
        <v>0</v>
      </c>
      <c r="R8" s="430">
        <v>0</v>
      </c>
      <c r="S8" s="295">
        <v>0</v>
      </c>
      <c r="T8" s="430">
        <v>0</v>
      </c>
      <c r="U8" s="295">
        <v>0</v>
      </c>
      <c r="V8" s="430">
        <v>0</v>
      </c>
      <c r="W8" s="295">
        <v>0</v>
      </c>
      <c r="X8" s="430">
        <v>0</v>
      </c>
      <c r="Y8" s="295">
        <v>0</v>
      </c>
      <c r="Z8" s="430">
        <v>0</v>
      </c>
      <c r="AA8" s="295">
        <v>0</v>
      </c>
      <c r="AB8" s="430">
        <v>0</v>
      </c>
      <c r="AC8" s="295">
        <v>0</v>
      </c>
    </row>
    <row r="9" spans="1:29">
      <c r="A9" t="s">
        <v>256</v>
      </c>
      <c r="B9" s="430">
        <v>2908.75</v>
      </c>
      <c r="C9" s="295">
        <v>20.472000000000001</v>
      </c>
      <c r="D9" s="430">
        <v>5702.31</v>
      </c>
      <c r="E9" s="295">
        <v>48.823</v>
      </c>
      <c r="F9" s="430">
        <v>3689.27</v>
      </c>
      <c r="G9" s="295">
        <v>59.314500000000002</v>
      </c>
      <c r="H9" s="430">
        <v>5226.07</v>
      </c>
      <c r="I9" s="295">
        <v>31.7925</v>
      </c>
      <c r="J9" s="430">
        <v>1735.86</v>
      </c>
      <c r="K9" s="295">
        <v>32.987000000000002</v>
      </c>
      <c r="L9" s="430">
        <v>3406.24</v>
      </c>
      <c r="M9" s="295">
        <v>46.24</v>
      </c>
      <c r="N9" s="430">
        <v>1954.31</v>
      </c>
      <c r="O9" s="295">
        <v>36.058500000000002</v>
      </c>
      <c r="P9" s="430">
        <v>4140.8599999999997</v>
      </c>
      <c r="Q9" s="295">
        <v>63.029499999999999</v>
      </c>
      <c r="R9" s="430">
        <v>6830.92</v>
      </c>
      <c r="S9" s="295">
        <v>61.854999999999997</v>
      </c>
      <c r="T9" s="430">
        <v>3232.09</v>
      </c>
      <c r="U9" s="295">
        <v>32.522500000000001</v>
      </c>
      <c r="V9" s="430">
        <v>4462.5200000000004</v>
      </c>
      <c r="W9" s="295">
        <v>29.154499999999999</v>
      </c>
      <c r="X9" s="430">
        <v>4588.5</v>
      </c>
      <c r="Y9" s="295">
        <v>49.542499999999997</v>
      </c>
      <c r="Z9" s="430">
        <v>8647.52</v>
      </c>
      <c r="AA9" s="295">
        <v>44.168999999999997</v>
      </c>
      <c r="AB9" s="430">
        <v>3324.77</v>
      </c>
      <c r="AC9" s="295">
        <v>28.824999999999999</v>
      </c>
    </row>
    <row r="10" spans="1:29">
      <c r="A10" t="s">
        <v>257</v>
      </c>
      <c r="B10" s="430">
        <v>2032.43</v>
      </c>
      <c r="C10" s="295">
        <v>26.610499999999998</v>
      </c>
      <c r="D10" s="430">
        <v>1955.61</v>
      </c>
      <c r="E10" s="295">
        <v>42.978499999999997</v>
      </c>
      <c r="F10" s="430">
        <v>2466.9699999999998</v>
      </c>
      <c r="G10" s="295">
        <v>51.57</v>
      </c>
      <c r="H10" s="430">
        <v>1771.11</v>
      </c>
      <c r="I10" s="295">
        <v>38.711500000000001</v>
      </c>
      <c r="J10" s="430">
        <v>696.65</v>
      </c>
      <c r="K10" s="295">
        <v>17.670000000000002</v>
      </c>
      <c r="L10" s="430">
        <v>1111.47</v>
      </c>
      <c r="M10" s="295">
        <v>24.939</v>
      </c>
      <c r="N10" s="430">
        <v>926.06</v>
      </c>
      <c r="O10" s="295">
        <v>16.59</v>
      </c>
      <c r="P10" s="430">
        <v>1312.58</v>
      </c>
      <c r="Q10" s="295">
        <v>25.705500000000001</v>
      </c>
      <c r="R10" s="430">
        <v>2168.83</v>
      </c>
      <c r="S10" s="295">
        <v>33.064999999999998</v>
      </c>
      <c r="T10" s="430">
        <v>1111.6300000000001</v>
      </c>
      <c r="U10" s="295">
        <v>25.653500000000001</v>
      </c>
      <c r="V10" s="430">
        <v>1777.85</v>
      </c>
      <c r="W10" s="295">
        <v>34.326999999999998</v>
      </c>
      <c r="X10" s="430">
        <v>1269.32</v>
      </c>
      <c r="Y10" s="295">
        <v>26.863499999999998</v>
      </c>
      <c r="Z10" s="430">
        <v>2736.04</v>
      </c>
      <c r="AA10" s="295">
        <v>46.578499999999998</v>
      </c>
      <c r="AB10" s="430">
        <v>1157.68</v>
      </c>
      <c r="AC10" s="295">
        <v>14.039</v>
      </c>
    </row>
    <row r="11" spans="1:29">
      <c r="A11" t="s">
        <v>258</v>
      </c>
      <c r="B11" s="430">
        <v>2598.6999999999998</v>
      </c>
      <c r="C11" s="295">
        <v>16.763999999999999</v>
      </c>
      <c r="D11" s="430">
        <v>2607.25</v>
      </c>
      <c r="E11" s="295">
        <v>35.261000000000003</v>
      </c>
      <c r="F11" s="430">
        <v>2509.41</v>
      </c>
      <c r="G11" s="295">
        <v>40.856000000000002</v>
      </c>
      <c r="H11" s="430">
        <v>3137.54</v>
      </c>
      <c r="I11" s="295">
        <v>42.11</v>
      </c>
      <c r="J11" s="430">
        <v>890.44</v>
      </c>
      <c r="K11" s="295">
        <v>3.8784999999999998</v>
      </c>
      <c r="L11" s="430">
        <v>1482.6</v>
      </c>
      <c r="M11" s="295">
        <v>6.319</v>
      </c>
      <c r="N11" s="430">
        <v>1006.44</v>
      </c>
      <c r="O11" s="295">
        <v>9.2885000000000009</v>
      </c>
      <c r="P11" s="430">
        <v>1558.78</v>
      </c>
      <c r="Q11" s="295">
        <v>21.090499999999999</v>
      </c>
      <c r="R11" s="430">
        <v>3992.11</v>
      </c>
      <c r="S11" s="295">
        <v>38.0015</v>
      </c>
      <c r="T11" s="430">
        <v>1348.64</v>
      </c>
      <c r="U11" s="295">
        <v>15.9465</v>
      </c>
      <c r="V11" s="430">
        <v>2546.88</v>
      </c>
      <c r="W11" s="295">
        <v>20.490500000000001</v>
      </c>
      <c r="X11" s="430">
        <v>1959.3</v>
      </c>
      <c r="Y11" s="295">
        <v>12.0655</v>
      </c>
      <c r="Z11" s="430">
        <v>5751.71</v>
      </c>
      <c r="AA11" s="295">
        <v>30.499500000000001</v>
      </c>
      <c r="AB11" s="430">
        <v>1668.49</v>
      </c>
      <c r="AC11" s="295">
        <v>9.6080000000000005</v>
      </c>
    </row>
    <row r="12" spans="1:29">
      <c r="A12" t="s">
        <v>259</v>
      </c>
      <c r="B12" s="430">
        <v>465.26</v>
      </c>
      <c r="C12" s="295">
        <v>12.46</v>
      </c>
      <c r="D12" s="430">
        <v>688.2</v>
      </c>
      <c r="E12" s="295">
        <v>17.176500000000001</v>
      </c>
      <c r="F12" s="430">
        <v>584.80999999999995</v>
      </c>
      <c r="G12" s="295">
        <v>21.1785</v>
      </c>
      <c r="H12" s="430">
        <v>525.57000000000005</v>
      </c>
      <c r="I12" s="295">
        <v>10.657500000000001</v>
      </c>
      <c r="J12" s="430">
        <v>167.18</v>
      </c>
      <c r="K12" s="295">
        <v>6.6014999999999997</v>
      </c>
      <c r="L12" s="430">
        <v>241.22</v>
      </c>
      <c r="M12" s="295">
        <v>10.776</v>
      </c>
      <c r="N12" s="430">
        <v>243.71</v>
      </c>
      <c r="O12" s="295">
        <v>4.8929999999999998</v>
      </c>
      <c r="P12" s="430">
        <v>414.08</v>
      </c>
      <c r="Q12" s="295">
        <v>13.775499999999999</v>
      </c>
      <c r="R12" s="430">
        <v>737.88</v>
      </c>
      <c r="S12" s="295">
        <v>27.654</v>
      </c>
      <c r="T12" s="430">
        <v>342.13</v>
      </c>
      <c r="U12" s="295">
        <v>15.85</v>
      </c>
      <c r="V12" s="430">
        <v>584.02</v>
      </c>
      <c r="W12" s="295">
        <v>13.779500000000001</v>
      </c>
      <c r="X12" s="430">
        <v>464.55</v>
      </c>
      <c r="Y12" s="295">
        <v>14.445499999999999</v>
      </c>
      <c r="Z12" s="430">
        <v>1075.1600000000001</v>
      </c>
      <c r="AA12" s="295">
        <v>24.052499999999998</v>
      </c>
      <c r="AB12" s="430">
        <v>433.71</v>
      </c>
      <c r="AC12" s="295">
        <v>10.615500000000001</v>
      </c>
    </row>
    <row r="13" spans="1:29">
      <c r="A13" t="s">
        <v>260</v>
      </c>
      <c r="B13" s="430">
        <v>38.82</v>
      </c>
      <c r="C13" s="295">
        <v>0.99399999999999999</v>
      </c>
      <c r="D13" s="430">
        <v>33.130000000000003</v>
      </c>
      <c r="E13" s="295">
        <v>0.99350000000000005</v>
      </c>
      <c r="F13" s="430">
        <v>35.909999999999997</v>
      </c>
      <c r="G13" s="295">
        <v>1.3560000000000001</v>
      </c>
      <c r="H13" s="430">
        <v>53.01</v>
      </c>
      <c r="I13" s="295">
        <v>1.075</v>
      </c>
      <c r="J13" s="430">
        <v>32.92</v>
      </c>
      <c r="K13" s="295">
        <v>0.66849999999999998</v>
      </c>
      <c r="L13" s="430">
        <v>24.44</v>
      </c>
      <c r="M13" s="295">
        <v>1.0185</v>
      </c>
      <c r="N13" s="430">
        <v>15.21</v>
      </c>
      <c r="O13" s="295">
        <v>0.01</v>
      </c>
      <c r="P13" s="430">
        <v>45.18</v>
      </c>
      <c r="Q13" s="295">
        <v>1.169</v>
      </c>
      <c r="R13" s="430">
        <v>61.22</v>
      </c>
      <c r="S13" s="295">
        <v>1.2949999999999999</v>
      </c>
      <c r="T13" s="430">
        <v>30.23</v>
      </c>
      <c r="U13" s="295">
        <v>1.129</v>
      </c>
      <c r="V13" s="430">
        <v>51.79</v>
      </c>
      <c r="W13" s="295">
        <v>1.2230000000000001</v>
      </c>
      <c r="X13" s="430">
        <v>47.15</v>
      </c>
      <c r="Y13" s="295">
        <v>0.35399999999999998</v>
      </c>
      <c r="Z13" s="430">
        <v>104.55</v>
      </c>
      <c r="AA13" s="295">
        <v>3.214</v>
      </c>
      <c r="AB13" s="430">
        <v>35.340000000000003</v>
      </c>
      <c r="AC13" s="295">
        <v>1</v>
      </c>
    </row>
    <row r="14" spans="1:29">
      <c r="A14" t="s">
        <v>261</v>
      </c>
      <c r="B14" s="430">
        <v>109.95</v>
      </c>
      <c r="C14" s="295">
        <v>3.2785000000000002</v>
      </c>
      <c r="D14" s="430">
        <v>139.97</v>
      </c>
      <c r="E14" s="295">
        <v>4.5545</v>
      </c>
      <c r="F14" s="430">
        <v>108.47</v>
      </c>
      <c r="G14" s="295">
        <v>3.5</v>
      </c>
      <c r="H14" s="430">
        <v>181.54</v>
      </c>
      <c r="I14" s="295">
        <v>3.2389999999999999</v>
      </c>
      <c r="J14" s="430">
        <v>102.35</v>
      </c>
      <c r="K14" s="295">
        <v>1.0580000000000001</v>
      </c>
      <c r="L14" s="430">
        <v>73.58</v>
      </c>
      <c r="M14" s="295">
        <v>0.47399999999999998</v>
      </c>
      <c r="N14" s="430">
        <v>50.09</v>
      </c>
      <c r="O14" s="295">
        <v>0.72899999999999998</v>
      </c>
      <c r="P14" s="430">
        <v>110.73</v>
      </c>
      <c r="Q14" s="295">
        <v>2.0114999999999998</v>
      </c>
      <c r="R14" s="430">
        <v>151.13</v>
      </c>
      <c r="S14" s="295">
        <v>2.5345</v>
      </c>
      <c r="T14" s="430">
        <v>115.67</v>
      </c>
      <c r="U14" s="295">
        <v>1.6585000000000001</v>
      </c>
      <c r="V14" s="430">
        <v>111.57</v>
      </c>
      <c r="W14" s="295">
        <v>1.2865</v>
      </c>
      <c r="X14" s="430">
        <v>114.69</v>
      </c>
      <c r="Y14" s="295">
        <v>0.8</v>
      </c>
      <c r="Z14" s="430">
        <v>209.39</v>
      </c>
      <c r="AA14" s="295">
        <v>3.87</v>
      </c>
      <c r="AB14" s="430">
        <v>98.53</v>
      </c>
      <c r="AC14" s="295">
        <v>0.76500000000000001</v>
      </c>
    </row>
    <row r="15" spans="1:29">
      <c r="A15" t="s">
        <v>262</v>
      </c>
      <c r="B15" s="430">
        <v>1465.06</v>
      </c>
      <c r="C15" s="295">
        <v>28.986000000000001</v>
      </c>
      <c r="D15" s="430">
        <v>1752.47</v>
      </c>
      <c r="E15" s="295">
        <v>46.027500000000003</v>
      </c>
      <c r="F15" s="430">
        <v>1622.16</v>
      </c>
      <c r="G15" s="295">
        <v>54.041499999999999</v>
      </c>
      <c r="H15" s="430">
        <v>1561.85</v>
      </c>
      <c r="I15" s="295">
        <v>53.813499999999998</v>
      </c>
      <c r="J15" s="430">
        <v>469.91</v>
      </c>
      <c r="K15" s="295">
        <v>15.785</v>
      </c>
      <c r="L15" s="430">
        <v>499.43</v>
      </c>
      <c r="M15" s="295">
        <v>21.057500000000001</v>
      </c>
      <c r="N15" s="430">
        <v>496.29</v>
      </c>
      <c r="O15" s="295">
        <v>16.442</v>
      </c>
      <c r="P15" s="430">
        <v>1099.43</v>
      </c>
      <c r="Q15" s="295">
        <v>35.252000000000002</v>
      </c>
      <c r="R15" s="430">
        <v>1695.64</v>
      </c>
      <c r="S15" s="295">
        <v>61.404000000000003</v>
      </c>
      <c r="T15" s="430">
        <v>777.55</v>
      </c>
      <c r="U15" s="295">
        <v>20.169499999999999</v>
      </c>
      <c r="V15" s="430">
        <v>1327.81</v>
      </c>
      <c r="W15" s="295">
        <v>37.813499999999998</v>
      </c>
      <c r="X15" s="430">
        <v>882.17</v>
      </c>
      <c r="Y15" s="295">
        <v>26.173999999999999</v>
      </c>
      <c r="Z15" s="430">
        <v>1753.65</v>
      </c>
      <c r="AA15" s="295">
        <v>37.81</v>
      </c>
      <c r="AB15" s="430">
        <v>765.59</v>
      </c>
      <c r="AC15" s="295">
        <v>21.753499999999999</v>
      </c>
    </row>
    <row r="16" spans="1:29">
      <c r="A16" t="s">
        <v>263</v>
      </c>
      <c r="B16" s="430">
        <v>0</v>
      </c>
      <c r="C16" s="295">
        <v>0</v>
      </c>
      <c r="D16" s="430">
        <v>0</v>
      </c>
      <c r="E16" s="295">
        <v>0</v>
      </c>
      <c r="F16" s="430">
        <v>0</v>
      </c>
      <c r="G16" s="295">
        <v>0</v>
      </c>
      <c r="H16" s="430">
        <v>0.41</v>
      </c>
      <c r="I16" s="295">
        <v>0</v>
      </c>
      <c r="J16" s="430">
        <v>16.489999999999998</v>
      </c>
      <c r="K16" s="295">
        <v>0.47649999999999998</v>
      </c>
      <c r="L16" s="430">
        <v>0</v>
      </c>
      <c r="M16" s="295">
        <v>0</v>
      </c>
      <c r="N16" s="430">
        <v>0</v>
      </c>
      <c r="O16" s="295">
        <v>0</v>
      </c>
      <c r="P16" s="430">
        <v>0</v>
      </c>
      <c r="Q16" s="295">
        <v>0</v>
      </c>
      <c r="R16" s="430">
        <v>0</v>
      </c>
      <c r="S16" s="295">
        <v>0</v>
      </c>
      <c r="T16" s="430">
        <v>0</v>
      </c>
      <c r="U16" s="295">
        <v>0</v>
      </c>
      <c r="V16" s="430">
        <v>0</v>
      </c>
      <c r="W16" s="295">
        <v>0</v>
      </c>
      <c r="X16" s="430">
        <v>0</v>
      </c>
      <c r="Y16" s="295">
        <v>0</v>
      </c>
      <c r="Z16" s="430">
        <v>0</v>
      </c>
      <c r="AA16" s="295">
        <v>0</v>
      </c>
      <c r="AB16" s="430">
        <v>0</v>
      </c>
      <c r="AC16" s="295">
        <v>0</v>
      </c>
    </row>
    <row r="17" spans="1:29">
      <c r="A17" t="s">
        <v>264</v>
      </c>
      <c r="B17" s="430">
        <v>14.08</v>
      </c>
      <c r="C17" s="295">
        <v>1.5665</v>
      </c>
      <c r="D17" s="430">
        <v>27.43</v>
      </c>
      <c r="E17" s="295">
        <v>2.2370000000000001</v>
      </c>
      <c r="F17" s="430">
        <v>11.5</v>
      </c>
      <c r="G17" s="295">
        <v>1.2675000000000001</v>
      </c>
      <c r="H17" s="430">
        <v>46.85</v>
      </c>
      <c r="I17" s="295">
        <v>2.8614999999999999</v>
      </c>
      <c r="J17" s="430">
        <v>19.61</v>
      </c>
      <c r="K17" s="295">
        <v>1.464</v>
      </c>
      <c r="L17" s="430">
        <v>5.65</v>
      </c>
      <c r="M17" s="295">
        <v>1.1904999999999999</v>
      </c>
      <c r="N17" s="430">
        <v>0</v>
      </c>
      <c r="O17" s="295">
        <v>0.46250000000000002</v>
      </c>
      <c r="P17" s="430">
        <v>0</v>
      </c>
      <c r="Q17" s="295">
        <v>0.91649999999999998</v>
      </c>
      <c r="R17" s="430">
        <v>11.98</v>
      </c>
      <c r="S17" s="295">
        <v>1.3694999999999999</v>
      </c>
      <c r="T17" s="430">
        <v>0</v>
      </c>
      <c r="U17" s="295">
        <v>0.73299999999999998</v>
      </c>
      <c r="V17" s="430">
        <v>0</v>
      </c>
      <c r="W17" s="295">
        <v>0.81499999999999995</v>
      </c>
      <c r="X17" s="430">
        <v>4.2</v>
      </c>
      <c r="Y17" s="295">
        <v>1.1134999999999999</v>
      </c>
      <c r="Z17" s="430">
        <v>18.940000000000001</v>
      </c>
      <c r="AA17" s="295">
        <v>1.639</v>
      </c>
      <c r="AB17" s="430">
        <v>5.36</v>
      </c>
      <c r="AC17" s="295">
        <v>1.1305000000000001</v>
      </c>
    </row>
    <row r="18" spans="1:29">
      <c r="A18" t="s">
        <v>265</v>
      </c>
      <c r="B18" s="430">
        <v>15.09</v>
      </c>
      <c r="C18" s="295">
        <v>0.45750000000000002</v>
      </c>
      <c r="D18" s="430">
        <v>25.65</v>
      </c>
      <c r="E18" s="295">
        <v>0.874</v>
      </c>
      <c r="F18" s="430">
        <v>19.03</v>
      </c>
      <c r="G18" s="295">
        <v>0.6925</v>
      </c>
      <c r="H18" s="430">
        <v>24.9</v>
      </c>
      <c r="I18" s="295">
        <v>0.77</v>
      </c>
      <c r="J18" s="430">
        <v>0</v>
      </c>
      <c r="K18" s="295">
        <v>0.12</v>
      </c>
      <c r="L18" s="430">
        <v>19.39</v>
      </c>
      <c r="M18" s="295">
        <v>0.95699999999999996</v>
      </c>
      <c r="N18" s="430">
        <v>2.73</v>
      </c>
      <c r="O18" s="295">
        <v>0.26200000000000001</v>
      </c>
      <c r="P18" s="430">
        <v>16.79</v>
      </c>
      <c r="Q18" s="295">
        <v>0.77849999999999997</v>
      </c>
      <c r="R18" s="430">
        <v>24.9</v>
      </c>
      <c r="S18" s="295">
        <v>1.04</v>
      </c>
      <c r="T18" s="430">
        <v>15.17</v>
      </c>
      <c r="U18" s="295">
        <v>0.78</v>
      </c>
      <c r="V18" s="430">
        <v>17.649999999999999</v>
      </c>
      <c r="W18" s="295">
        <v>0.62849999999999995</v>
      </c>
      <c r="X18" s="430">
        <v>15.54</v>
      </c>
      <c r="Y18" s="295">
        <v>0.624</v>
      </c>
      <c r="Z18" s="430">
        <v>37.25</v>
      </c>
      <c r="AA18" s="295">
        <v>1.2290000000000001</v>
      </c>
      <c r="AB18" s="430">
        <v>14.25</v>
      </c>
      <c r="AC18" s="295">
        <v>0.55500000000000005</v>
      </c>
    </row>
    <row r="19" spans="1:29">
      <c r="A19" t="s">
        <v>266</v>
      </c>
      <c r="B19" s="430">
        <v>0</v>
      </c>
      <c r="C19" s="295">
        <v>0</v>
      </c>
      <c r="D19" s="430">
        <v>2.82</v>
      </c>
      <c r="E19" s="295">
        <v>6.8500000000000005E-2</v>
      </c>
      <c r="F19" s="430">
        <v>0</v>
      </c>
      <c r="G19" s="295">
        <v>0</v>
      </c>
      <c r="H19" s="430">
        <v>0</v>
      </c>
      <c r="I19" s="295">
        <v>0</v>
      </c>
      <c r="J19" s="430">
        <v>0</v>
      </c>
      <c r="K19" s="295">
        <v>0</v>
      </c>
      <c r="L19" s="430">
        <v>0</v>
      </c>
      <c r="M19" s="295">
        <v>0</v>
      </c>
      <c r="N19" s="430">
        <v>0</v>
      </c>
      <c r="O19" s="295">
        <v>0</v>
      </c>
      <c r="P19" s="430">
        <v>0</v>
      </c>
      <c r="Q19" s="295">
        <v>0</v>
      </c>
      <c r="R19" s="430">
        <v>0</v>
      </c>
      <c r="S19" s="295">
        <v>0</v>
      </c>
      <c r="T19" s="430">
        <v>0</v>
      </c>
      <c r="U19" s="295">
        <v>0</v>
      </c>
      <c r="V19" s="430">
        <v>0</v>
      </c>
      <c r="W19" s="295">
        <v>0</v>
      </c>
      <c r="X19" s="430">
        <v>0</v>
      </c>
      <c r="Y19" s="295">
        <v>0</v>
      </c>
      <c r="Z19" s="430">
        <v>0</v>
      </c>
      <c r="AA19" s="295">
        <v>0</v>
      </c>
      <c r="AB19" s="430">
        <v>0</v>
      </c>
      <c r="AC19" s="295">
        <v>0</v>
      </c>
    </row>
    <row r="20" spans="1:29">
      <c r="A20" t="s">
        <v>267</v>
      </c>
      <c r="B20" s="430">
        <v>17.54</v>
      </c>
      <c r="C20" s="295">
        <v>1</v>
      </c>
      <c r="D20" s="430">
        <v>13.4</v>
      </c>
      <c r="E20" s="295">
        <v>0.69550000000000001</v>
      </c>
      <c r="F20" s="430">
        <v>5.98</v>
      </c>
      <c r="G20" s="295">
        <v>0.51400000000000001</v>
      </c>
      <c r="H20" s="430">
        <v>11.56</v>
      </c>
      <c r="I20" s="295">
        <v>0.65649999999999997</v>
      </c>
      <c r="J20" s="430">
        <v>22.47</v>
      </c>
      <c r="K20" s="295">
        <v>1.0645</v>
      </c>
      <c r="L20" s="430">
        <v>5.57</v>
      </c>
      <c r="M20" s="295">
        <v>0.53349999999999997</v>
      </c>
      <c r="N20" s="430">
        <v>0</v>
      </c>
      <c r="O20" s="295">
        <v>0.22700000000000001</v>
      </c>
      <c r="P20" s="430">
        <v>3.71</v>
      </c>
      <c r="Q20" s="295">
        <v>0.47749999999999998</v>
      </c>
      <c r="R20" s="430">
        <v>9.14</v>
      </c>
      <c r="S20" s="295">
        <v>0.63049999999999995</v>
      </c>
      <c r="T20" s="430">
        <v>2.89</v>
      </c>
      <c r="U20" s="295">
        <v>0.46050000000000002</v>
      </c>
      <c r="V20" s="430">
        <v>18.66</v>
      </c>
      <c r="W20" s="295">
        <v>0.6865</v>
      </c>
      <c r="X20" s="430">
        <v>5.05</v>
      </c>
      <c r="Y20" s="295">
        <v>0.53449999999999998</v>
      </c>
      <c r="Z20" s="430">
        <v>18.75</v>
      </c>
      <c r="AA20" s="295">
        <v>1.02</v>
      </c>
      <c r="AB20" s="430">
        <v>0.52</v>
      </c>
      <c r="AC20" s="295">
        <v>0.28849999999999998</v>
      </c>
    </row>
    <row r="21" spans="1:29">
      <c r="A21" t="s">
        <v>268</v>
      </c>
      <c r="B21" s="430">
        <v>291.72000000000003</v>
      </c>
      <c r="C21" s="295">
        <v>6.5410000000000004</v>
      </c>
      <c r="D21" s="430">
        <v>300.27</v>
      </c>
      <c r="E21" s="295">
        <v>10.752000000000001</v>
      </c>
      <c r="F21" s="430">
        <v>274.22000000000003</v>
      </c>
      <c r="G21" s="295">
        <v>11.195499999999999</v>
      </c>
      <c r="H21" s="430">
        <v>261.52</v>
      </c>
      <c r="I21" s="295">
        <v>9.0864999999999991</v>
      </c>
      <c r="J21" s="430">
        <v>116.41</v>
      </c>
      <c r="K21" s="295">
        <v>4.1459999999999999</v>
      </c>
      <c r="L21" s="430">
        <v>182.29</v>
      </c>
      <c r="M21" s="295">
        <v>6.5054999999999996</v>
      </c>
      <c r="N21" s="430">
        <v>97.6</v>
      </c>
      <c r="O21" s="295">
        <v>3.2229999999999999</v>
      </c>
      <c r="P21" s="430">
        <v>213.64</v>
      </c>
      <c r="Q21" s="295">
        <v>6.4664999999999999</v>
      </c>
      <c r="R21" s="430">
        <v>245.01</v>
      </c>
      <c r="S21" s="295">
        <v>8.0395000000000003</v>
      </c>
      <c r="T21" s="430">
        <v>167.56</v>
      </c>
      <c r="U21" s="295">
        <v>7.7534999999999998</v>
      </c>
      <c r="V21" s="430">
        <v>208.22</v>
      </c>
      <c r="W21" s="295">
        <v>6.6980000000000004</v>
      </c>
      <c r="X21" s="430">
        <v>188.85</v>
      </c>
      <c r="Y21" s="295">
        <v>7.63</v>
      </c>
      <c r="Z21" s="430">
        <v>315.58999999999997</v>
      </c>
      <c r="AA21" s="295">
        <v>5.6764999999999999</v>
      </c>
      <c r="AB21" s="430">
        <v>169.99</v>
      </c>
      <c r="AC21" s="295">
        <v>6.2515000000000001</v>
      </c>
    </row>
    <row r="22" spans="1:29">
      <c r="A22" t="s">
        <v>269</v>
      </c>
      <c r="B22" s="430">
        <v>237.66</v>
      </c>
      <c r="C22" s="295">
        <v>0.28449999999999998</v>
      </c>
      <c r="D22" s="430">
        <v>231.14</v>
      </c>
      <c r="E22" s="295">
        <v>3.4365000000000001</v>
      </c>
      <c r="F22" s="430">
        <v>278.94</v>
      </c>
      <c r="G22" s="295">
        <v>2.6964999999999999</v>
      </c>
      <c r="H22" s="430">
        <v>249.03</v>
      </c>
      <c r="I22" s="295">
        <v>1.1904999999999999</v>
      </c>
      <c r="J22" s="430">
        <v>115.06</v>
      </c>
      <c r="K22" s="295">
        <v>0.38750000000000001</v>
      </c>
      <c r="L22" s="430">
        <v>153.13</v>
      </c>
      <c r="M22" s="295">
        <v>0.27100000000000002</v>
      </c>
      <c r="N22" s="430">
        <v>121.19</v>
      </c>
      <c r="O22" s="295">
        <v>0.83</v>
      </c>
      <c r="P22" s="430">
        <v>193.62</v>
      </c>
      <c r="Q22" s="295">
        <v>1.0495000000000001</v>
      </c>
      <c r="R22" s="430">
        <v>256.94</v>
      </c>
      <c r="S22" s="295">
        <v>2.1284999999999998</v>
      </c>
      <c r="T22" s="430">
        <v>154.47999999999999</v>
      </c>
      <c r="U22" s="295">
        <v>2.992</v>
      </c>
      <c r="V22" s="430">
        <v>207.14</v>
      </c>
      <c r="W22" s="295">
        <v>2.2555000000000001</v>
      </c>
      <c r="X22" s="430">
        <v>197.94</v>
      </c>
      <c r="Y22" s="295">
        <v>0.14899999999999999</v>
      </c>
      <c r="Z22" s="430">
        <v>330.41</v>
      </c>
      <c r="AA22" s="295">
        <v>1.0705</v>
      </c>
      <c r="AB22" s="430">
        <v>197.09</v>
      </c>
      <c r="AC22" s="295">
        <v>0.50600000000000001</v>
      </c>
    </row>
    <row r="23" spans="1:29">
      <c r="A23" t="s">
        <v>270</v>
      </c>
      <c r="B23" s="430">
        <v>40.17</v>
      </c>
      <c r="C23" s="295">
        <v>1.3485</v>
      </c>
      <c r="D23" s="430">
        <v>44.57</v>
      </c>
      <c r="E23" s="295">
        <v>1.1399999999999999</v>
      </c>
      <c r="F23" s="430">
        <v>33.89</v>
      </c>
      <c r="G23" s="295">
        <v>0.74199999999999999</v>
      </c>
      <c r="H23" s="430">
        <v>45.01</v>
      </c>
      <c r="I23" s="295">
        <v>1.4815</v>
      </c>
      <c r="J23" s="430">
        <v>67.83</v>
      </c>
      <c r="K23" s="295">
        <v>1.375</v>
      </c>
      <c r="L23" s="430">
        <v>15.92</v>
      </c>
      <c r="M23" s="295">
        <v>0.53700000000000003</v>
      </c>
      <c r="N23" s="430">
        <v>20.52</v>
      </c>
      <c r="O23" s="295">
        <v>0.70699999999999996</v>
      </c>
      <c r="P23" s="430">
        <v>20.87</v>
      </c>
      <c r="Q23" s="295">
        <v>0.63249999999999995</v>
      </c>
      <c r="R23" s="430">
        <v>34.14</v>
      </c>
      <c r="S23" s="295">
        <v>1.127</v>
      </c>
      <c r="T23" s="430">
        <v>12.05</v>
      </c>
      <c r="U23" s="295">
        <v>0.45500000000000002</v>
      </c>
      <c r="V23" s="430">
        <v>32.33</v>
      </c>
      <c r="W23" s="295">
        <v>1.0235000000000001</v>
      </c>
      <c r="X23" s="430">
        <v>27.81</v>
      </c>
      <c r="Y23" s="295">
        <v>1.0135000000000001</v>
      </c>
      <c r="Z23" s="430">
        <v>53.24</v>
      </c>
      <c r="AA23" s="295">
        <v>1.3180000000000001</v>
      </c>
      <c r="AB23" s="430">
        <v>22.4</v>
      </c>
      <c r="AC23" s="295">
        <v>0.52449999999999997</v>
      </c>
    </row>
    <row r="24" spans="1:29">
      <c r="A24" t="s">
        <v>271</v>
      </c>
      <c r="B24" s="430">
        <v>5441.79</v>
      </c>
      <c r="C24" s="295">
        <v>105.208</v>
      </c>
      <c r="D24" s="430">
        <v>6329.18</v>
      </c>
      <c r="E24" s="295">
        <v>70.844999999999999</v>
      </c>
      <c r="F24" s="430">
        <v>5569.49</v>
      </c>
      <c r="G24" s="295">
        <v>91.222999999999999</v>
      </c>
      <c r="H24" s="430">
        <v>4763.62</v>
      </c>
      <c r="I24" s="295">
        <v>74.986500000000007</v>
      </c>
      <c r="J24" s="430">
        <v>1345.84</v>
      </c>
      <c r="K24" s="295">
        <v>33.028500000000001</v>
      </c>
      <c r="L24" s="430">
        <v>2966.35</v>
      </c>
      <c r="M24" s="295">
        <v>74.548000000000002</v>
      </c>
      <c r="N24" s="430">
        <v>2075.7399999999998</v>
      </c>
      <c r="O24" s="295">
        <v>57.0745</v>
      </c>
      <c r="P24" s="430">
        <v>3326.27</v>
      </c>
      <c r="Q24" s="295">
        <v>66.456999999999994</v>
      </c>
      <c r="R24" s="430">
        <v>5307.31</v>
      </c>
      <c r="S24" s="295">
        <v>142.98050000000001</v>
      </c>
      <c r="T24" s="430">
        <v>2579.23</v>
      </c>
      <c r="U24" s="295">
        <v>45.847999999999999</v>
      </c>
      <c r="V24" s="430">
        <v>4280.18</v>
      </c>
      <c r="W24" s="295">
        <v>76.384500000000003</v>
      </c>
      <c r="X24" s="430">
        <v>3674.93</v>
      </c>
      <c r="Y24" s="295">
        <v>36.973999999999997</v>
      </c>
      <c r="Z24" s="430">
        <v>8325.58</v>
      </c>
      <c r="AA24" s="295">
        <v>87.433999999999997</v>
      </c>
      <c r="AB24" s="430">
        <v>3619.14</v>
      </c>
      <c r="AC24" s="295">
        <v>62.475000000000001</v>
      </c>
    </row>
    <row r="25" spans="1:29">
      <c r="A25" t="s">
        <v>272</v>
      </c>
      <c r="B25" s="430">
        <v>5919.48</v>
      </c>
      <c r="C25" s="295">
        <v>28.093</v>
      </c>
      <c r="D25" s="430">
        <v>6985.28</v>
      </c>
      <c r="E25" s="295">
        <v>34.8645</v>
      </c>
      <c r="F25" s="430">
        <v>6134.86</v>
      </c>
      <c r="G25" s="295">
        <v>112.9965</v>
      </c>
      <c r="H25" s="430">
        <v>5269.59</v>
      </c>
      <c r="I25" s="295">
        <v>45.996499999999997</v>
      </c>
      <c r="J25" s="430">
        <v>1301.3599999999999</v>
      </c>
      <c r="K25" s="295">
        <v>34.725499999999997</v>
      </c>
      <c r="L25" s="430">
        <v>3396.1</v>
      </c>
      <c r="M25" s="295">
        <v>31.597000000000001</v>
      </c>
      <c r="N25" s="430">
        <v>2156.6999999999998</v>
      </c>
      <c r="O25" s="295">
        <v>22.137</v>
      </c>
      <c r="P25" s="430">
        <v>3610.01</v>
      </c>
      <c r="Q25" s="295">
        <v>32.64</v>
      </c>
      <c r="R25" s="430">
        <v>6918.84</v>
      </c>
      <c r="S25" s="295">
        <v>111.48099999999999</v>
      </c>
      <c r="T25" s="430">
        <v>2946.45</v>
      </c>
      <c r="U25" s="295">
        <v>56.968000000000004</v>
      </c>
      <c r="V25" s="430">
        <v>5089.1499999999996</v>
      </c>
      <c r="W25" s="295">
        <v>19.543500000000002</v>
      </c>
      <c r="X25" s="430">
        <v>4172.33</v>
      </c>
      <c r="Y25" s="295">
        <v>59.453499999999998</v>
      </c>
      <c r="Z25" s="430">
        <v>10121.5</v>
      </c>
      <c r="AA25" s="295">
        <v>28.662500000000001</v>
      </c>
      <c r="AB25" s="430">
        <v>3962.28</v>
      </c>
      <c r="AC25" s="295">
        <v>28.640499999999999</v>
      </c>
    </row>
    <row r="26" spans="1:29">
      <c r="A26" t="s">
        <v>273</v>
      </c>
      <c r="B26" s="430">
        <v>219.59</v>
      </c>
      <c r="C26" s="295">
        <v>6.0209999999999999</v>
      </c>
      <c r="D26" s="430">
        <v>326.47000000000003</v>
      </c>
      <c r="E26" s="295">
        <v>6.2045000000000003</v>
      </c>
      <c r="F26" s="430">
        <v>306.10000000000002</v>
      </c>
      <c r="G26" s="295">
        <v>7.9450000000000003</v>
      </c>
      <c r="H26" s="430">
        <v>234.79</v>
      </c>
      <c r="I26" s="295">
        <v>3.1705000000000001</v>
      </c>
      <c r="J26" s="430">
        <v>57</v>
      </c>
      <c r="K26" s="295">
        <v>2.6395</v>
      </c>
      <c r="L26" s="430">
        <v>115.84</v>
      </c>
      <c r="M26" s="295">
        <v>3.5569999999999999</v>
      </c>
      <c r="N26" s="430">
        <v>107.57</v>
      </c>
      <c r="O26" s="295">
        <v>2.6509999999999998</v>
      </c>
      <c r="P26" s="430">
        <v>189.25</v>
      </c>
      <c r="Q26" s="295">
        <v>5.8979999999999997</v>
      </c>
      <c r="R26" s="430">
        <v>360.81</v>
      </c>
      <c r="S26" s="295">
        <v>11.929500000000001</v>
      </c>
      <c r="T26" s="430">
        <v>139.74</v>
      </c>
      <c r="U26" s="295">
        <v>2.8165</v>
      </c>
      <c r="V26" s="430">
        <v>268.45999999999998</v>
      </c>
      <c r="W26" s="295">
        <v>6.9785000000000004</v>
      </c>
      <c r="X26" s="430">
        <v>208.83</v>
      </c>
      <c r="Y26" s="295">
        <v>7.9109999999999996</v>
      </c>
      <c r="Z26" s="430">
        <v>612.54999999999995</v>
      </c>
      <c r="AA26" s="295">
        <v>7.3289999999999997</v>
      </c>
      <c r="AB26" s="430">
        <v>223.32</v>
      </c>
      <c r="AC26" s="295">
        <v>7.718</v>
      </c>
    </row>
    <row r="27" spans="1:29">
      <c r="A27" t="s">
        <v>274</v>
      </c>
      <c r="B27" s="430">
        <v>1168.5899999999999</v>
      </c>
      <c r="C27" s="295">
        <v>16.502500000000001</v>
      </c>
      <c r="D27" s="430">
        <v>1758.05</v>
      </c>
      <c r="E27" s="295">
        <v>17.628</v>
      </c>
      <c r="F27" s="430">
        <v>1307.17</v>
      </c>
      <c r="G27" s="295">
        <v>31.440999999999999</v>
      </c>
      <c r="H27" s="430">
        <v>1360.62</v>
      </c>
      <c r="I27" s="295">
        <v>39.702500000000001</v>
      </c>
      <c r="J27" s="430">
        <v>383.62</v>
      </c>
      <c r="K27" s="295">
        <v>11.112</v>
      </c>
      <c r="L27" s="430">
        <v>690.55</v>
      </c>
      <c r="M27" s="295">
        <v>23.606999999999999</v>
      </c>
      <c r="N27" s="430">
        <v>362.64</v>
      </c>
      <c r="O27" s="295">
        <v>10.1835</v>
      </c>
      <c r="P27" s="430">
        <v>1015.69</v>
      </c>
      <c r="Q27" s="295">
        <v>38.439</v>
      </c>
      <c r="R27" s="430">
        <v>2222.34</v>
      </c>
      <c r="S27" s="295">
        <v>36.281500000000001</v>
      </c>
      <c r="T27" s="430">
        <v>836.69</v>
      </c>
      <c r="U27" s="295">
        <v>23.957000000000001</v>
      </c>
      <c r="V27" s="430">
        <v>1328.6</v>
      </c>
      <c r="W27" s="295">
        <v>17.295500000000001</v>
      </c>
      <c r="X27" s="430">
        <v>965.84</v>
      </c>
      <c r="Y27" s="295">
        <v>21.384499999999999</v>
      </c>
      <c r="Z27" s="430">
        <v>1824.72</v>
      </c>
      <c r="AA27" s="295">
        <v>12.0075</v>
      </c>
      <c r="AB27" s="430">
        <v>833.01</v>
      </c>
      <c r="AC27" s="295">
        <v>4.3094999999999999</v>
      </c>
    </row>
    <row r="28" spans="1:29">
      <c r="A28" t="s">
        <v>275</v>
      </c>
      <c r="B28" s="430">
        <v>1432.59</v>
      </c>
      <c r="C28" s="295">
        <v>29.045999999999999</v>
      </c>
      <c r="D28" s="430">
        <v>1709.64</v>
      </c>
      <c r="E28" s="295">
        <v>19.942</v>
      </c>
      <c r="F28" s="430">
        <v>1375.07</v>
      </c>
      <c r="G28" s="295">
        <v>30.03</v>
      </c>
      <c r="H28" s="430">
        <v>1390.54</v>
      </c>
      <c r="I28" s="295">
        <v>20.978000000000002</v>
      </c>
      <c r="J28" s="430">
        <v>365.35</v>
      </c>
      <c r="K28" s="295">
        <v>7.907</v>
      </c>
      <c r="L28" s="430">
        <v>775.64</v>
      </c>
      <c r="M28" s="295">
        <v>17.493500000000001</v>
      </c>
      <c r="N28" s="430">
        <v>400.8</v>
      </c>
      <c r="O28" s="295">
        <v>13.0025</v>
      </c>
      <c r="P28" s="430">
        <v>1024.6199999999999</v>
      </c>
      <c r="Q28" s="295">
        <v>23.828499999999998</v>
      </c>
      <c r="R28" s="430">
        <v>1770.04</v>
      </c>
      <c r="S28" s="295">
        <v>46.909500000000001</v>
      </c>
      <c r="T28" s="430">
        <v>822.63</v>
      </c>
      <c r="U28" s="295">
        <v>27.158999999999999</v>
      </c>
      <c r="V28" s="430">
        <v>1385.41</v>
      </c>
      <c r="W28" s="295">
        <v>12.814500000000001</v>
      </c>
      <c r="X28" s="430">
        <v>927.55</v>
      </c>
      <c r="Y28" s="295">
        <v>18.177</v>
      </c>
      <c r="Z28" s="430">
        <v>1858.05</v>
      </c>
      <c r="AA28" s="295">
        <v>13.730499999999999</v>
      </c>
      <c r="AB28" s="430">
        <v>902.2</v>
      </c>
      <c r="AC28" s="295">
        <v>7.7130000000000001</v>
      </c>
    </row>
    <row r="29" spans="1:29">
      <c r="A29" t="s">
        <v>276</v>
      </c>
      <c r="B29" s="430">
        <v>1744.74</v>
      </c>
      <c r="C29" s="295">
        <v>6.1814999999999998</v>
      </c>
      <c r="D29" s="430">
        <v>2385.21</v>
      </c>
      <c r="E29" s="295">
        <v>10.253</v>
      </c>
      <c r="F29" s="430">
        <v>1828.43</v>
      </c>
      <c r="G29" s="295">
        <v>11.810499999999999</v>
      </c>
      <c r="H29" s="430">
        <v>1968.04</v>
      </c>
      <c r="I29" s="295">
        <v>4.1520000000000001</v>
      </c>
      <c r="J29" s="430">
        <v>533.77</v>
      </c>
      <c r="K29" s="295">
        <v>2.0554999999999999</v>
      </c>
      <c r="L29" s="430">
        <v>1027.79</v>
      </c>
      <c r="M29" s="295">
        <v>3.0110000000000001</v>
      </c>
      <c r="N29" s="430">
        <v>802.12</v>
      </c>
      <c r="O29" s="295">
        <v>2.9365000000000001</v>
      </c>
      <c r="P29" s="430">
        <v>1211.33</v>
      </c>
      <c r="Q29" s="295">
        <v>3.6429999999999998</v>
      </c>
      <c r="R29" s="430">
        <v>2576.3200000000002</v>
      </c>
      <c r="S29" s="295">
        <v>23.928999999999998</v>
      </c>
      <c r="T29" s="430">
        <v>1022.45</v>
      </c>
      <c r="U29" s="295">
        <v>5.1909999999999998</v>
      </c>
      <c r="V29" s="430">
        <v>1874.03</v>
      </c>
      <c r="W29" s="295">
        <v>9.4685000000000006</v>
      </c>
      <c r="X29" s="430">
        <v>1347.27</v>
      </c>
      <c r="Y29" s="295">
        <v>4.1585000000000001</v>
      </c>
      <c r="Z29" s="430">
        <v>3701.99</v>
      </c>
      <c r="AA29" s="295">
        <v>11.9245</v>
      </c>
      <c r="AB29" s="430">
        <v>1354.9</v>
      </c>
      <c r="AC29" s="295">
        <v>6.5590000000000002</v>
      </c>
    </row>
    <row r="30" spans="1:29">
      <c r="A30" t="s">
        <v>277</v>
      </c>
      <c r="B30" s="430">
        <v>1595.42</v>
      </c>
      <c r="C30" s="295">
        <v>17.853000000000002</v>
      </c>
      <c r="D30" s="430">
        <v>2302.8200000000002</v>
      </c>
      <c r="E30" s="295">
        <v>10.468999999999999</v>
      </c>
      <c r="F30" s="430">
        <v>1887.85</v>
      </c>
      <c r="G30" s="295">
        <v>39.436</v>
      </c>
      <c r="H30" s="430">
        <v>2015.03</v>
      </c>
      <c r="I30" s="295">
        <v>45.935499999999998</v>
      </c>
      <c r="J30" s="430">
        <v>641.12</v>
      </c>
      <c r="K30" s="295">
        <v>16.04</v>
      </c>
      <c r="L30" s="430">
        <v>1070.72</v>
      </c>
      <c r="M30" s="295">
        <v>7.1805000000000003</v>
      </c>
      <c r="N30" s="430">
        <v>815.34</v>
      </c>
      <c r="O30" s="295">
        <v>11.439500000000001</v>
      </c>
      <c r="P30" s="430">
        <v>1245.55</v>
      </c>
      <c r="Q30" s="295">
        <v>10.374000000000001</v>
      </c>
      <c r="R30" s="430">
        <v>1714.24</v>
      </c>
      <c r="S30" s="295">
        <v>45.247</v>
      </c>
      <c r="T30" s="430">
        <v>946.21</v>
      </c>
      <c r="U30" s="295">
        <v>15.317500000000001</v>
      </c>
      <c r="V30" s="430">
        <v>1680.4</v>
      </c>
      <c r="W30" s="295">
        <v>32.154499999999999</v>
      </c>
      <c r="X30" s="430">
        <v>1285.29</v>
      </c>
      <c r="Y30" s="295">
        <v>23.596</v>
      </c>
      <c r="Z30" s="430">
        <v>2810.71</v>
      </c>
      <c r="AA30" s="295">
        <v>28.122499999999999</v>
      </c>
      <c r="AB30" s="430">
        <v>1343.09</v>
      </c>
      <c r="AC30" s="295">
        <v>21.977</v>
      </c>
    </row>
    <row r="31" spans="1:29">
      <c r="A31" t="s">
        <v>278</v>
      </c>
      <c r="B31" s="430">
        <v>3004.57</v>
      </c>
      <c r="C31" s="295">
        <v>24.0505</v>
      </c>
      <c r="D31" s="430">
        <v>4682.05</v>
      </c>
      <c r="E31" s="295">
        <v>48.457500000000003</v>
      </c>
      <c r="F31" s="430">
        <v>4050.38</v>
      </c>
      <c r="G31" s="295">
        <v>58.777500000000003</v>
      </c>
      <c r="H31" s="430">
        <v>3617.2</v>
      </c>
      <c r="I31" s="295">
        <v>59.719000000000001</v>
      </c>
      <c r="J31" s="430">
        <v>1128.77</v>
      </c>
      <c r="K31" s="295">
        <v>26.023499999999999</v>
      </c>
      <c r="L31" s="430">
        <v>2388.3200000000002</v>
      </c>
      <c r="M31" s="295">
        <v>28.232500000000002</v>
      </c>
      <c r="N31" s="430">
        <v>1558.18</v>
      </c>
      <c r="O31" s="295">
        <v>23.093</v>
      </c>
      <c r="P31" s="430">
        <v>2612.38</v>
      </c>
      <c r="Q31" s="295">
        <v>44.125999999999998</v>
      </c>
      <c r="R31" s="430">
        <v>3604.4</v>
      </c>
      <c r="S31" s="295">
        <v>67.006500000000003</v>
      </c>
      <c r="T31" s="430">
        <v>2145.21</v>
      </c>
      <c r="U31" s="295">
        <v>38.133000000000003</v>
      </c>
      <c r="V31" s="430">
        <v>3296.63</v>
      </c>
      <c r="W31" s="295">
        <v>27.87</v>
      </c>
      <c r="X31" s="430">
        <v>2593.33</v>
      </c>
      <c r="Y31" s="295">
        <v>63.956499999999998</v>
      </c>
      <c r="Z31" s="430">
        <v>6017.14</v>
      </c>
      <c r="AA31" s="295">
        <v>35.909500000000001</v>
      </c>
      <c r="AB31" s="430">
        <v>2625.94</v>
      </c>
      <c r="AC31" s="295">
        <v>38.819000000000003</v>
      </c>
    </row>
    <row r="32" spans="1:29">
      <c r="A32" t="s">
        <v>279</v>
      </c>
      <c r="B32" s="430">
        <v>1788.66</v>
      </c>
      <c r="C32" s="295">
        <v>20.033000000000001</v>
      </c>
      <c r="D32" s="430">
        <v>2517.9899999999998</v>
      </c>
      <c r="E32" s="295">
        <v>19.7</v>
      </c>
      <c r="F32" s="430">
        <v>2465.06</v>
      </c>
      <c r="G32" s="295">
        <v>35.673499999999997</v>
      </c>
      <c r="H32" s="430">
        <v>2221.09</v>
      </c>
      <c r="I32" s="295">
        <v>15.8215</v>
      </c>
      <c r="J32" s="430">
        <v>666.86</v>
      </c>
      <c r="K32" s="295">
        <v>12.843</v>
      </c>
      <c r="L32" s="430">
        <v>1118.52</v>
      </c>
      <c r="M32" s="295">
        <v>20.724499999999999</v>
      </c>
      <c r="N32" s="430">
        <v>840.42</v>
      </c>
      <c r="O32" s="295">
        <v>6.33</v>
      </c>
      <c r="P32" s="430">
        <v>1433.11</v>
      </c>
      <c r="Q32" s="295">
        <v>24.0915</v>
      </c>
      <c r="R32" s="430">
        <v>2096.75</v>
      </c>
      <c r="S32" s="295">
        <v>37.954999999999998</v>
      </c>
      <c r="T32" s="430">
        <v>1144.47</v>
      </c>
      <c r="U32" s="295">
        <v>20.765999999999998</v>
      </c>
      <c r="V32" s="430">
        <v>1939.24</v>
      </c>
      <c r="W32" s="295">
        <v>22.305499999999999</v>
      </c>
      <c r="X32" s="430">
        <v>1472.44</v>
      </c>
      <c r="Y32" s="295">
        <v>8.9290000000000003</v>
      </c>
      <c r="Z32" s="430">
        <v>3171.1</v>
      </c>
      <c r="AA32" s="295">
        <v>26.419</v>
      </c>
      <c r="AB32" s="430">
        <v>1435.14</v>
      </c>
      <c r="AC32" s="295">
        <v>20.427</v>
      </c>
    </row>
    <row r="33" spans="1:29">
      <c r="A33" t="s">
        <v>280</v>
      </c>
      <c r="B33" s="430">
        <v>2163.64</v>
      </c>
      <c r="C33" s="295">
        <v>19.603999999999999</v>
      </c>
      <c r="D33" s="430">
        <v>3613.8</v>
      </c>
      <c r="E33" s="295">
        <v>9.8030000000000008</v>
      </c>
      <c r="F33" s="430">
        <v>2790.9</v>
      </c>
      <c r="G33" s="295">
        <v>38.316000000000003</v>
      </c>
      <c r="H33" s="430">
        <v>3334.43</v>
      </c>
      <c r="I33" s="295">
        <v>20.964500000000001</v>
      </c>
      <c r="J33" s="430">
        <v>913.13</v>
      </c>
      <c r="K33" s="295">
        <v>19.515499999999999</v>
      </c>
      <c r="L33" s="430">
        <v>1568.85</v>
      </c>
      <c r="M33" s="295">
        <v>19.703499999999998</v>
      </c>
      <c r="N33" s="430">
        <v>1216.8800000000001</v>
      </c>
      <c r="O33" s="295">
        <v>14.438499999999999</v>
      </c>
      <c r="P33" s="430">
        <v>2197.9499999999998</v>
      </c>
      <c r="Q33" s="295">
        <v>22.305499999999999</v>
      </c>
      <c r="R33" s="430">
        <v>3465.07</v>
      </c>
      <c r="S33" s="295">
        <v>40.554000000000002</v>
      </c>
      <c r="T33" s="430">
        <v>1741.41</v>
      </c>
      <c r="U33" s="295">
        <v>24.444500000000001</v>
      </c>
      <c r="V33" s="430">
        <v>2640.98</v>
      </c>
      <c r="W33" s="295">
        <v>17.275500000000001</v>
      </c>
      <c r="X33" s="430">
        <v>2215.17</v>
      </c>
      <c r="Y33" s="295">
        <v>34.069499999999998</v>
      </c>
      <c r="Z33" s="430">
        <v>5197.95</v>
      </c>
      <c r="AA33" s="295">
        <v>18.731000000000002</v>
      </c>
      <c r="AB33" s="430">
        <v>2091.06</v>
      </c>
      <c r="AC33" s="295">
        <v>29.545000000000002</v>
      </c>
    </row>
    <row r="34" spans="1:29">
      <c r="A34" t="s">
        <v>281</v>
      </c>
      <c r="B34" s="430">
        <v>6201.41</v>
      </c>
      <c r="C34" s="295">
        <v>45.715499999999999</v>
      </c>
      <c r="D34" s="430">
        <v>8383.48</v>
      </c>
      <c r="E34" s="295">
        <v>23.225000000000001</v>
      </c>
      <c r="F34" s="430">
        <v>5127.46</v>
      </c>
      <c r="G34" s="295">
        <v>65.387</v>
      </c>
      <c r="H34" s="430">
        <v>6890.6</v>
      </c>
      <c r="I34" s="295">
        <v>36.670499999999997</v>
      </c>
      <c r="J34" s="430">
        <v>1151.5</v>
      </c>
      <c r="K34" s="295">
        <v>27.1145</v>
      </c>
      <c r="L34" s="430">
        <v>3605.92</v>
      </c>
      <c r="M34" s="295">
        <v>32.958500000000001</v>
      </c>
      <c r="N34" s="430">
        <v>1585.06</v>
      </c>
      <c r="O34" s="295">
        <v>39.219499999999996</v>
      </c>
      <c r="P34" s="430">
        <v>4330.75</v>
      </c>
      <c r="Q34" s="295">
        <v>55.323999999999998</v>
      </c>
      <c r="R34" s="430">
        <v>11217.75</v>
      </c>
      <c r="S34" s="295">
        <v>128.74350000000001</v>
      </c>
      <c r="T34" s="430">
        <v>3998.9</v>
      </c>
      <c r="U34" s="295">
        <v>41.538499999999999</v>
      </c>
      <c r="V34" s="430">
        <v>6926.04</v>
      </c>
      <c r="W34" s="295">
        <v>19.971499999999999</v>
      </c>
      <c r="X34" s="430">
        <v>5387.82</v>
      </c>
      <c r="Y34" s="295">
        <v>62.8065</v>
      </c>
      <c r="Z34" s="430">
        <v>16429.04</v>
      </c>
      <c r="AA34" s="295">
        <v>66.328500000000005</v>
      </c>
      <c r="AB34" s="430">
        <v>5240.16</v>
      </c>
      <c r="AC34" s="295">
        <v>79.439499999999995</v>
      </c>
    </row>
    <row r="35" spans="1:29">
      <c r="A35" t="s">
        <v>282</v>
      </c>
      <c r="B35" s="430">
        <v>227.45</v>
      </c>
      <c r="C35" s="295">
        <v>7.9175000000000004</v>
      </c>
      <c r="D35" s="430">
        <v>271.22000000000003</v>
      </c>
      <c r="E35" s="295">
        <v>10.182</v>
      </c>
      <c r="F35" s="430">
        <v>257.32</v>
      </c>
      <c r="G35" s="295">
        <v>8.9570000000000007</v>
      </c>
      <c r="H35" s="430">
        <v>294.89</v>
      </c>
      <c r="I35" s="295">
        <v>5.1185</v>
      </c>
      <c r="J35" s="430">
        <v>126.39</v>
      </c>
      <c r="K35" s="295">
        <v>4.7054999999999998</v>
      </c>
      <c r="L35" s="430">
        <v>168.99</v>
      </c>
      <c r="M35" s="295">
        <v>5.8194999999999997</v>
      </c>
      <c r="N35" s="430">
        <v>115.14</v>
      </c>
      <c r="O35" s="295">
        <v>4.5739999999999998</v>
      </c>
      <c r="P35" s="430">
        <v>215.59</v>
      </c>
      <c r="Q35" s="295">
        <v>8.0850000000000009</v>
      </c>
      <c r="R35" s="430">
        <v>242.6</v>
      </c>
      <c r="S35" s="295">
        <v>9.5670000000000002</v>
      </c>
      <c r="T35" s="430">
        <v>178.2</v>
      </c>
      <c r="U35" s="295">
        <v>7.218</v>
      </c>
      <c r="V35" s="430">
        <v>206.51</v>
      </c>
      <c r="W35" s="295">
        <v>6.8535000000000004</v>
      </c>
      <c r="X35" s="430">
        <v>221.38</v>
      </c>
      <c r="Y35" s="295">
        <v>7.74</v>
      </c>
      <c r="Z35" s="430">
        <v>328.51</v>
      </c>
      <c r="AA35" s="295">
        <v>9.7729999999999997</v>
      </c>
      <c r="AB35" s="430">
        <v>216.43</v>
      </c>
      <c r="AC35" s="295">
        <v>7.8760000000000003</v>
      </c>
    </row>
    <row r="36" spans="1:29">
      <c r="A36" t="s">
        <v>283</v>
      </c>
      <c r="B36" s="430">
        <v>6.37</v>
      </c>
      <c r="C36" s="295">
        <v>0</v>
      </c>
      <c r="D36" s="430">
        <v>6.36</v>
      </c>
      <c r="E36" s="295">
        <v>0.14599999999999999</v>
      </c>
      <c r="F36" s="430">
        <v>0</v>
      </c>
      <c r="G36" s="295">
        <v>0</v>
      </c>
      <c r="H36" s="430">
        <v>5.26</v>
      </c>
      <c r="I36" s="295">
        <v>0.13800000000000001</v>
      </c>
      <c r="J36" s="430">
        <v>0</v>
      </c>
      <c r="K36" s="295">
        <v>0</v>
      </c>
      <c r="L36" s="430">
        <v>3.23</v>
      </c>
      <c r="M36" s="295">
        <v>3.5999999999999997E-2</v>
      </c>
      <c r="N36" s="430">
        <v>0</v>
      </c>
      <c r="O36" s="295">
        <v>0</v>
      </c>
      <c r="P36" s="430">
        <v>2.31</v>
      </c>
      <c r="Q36" s="295">
        <v>3.3500000000000002E-2</v>
      </c>
      <c r="R36" s="430">
        <v>9.1999999999999993</v>
      </c>
      <c r="S36" s="295">
        <v>0.18</v>
      </c>
      <c r="T36" s="430">
        <v>0</v>
      </c>
      <c r="U36" s="295">
        <v>0</v>
      </c>
      <c r="V36" s="430">
        <v>5.87</v>
      </c>
      <c r="W36" s="295">
        <v>0.13150000000000001</v>
      </c>
      <c r="X36" s="430">
        <v>4.46</v>
      </c>
      <c r="Y36" s="295">
        <v>7.1999999999999995E-2</v>
      </c>
      <c r="Z36" s="430">
        <v>14.44</v>
      </c>
      <c r="AA36" s="295">
        <v>7.0999999999999994E-2</v>
      </c>
      <c r="AB36" s="430">
        <v>5.08</v>
      </c>
      <c r="AC36" s="295">
        <v>0.13650000000000001</v>
      </c>
    </row>
    <row r="37" spans="1:29">
      <c r="A37" t="s">
        <v>284</v>
      </c>
      <c r="B37" s="430">
        <v>119.19</v>
      </c>
      <c r="C37" s="295">
        <v>6.4509999999999996</v>
      </c>
      <c r="D37" s="430">
        <v>357.07</v>
      </c>
      <c r="E37" s="295">
        <v>15.7395</v>
      </c>
      <c r="F37" s="430">
        <v>254.44</v>
      </c>
      <c r="G37" s="295">
        <v>11.406000000000001</v>
      </c>
      <c r="H37" s="430">
        <v>208.45</v>
      </c>
      <c r="I37" s="295">
        <v>10.414</v>
      </c>
      <c r="J37" s="430">
        <v>108.24</v>
      </c>
      <c r="K37" s="295">
        <v>5.9320000000000004</v>
      </c>
      <c r="L37" s="430">
        <v>64.150000000000006</v>
      </c>
      <c r="M37" s="295">
        <v>5.7709999999999999</v>
      </c>
      <c r="N37" s="430">
        <v>78.69</v>
      </c>
      <c r="O37" s="295">
        <v>5.6139999999999999</v>
      </c>
      <c r="P37" s="430">
        <v>87.38</v>
      </c>
      <c r="Q37" s="295">
        <v>6.7</v>
      </c>
      <c r="R37" s="430">
        <v>281.26</v>
      </c>
      <c r="S37" s="295">
        <v>12.843</v>
      </c>
      <c r="T37" s="430">
        <v>65.77</v>
      </c>
      <c r="U37" s="295">
        <v>5.2515000000000001</v>
      </c>
      <c r="V37" s="430">
        <v>183.1</v>
      </c>
      <c r="W37" s="295">
        <v>8.9250000000000007</v>
      </c>
      <c r="X37" s="430">
        <v>82.9</v>
      </c>
      <c r="Y37" s="295">
        <v>6.5860000000000003</v>
      </c>
      <c r="Z37" s="430">
        <v>262.24</v>
      </c>
      <c r="AA37" s="295">
        <v>11.311</v>
      </c>
      <c r="AB37" s="430">
        <v>217.11</v>
      </c>
      <c r="AC37" s="295">
        <v>10.548</v>
      </c>
    </row>
    <row r="38" spans="1:29">
      <c r="A38" t="s">
        <v>285</v>
      </c>
      <c r="B38" s="430">
        <v>63.76</v>
      </c>
      <c r="C38" s="295">
        <v>2.133</v>
      </c>
      <c r="D38" s="430">
        <v>73.58</v>
      </c>
      <c r="E38" s="295">
        <v>2.9095</v>
      </c>
      <c r="F38" s="430">
        <v>52.65</v>
      </c>
      <c r="G38" s="295">
        <v>1.4185000000000001</v>
      </c>
      <c r="H38" s="430">
        <v>246.63</v>
      </c>
      <c r="I38" s="295">
        <v>9</v>
      </c>
      <c r="J38" s="430">
        <v>374.78</v>
      </c>
      <c r="K38" s="295">
        <v>10.682</v>
      </c>
      <c r="L38" s="430">
        <v>58.06</v>
      </c>
      <c r="M38" s="295">
        <v>2.3580000000000001</v>
      </c>
      <c r="N38" s="430">
        <v>23.66</v>
      </c>
      <c r="O38" s="295">
        <v>0.79649999999999999</v>
      </c>
      <c r="P38" s="430">
        <v>21.65</v>
      </c>
      <c r="Q38" s="295">
        <v>0.873</v>
      </c>
      <c r="R38" s="430">
        <v>35.770000000000003</v>
      </c>
      <c r="S38" s="295">
        <v>1.1085</v>
      </c>
      <c r="T38" s="430">
        <v>16.13</v>
      </c>
      <c r="U38" s="295">
        <v>0.67849999999999999</v>
      </c>
      <c r="V38" s="430">
        <v>24.19</v>
      </c>
      <c r="W38" s="295">
        <v>0.86650000000000005</v>
      </c>
      <c r="X38" s="430">
        <v>64.81</v>
      </c>
      <c r="Y38" s="295">
        <v>2.8260000000000001</v>
      </c>
      <c r="Z38" s="430">
        <v>41.32</v>
      </c>
      <c r="AA38" s="295">
        <v>0.996</v>
      </c>
      <c r="AB38" s="430">
        <v>27.75</v>
      </c>
      <c r="AC38" s="295">
        <v>0.92749999999999999</v>
      </c>
    </row>
    <row r="39" spans="1:29">
      <c r="A39" t="s">
        <v>286</v>
      </c>
      <c r="B39" s="430">
        <v>514.72</v>
      </c>
      <c r="C39" s="295">
        <v>14.112500000000001</v>
      </c>
      <c r="D39" s="430">
        <v>879</v>
      </c>
      <c r="E39" s="295">
        <v>20.0855</v>
      </c>
      <c r="F39" s="430">
        <v>691.31</v>
      </c>
      <c r="G39" s="295">
        <v>14.481999999999999</v>
      </c>
      <c r="H39" s="430">
        <v>739.49</v>
      </c>
      <c r="I39" s="295">
        <v>14.5875</v>
      </c>
      <c r="J39" s="430">
        <v>257.38</v>
      </c>
      <c r="K39" s="295">
        <v>8.6265000000000001</v>
      </c>
      <c r="L39" s="430">
        <v>446.72</v>
      </c>
      <c r="M39" s="295">
        <v>11.7125</v>
      </c>
      <c r="N39" s="430">
        <v>284.56</v>
      </c>
      <c r="O39" s="295">
        <v>7.0255000000000001</v>
      </c>
      <c r="P39" s="430">
        <v>622.91</v>
      </c>
      <c r="Q39" s="295">
        <v>22.621500000000001</v>
      </c>
      <c r="R39" s="430">
        <v>985.4</v>
      </c>
      <c r="S39" s="295">
        <v>25.314499999999999</v>
      </c>
      <c r="T39" s="430">
        <v>472.81</v>
      </c>
      <c r="U39" s="295">
        <v>13.68</v>
      </c>
      <c r="V39" s="430">
        <v>755.41</v>
      </c>
      <c r="W39" s="295">
        <v>16.2715</v>
      </c>
      <c r="X39" s="430">
        <v>627.41</v>
      </c>
      <c r="Y39" s="295">
        <v>20.638999999999999</v>
      </c>
      <c r="Z39" s="430">
        <v>1529.71</v>
      </c>
      <c r="AA39" s="295">
        <v>17.611999999999998</v>
      </c>
      <c r="AB39" s="430">
        <v>605.83000000000004</v>
      </c>
      <c r="AC39" s="295">
        <v>15.2605</v>
      </c>
    </row>
    <row r="40" spans="1:29">
      <c r="A40" t="s">
        <v>287</v>
      </c>
      <c r="B40" s="430">
        <v>968.31</v>
      </c>
      <c r="C40" s="295">
        <v>19.590499999999999</v>
      </c>
      <c r="D40" s="430">
        <v>885.44</v>
      </c>
      <c r="E40" s="295">
        <v>17.3645</v>
      </c>
      <c r="F40" s="430">
        <v>935.98</v>
      </c>
      <c r="G40" s="295">
        <v>30.873999999999999</v>
      </c>
      <c r="H40" s="430">
        <v>818.46</v>
      </c>
      <c r="I40" s="295">
        <v>24.134</v>
      </c>
      <c r="J40" s="430">
        <v>325.47000000000003</v>
      </c>
      <c r="K40" s="295">
        <v>8.2125000000000004</v>
      </c>
      <c r="L40" s="430">
        <v>454.01</v>
      </c>
      <c r="M40" s="295">
        <v>16.362500000000001</v>
      </c>
      <c r="N40" s="430">
        <v>387.56</v>
      </c>
      <c r="O40" s="295">
        <v>10.202</v>
      </c>
      <c r="P40" s="430">
        <v>497.34</v>
      </c>
      <c r="Q40" s="295">
        <v>13.7605</v>
      </c>
      <c r="R40" s="430">
        <v>789.01</v>
      </c>
      <c r="S40" s="295">
        <v>18.4605</v>
      </c>
      <c r="T40" s="430">
        <v>398.88</v>
      </c>
      <c r="U40" s="295">
        <v>15.076499999999999</v>
      </c>
      <c r="V40" s="430">
        <v>659.88</v>
      </c>
      <c r="W40" s="295">
        <v>13.516999999999999</v>
      </c>
      <c r="X40" s="430">
        <v>464.68</v>
      </c>
      <c r="Y40" s="295">
        <v>16.7315</v>
      </c>
      <c r="Z40" s="430">
        <v>959.29</v>
      </c>
      <c r="AA40" s="295">
        <v>28.257000000000001</v>
      </c>
      <c r="AB40" s="430">
        <v>439</v>
      </c>
      <c r="AC40" s="295">
        <v>14.739000000000001</v>
      </c>
    </row>
    <row r="41" spans="1:29">
      <c r="A41" t="s">
        <v>288</v>
      </c>
      <c r="B41" s="430">
        <v>919.33</v>
      </c>
      <c r="C41" s="295">
        <v>14.618499999999999</v>
      </c>
      <c r="D41" s="430">
        <v>1693.2</v>
      </c>
      <c r="E41" s="295">
        <v>29.838999999999999</v>
      </c>
      <c r="F41" s="430">
        <v>1933.36</v>
      </c>
      <c r="G41" s="295">
        <v>53.639499999999998</v>
      </c>
      <c r="H41" s="430">
        <v>1394.1</v>
      </c>
      <c r="I41" s="295">
        <v>30.316500000000001</v>
      </c>
      <c r="J41" s="430">
        <v>687.97</v>
      </c>
      <c r="K41" s="295">
        <v>20.7165</v>
      </c>
      <c r="L41" s="430">
        <v>1142.75</v>
      </c>
      <c r="M41" s="295">
        <v>29.719000000000001</v>
      </c>
      <c r="N41" s="430">
        <v>872.93</v>
      </c>
      <c r="O41" s="295">
        <v>20.580500000000001</v>
      </c>
      <c r="P41" s="430">
        <v>1076.9100000000001</v>
      </c>
      <c r="Q41" s="295">
        <v>26.43</v>
      </c>
      <c r="R41" s="430">
        <v>1440.73</v>
      </c>
      <c r="S41" s="295">
        <v>38.902500000000003</v>
      </c>
      <c r="T41" s="430">
        <v>932.83</v>
      </c>
      <c r="U41" s="295">
        <v>30.9465</v>
      </c>
      <c r="V41" s="430">
        <v>1580.13</v>
      </c>
      <c r="W41" s="295">
        <v>16.306999999999999</v>
      </c>
      <c r="X41" s="430">
        <v>1365.82</v>
      </c>
      <c r="Y41" s="295">
        <v>15.496499999999999</v>
      </c>
      <c r="Z41" s="430">
        <v>2815.52</v>
      </c>
      <c r="AA41" s="295">
        <v>16.167999999999999</v>
      </c>
      <c r="AB41" s="430">
        <v>1071.96</v>
      </c>
      <c r="AC41" s="295">
        <v>23.078499999999998</v>
      </c>
    </row>
    <row r="42" spans="1:29">
      <c r="A42" t="s">
        <v>289</v>
      </c>
      <c r="B42" s="430">
        <v>1019.26</v>
      </c>
      <c r="C42" s="295">
        <v>12.6775</v>
      </c>
      <c r="D42" s="430">
        <v>1156.22</v>
      </c>
      <c r="E42" s="295">
        <v>12.6015</v>
      </c>
      <c r="F42" s="430">
        <v>1097.74</v>
      </c>
      <c r="G42" s="295">
        <v>20.988</v>
      </c>
      <c r="H42" s="430">
        <v>852.19</v>
      </c>
      <c r="I42" s="295">
        <v>4.4405000000000001</v>
      </c>
      <c r="J42" s="430">
        <v>331.21</v>
      </c>
      <c r="K42" s="295">
        <v>9.5640000000000001</v>
      </c>
      <c r="L42" s="430">
        <v>493.8</v>
      </c>
      <c r="M42" s="295">
        <v>6.8475000000000001</v>
      </c>
      <c r="N42" s="430">
        <v>336.52</v>
      </c>
      <c r="O42" s="295">
        <v>4.3235000000000001</v>
      </c>
      <c r="P42" s="430">
        <v>516.4</v>
      </c>
      <c r="Q42" s="295">
        <v>9.7080000000000002</v>
      </c>
      <c r="R42" s="430">
        <v>882.66</v>
      </c>
      <c r="S42" s="295">
        <v>22.149000000000001</v>
      </c>
      <c r="T42" s="430">
        <v>404.61</v>
      </c>
      <c r="U42" s="295">
        <v>7.81</v>
      </c>
      <c r="V42" s="430">
        <v>867.14</v>
      </c>
      <c r="W42" s="295">
        <v>13.1555</v>
      </c>
      <c r="X42" s="430">
        <v>532.47</v>
      </c>
      <c r="Y42" s="295">
        <v>9.3155000000000001</v>
      </c>
      <c r="Z42" s="430">
        <v>1244.83</v>
      </c>
      <c r="AA42" s="295">
        <v>16.997</v>
      </c>
      <c r="AB42" s="430">
        <v>585.24</v>
      </c>
      <c r="AC42" s="295">
        <v>10.753500000000001</v>
      </c>
    </row>
    <row r="43" spans="1:29">
      <c r="A43" t="s">
        <v>290</v>
      </c>
      <c r="B43" s="430">
        <v>115.69</v>
      </c>
      <c r="C43" s="295">
        <v>3.0724999999999998</v>
      </c>
      <c r="D43" s="430">
        <v>124.19</v>
      </c>
      <c r="E43" s="295">
        <v>2.2934999999999999</v>
      </c>
      <c r="F43" s="430">
        <v>130.68</v>
      </c>
      <c r="G43" s="295">
        <v>3.7949999999999999</v>
      </c>
      <c r="H43" s="430">
        <v>127.9</v>
      </c>
      <c r="I43" s="295">
        <v>2.2705000000000002</v>
      </c>
      <c r="J43" s="430">
        <v>39.11</v>
      </c>
      <c r="K43" s="295">
        <v>1.2665</v>
      </c>
      <c r="L43" s="430">
        <v>72.260000000000005</v>
      </c>
      <c r="M43" s="295">
        <v>1.948</v>
      </c>
      <c r="N43" s="430">
        <v>0</v>
      </c>
      <c r="O43" s="295">
        <v>0</v>
      </c>
      <c r="P43" s="430">
        <v>81.44</v>
      </c>
      <c r="Q43" s="295">
        <v>1.7284999999999999</v>
      </c>
      <c r="R43" s="430">
        <v>105.07</v>
      </c>
      <c r="S43" s="295">
        <v>4.0235000000000003</v>
      </c>
      <c r="T43" s="430">
        <v>65.28</v>
      </c>
      <c r="U43" s="295">
        <v>2.9860000000000002</v>
      </c>
      <c r="V43" s="430">
        <v>113.03</v>
      </c>
      <c r="W43" s="295">
        <v>4.0875000000000004</v>
      </c>
      <c r="X43" s="430">
        <v>76.38</v>
      </c>
      <c r="Y43" s="295">
        <v>2.1720000000000002</v>
      </c>
      <c r="Z43" s="430">
        <v>177.58</v>
      </c>
      <c r="AA43" s="295">
        <v>5.1059999999999999</v>
      </c>
      <c r="AB43" s="430">
        <v>74.72</v>
      </c>
      <c r="AC43" s="295">
        <v>2.5430000000000001</v>
      </c>
    </row>
    <row r="44" spans="1:29">
      <c r="A44" t="s">
        <v>291</v>
      </c>
      <c r="B44" s="430">
        <v>1763.72</v>
      </c>
      <c r="C44" s="295">
        <v>14.42</v>
      </c>
      <c r="D44" s="430">
        <v>3560.43</v>
      </c>
      <c r="E44" s="295">
        <v>18.32</v>
      </c>
      <c r="F44" s="430">
        <v>2766.41</v>
      </c>
      <c r="G44" s="295">
        <v>31.128499999999999</v>
      </c>
      <c r="H44" s="430">
        <v>2618.33</v>
      </c>
      <c r="I44" s="295">
        <v>27.522500000000001</v>
      </c>
      <c r="J44" s="430">
        <v>696.2</v>
      </c>
      <c r="K44" s="295">
        <v>20.045000000000002</v>
      </c>
      <c r="L44" s="430">
        <v>1926.94</v>
      </c>
      <c r="M44" s="295">
        <v>26.328499999999998</v>
      </c>
      <c r="N44" s="430">
        <v>1006.48</v>
      </c>
      <c r="O44" s="295">
        <v>19.608499999999999</v>
      </c>
      <c r="P44" s="430">
        <v>2059.83</v>
      </c>
      <c r="Q44" s="295">
        <v>20.086500000000001</v>
      </c>
      <c r="R44" s="430">
        <v>2454.44</v>
      </c>
      <c r="S44" s="295">
        <v>41.799500000000002</v>
      </c>
      <c r="T44" s="430">
        <v>1325.68</v>
      </c>
      <c r="U44" s="295">
        <v>32.435000000000002</v>
      </c>
      <c r="V44" s="430">
        <v>2249.9499999999998</v>
      </c>
      <c r="W44" s="295">
        <v>24.333500000000001</v>
      </c>
      <c r="X44" s="430">
        <v>1820.74</v>
      </c>
      <c r="Y44" s="295">
        <v>35.622999999999998</v>
      </c>
      <c r="Z44" s="430">
        <v>3799.82</v>
      </c>
      <c r="AA44" s="295">
        <v>26.131</v>
      </c>
      <c r="AB44" s="430">
        <v>1840.54</v>
      </c>
      <c r="AC44" s="295">
        <v>15.893000000000001</v>
      </c>
    </row>
    <row r="45" spans="1:29">
      <c r="A45" t="s">
        <v>292</v>
      </c>
      <c r="B45" s="430">
        <v>11.04</v>
      </c>
      <c r="C45" s="295">
        <v>0.38900000000000001</v>
      </c>
      <c r="D45" s="430">
        <v>32.54</v>
      </c>
      <c r="E45" s="295">
        <v>1.2455000000000001</v>
      </c>
      <c r="F45" s="430">
        <v>13.35</v>
      </c>
      <c r="G45" s="295">
        <v>0.33750000000000002</v>
      </c>
      <c r="H45" s="430">
        <v>21.78</v>
      </c>
      <c r="I45" s="295">
        <v>0.55900000000000005</v>
      </c>
      <c r="J45" s="430">
        <v>4.7699999999999996</v>
      </c>
      <c r="K45" s="295">
        <v>8.3000000000000004E-2</v>
      </c>
      <c r="L45" s="430">
        <v>7.55</v>
      </c>
      <c r="M45" s="295">
        <v>0.16600000000000001</v>
      </c>
      <c r="N45" s="430">
        <v>4.55</v>
      </c>
      <c r="O45" s="295">
        <v>0.14299999999999999</v>
      </c>
      <c r="P45" s="430">
        <v>14.94</v>
      </c>
      <c r="Q45" s="295">
        <v>0.66300000000000003</v>
      </c>
      <c r="R45" s="430">
        <v>26.55</v>
      </c>
      <c r="S45" s="295">
        <v>0.65700000000000003</v>
      </c>
      <c r="T45" s="430">
        <v>10</v>
      </c>
      <c r="U45" s="295">
        <v>0.47399999999999998</v>
      </c>
      <c r="V45" s="430">
        <v>17.18</v>
      </c>
      <c r="W45" s="295">
        <v>0.51500000000000001</v>
      </c>
      <c r="X45" s="430">
        <v>14.15</v>
      </c>
      <c r="Y45" s="295">
        <v>0.26200000000000001</v>
      </c>
      <c r="Z45" s="430">
        <v>22.3</v>
      </c>
      <c r="AA45" s="295">
        <v>0.84599999999999997</v>
      </c>
      <c r="AB45" s="430">
        <v>9.16</v>
      </c>
      <c r="AC45" s="295">
        <v>0.36</v>
      </c>
    </row>
    <row r="46" spans="1:29">
      <c r="A46" t="s">
        <v>293</v>
      </c>
      <c r="B46" s="430">
        <v>2600.21</v>
      </c>
      <c r="C46" s="295">
        <v>45.134500000000003</v>
      </c>
      <c r="D46" s="430">
        <v>3083.32</v>
      </c>
      <c r="E46" s="295">
        <v>31.367000000000001</v>
      </c>
      <c r="F46" s="430">
        <v>2570.38</v>
      </c>
      <c r="G46" s="295">
        <v>41.308</v>
      </c>
      <c r="H46" s="430">
        <v>2630.5</v>
      </c>
      <c r="I46" s="295">
        <v>32.392499999999998</v>
      </c>
      <c r="J46" s="430">
        <v>885.61</v>
      </c>
      <c r="K46" s="295">
        <v>19.961500000000001</v>
      </c>
      <c r="L46" s="430">
        <v>1330.23</v>
      </c>
      <c r="M46" s="295">
        <v>12.310499999999999</v>
      </c>
      <c r="N46" s="430">
        <v>812.91</v>
      </c>
      <c r="O46" s="295">
        <v>20.932500000000001</v>
      </c>
      <c r="P46" s="430">
        <v>1646.28</v>
      </c>
      <c r="Q46" s="295">
        <v>12.1745</v>
      </c>
      <c r="R46" s="430">
        <v>2211.0300000000002</v>
      </c>
      <c r="S46" s="295">
        <v>49.641500000000001</v>
      </c>
      <c r="T46" s="430">
        <v>1194.48</v>
      </c>
      <c r="U46" s="295">
        <v>41.291499999999999</v>
      </c>
      <c r="V46" s="430">
        <v>1983.99</v>
      </c>
      <c r="W46" s="295">
        <v>32.597999999999999</v>
      </c>
      <c r="X46" s="430">
        <v>1417.86</v>
      </c>
      <c r="Y46" s="295">
        <v>41.116</v>
      </c>
      <c r="Z46" s="430">
        <v>2180.83</v>
      </c>
      <c r="AA46" s="295">
        <v>29.202999999999999</v>
      </c>
      <c r="AB46" s="430">
        <v>1328.34</v>
      </c>
      <c r="AC46" s="295">
        <v>27.475999999999999</v>
      </c>
    </row>
    <row r="47" spans="1:29">
      <c r="A47" t="s">
        <v>294</v>
      </c>
      <c r="B47" s="430">
        <v>1068.57</v>
      </c>
      <c r="C47" s="295">
        <v>20.549499999999998</v>
      </c>
      <c r="D47" s="430">
        <v>1104.47</v>
      </c>
      <c r="E47" s="295">
        <v>19.3415</v>
      </c>
      <c r="F47" s="430">
        <v>1108.68</v>
      </c>
      <c r="G47" s="295">
        <v>30.5885</v>
      </c>
      <c r="H47" s="430">
        <v>1033.45</v>
      </c>
      <c r="I47" s="295">
        <v>20.4145</v>
      </c>
      <c r="J47" s="430">
        <v>725.36</v>
      </c>
      <c r="K47" s="295">
        <v>17.072500000000002</v>
      </c>
      <c r="L47" s="430">
        <v>588.53</v>
      </c>
      <c r="M47" s="295">
        <v>18.507999999999999</v>
      </c>
      <c r="N47" s="430">
        <v>454.83</v>
      </c>
      <c r="O47" s="295">
        <v>15.2775</v>
      </c>
      <c r="P47" s="430">
        <v>687.52</v>
      </c>
      <c r="Q47" s="295">
        <v>20.7895</v>
      </c>
      <c r="R47" s="430">
        <v>1246.8900000000001</v>
      </c>
      <c r="S47" s="295">
        <v>32.3675</v>
      </c>
      <c r="T47" s="430">
        <v>591.16</v>
      </c>
      <c r="U47" s="295">
        <v>21.6495</v>
      </c>
      <c r="V47" s="430">
        <v>858.9</v>
      </c>
      <c r="W47" s="295">
        <v>9.9265000000000008</v>
      </c>
      <c r="X47" s="430">
        <v>755.46</v>
      </c>
      <c r="Y47" s="295">
        <v>23.378499999999999</v>
      </c>
      <c r="Z47" s="430">
        <v>1541.35</v>
      </c>
      <c r="AA47" s="295">
        <v>21.681999999999999</v>
      </c>
      <c r="AB47" s="430">
        <v>762.58</v>
      </c>
      <c r="AC47" s="295">
        <v>7.4504999999999999</v>
      </c>
    </row>
    <row r="48" spans="1:29">
      <c r="A48" t="s">
        <v>295</v>
      </c>
      <c r="B48" s="430">
        <v>10659.44</v>
      </c>
      <c r="C48" s="295">
        <v>36.202500000000001</v>
      </c>
      <c r="D48" s="430">
        <v>11751.31</v>
      </c>
      <c r="E48" s="295">
        <v>62.542499999999997</v>
      </c>
      <c r="F48" s="430">
        <v>10662.03</v>
      </c>
      <c r="G48" s="295">
        <v>117.9845</v>
      </c>
      <c r="H48" s="430">
        <v>10270.69</v>
      </c>
      <c r="I48" s="295">
        <v>72.956999999999994</v>
      </c>
      <c r="J48" s="430">
        <v>3532.74</v>
      </c>
      <c r="K48" s="295">
        <v>29.713000000000001</v>
      </c>
      <c r="L48" s="430">
        <v>6673.01</v>
      </c>
      <c r="M48" s="295">
        <v>47.109499999999997</v>
      </c>
      <c r="N48" s="430">
        <v>4553.16</v>
      </c>
      <c r="O48" s="295">
        <v>25.438500000000001</v>
      </c>
      <c r="P48" s="430">
        <v>6992.17</v>
      </c>
      <c r="Q48" s="295">
        <v>38.637500000000003</v>
      </c>
      <c r="R48" s="430">
        <v>12599.27</v>
      </c>
      <c r="S48" s="295">
        <v>169.99350000000001</v>
      </c>
      <c r="T48" s="430">
        <v>6358.96</v>
      </c>
      <c r="U48" s="295">
        <v>52.354500000000002</v>
      </c>
      <c r="V48" s="430">
        <v>9263.01</v>
      </c>
      <c r="W48" s="295">
        <v>31.920500000000001</v>
      </c>
      <c r="X48" s="430">
        <v>8066.88</v>
      </c>
      <c r="Y48" s="295">
        <v>81.575999999999993</v>
      </c>
      <c r="Z48" s="430">
        <v>15591.72</v>
      </c>
      <c r="AA48" s="295">
        <v>31.386500000000002</v>
      </c>
      <c r="AB48" s="430">
        <v>7403.06</v>
      </c>
      <c r="AC48" s="295">
        <v>39.161999999999999</v>
      </c>
    </row>
    <row r="49" spans="1:29">
      <c r="A49" t="s">
        <v>296</v>
      </c>
      <c r="B49" s="430">
        <v>1294.72</v>
      </c>
      <c r="C49" s="295">
        <v>24.661000000000001</v>
      </c>
      <c r="D49" s="430">
        <v>1317.08</v>
      </c>
      <c r="E49" s="295">
        <v>18.231000000000002</v>
      </c>
      <c r="F49" s="430">
        <v>1216.24</v>
      </c>
      <c r="G49" s="295">
        <v>42.225000000000001</v>
      </c>
      <c r="H49" s="430">
        <v>1301.51</v>
      </c>
      <c r="I49" s="295">
        <v>28.294</v>
      </c>
      <c r="J49" s="430">
        <v>349.47</v>
      </c>
      <c r="K49" s="295">
        <v>12.54</v>
      </c>
      <c r="L49" s="430">
        <v>756.24</v>
      </c>
      <c r="M49" s="295">
        <v>11.247999999999999</v>
      </c>
      <c r="N49" s="430">
        <v>383.58</v>
      </c>
      <c r="O49" s="295">
        <v>10.92</v>
      </c>
      <c r="P49" s="430">
        <v>901.45</v>
      </c>
      <c r="Q49" s="295">
        <v>24.288499999999999</v>
      </c>
      <c r="R49" s="430">
        <v>1215.17</v>
      </c>
      <c r="S49" s="295">
        <v>31.868500000000001</v>
      </c>
      <c r="T49" s="430">
        <v>710.42</v>
      </c>
      <c r="U49" s="295">
        <v>28.067</v>
      </c>
      <c r="V49" s="430">
        <v>1000.27</v>
      </c>
      <c r="W49" s="295">
        <v>31.567499999999999</v>
      </c>
      <c r="X49" s="430">
        <v>862.16</v>
      </c>
      <c r="Y49" s="295">
        <v>23.889500000000002</v>
      </c>
      <c r="Z49" s="430">
        <v>1566.63</v>
      </c>
      <c r="AA49" s="295">
        <v>38.1265</v>
      </c>
      <c r="AB49" s="430">
        <v>833.55</v>
      </c>
      <c r="AC49" s="295">
        <v>33.038499999999999</v>
      </c>
    </row>
    <row r="50" spans="1:29">
      <c r="A50" t="s">
        <v>297</v>
      </c>
      <c r="B50" s="430">
        <v>128.38999999999999</v>
      </c>
      <c r="C50" s="295">
        <v>0.76300000000000001</v>
      </c>
      <c r="D50" s="430">
        <v>227.37</v>
      </c>
      <c r="E50" s="295">
        <v>6.4909999999999997</v>
      </c>
      <c r="F50" s="430">
        <v>129.96</v>
      </c>
      <c r="G50" s="295">
        <v>3.6459999999999999</v>
      </c>
      <c r="H50" s="430">
        <v>200.65</v>
      </c>
      <c r="I50" s="295">
        <v>4.3304999999999998</v>
      </c>
      <c r="J50" s="430">
        <v>42.43</v>
      </c>
      <c r="K50" s="295">
        <v>1.1725000000000001</v>
      </c>
      <c r="L50" s="430">
        <v>83.18</v>
      </c>
      <c r="M50" s="295">
        <v>3.13</v>
      </c>
      <c r="N50" s="430">
        <v>33.36</v>
      </c>
      <c r="O50" s="295">
        <v>1.1585000000000001</v>
      </c>
      <c r="P50" s="430">
        <v>137.66999999999999</v>
      </c>
      <c r="Q50" s="295">
        <v>3.2774999999999999</v>
      </c>
      <c r="R50" s="430">
        <v>182.95</v>
      </c>
      <c r="S50" s="295">
        <v>6.0869999999999997</v>
      </c>
      <c r="T50" s="430">
        <v>95.22</v>
      </c>
      <c r="U50" s="295">
        <v>3.9375</v>
      </c>
      <c r="V50" s="430">
        <v>116.91</v>
      </c>
      <c r="W50" s="295">
        <v>3.879</v>
      </c>
      <c r="X50" s="430">
        <v>81.95</v>
      </c>
      <c r="Y50" s="295">
        <v>2.992</v>
      </c>
      <c r="Z50" s="430">
        <v>154.93</v>
      </c>
      <c r="AA50" s="295">
        <v>4.6680000000000001</v>
      </c>
      <c r="AB50" s="430">
        <v>58.56</v>
      </c>
      <c r="AC50" s="295">
        <v>1.8925000000000001</v>
      </c>
    </row>
    <row r="51" spans="1:29">
      <c r="A51" t="s">
        <v>298</v>
      </c>
      <c r="B51" s="430">
        <v>2.27</v>
      </c>
      <c r="C51" s="295">
        <v>0.25900000000000001</v>
      </c>
      <c r="D51" s="430">
        <v>5.8</v>
      </c>
      <c r="E51" s="295">
        <v>0.41149999999999998</v>
      </c>
      <c r="F51" s="430">
        <v>4.1100000000000003</v>
      </c>
      <c r="G51" s="295">
        <v>0.22</v>
      </c>
      <c r="H51" s="430">
        <v>22.23</v>
      </c>
      <c r="I51" s="295">
        <v>0.59850000000000003</v>
      </c>
      <c r="J51" s="430">
        <v>136.96</v>
      </c>
      <c r="K51" s="295">
        <v>4.0514999999999999</v>
      </c>
      <c r="L51" s="430">
        <v>2.1</v>
      </c>
      <c r="M51" s="295">
        <v>0.13250000000000001</v>
      </c>
      <c r="N51" s="430">
        <v>1.03</v>
      </c>
      <c r="O51" s="295">
        <v>0.17749999999999999</v>
      </c>
      <c r="P51" s="430">
        <v>0</v>
      </c>
      <c r="Q51" s="295">
        <v>0</v>
      </c>
      <c r="R51" s="430">
        <v>0.23</v>
      </c>
      <c r="S51" s="295">
        <v>9.7000000000000003E-2</v>
      </c>
      <c r="T51" s="430">
        <v>0</v>
      </c>
      <c r="U51" s="295">
        <v>3.6999999999999998E-2</v>
      </c>
      <c r="V51" s="430">
        <v>0</v>
      </c>
      <c r="W51" s="295">
        <v>0.11700000000000001</v>
      </c>
      <c r="X51" s="430">
        <v>7.81</v>
      </c>
      <c r="Y51" s="295">
        <v>0.35249999999999998</v>
      </c>
      <c r="Z51" s="430">
        <v>0.2</v>
      </c>
      <c r="AA51" s="295">
        <v>0.122</v>
      </c>
      <c r="AB51" s="430">
        <v>5.82</v>
      </c>
      <c r="AC51" s="295">
        <v>0.33250000000000002</v>
      </c>
    </row>
    <row r="52" spans="1:29">
      <c r="A52" t="s">
        <v>299</v>
      </c>
      <c r="B52" s="430">
        <v>222.81</v>
      </c>
      <c r="C52" s="295">
        <v>4.3884999999999996</v>
      </c>
      <c r="D52" s="430">
        <v>235.67</v>
      </c>
      <c r="E52" s="295">
        <v>5.2474999999999996</v>
      </c>
      <c r="F52" s="430">
        <v>220.75</v>
      </c>
      <c r="G52" s="295">
        <v>6.468</v>
      </c>
      <c r="H52" s="430">
        <v>197.93</v>
      </c>
      <c r="I52" s="295">
        <v>3.8895</v>
      </c>
      <c r="J52" s="430">
        <v>74.72</v>
      </c>
      <c r="K52" s="295">
        <v>1.6355</v>
      </c>
      <c r="L52" s="430">
        <v>117.67</v>
      </c>
      <c r="M52" s="295">
        <v>1.8839999999999999</v>
      </c>
      <c r="N52" s="430">
        <v>92.39</v>
      </c>
      <c r="O52" s="295">
        <v>2.1080000000000001</v>
      </c>
      <c r="P52" s="430">
        <v>160.76</v>
      </c>
      <c r="Q52" s="295">
        <v>3.6160000000000001</v>
      </c>
      <c r="R52" s="430">
        <v>309.2</v>
      </c>
      <c r="S52" s="295">
        <v>7.3280000000000003</v>
      </c>
      <c r="T52" s="430">
        <v>130.75</v>
      </c>
      <c r="U52" s="295">
        <v>2.92</v>
      </c>
      <c r="V52" s="430">
        <v>201.48</v>
      </c>
      <c r="W52" s="295">
        <v>4.2645</v>
      </c>
      <c r="X52" s="430">
        <v>171.26</v>
      </c>
      <c r="Y52" s="295">
        <v>4.5</v>
      </c>
      <c r="Z52" s="430">
        <v>399.92</v>
      </c>
      <c r="AA52" s="295">
        <v>8.1649999999999991</v>
      </c>
      <c r="AB52" s="430">
        <v>169.9</v>
      </c>
      <c r="AC52" s="295">
        <v>3.5865</v>
      </c>
    </row>
    <row r="53" spans="1:29">
      <c r="A53" t="s">
        <v>300</v>
      </c>
      <c r="B53" s="430">
        <v>146.94999999999999</v>
      </c>
      <c r="C53" s="295">
        <v>5.9065000000000003</v>
      </c>
      <c r="D53" s="430">
        <v>123.1</v>
      </c>
      <c r="E53" s="295">
        <v>5.0804999999999998</v>
      </c>
      <c r="F53" s="430">
        <v>134.88999999999999</v>
      </c>
      <c r="G53" s="295">
        <v>5.5365000000000002</v>
      </c>
      <c r="H53" s="430">
        <v>73.069999999999993</v>
      </c>
      <c r="I53" s="295">
        <v>1.2969999999999999</v>
      </c>
      <c r="J53" s="430">
        <v>33.5</v>
      </c>
      <c r="K53" s="295">
        <v>1.1265000000000001</v>
      </c>
      <c r="L53" s="430">
        <v>43.71</v>
      </c>
      <c r="M53" s="295">
        <v>1.5309999999999999</v>
      </c>
      <c r="N53" s="430">
        <v>57.47</v>
      </c>
      <c r="O53" s="295">
        <v>2.4184999999999999</v>
      </c>
      <c r="P53" s="430">
        <v>64.510000000000005</v>
      </c>
      <c r="Q53" s="295">
        <v>2.1265000000000001</v>
      </c>
      <c r="R53" s="430">
        <v>130.61000000000001</v>
      </c>
      <c r="S53" s="295">
        <v>5.3285</v>
      </c>
      <c r="T53" s="430">
        <v>47.73</v>
      </c>
      <c r="U53" s="295">
        <v>2.1535000000000002</v>
      </c>
      <c r="V53" s="430">
        <v>114.49</v>
      </c>
      <c r="W53" s="295">
        <v>4.6189999999999998</v>
      </c>
      <c r="X53" s="430">
        <v>59.77</v>
      </c>
      <c r="Y53" s="295">
        <v>2.2734999999999999</v>
      </c>
      <c r="Z53" s="430">
        <v>211.73</v>
      </c>
      <c r="AA53" s="295">
        <v>7.2569999999999997</v>
      </c>
      <c r="AB53" s="430">
        <v>57.56</v>
      </c>
      <c r="AC53" s="295">
        <v>2.3624999999999998</v>
      </c>
    </row>
    <row r="54" spans="1:29">
      <c r="A54" t="s">
        <v>301</v>
      </c>
      <c r="B54" s="430">
        <v>1072.25</v>
      </c>
      <c r="C54" s="295">
        <v>25.597000000000001</v>
      </c>
      <c r="D54" s="430">
        <v>1135.79</v>
      </c>
      <c r="E54" s="295">
        <v>20.932500000000001</v>
      </c>
      <c r="F54" s="430">
        <v>1078.74</v>
      </c>
      <c r="G54" s="295">
        <v>30.419</v>
      </c>
      <c r="H54" s="430">
        <v>859.28</v>
      </c>
      <c r="I54" s="295">
        <v>13.247999999999999</v>
      </c>
      <c r="J54" s="430">
        <v>244.88</v>
      </c>
      <c r="K54" s="295">
        <v>8.6334999999999997</v>
      </c>
      <c r="L54" s="430">
        <v>492.63</v>
      </c>
      <c r="M54" s="295">
        <v>17.558</v>
      </c>
      <c r="N54" s="430">
        <v>435.25</v>
      </c>
      <c r="O54" s="295">
        <v>14.771000000000001</v>
      </c>
      <c r="P54" s="430">
        <v>594.23</v>
      </c>
      <c r="Q54" s="295">
        <v>17.470500000000001</v>
      </c>
      <c r="R54" s="430">
        <v>1142.18</v>
      </c>
      <c r="S54" s="295">
        <v>40.31</v>
      </c>
      <c r="T54" s="430">
        <v>518.98</v>
      </c>
      <c r="U54" s="295">
        <v>19.698499999999999</v>
      </c>
      <c r="V54" s="430">
        <v>964.31</v>
      </c>
      <c r="W54" s="295">
        <v>32.656500000000001</v>
      </c>
      <c r="X54" s="430">
        <v>696.07</v>
      </c>
      <c r="Y54" s="295">
        <v>19.923999999999999</v>
      </c>
      <c r="Z54" s="430">
        <v>1913.95</v>
      </c>
      <c r="AA54" s="295">
        <v>38.124000000000002</v>
      </c>
      <c r="AB54" s="430">
        <v>667.35</v>
      </c>
      <c r="AC54" s="295">
        <v>18.354500000000002</v>
      </c>
    </row>
    <row r="55" spans="1:29">
      <c r="A55" t="s">
        <v>302</v>
      </c>
      <c r="B55" s="430">
        <v>32.729999999999997</v>
      </c>
      <c r="C55" s="295">
        <v>0.27100000000000002</v>
      </c>
      <c r="D55" s="430">
        <v>69.81</v>
      </c>
      <c r="E55" s="295">
        <v>0.46050000000000002</v>
      </c>
      <c r="F55" s="430">
        <v>50.85</v>
      </c>
      <c r="G55" s="295">
        <v>1.1635</v>
      </c>
      <c r="H55" s="430">
        <v>50.99</v>
      </c>
      <c r="I55" s="295">
        <v>0.28549999999999998</v>
      </c>
      <c r="J55" s="430">
        <v>54.98</v>
      </c>
      <c r="K55" s="295">
        <v>0.48499999999999999</v>
      </c>
      <c r="L55" s="430">
        <v>9.44</v>
      </c>
      <c r="M55" s="295">
        <v>0.30199999999999999</v>
      </c>
      <c r="N55" s="430">
        <v>6.83</v>
      </c>
      <c r="O55" s="295">
        <v>0.217</v>
      </c>
      <c r="P55" s="430">
        <v>15.72</v>
      </c>
      <c r="Q55" s="295">
        <v>0.38900000000000001</v>
      </c>
      <c r="R55" s="430">
        <v>47.15</v>
      </c>
      <c r="S55" s="295">
        <v>1.5169999999999999</v>
      </c>
      <c r="T55" s="430">
        <v>13.88</v>
      </c>
      <c r="U55" s="295">
        <v>0.28649999999999998</v>
      </c>
      <c r="V55" s="430">
        <v>34.14</v>
      </c>
      <c r="W55" s="295">
        <v>0.35949999999999999</v>
      </c>
      <c r="X55" s="430">
        <v>19.86</v>
      </c>
      <c r="Y55" s="295">
        <v>1.7999999999999999E-2</v>
      </c>
      <c r="Z55" s="430">
        <v>73.53</v>
      </c>
      <c r="AA55" s="295">
        <v>0.66200000000000003</v>
      </c>
      <c r="AB55" s="430">
        <v>23.93</v>
      </c>
      <c r="AC55" s="295">
        <v>0.54100000000000004</v>
      </c>
    </row>
    <row r="56" spans="1:29">
      <c r="A56" t="s">
        <v>303</v>
      </c>
      <c r="B56" s="430">
        <v>16.149999999999999</v>
      </c>
      <c r="C56" s="295">
        <v>0.65500000000000003</v>
      </c>
      <c r="D56" s="430">
        <v>22.63</v>
      </c>
      <c r="E56" s="295">
        <v>0.74199999999999999</v>
      </c>
      <c r="F56" s="430">
        <v>14.63</v>
      </c>
      <c r="G56" s="295">
        <v>0.53</v>
      </c>
      <c r="H56" s="430">
        <v>17.71</v>
      </c>
      <c r="I56" s="295">
        <v>0.72399999999999998</v>
      </c>
      <c r="J56" s="430">
        <v>2.38</v>
      </c>
      <c r="K56" s="295">
        <v>4.2000000000000003E-2</v>
      </c>
      <c r="L56" s="430">
        <v>2.96</v>
      </c>
      <c r="M56" s="295">
        <v>0.1555</v>
      </c>
      <c r="N56" s="430">
        <v>4.55</v>
      </c>
      <c r="O56" s="295">
        <v>0.16700000000000001</v>
      </c>
      <c r="P56" s="430">
        <v>9.5299999999999994</v>
      </c>
      <c r="Q56" s="295">
        <v>0.373</v>
      </c>
      <c r="R56" s="430">
        <v>20.59</v>
      </c>
      <c r="S56" s="295">
        <v>0.54149999999999998</v>
      </c>
      <c r="T56" s="430">
        <v>5.3</v>
      </c>
      <c r="U56" s="295">
        <v>0.25</v>
      </c>
      <c r="V56" s="430">
        <v>13.56</v>
      </c>
      <c r="W56" s="295">
        <v>0.4425</v>
      </c>
      <c r="X56" s="430">
        <v>11.17</v>
      </c>
      <c r="Y56" s="295">
        <v>0.46250000000000002</v>
      </c>
      <c r="Z56" s="430">
        <v>36</v>
      </c>
      <c r="AA56" s="295">
        <v>1.133</v>
      </c>
      <c r="AB56" s="430">
        <v>5.34</v>
      </c>
      <c r="AC56" s="295">
        <v>0.12</v>
      </c>
    </row>
    <row r="57" spans="1:29">
      <c r="A57" t="s">
        <v>304</v>
      </c>
      <c r="B57" s="430">
        <v>363.42</v>
      </c>
      <c r="C57" s="295">
        <v>8.9049999999999994</v>
      </c>
      <c r="D57" s="430">
        <v>317.2</v>
      </c>
      <c r="E57" s="295">
        <v>8.5399999999999991</v>
      </c>
      <c r="F57" s="430">
        <v>291.08999999999997</v>
      </c>
      <c r="G57" s="295">
        <v>11.78</v>
      </c>
      <c r="H57" s="430">
        <v>311.60000000000002</v>
      </c>
      <c r="I57" s="295">
        <v>9.6349999999999998</v>
      </c>
      <c r="J57" s="430">
        <v>84.93</v>
      </c>
      <c r="K57" s="295">
        <v>3.3504999999999998</v>
      </c>
      <c r="L57" s="430">
        <v>180.32</v>
      </c>
      <c r="M57" s="295">
        <v>7.3769999999999998</v>
      </c>
      <c r="N57" s="430">
        <v>120.08</v>
      </c>
      <c r="O57" s="295">
        <v>4.9489999999999998</v>
      </c>
      <c r="P57" s="430">
        <v>247.1</v>
      </c>
      <c r="Q57" s="295">
        <v>8.9235000000000007</v>
      </c>
      <c r="R57" s="430">
        <v>282.08999999999997</v>
      </c>
      <c r="S57" s="295">
        <v>11.2135</v>
      </c>
      <c r="T57" s="430">
        <v>194.37</v>
      </c>
      <c r="U57" s="295">
        <v>7.8265000000000002</v>
      </c>
      <c r="V57" s="430">
        <v>256.79000000000002</v>
      </c>
      <c r="W57" s="295">
        <v>9.7759999999999998</v>
      </c>
      <c r="X57" s="430">
        <v>217.65</v>
      </c>
      <c r="Y57" s="295">
        <v>7.8810000000000002</v>
      </c>
      <c r="Z57" s="430">
        <v>478.23</v>
      </c>
      <c r="AA57" s="295">
        <v>8.8985000000000003</v>
      </c>
      <c r="AB57" s="430">
        <v>213.15</v>
      </c>
      <c r="AC57" s="295">
        <v>8.2780000000000005</v>
      </c>
    </row>
    <row r="58" spans="1:29">
      <c r="A58" t="s">
        <v>305</v>
      </c>
      <c r="B58" s="430">
        <v>32.03</v>
      </c>
      <c r="C58" s="295">
        <v>1.4835</v>
      </c>
      <c r="D58" s="430">
        <v>32.89</v>
      </c>
      <c r="E58" s="295">
        <v>1.3069999999999999</v>
      </c>
      <c r="F58" s="430">
        <v>46.12</v>
      </c>
      <c r="G58" s="295">
        <v>1.9025000000000001</v>
      </c>
      <c r="H58" s="430">
        <v>85.69</v>
      </c>
      <c r="I58" s="295">
        <v>3.4649999999999999</v>
      </c>
      <c r="J58" s="430">
        <v>426.45</v>
      </c>
      <c r="K58" s="295">
        <v>14.176</v>
      </c>
      <c r="L58" s="430">
        <v>33.409999999999997</v>
      </c>
      <c r="M58" s="295">
        <v>1.4884999999999999</v>
      </c>
      <c r="N58" s="430">
        <v>13.37</v>
      </c>
      <c r="O58" s="295">
        <v>0.63649999999999995</v>
      </c>
      <c r="P58" s="430">
        <v>8.93</v>
      </c>
      <c r="Q58" s="295">
        <v>0.56100000000000005</v>
      </c>
      <c r="R58" s="430">
        <v>27.31</v>
      </c>
      <c r="S58" s="295">
        <v>1.1695</v>
      </c>
      <c r="T58" s="430">
        <v>9.1</v>
      </c>
      <c r="U58" s="295">
        <v>0.5665</v>
      </c>
      <c r="V58" s="430">
        <v>19.760000000000002</v>
      </c>
      <c r="W58" s="295">
        <v>1.0415000000000001</v>
      </c>
      <c r="X58" s="430">
        <v>60.29</v>
      </c>
      <c r="Y58" s="295">
        <v>2.4940000000000002</v>
      </c>
      <c r="Z58" s="430">
        <v>34.04</v>
      </c>
      <c r="AA58" s="295">
        <v>1.635</v>
      </c>
      <c r="AB58" s="430">
        <v>33.450000000000003</v>
      </c>
      <c r="AC58" s="295">
        <v>1.2845</v>
      </c>
    </row>
    <row r="59" spans="1:29">
      <c r="A59" t="s">
        <v>306</v>
      </c>
      <c r="B59" s="430">
        <v>20.399999999999999</v>
      </c>
      <c r="C59" s="295">
        <v>0.77749999999999997</v>
      </c>
      <c r="D59" s="430">
        <v>25.46</v>
      </c>
      <c r="E59" s="295">
        <v>0.77649999999999997</v>
      </c>
      <c r="F59" s="430">
        <v>19.510000000000002</v>
      </c>
      <c r="G59" s="295">
        <v>0.69199999999999995</v>
      </c>
      <c r="H59" s="430">
        <v>22.98</v>
      </c>
      <c r="I59" s="295">
        <v>0.78949999999999998</v>
      </c>
      <c r="J59" s="430">
        <v>3.28</v>
      </c>
      <c r="K59" s="295">
        <v>8.5000000000000006E-2</v>
      </c>
      <c r="L59" s="430">
        <v>9.7100000000000009</v>
      </c>
      <c r="M59" s="295">
        <v>0.30299999999999999</v>
      </c>
      <c r="N59" s="430">
        <v>6.83</v>
      </c>
      <c r="O59" s="295">
        <v>0.246</v>
      </c>
      <c r="P59" s="430">
        <v>10.56</v>
      </c>
      <c r="Q59" s="295">
        <v>0.40550000000000003</v>
      </c>
      <c r="R59" s="430">
        <v>24.38</v>
      </c>
      <c r="S59" s="295">
        <v>0.89900000000000002</v>
      </c>
      <c r="T59" s="430">
        <v>7.35</v>
      </c>
      <c r="U59" s="295">
        <v>0.28849999999999998</v>
      </c>
      <c r="V59" s="430">
        <v>14.46</v>
      </c>
      <c r="W59" s="295">
        <v>0.58650000000000002</v>
      </c>
      <c r="X59" s="430">
        <v>10.42</v>
      </c>
      <c r="Y59" s="295">
        <v>0.38400000000000001</v>
      </c>
      <c r="Z59" s="430">
        <v>35.49</v>
      </c>
      <c r="AA59" s="295">
        <v>1.0445</v>
      </c>
      <c r="AB59" s="430">
        <v>16.03</v>
      </c>
      <c r="AC59" s="295">
        <v>0.64549999999999996</v>
      </c>
    </row>
    <row r="60" spans="1:29">
      <c r="A60" t="s">
        <v>307</v>
      </c>
      <c r="B60" s="430">
        <v>440.43</v>
      </c>
      <c r="C60" s="295">
        <v>12.138500000000001</v>
      </c>
      <c r="D60" s="430">
        <v>701.76</v>
      </c>
      <c r="E60" s="295">
        <v>27.78</v>
      </c>
      <c r="F60" s="430">
        <v>850.18</v>
      </c>
      <c r="G60" s="295">
        <v>38.080500000000001</v>
      </c>
      <c r="H60" s="430">
        <v>655.04</v>
      </c>
      <c r="I60" s="295">
        <v>28.361000000000001</v>
      </c>
      <c r="J60" s="430">
        <v>69.58</v>
      </c>
      <c r="K60" s="295">
        <v>11.257</v>
      </c>
      <c r="L60" s="430">
        <v>628.17999999999995</v>
      </c>
      <c r="M60" s="295">
        <v>21.942499999999999</v>
      </c>
      <c r="N60" s="430">
        <v>82.85</v>
      </c>
      <c r="O60" s="295">
        <v>14.919499999999999</v>
      </c>
      <c r="P60" s="430">
        <v>481.51</v>
      </c>
      <c r="Q60" s="295">
        <v>18.329000000000001</v>
      </c>
      <c r="R60" s="430">
        <v>193.81</v>
      </c>
      <c r="S60" s="295">
        <v>19.5365</v>
      </c>
      <c r="T60" s="430">
        <v>112.65</v>
      </c>
      <c r="U60" s="295">
        <v>21.066500000000001</v>
      </c>
      <c r="V60" s="430">
        <v>130.69999999999999</v>
      </c>
      <c r="W60" s="295">
        <v>11.907500000000001</v>
      </c>
      <c r="X60" s="430">
        <v>427.53</v>
      </c>
      <c r="Y60" s="295">
        <v>12.45</v>
      </c>
      <c r="Z60" s="430">
        <v>344.32</v>
      </c>
      <c r="AA60" s="295">
        <v>12.858499999999999</v>
      </c>
      <c r="AB60" s="430">
        <v>289.05</v>
      </c>
      <c r="AC60" s="295">
        <v>22.713999999999999</v>
      </c>
    </row>
    <row r="61" spans="1:29">
      <c r="A61" t="s">
        <v>308</v>
      </c>
      <c r="B61" s="430">
        <v>455.88</v>
      </c>
      <c r="C61" s="295">
        <v>19.513500000000001</v>
      </c>
      <c r="D61" s="430">
        <v>539.01</v>
      </c>
      <c r="E61" s="295">
        <v>21.239000000000001</v>
      </c>
      <c r="F61" s="430">
        <v>472.31</v>
      </c>
      <c r="G61" s="295">
        <v>24.297000000000001</v>
      </c>
      <c r="H61" s="430">
        <v>542.25</v>
      </c>
      <c r="I61" s="295">
        <v>17.536999999999999</v>
      </c>
      <c r="J61" s="430">
        <v>148.44</v>
      </c>
      <c r="K61" s="295">
        <v>9.7714999999999996</v>
      </c>
      <c r="L61" s="430">
        <v>408</v>
      </c>
      <c r="M61" s="295">
        <v>6.9749999999999996</v>
      </c>
      <c r="N61" s="430">
        <v>113</v>
      </c>
      <c r="O61" s="295">
        <v>7.4429999999999996</v>
      </c>
      <c r="P61" s="430">
        <v>512.28</v>
      </c>
      <c r="Q61" s="295">
        <v>25.776</v>
      </c>
      <c r="R61" s="430">
        <v>362.81</v>
      </c>
      <c r="S61" s="295">
        <v>20.778500000000001</v>
      </c>
      <c r="T61" s="430">
        <v>341.83</v>
      </c>
      <c r="U61" s="295">
        <v>1.0629999999999999</v>
      </c>
      <c r="V61" s="430">
        <v>232.39</v>
      </c>
      <c r="W61" s="295">
        <v>11.6805</v>
      </c>
      <c r="X61" s="430">
        <v>359.23</v>
      </c>
      <c r="Y61" s="295">
        <v>22.376999999999999</v>
      </c>
      <c r="Z61" s="430">
        <v>452.76</v>
      </c>
      <c r="AA61" s="295">
        <v>24.849</v>
      </c>
      <c r="AB61" s="430">
        <v>319.29000000000002</v>
      </c>
      <c r="AC61" s="295">
        <v>6.1094999999999997</v>
      </c>
    </row>
    <row r="62" spans="1:29">
      <c r="A62" t="s">
        <v>309</v>
      </c>
      <c r="B62" s="430">
        <v>87.71</v>
      </c>
      <c r="C62" s="295">
        <v>8.7270000000000003</v>
      </c>
      <c r="D62" s="430">
        <v>145.94</v>
      </c>
      <c r="E62" s="295">
        <v>0.56200000000000006</v>
      </c>
      <c r="F62" s="430">
        <v>230.09</v>
      </c>
      <c r="G62" s="295">
        <v>16.18</v>
      </c>
      <c r="H62" s="430">
        <v>105.15</v>
      </c>
      <c r="I62" s="295">
        <v>8.2479999999999993</v>
      </c>
      <c r="J62" s="430">
        <v>56.43</v>
      </c>
      <c r="K62" s="295">
        <v>5.3274999999999997</v>
      </c>
      <c r="L62" s="430">
        <v>10.25</v>
      </c>
      <c r="M62" s="295">
        <v>6.915</v>
      </c>
      <c r="N62" s="430">
        <v>10.28</v>
      </c>
      <c r="O62" s="295">
        <v>5.1524999999999999</v>
      </c>
      <c r="P62" s="430">
        <v>56.31</v>
      </c>
      <c r="Q62" s="295">
        <v>6.2119999999999997</v>
      </c>
      <c r="R62" s="430">
        <v>137.77000000000001</v>
      </c>
      <c r="S62" s="295">
        <v>12.1975</v>
      </c>
      <c r="T62" s="430">
        <v>2.79</v>
      </c>
      <c r="U62" s="295">
        <v>7.8185000000000002</v>
      </c>
      <c r="V62" s="430">
        <v>107.89</v>
      </c>
      <c r="W62" s="295">
        <v>8.6809999999999992</v>
      </c>
      <c r="X62" s="430">
        <v>45.19</v>
      </c>
      <c r="Y62" s="295">
        <v>5.3330000000000002</v>
      </c>
      <c r="Z62" s="430">
        <v>366.12</v>
      </c>
      <c r="AA62" s="295">
        <v>12.977499999999999</v>
      </c>
      <c r="AB62" s="430">
        <v>38.130000000000003</v>
      </c>
      <c r="AC62" s="295">
        <v>4.9474999999999998</v>
      </c>
    </row>
    <row r="63" spans="1:29">
      <c r="A63" t="s">
        <v>310</v>
      </c>
      <c r="B63" s="430">
        <v>880.17</v>
      </c>
      <c r="C63" s="295">
        <v>19.716000000000001</v>
      </c>
      <c r="D63" s="430">
        <v>2284.38</v>
      </c>
      <c r="E63" s="295">
        <v>43.284500000000001</v>
      </c>
      <c r="F63" s="430">
        <v>2332.65</v>
      </c>
      <c r="G63" s="295">
        <v>102.8635</v>
      </c>
      <c r="H63" s="430">
        <v>2141.9</v>
      </c>
      <c r="I63" s="295">
        <v>42.689</v>
      </c>
      <c r="J63" s="430">
        <v>0</v>
      </c>
      <c r="K63" s="295">
        <v>26.618500000000001</v>
      </c>
      <c r="L63" s="430">
        <v>111.6</v>
      </c>
      <c r="M63" s="295">
        <v>63.997999999999998</v>
      </c>
      <c r="N63" s="430">
        <v>0</v>
      </c>
      <c r="O63" s="295">
        <v>29.916</v>
      </c>
      <c r="P63" s="430">
        <v>387.35</v>
      </c>
      <c r="Q63" s="295">
        <v>42.755000000000003</v>
      </c>
      <c r="R63" s="430">
        <v>1537.25</v>
      </c>
      <c r="S63" s="295">
        <v>19.599499999999999</v>
      </c>
      <c r="T63" s="430">
        <v>0</v>
      </c>
      <c r="U63" s="295">
        <v>40.567500000000003</v>
      </c>
      <c r="V63" s="430">
        <v>2287.9699999999998</v>
      </c>
      <c r="W63" s="295">
        <v>43.638500000000001</v>
      </c>
      <c r="X63" s="430">
        <v>160.11000000000001</v>
      </c>
      <c r="Y63" s="295">
        <v>16.989999999999998</v>
      </c>
      <c r="Z63" s="430">
        <v>4801.38</v>
      </c>
      <c r="AA63" s="295">
        <v>58.152999999999999</v>
      </c>
      <c r="AB63" s="430">
        <v>0</v>
      </c>
      <c r="AC63" s="295">
        <v>22.503499999999999</v>
      </c>
    </row>
    <row r="64" spans="1:29">
      <c r="A64" t="s">
        <v>311</v>
      </c>
      <c r="B64" s="430">
        <v>51.19</v>
      </c>
      <c r="C64" s="295">
        <v>1.218</v>
      </c>
      <c r="D64" s="430">
        <v>54.6</v>
      </c>
      <c r="E64" s="295">
        <v>2.2814999999999999</v>
      </c>
      <c r="F64" s="430">
        <v>65.099999999999994</v>
      </c>
      <c r="G64" s="295">
        <v>1.9910000000000001</v>
      </c>
      <c r="H64" s="430">
        <v>63.44</v>
      </c>
      <c r="I64" s="295">
        <v>1.855</v>
      </c>
      <c r="J64" s="430">
        <v>22.13</v>
      </c>
      <c r="K64" s="295">
        <v>1.105</v>
      </c>
      <c r="L64" s="430">
        <v>27.78</v>
      </c>
      <c r="M64" s="295">
        <v>1.2705</v>
      </c>
      <c r="N64" s="430">
        <v>15.78</v>
      </c>
      <c r="O64" s="295">
        <v>1.3460000000000001</v>
      </c>
      <c r="P64" s="430">
        <v>27.02</v>
      </c>
      <c r="Q64" s="295">
        <v>0.872</v>
      </c>
      <c r="R64" s="430">
        <v>47.74</v>
      </c>
      <c r="S64" s="295">
        <v>1.8545</v>
      </c>
      <c r="T64" s="430">
        <v>25.23</v>
      </c>
      <c r="U64" s="295">
        <v>1.1445000000000001</v>
      </c>
      <c r="V64" s="430">
        <v>38.74</v>
      </c>
      <c r="W64" s="295">
        <v>1.119</v>
      </c>
      <c r="X64" s="430">
        <v>33.630000000000003</v>
      </c>
      <c r="Y64" s="295">
        <v>1.3925000000000001</v>
      </c>
      <c r="Z64" s="430">
        <v>108.86</v>
      </c>
      <c r="AA64" s="295">
        <v>3.1945000000000001</v>
      </c>
      <c r="AB64" s="430">
        <v>44.73</v>
      </c>
      <c r="AC64" s="295">
        <v>2.3450000000000002</v>
      </c>
    </row>
    <row r="65" spans="1:29">
      <c r="A65" t="s">
        <v>312</v>
      </c>
      <c r="B65" s="430">
        <v>285.7</v>
      </c>
      <c r="C65" s="295">
        <v>4.5785</v>
      </c>
      <c r="D65" s="430">
        <v>230.51</v>
      </c>
      <c r="E65" s="295">
        <v>6.1775000000000002</v>
      </c>
      <c r="F65" s="430">
        <v>278.08</v>
      </c>
      <c r="G65" s="295">
        <v>8.891</v>
      </c>
      <c r="H65" s="430">
        <v>147.29</v>
      </c>
      <c r="I65" s="295">
        <v>3.0274999999999999</v>
      </c>
      <c r="J65" s="430">
        <v>82.58</v>
      </c>
      <c r="K65" s="295">
        <v>1.74</v>
      </c>
      <c r="L65" s="430">
        <v>69.72</v>
      </c>
      <c r="M65" s="295">
        <v>2.3085</v>
      </c>
      <c r="N65" s="430">
        <v>55.35</v>
      </c>
      <c r="O65" s="295">
        <v>2.9950000000000001</v>
      </c>
      <c r="P65" s="430">
        <v>113.64</v>
      </c>
      <c r="Q65" s="295">
        <v>5.3484999999999996</v>
      </c>
      <c r="R65" s="430">
        <v>192.48</v>
      </c>
      <c r="S65" s="295">
        <v>6.1189999999999998</v>
      </c>
      <c r="T65" s="430">
        <v>71.42</v>
      </c>
      <c r="U65" s="295">
        <v>3.1785000000000001</v>
      </c>
      <c r="V65" s="430">
        <v>121.3</v>
      </c>
      <c r="W65" s="295">
        <v>3.7414999999999998</v>
      </c>
      <c r="X65" s="430">
        <v>99.47</v>
      </c>
      <c r="Y65" s="295">
        <v>2.1955</v>
      </c>
      <c r="Z65" s="430">
        <v>268.75</v>
      </c>
      <c r="AA65" s="295">
        <v>3.5550000000000002</v>
      </c>
      <c r="AB65" s="430">
        <v>115.88</v>
      </c>
      <c r="AC65" s="295">
        <v>3.927</v>
      </c>
    </row>
    <row r="66" spans="1:29">
      <c r="A66" t="s">
        <v>313</v>
      </c>
      <c r="B66" s="430">
        <v>198.48</v>
      </c>
      <c r="C66" s="295">
        <v>6.3594999999999997</v>
      </c>
      <c r="D66" s="430">
        <v>255.32</v>
      </c>
      <c r="E66" s="295">
        <v>8.6470000000000002</v>
      </c>
      <c r="F66" s="430">
        <v>195.61</v>
      </c>
      <c r="G66" s="295">
        <v>7.94</v>
      </c>
      <c r="H66" s="430">
        <v>195.84</v>
      </c>
      <c r="I66" s="295">
        <v>7.5270000000000001</v>
      </c>
      <c r="J66" s="430">
        <v>51.36</v>
      </c>
      <c r="K66" s="295">
        <v>2.0015000000000001</v>
      </c>
      <c r="L66" s="430">
        <v>140.63</v>
      </c>
      <c r="M66" s="295">
        <v>6.3045</v>
      </c>
      <c r="N66" s="430">
        <v>66.7</v>
      </c>
      <c r="O66" s="295">
        <v>2.589</v>
      </c>
      <c r="P66" s="430">
        <v>194.05</v>
      </c>
      <c r="Q66" s="295">
        <v>7.6859999999999999</v>
      </c>
      <c r="R66" s="430">
        <v>226.53</v>
      </c>
      <c r="S66" s="295">
        <v>5.1825000000000001</v>
      </c>
      <c r="T66" s="430">
        <v>115.97</v>
      </c>
      <c r="U66" s="295">
        <v>4.4654999999999996</v>
      </c>
      <c r="V66" s="430">
        <v>181</v>
      </c>
      <c r="W66" s="295">
        <v>6.4604999999999997</v>
      </c>
      <c r="X66" s="430">
        <v>137.78</v>
      </c>
      <c r="Y66" s="295">
        <v>4.9124999999999996</v>
      </c>
      <c r="Z66" s="430">
        <v>270.63</v>
      </c>
      <c r="AA66" s="295">
        <v>7.8985000000000003</v>
      </c>
      <c r="AB66" s="430">
        <v>154.15</v>
      </c>
      <c r="AC66" s="295">
        <v>5.21</v>
      </c>
    </row>
    <row r="67" spans="1:29">
      <c r="A67" t="s">
        <v>314</v>
      </c>
      <c r="B67" s="430">
        <v>1495.03</v>
      </c>
      <c r="C67" s="295">
        <v>31.451000000000001</v>
      </c>
      <c r="D67" s="430">
        <v>2054.5</v>
      </c>
      <c r="E67" s="295">
        <v>34.805999999999997</v>
      </c>
      <c r="F67" s="430">
        <v>1567.17</v>
      </c>
      <c r="G67" s="295">
        <v>48.036499999999997</v>
      </c>
      <c r="H67" s="430">
        <v>1725.99</v>
      </c>
      <c r="I67" s="295">
        <v>48.4895</v>
      </c>
      <c r="J67" s="430">
        <v>455.88</v>
      </c>
      <c r="K67" s="295">
        <v>17.95</v>
      </c>
      <c r="L67" s="430">
        <v>853.2</v>
      </c>
      <c r="M67" s="295">
        <v>20.518000000000001</v>
      </c>
      <c r="N67" s="430">
        <v>580.32000000000005</v>
      </c>
      <c r="O67" s="295">
        <v>17.723500000000001</v>
      </c>
      <c r="P67" s="430">
        <v>1003.95</v>
      </c>
      <c r="Q67" s="295">
        <v>23.580500000000001</v>
      </c>
      <c r="R67" s="430">
        <v>2513.0100000000002</v>
      </c>
      <c r="S67" s="295">
        <v>57.043500000000002</v>
      </c>
      <c r="T67" s="430">
        <v>839.68</v>
      </c>
      <c r="U67" s="295">
        <v>34.511000000000003</v>
      </c>
      <c r="V67" s="430">
        <v>1409.55</v>
      </c>
      <c r="W67" s="295">
        <v>21.507999999999999</v>
      </c>
      <c r="X67" s="430">
        <v>1105.96</v>
      </c>
      <c r="Y67" s="295">
        <v>26.1175</v>
      </c>
      <c r="Z67" s="430">
        <v>2834.6</v>
      </c>
      <c r="AA67" s="295">
        <v>29.564499999999999</v>
      </c>
      <c r="AB67" s="430">
        <v>1036.3900000000001</v>
      </c>
      <c r="AC67" s="295">
        <v>22.034500000000001</v>
      </c>
    </row>
    <row r="68" spans="1:29">
      <c r="A68" t="s">
        <v>315</v>
      </c>
      <c r="B68" s="430">
        <v>211.47</v>
      </c>
      <c r="C68" s="295">
        <v>7.6</v>
      </c>
      <c r="D68" s="430">
        <v>372.37</v>
      </c>
      <c r="E68" s="295">
        <v>8.1349999999999998</v>
      </c>
      <c r="F68" s="430">
        <v>238.47</v>
      </c>
      <c r="G68" s="295">
        <v>8.1315000000000008</v>
      </c>
      <c r="H68" s="430">
        <v>279.77999999999997</v>
      </c>
      <c r="I68" s="295">
        <v>7.3239999999999998</v>
      </c>
      <c r="J68" s="430">
        <v>54.18</v>
      </c>
      <c r="K68" s="295">
        <v>2.4375</v>
      </c>
      <c r="L68" s="430">
        <v>143.54</v>
      </c>
      <c r="M68" s="295">
        <v>5.8105000000000002</v>
      </c>
      <c r="N68" s="430">
        <v>141.04</v>
      </c>
      <c r="O68" s="295">
        <v>4.3040000000000003</v>
      </c>
      <c r="P68" s="430">
        <v>168.51</v>
      </c>
      <c r="Q68" s="295">
        <v>5.9494999999999996</v>
      </c>
      <c r="R68" s="430">
        <v>351.17</v>
      </c>
      <c r="S68" s="295">
        <v>12.6265</v>
      </c>
      <c r="T68" s="430">
        <v>153.41</v>
      </c>
      <c r="U68" s="295">
        <v>7.8849999999999998</v>
      </c>
      <c r="V68" s="430">
        <v>237.63</v>
      </c>
      <c r="W68" s="295">
        <v>9.3275000000000006</v>
      </c>
      <c r="X68" s="430">
        <v>217.07</v>
      </c>
      <c r="Y68" s="295">
        <v>6.6315</v>
      </c>
      <c r="Z68" s="430">
        <v>518.54</v>
      </c>
      <c r="AA68" s="295">
        <v>17.169499999999999</v>
      </c>
      <c r="AB68" s="430">
        <v>219.52</v>
      </c>
      <c r="AC68" s="295">
        <v>8.7475000000000005</v>
      </c>
    </row>
    <row r="69" spans="1:29">
      <c r="A69" t="s">
        <v>316</v>
      </c>
      <c r="B69" s="430">
        <v>493.64</v>
      </c>
      <c r="C69" s="295">
        <v>15.236499999999999</v>
      </c>
      <c r="D69" s="430">
        <v>577.53</v>
      </c>
      <c r="E69" s="295">
        <v>14.4175</v>
      </c>
      <c r="F69" s="430">
        <v>453.42</v>
      </c>
      <c r="G69" s="295">
        <v>20.260000000000002</v>
      </c>
      <c r="H69" s="430">
        <v>466.02</v>
      </c>
      <c r="I69" s="295">
        <v>8.1910000000000007</v>
      </c>
      <c r="J69" s="430">
        <v>102.35</v>
      </c>
      <c r="K69" s="295">
        <v>6.3075000000000001</v>
      </c>
      <c r="L69" s="430">
        <v>241.22</v>
      </c>
      <c r="M69" s="295">
        <v>11.26</v>
      </c>
      <c r="N69" s="430">
        <v>161.78</v>
      </c>
      <c r="O69" s="295">
        <v>8.65</v>
      </c>
      <c r="P69" s="430">
        <v>307.61</v>
      </c>
      <c r="Q69" s="295">
        <v>12.660500000000001</v>
      </c>
      <c r="R69" s="430">
        <v>689.24</v>
      </c>
      <c r="S69" s="295">
        <v>25.764500000000002</v>
      </c>
      <c r="T69" s="430">
        <v>258.36</v>
      </c>
      <c r="U69" s="295">
        <v>9.6315000000000008</v>
      </c>
      <c r="V69" s="430">
        <v>421.34</v>
      </c>
      <c r="W69" s="295">
        <v>17.997</v>
      </c>
      <c r="X69" s="430">
        <v>333.97</v>
      </c>
      <c r="Y69" s="295">
        <v>13.371499999999999</v>
      </c>
      <c r="Z69" s="430">
        <v>984.75</v>
      </c>
      <c r="AA69" s="295">
        <v>22.728000000000002</v>
      </c>
      <c r="AB69" s="430">
        <v>341.31</v>
      </c>
      <c r="AC69" s="295">
        <v>15.579499999999999</v>
      </c>
    </row>
    <row r="70" spans="1:29">
      <c r="A70" t="s">
        <v>317</v>
      </c>
      <c r="B70" s="430">
        <v>98.2</v>
      </c>
      <c r="C70" s="295">
        <v>3.5819999999999999</v>
      </c>
      <c r="D70" s="430">
        <v>104.48</v>
      </c>
      <c r="E70" s="295">
        <v>2.9735</v>
      </c>
      <c r="F70" s="430">
        <v>117.12</v>
      </c>
      <c r="G70" s="295">
        <v>4.3045</v>
      </c>
      <c r="H70" s="430">
        <v>108.22</v>
      </c>
      <c r="I70" s="295">
        <v>4.2785000000000002</v>
      </c>
      <c r="J70" s="430">
        <v>31.37</v>
      </c>
      <c r="K70" s="295">
        <v>1.042</v>
      </c>
      <c r="L70" s="430">
        <v>48.06</v>
      </c>
      <c r="M70" s="295">
        <v>0.98799999999999999</v>
      </c>
      <c r="N70" s="430">
        <v>48.19</v>
      </c>
      <c r="O70" s="295">
        <v>1.736</v>
      </c>
      <c r="P70" s="430">
        <v>64.19</v>
      </c>
      <c r="Q70" s="295">
        <v>2.399</v>
      </c>
      <c r="R70" s="430">
        <v>130.09</v>
      </c>
      <c r="S70" s="295">
        <v>4.9275000000000002</v>
      </c>
      <c r="T70" s="430">
        <v>58.64</v>
      </c>
      <c r="U70" s="295">
        <v>2.8725000000000001</v>
      </c>
      <c r="V70" s="430">
        <v>102.21</v>
      </c>
      <c r="W70" s="295">
        <v>3.3260000000000001</v>
      </c>
      <c r="X70" s="430">
        <v>80.959999999999994</v>
      </c>
      <c r="Y70" s="295">
        <v>2.7404999999999999</v>
      </c>
      <c r="Z70" s="430">
        <v>180.54</v>
      </c>
      <c r="AA70" s="295">
        <v>4.5235000000000003</v>
      </c>
      <c r="AB70" s="430">
        <v>89.12</v>
      </c>
      <c r="AC70" s="295">
        <v>3.2509999999999999</v>
      </c>
    </row>
    <row r="71" spans="1:29">
      <c r="A71" t="s">
        <v>318</v>
      </c>
      <c r="B71" s="430">
        <v>801.91</v>
      </c>
      <c r="C71" s="295">
        <v>10.0985</v>
      </c>
      <c r="D71" s="430">
        <v>937.88</v>
      </c>
      <c r="E71" s="295">
        <v>21.188500000000001</v>
      </c>
      <c r="F71" s="430">
        <v>766.42</v>
      </c>
      <c r="G71" s="295">
        <v>24.8935</v>
      </c>
      <c r="H71" s="430">
        <v>984.68</v>
      </c>
      <c r="I71" s="295">
        <v>32.865000000000002</v>
      </c>
      <c r="J71" s="430">
        <v>221.77</v>
      </c>
      <c r="K71" s="295">
        <v>8.9190000000000005</v>
      </c>
      <c r="L71" s="430">
        <v>574.84</v>
      </c>
      <c r="M71" s="295">
        <v>22.773</v>
      </c>
      <c r="N71" s="430">
        <v>284.88</v>
      </c>
      <c r="O71" s="295">
        <v>11.125</v>
      </c>
      <c r="P71" s="430">
        <v>712.9</v>
      </c>
      <c r="Q71" s="295">
        <v>28.06</v>
      </c>
      <c r="R71" s="430">
        <v>1312.01</v>
      </c>
      <c r="S71" s="295">
        <v>46.5</v>
      </c>
      <c r="T71" s="430">
        <v>492.62</v>
      </c>
      <c r="U71" s="295">
        <v>17.765999999999998</v>
      </c>
      <c r="V71" s="430">
        <v>698.08</v>
      </c>
      <c r="W71" s="295">
        <v>10.919499999999999</v>
      </c>
      <c r="X71" s="430">
        <v>496.01</v>
      </c>
      <c r="Y71" s="295">
        <v>18.291499999999999</v>
      </c>
      <c r="Z71" s="430">
        <v>1288.99</v>
      </c>
      <c r="AA71" s="295">
        <v>7.5880000000000001</v>
      </c>
      <c r="AB71" s="430">
        <v>420.01</v>
      </c>
      <c r="AC71" s="295">
        <v>14.776999999999999</v>
      </c>
    </row>
    <row r="72" spans="1:29">
      <c r="A72" t="s">
        <v>319</v>
      </c>
      <c r="B72" s="430">
        <v>198.75</v>
      </c>
      <c r="C72" s="295">
        <v>7.8734999999999999</v>
      </c>
      <c r="D72" s="430">
        <v>222.75</v>
      </c>
      <c r="E72" s="295">
        <v>6.1755000000000004</v>
      </c>
      <c r="F72" s="430">
        <v>209.36</v>
      </c>
      <c r="G72" s="295">
        <v>7.9764999999999997</v>
      </c>
      <c r="H72" s="430">
        <v>201.17</v>
      </c>
      <c r="I72" s="295">
        <v>5.0385</v>
      </c>
      <c r="J72" s="430">
        <v>57.6</v>
      </c>
      <c r="K72" s="295">
        <v>3.5415000000000001</v>
      </c>
      <c r="L72" s="430">
        <v>92.98</v>
      </c>
      <c r="M72" s="295">
        <v>4.1085000000000003</v>
      </c>
      <c r="N72" s="430">
        <v>63.82</v>
      </c>
      <c r="O72" s="295">
        <v>4.1280000000000001</v>
      </c>
      <c r="P72" s="430">
        <v>105.76</v>
      </c>
      <c r="Q72" s="295">
        <v>5.0214999999999996</v>
      </c>
      <c r="R72" s="430">
        <v>260.81</v>
      </c>
      <c r="S72" s="295">
        <v>7.6639999999999997</v>
      </c>
      <c r="T72" s="430">
        <v>69.86</v>
      </c>
      <c r="U72" s="295">
        <v>3.7519999999999998</v>
      </c>
      <c r="V72" s="430">
        <v>146.28</v>
      </c>
      <c r="W72" s="295">
        <v>6.8330000000000002</v>
      </c>
      <c r="X72" s="430">
        <v>115.54</v>
      </c>
      <c r="Y72" s="295">
        <v>3.637</v>
      </c>
      <c r="Z72" s="430">
        <v>291.70999999999998</v>
      </c>
      <c r="AA72" s="295">
        <v>5.6265000000000001</v>
      </c>
      <c r="AB72" s="430">
        <v>113.47</v>
      </c>
      <c r="AC72" s="295">
        <v>5.2815000000000003</v>
      </c>
    </row>
    <row r="73" spans="1:29">
      <c r="A73" t="s">
        <v>320</v>
      </c>
      <c r="B73" s="430">
        <v>444.5</v>
      </c>
      <c r="C73" s="295">
        <v>10.8055</v>
      </c>
      <c r="D73" s="430">
        <v>596.97</v>
      </c>
      <c r="E73" s="295">
        <v>18.158000000000001</v>
      </c>
      <c r="F73" s="430">
        <v>484.68</v>
      </c>
      <c r="G73" s="295">
        <v>19.48</v>
      </c>
      <c r="H73" s="430">
        <v>491.12</v>
      </c>
      <c r="I73" s="295">
        <v>13.131</v>
      </c>
      <c r="J73" s="430">
        <v>164.67</v>
      </c>
      <c r="K73" s="295">
        <v>5.7709999999999999</v>
      </c>
      <c r="L73" s="430">
        <v>293.85000000000002</v>
      </c>
      <c r="M73" s="295">
        <v>8.4875000000000007</v>
      </c>
      <c r="N73" s="430">
        <v>278.89999999999998</v>
      </c>
      <c r="O73" s="295">
        <v>5.3895</v>
      </c>
      <c r="P73" s="430">
        <v>355.27</v>
      </c>
      <c r="Q73" s="295">
        <v>6.9604999999999997</v>
      </c>
      <c r="R73" s="430">
        <v>591.41</v>
      </c>
      <c r="S73" s="295">
        <v>21.5075</v>
      </c>
      <c r="T73" s="430">
        <v>299.57</v>
      </c>
      <c r="U73" s="295">
        <v>12.583500000000001</v>
      </c>
      <c r="V73" s="430">
        <v>482.13</v>
      </c>
      <c r="W73" s="295">
        <v>17.337</v>
      </c>
      <c r="X73" s="430">
        <v>379.49</v>
      </c>
      <c r="Y73" s="295">
        <v>12.839</v>
      </c>
      <c r="Z73" s="430">
        <v>933.42</v>
      </c>
      <c r="AA73" s="295">
        <v>25.5335</v>
      </c>
      <c r="AB73" s="430">
        <v>412.52</v>
      </c>
      <c r="AC73" s="295">
        <v>12.9795</v>
      </c>
    </row>
    <row r="74" spans="1:29">
      <c r="A74" t="s">
        <v>321</v>
      </c>
      <c r="B74" s="430">
        <v>1126.96</v>
      </c>
      <c r="C74" s="295">
        <v>18.484999999999999</v>
      </c>
      <c r="D74" s="430">
        <v>1383.14</v>
      </c>
      <c r="E74" s="295">
        <v>21.969000000000001</v>
      </c>
      <c r="F74" s="430">
        <v>1226.21</v>
      </c>
      <c r="G74" s="295">
        <v>39.854999999999997</v>
      </c>
      <c r="H74" s="430">
        <v>1338.01</v>
      </c>
      <c r="I74" s="295">
        <v>34.112499999999997</v>
      </c>
      <c r="J74" s="430">
        <v>574.38</v>
      </c>
      <c r="K74" s="295">
        <v>19.259</v>
      </c>
      <c r="L74" s="430">
        <v>820.45</v>
      </c>
      <c r="M74" s="295">
        <v>19.0885</v>
      </c>
      <c r="N74" s="430">
        <v>500.14</v>
      </c>
      <c r="O74" s="295">
        <v>10.18</v>
      </c>
      <c r="P74" s="430">
        <v>899.1</v>
      </c>
      <c r="Q74" s="295">
        <v>12.526</v>
      </c>
      <c r="R74" s="430">
        <v>1413.52</v>
      </c>
      <c r="S74" s="295">
        <v>41.618000000000002</v>
      </c>
      <c r="T74" s="430">
        <v>721.44</v>
      </c>
      <c r="U74" s="295">
        <v>9.7164999999999999</v>
      </c>
      <c r="V74" s="430">
        <v>1136.46</v>
      </c>
      <c r="W74" s="295">
        <v>28.3475</v>
      </c>
      <c r="X74" s="430">
        <v>928.76</v>
      </c>
      <c r="Y74" s="295">
        <v>26.981999999999999</v>
      </c>
      <c r="Z74" s="430">
        <v>1730.58</v>
      </c>
      <c r="AA74" s="295">
        <v>14.654500000000001</v>
      </c>
      <c r="AB74" s="430">
        <v>892.28</v>
      </c>
      <c r="AC74" s="295">
        <v>13.5025</v>
      </c>
    </row>
    <row r="75" spans="1:29">
      <c r="A75" t="s">
        <v>322</v>
      </c>
      <c r="B75" s="430">
        <v>129.04</v>
      </c>
      <c r="C75" s="295">
        <v>5.0155000000000003</v>
      </c>
      <c r="D75" s="430">
        <v>231.01</v>
      </c>
      <c r="E75" s="295">
        <v>8.5350000000000001</v>
      </c>
      <c r="F75" s="430">
        <v>142.72</v>
      </c>
      <c r="G75" s="295">
        <v>5.9580000000000002</v>
      </c>
      <c r="H75" s="430">
        <v>166.55</v>
      </c>
      <c r="I75" s="295">
        <v>5.8410000000000002</v>
      </c>
      <c r="J75" s="430">
        <v>47.38</v>
      </c>
      <c r="K75" s="295">
        <v>2.4544999999999999</v>
      </c>
      <c r="L75" s="430">
        <v>88.34</v>
      </c>
      <c r="M75" s="295">
        <v>3.948</v>
      </c>
      <c r="N75" s="430">
        <v>0</v>
      </c>
      <c r="O75" s="295">
        <v>0</v>
      </c>
      <c r="P75" s="430">
        <v>131.97999999999999</v>
      </c>
      <c r="Q75" s="295">
        <v>5.577</v>
      </c>
      <c r="R75" s="430">
        <v>149.71</v>
      </c>
      <c r="S75" s="295">
        <v>6.266</v>
      </c>
      <c r="T75" s="430">
        <v>98</v>
      </c>
      <c r="U75" s="295">
        <v>4.8274999999999997</v>
      </c>
      <c r="V75" s="430">
        <v>138.87</v>
      </c>
      <c r="W75" s="295">
        <v>5.5540000000000003</v>
      </c>
      <c r="X75" s="430">
        <v>116.54</v>
      </c>
      <c r="Y75" s="295">
        <v>5.3</v>
      </c>
      <c r="Z75" s="430">
        <v>274.05</v>
      </c>
      <c r="AA75" s="295">
        <v>7.2645</v>
      </c>
      <c r="AB75" s="430">
        <v>101.87</v>
      </c>
      <c r="AC75" s="295">
        <v>4.4770000000000003</v>
      </c>
    </row>
    <row r="76" spans="1:29">
      <c r="A76" t="s">
        <v>323</v>
      </c>
      <c r="B76" s="430">
        <v>86.95</v>
      </c>
      <c r="C76" s="295">
        <v>3.5710000000000002</v>
      </c>
      <c r="D76" s="430">
        <v>166.47</v>
      </c>
      <c r="E76" s="295">
        <v>3.9914999999999998</v>
      </c>
      <c r="F76" s="430">
        <v>125.61</v>
      </c>
      <c r="G76" s="295">
        <v>4.6805000000000003</v>
      </c>
      <c r="H76" s="430">
        <v>127.76</v>
      </c>
      <c r="I76" s="295">
        <v>3.819</v>
      </c>
      <c r="J76" s="430">
        <v>83.02</v>
      </c>
      <c r="K76" s="295">
        <v>3.6524999999999999</v>
      </c>
      <c r="L76" s="430">
        <v>75.73</v>
      </c>
      <c r="M76" s="295">
        <v>3.6385000000000001</v>
      </c>
      <c r="N76" s="430">
        <v>69.81</v>
      </c>
      <c r="O76" s="295">
        <v>3.3184999999999998</v>
      </c>
      <c r="P76" s="430">
        <v>98.03</v>
      </c>
      <c r="Q76" s="295">
        <v>4.3944999999999999</v>
      </c>
      <c r="R76" s="430">
        <v>153.02000000000001</v>
      </c>
      <c r="S76" s="295">
        <v>5.7690000000000001</v>
      </c>
      <c r="T76" s="430">
        <v>70.44</v>
      </c>
      <c r="U76" s="295">
        <v>4.5389999999999997</v>
      </c>
      <c r="V76" s="430">
        <v>146.66</v>
      </c>
      <c r="W76" s="295">
        <v>5.9960000000000004</v>
      </c>
      <c r="X76" s="430">
        <v>104.41</v>
      </c>
      <c r="Y76" s="295">
        <v>5.35</v>
      </c>
      <c r="Z76" s="430">
        <v>251.66</v>
      </c>
      <c r="AA76" s="295">
        <v>8.2114999999999991</v>
      </c>
      <c r="AB76" s="430">
        <v>112.2</v>
      </c>
      <c r="AC76" s="295">
        <v>4.7195</v>
      </c>
    </row>
    <row r="77" spans="1:29">
      <c r="A77" t="s">
        <v>324</v>
      </c>
      <c r="B77" s="430">
        <v>568.91999999999996</v>
      </c>
      <c r="C77" s="295">
        <v>15.085000000000001</v>
      </c>
      <c r="D77" s="430">
        <v>580.51</v>
      </c>
      <c r="E77" s="295">
        <v>20.576000000000001</v>
      </c>
      <c r="F77" s="430">
        <v>467.56</v>
      </c>
      <c r="G77" s="295">
        <v>19.122</v>
      </c>
      <c r="H77" s="430">
        <v>510.2</v>
      </c>
      <c r="I77" s="295">
        <v>19.760999999999999</v>
      </c>
      <c r="J77" s="430">
        <v>140.24</v>
      </c>
      <c r="K77" s="295">
        <v>5.8914999999999997</v>
      </c>
      <c r="L77" s="430">
        <v>298.67</v>
      </c>
      <c r="M77" s="295">
        <v>12.391999999999999</v>
      </c>
      <c r="N77" s="430">
        <v>161.25</v>
      </c>
      <c r="O77" s="295">
        <v>6.93</v>
      </c>
      <c r="P77" s="430">
        <v>358.03</v>
      </c>
      <c r="Q77" s="295">
        <v>13.048500000000001</v>
      </c>
      <c r="R77" s="430">
        <v>654.34</v>
      </c>
      <c r="S77" s="295">
        <v>21.962499999999999</v>
      </c>
      <c r="T77" s="430">
        <v>275.20999999999998</v>
      </c>
      <c r="U77" s="295">
        <v>12.327999999999999</v>
      </c>
      <c r="V77" s="430">
        <v>425.57</v>
      </c>
      <c r="W77" s="295">
        <v>15.675000000000001</v>
      </c>
      <c r="X77" s="430">
        <v>349.25</v>
      </c>
      <c r="Y77" s="295">
        <v>11.7</v>
      </c>
      <c r="Z77" s="430">
        <v>706</v>
      </c>
      <c r="AA77" s="295">
        <v>14.2615</v>
      </c>
      <c r="AB77" s="430">
        <v>315.64</v>
      </c>
      <c r="AC77" s="295">
        <v>11.5405</v>
      </c>
    </row>
    <row r="78" spans="1:29">
      <c r="A78" t="s">
        <v>325</v>
      </c>
      <c r="B78" s="430">
        <v>464.99</v>
      </c>
      <c r="C78" s="295">
        <v>7.9080000000000004</v>
      </c>
      <c r="D78" s="430">
        <v>493.51</v>
      </c>
      <c r="E78" s="295">
        <v>18.82</v>
      </c>
      <c r="F78" s="430">
        <v>444.3</v>
      </c>
      <c r="G78" s="295">
        <v>20.606000000000002</v>
      </c>
      <c r="H78" s="430">
        <v>467.95</v>
      </c>
      <c r="I78" s="295">
        <v>18.762499999999999</v>
      </c>
      <c r="J78" s="430">
        <v>163.85</v>
      </c>
      <c r="K78" s="295">
        <v>7.1405000000000003</v>
      </c>
      <c r="L78" s="430">
        <v>314.51</v>
      </c>
      <c r="M78" s="295">
        <v>14.14</v>
      </c>
      <c r="N78" s="430">
        <v>202.59</v>
      </c>
      <c r="O78" s="295">
        <v>6.133</v>
      </c>
      <c r="P78" s="430">
        <v>356.88</v>
      </c>
      <c r="Q78" s="295">
        <v>16.096</v>
      </c>
      <c r="R78" s="430">
        <v>454.51</v>
      </c>
      <c r="S78" s="295">
        <v>3.1185</v>
      </c>
      <c r="T78" s="430">
        <v>240.85</v>
      </c>
      <c r="U78" s="295">
        <v>12.798999999999999</v>
      </c>
      <c r="V78" s="430">
        <v>358.62</v>
      </c>
      <c r="W78" s="295">
        <v>13.5875</v>
      </c>
      <c r="X78" s="430">
        <v>269.16000000000003</v>
      </c>
      <c r="Y78" s="295">
        <v>12.904</v>
      </c>
      <c r="Z78" s="430">
        <v>529.28</v>
      </c>
      <c r="AA78" s="295">
        <v>14.2895</v>
      </c>
      <c r="AB78" s="430">
        <v>316.95999999999998</v>
      </c>
      <c r="AC78" s="295">
        <v>10.586</v>
      </c>
    </row>
    <row r="79" spans="1:29">
      <c r="A79" t="s">
        <v>326</v>
      </c>
      <c r="B79" s="430">
        <v>163.82</v>
      </c>
      <c r="C79" s="295">
        <v>6.2785000000000002</v>
      </c>
      <c r="D79" s="430">
        <v>180.43</v>
      </c>
      <c r="E79" s="295">
        <v>5.1130000000000004</v>
      </c>
      <c r="F79" s="430">
        <v>159.16999999999999</v>
      </c>
      <c r="G79" s="295">
        <v>5.923</v>
      </c>
      <c r="H79" s="430">
        <v>134.29</v>
      </c>
      <c r="I79" s="295">
        <v>1.583</v>
      </c>
      <c r="J79" s="430">
        <v>40.700000000000003</v>
      </c>
      <c r="K79" s="295">
        <v>1.71</v>
      </c>
      <c r="L79" s="430">
        <v>65.98</v>
      </c>
      <c r="M79" s="295">
        <v>2.3614999999999999</v>
      </c>
      <c r="N79" s="430">
        <v>71.010000000000005</v>
      </c>
      <c r="O79" s="295">
        <v>3.0985</v>
      </c>
      <c r="P79" s="430">
        <v>104.91</v>
      </c>
      <c r="Q79" s="295">
        <v>4.3704999999999998</v>
      </c>
      <c r="R79" s="430">
        <v>201.25</v>
      </c>
      <c r="S79" s="295">
        <v>7.6520000000000001</v>
      </c>
      <c r="T79" s="430">
        <v>78.47</v>
      </c>
      <c r="U79" s="295">
        <v>2.1665000000000001</v>
      </c>
      <c r="V79" s="430">
        <v>161.57</v>
      </c>
      <c r="W79" s="295">
        <v>4.8789999999999996</v>
      </c>
      <c r="X79" s="430">
        <v>113.97</v>
      </c>
      <c r="Y79" s="295">
        <v>1.171</v>
      </c>
      <c r="Z79" s="430">
        <v>303.02999999999997</v>
      </c>
      <c r="AA79" s="295">
        <v>5.2510000000000003</v>
      </c>
      <c r="AB79" s="430">
        <v>99.12</v>
      </c>
      <c r="AC79" s="295">
        <v>4.3449999999999998</v>
      </c>
    </row>
    <row r="80" spans="1:29">
      <c r="A80" t="s">
        <v>327</v>
      </c>
      <c r="B80" s="430">
        <v>52.84</v>
      </c>
      <c r="C80" s="295">
        <v>0.98199999999999998</v>
      </c>
      <c r="D80" s="430">
        <v>0</v>
      </c>
      <c r="E80" s="295">
        <v>0.13850000000000001</v>
      </c>
      <c r="F80" s="430">
        <v>0</v>
      </c>
      <c r="G80" s="295">
        <v>0.04</v>
      </c>
      <c r="H80" s="430">
        <v>1.02</v>
      </c>
      <c r="I80" s="295">
        <v>0.154</v>
      </c>
      <c r="J80" s="430">
        <v>0</v>
      </c>
      <c r="K80" s="295">
        <v>0</v>
      </c>
      <c r="L80" s="430">
        <v>0</v>
      </c>
      <c r="M80" s="295">
        <v>2.1499999999999998E-2</v>
      </c>
      <c r="N80" s="430">
        <v>207.75</v>
      </c>
      <c r="O80" s="295">
        <v>1.224</v>
      </c>
      <c r="P80" s="430">
        <v>0</v>
      </c>
      <c r="Q80" s="295">
        <v>0</v>
      </c>
      <c r="R80" s="430">
        <v>1.59</v>
      </c>
      <c r="S80" s="295">
        <v>0.20699999999999999</v>
      </c>
      <c r="T80" s="430">
        <v>0</v>
      </c>
      <c r="U80" s="295">
        <v>1.9E-2</v>
      </c>
      <c r="V80" s="430">
        <v>0</v>
      </c>
      <c r="W80" s="295">
        <v>0</v>
      </c>
      <c r="X80" s="430">
        <v>0</v>
      </c>
      <c r="Y80" s="295">
        <v>0.08</v>
      </c>
      <c r="Z80" s="430">
        <v>2.04</v>
      </c>
      <c r="AA80" s="295">
        <v>0.187</v>
      </c>
      <c r="AB80" s="430">
        <v>0</v>
      </c>
      <c r="AC80" s="295">
        <v>6.8000000000000005E-2</v>
      </c>
    </row>
    <row r="81" spans="1:29">
      <c r="A81" t="s">
        <v>328</v>
      </c>
      <c r="B81" s="430">
        <v>925.15</v>
      </c>
      <c r="C81" s="295">
        <v>27.556999999999999</v>
      </c>
      <c r="D81" s="430">
        <v>1185.33</v>
      </c>
      <c r="E81" s="295">
        <v>32.895499999999998</v>
      </c>
      <c r="F81" s="430">
        <v>970.84</v>
      </c>
      <c r="G81" s="295">
        <v>36.43</v>
      </c>
      <c r="H81" s="430">
        <v>845.52</v>
      </c>
      <c r="I81" s="295">
        <v>10.5875</v>
      </c>
      <c r="J81" s="430">
        <v>209.79</v>
      </c>
      <c r="K81" s="295">
        <v>8.4789999999999992</v>
      </c>
      <c r="L81" s="430">
        <v>543.02</v>
      </c>
      <c r="M81" s="295">
        <v>16.282</v>
      </c>
      <c r="N81" s="430">
        <v>393.1</v>
      </c>
      <c r="O81" s="295">
        <v>13.986000000000001</v>
      </c>
      <c r="P81" s="430">
        <v>616.16</v>
      </c>
      <c r="Q81" s="295">
        <v>24.985499999999998</v>
      </c>
      <c r="R81" s="430">
        <v>1180.04</v>
      </c>
      <c r="S81" s="295">
        <v>42</v>
      </c>
      <c r="T81" s="430">
        <v>479.22</v>
      </c>
      <c r="U81" s="295">
        <v>13.403</v>
      </c>
      <c r="V81" s="430">
        <v>909.46</v>
      </c>
      <c r="W81" s="295">
        <v>18.018999999999998</v>
      </c>
      <c r="X81" s="430">
        <v>657.28</v>
      </c>
      <c r="Y81" s="295">
        <v>4.6825000000000001</v>
      </c>
      <c r="Z81" s="430">
        <v>2010.44</v>
      </c>
      <c r="AA81" s="295">
        <v>16.061</v>
      </c>
      <c r="AB81" s="430">
        <v>690.19</v>
      </c>
      <c r="AC81" s="295">
        <v>26.1555</v>
      </c>
    </row>
    <row r="82" spans="1:29">
      <c r="A82" t="s">
        <v>329</v>
      </c>
      <c r="B82" s="430">
        <v>956.18</v>
      </c>
      <c r="C82" s="295">
        <v>25.143000000000001</v>
      </c>
      <c r="D82" s="430">
        <v>1469.53</v>
      </c>
      <c r="E82" s="295">
        <v>22.32</v>
      </c>
      <c r="F82" s="430">
        <v>1222.4100000000001</v>
      </c>
      <c r="G82" s="295">
        <v>38.731000000000002</v>
      </c>
      <c r="H82" s="430">
        <v>1212.3</v>
      </c>
      <c r="I82" s="295">
        <v>28.039000000000001</v>
      </c>
      <c r="J82" s="430">
        <v>458.62</v>
      </c>
      <c r="K82" s="295">
        <v>18.920999999999999</v>
      </c>
      <c r="L82" s="430">
        <v>678.82</v>
      </c>
      <c r="M82" s="295">
        <v>18.797999999999998</v>
      </c>
      <c r="N82" s="430">
        <v>445.54</v>
      </c>
      <c r="O82" s="295">
        <v>7.1355000000000004</v>
      </c>
      <c r="P82" s="430">
        <v>730.95</v>
      </c>
      <c r="Q82" s="295">
        <v>14.9175</v>
      </c>
      <c r="R82" s="430">
        <v>1892.46</v>
      </c>
      <c r="S82" s="295">
        <v>58.470999999999997</v>
      </c>
      <c r="T82" s="430">
        <v>656.74</v>
      </c>
      <c r="U82" s="295">
        <v>18.721499999999999</v>
      </c>
      <c r="V82" s="430">
        <v>1185.25</v>
      </c>
      <c r="W82" s="295">
        <v>31.7395</v>
      </c>
      <c r="X82" s="430">
        <v>884.06</v>
      </c>
      <c r="Y82" s="295">
        <v>25.882000000000001</v>
      </c>
      <c r="Z82" s="430">
        <v>2126.64</v>
      </c>
      <c r="AA82" s="295">
        <v>43.265999999999998</v>
      </c>
      <c r="AB82" s="430">
        <v>793.89</v>
      </c>
      <c r="AC82" s="295">
        <v>19.3565</v>
      </c>
    </row>
    <row r="83" spans="1:29">
      <c r="A83" t="s">
        <v>330</v>
      </c>
      <c r="B83" s="430">
        <v>59.35</v>
      </c>
      <c r="C83" s="295">
        <v>2.8450000000000002</v>
      </c>
      <c r="D83" s="430">
        <v>65.459999999999994</v>
      </c>
      <c r="E83" s="295">
        <v>2.7440000000000002</v>
      </c>
      <c r="F83" s="430">
        <v>63.89</v>
      </c>
      <c r="G83" s="295">
        <v>2.2894999999999999</v>
      </c>
      <c r="H83" s="430">
        <v>134.6</v>
      </c>
      <c r="I83" s="295">
        <v>3.9784999999999999</v>
      </c>
      <c r="J83" s="430">
        <v>563.94000000000005</v>
      </c>
      <c r="K83" s="295">
        <v>15.977499999999999</v>
      </c>
      <c r="L83" s="430">
        <v>51.46</v>
      </c>
      <c r="M83" s="295">
        <v>1.284</v>
      </c>
      <c r="N83" s="430">
        <v>40.6</v>
      </c>
      <c r="O83" s="295">
        <v>1.2735000000000001</v>
      </c>
      <c r="P83" s="430">
        <v>28.59</v>
      </c>
      <c r="Q83" s="295">
        <v>0.5665</v>
      </c>
      <c r="R83" s="430">
        <v>65.23</v>
      </c>
      <c r="S83" s="295">
        <v>2.0485000000000002</v>
      </c>
      <c r="T83" s="430">
        <v>23.18</v>
      </c>
      <c r="U83" s="295">
        <v>0.72050000000000003</v>
      </c>
      <c r="V83" s="430">
        <v>50.17</v>
      </c>
      <c r="W83" s="295">
        <v>2.306</v>
      </c>
      <c r="X83" s="430">
        <v>75.63</v>
      </c>
      <c r="Y83" s="295">
        <v>2.0665</v>
      </c>
      <c r="Z83" s="430">
        <v>71.33</v>
      </c>
      <c r="AA83" s="295">
        <v>2.0950000000000002</v>
      </c>
      <c r="AB83" s="430">
        <v>51.81</v>
      </c>
      <c r="AC83" s="295">
        <v>1.8225</v>
      </c>
    </row>
    <row r="84" spans="1:29">
      <c r="A84" t="s">
        <v>331</v>
      </c>
      <c r="B84" s="430">
        <v>671.78</v>
      </c>
      <c r="C84" s="295">
        <v>23.349499999999999</v>
      </c>
      <c r="D84" s="430">
        <v>728.7</v>
      </c>
      <c r="E84" s="295">
        <v>18.320499999999999</v>
      </c>
      <c r="F84" s="430">
        <v>745.46</v>
      </c>
      <c r="G84" s="295">
        <v>26.473500000000001</v>
      </c>
      <c r="H84" s="430">
        <v>539.79999999999995</v>
      </c>
      <c r="I84" s="295">
        <v>9.2974999999999994</v>
      </c>
      <c r="J84" s="430">
        <v>170.6</v>
      </c>
      <c r="K84" s="295">
        <v>8.8949999999999996</v>
      </c>
      <c r="L84" s="430">
        <v>339.44</v>
      </c>
      <c r="M84" s="295">
        <v>10.311999999999999</v>
      </c>
      <c r="N84" s="430">
        <v>275.48</v>
      </c>
      <c r="O84" s="295">
        <v>14.246499999999999</v>
      </c>
      <c r="P84" s="430">
        <v>352.71</v>
      </c>
      <c r="Q84" s="295">
        <v>10.512499999999999</v>
      </c>
      <c r="R84" s="430">
        <v>622.70000000000005</v>
      </c>
      <c r="S84" s="295">
        <v>12.388</v>
      </c>
      <c r="T84" s="430">
        <v>227.58</v>
      </c>
      <c r="U84" s="295">
        <v>13.919499999999999</v>
      </c>
      <c r="V84" s="430">
        <v>491.84</v>
      </c>
      <c r="W84" s="295">
        <v>17.096</v>
      </c>
      <c r="X84" s="430">
        <v>441.29</v>
      </c>
      <c r="Y84" s="295">
        <v>18.402999999999999</v>
      </c>
      <c r="Z84" s="430">
        <v>839.1</v>
      </c>
      <c r="AA84" s="295">
        <v>4.1890000000000001</v>
      </c>
      <c r="AB84" s="430">
        <v>381.72</v>
      </c>
      <c r="AC84" s="295">
        <v>15.099500000000001</v>
      </c>
    </row>
    <row r="85" spans="1:29">
      <c r="A85" t="s">
        <v>332</v>
      </c>
      <c r="B85" s="430">
        <v>12.32</v>
      </c>
      <c r="C85" s="295">
        <v>0.28549999999999998</v>
      </c>
      <c r="D85" s="430">
        <v>14.14</v>
      </c>
      <c r="E85" s="295">
        <v>0.38300000000000001</v>
      </c>
      <c r="F85" s="430">
        <v>15.91</v>
      </c>
      <c r="G85" s="295">
        <v>0.32200000000000001</v>
      </c>
      <c r="H85" s="430">
        <v>26.81</v>
      </c>
      <c r="I85" s="295">
        <v>0.33500000000000002</v>
      </c>
      <c r="J85" s="430">
        <v>64.25</v>
      </c>
      <c r="K85" s="295">
        <v>1.607</v>
      </c>
      <c r="L85" s="430">
        <v>7.01</v>
      </c>
      <c r="M85" s="295">
        <v>0.14849999999999999</v>
      </c>
      <c r="N85" s="430">
        <v>7.4</v>
      </c>
      <c r="O85" s="295">
        <v>0.27300000000000002</v>
      </c>
      <c r="P85" s="430">
        <v>5.66</v>
      </c>
      <c r="Q85" s="295">
        <v>0.23100000000000001</v>
      </c>
      <c r="R85" s="430">
        <v>15.17</v>
      </c>
      <c r="S85" s="295">
        <v>0.29549999999999998</v>
      </c>
      <c r="T85" s="430">
        <v>9.8000000000000007</v>
      </c>
      <c r="U85" s="295">
        <v>0.25</v>
      </c>
      <c r="V85" s="430">
        <v>11.97</v>
      </c>
      <c r="W85" s="295">
        <v>0.30249999999999999</v>
      </c>
      <c r="X85" s="430">
        <v>12.66</v>
      </c>
      <c r="Y85" s="295">
        <v>0.28749999999999998</v>
      </c>
      <c r="Z85" s="430">
        <v>28.9</v>
      </c>
      <c r="AA85" s="295">
        <v>0.58150000000000002</v>
      </c>
      <c r="AB85" s="430">
        <v>12.98</v>
      </c>
      <c r="AC85" s="295">
        <v>0.36199999999999999</v>
      </c>
    </row>
    <row r="86" spans="1:29">
      <c r="A86" t="s">
        <v>333</v>
      </c>
      <c r="B86" s="430">
        <v>936.66</v>
      </c>
      <c r="C86" s="295">
        <v>18.4405</v>
      </c>
      <c r="D86" s="430">
        <v>1474.24</v>
      </c>
      <c r="E86" s="295">
        <v>26.4495</v>
      </c>
      <c r="F86" s="430">
        <v>1073.7</v>
      </c>
      <c r="G86" s="295">
        <v>34.707500000000003</v>
      </c>
      <c r="H86" s="430">
        <v>1185.81</v>
      </c>
      <c r="I86" s="295">
        <v>7.6835000000000004</v>
      </c>
      <c r="J86" s="430">
        <v>271.58999999999997</v>
      </c>
      <c r="K86" s="295">
        <v>11.295500000000001</v>
      </c>
      <c r="L86" s="430">
        <v>590.02</v>
      </c>
      <c r="M86" s="295">
        <v>18.68</v>
      </c>
      <c r="N86" s="430">
        <v>416.7</v>
      </c>
      <c r="O86" s="295">
        <v>7.7880000000000003</v>
      </c>
      <c r="P86" s="430">
        <v>688.02</v>
      </c>
      <c r="Q86" s="295">
        <v>16.073499999999999</v>
      </c>
      <c r="R86" s="430">
        <v>1628.7</v>
      </c>
      <c r="S86" s="295">
        <v>56.436999999999998</v>
      </c>
      <c r="T86" s="430">
        <v>659.98</v>
      </c>
      <c r="U86" s="295">
        <v>26.036000000000001</v>
      </c>
      <c r="V86" s="430">
        <v>1080.75</v>
      </c>
      <c r="W86" s="295">
        <v>21.726500000000001</v>
      </c>
      <c r="X86" s="430">
        <v>847.01</v>
      </c>
      <c r="Y86" s="295">
        <v>19.666</v>
      </c>
      <c r="Z86" s="430">
        <v>2596.59</v>
      </c>
      <c r="AA86" s="295">
        <v>47.081499999999998</v>
      </c>
      <c r="AB86" s="430">
        <v>842.41</v>
      </c>
      <c r="AC86" s="295">
        <v>36.015000000000001</v>
      </c>
    </row>
    <row r="87" spans="1:29">
      <c r="A87" t="s">
        <v>334</v>
      </c>
      <c r="B87" s="430">
        <v>3333.42</v>
      </c>
      <c r="C87" s="295">
        <v>58.47</v>
      </c>
      <c r="D87" s="430">
        <v>4654.33</v>
      </c>
      <c r="E87" s="295">
        <v>22.074999999999999</v>
      </c>
      <c r="F87" s="430">
        <v>4428.26</v>
      </c>
      <c r="G87" s="295">
        <v>57.609000000000002</v>
      </c>
      <c r="H87" s="430">
        <v>3783.14</v>
      </c>
      <c r="I87" s="295">
        <v>95.611000000000004</v>
      </c>
      <c r="J87" s="430">
        <v>1161.45</v>
      </c>
      <c r="K87" s="295">
        <v>32.774000000000001</v>
      </c>
      <c r="L87" s="430">
        <v>1851.82</v>
      </c>
      <c r="M87" s="295">
        <v>59.274000000000001</v>
      </c>
      <c r="N87" s="430">
        <v>1614.68</v>
      </c>
      <c r="O87" s="295">
        <v>23.768999999999998</v>
      </c>
      <c r="P87" s="430">
        <v>2264.12</v>
      </c>
      <c r="Q87" s="295">
        <v>28.185500000000001</v>
      </c>
      <c r="R87" s="430">
        <v>4622.6499999999996</v>
      </c>
      <c r="S87" s="295">
        <v>49.0045</v>
      </c>
      <c r="T87" s="430">
        <v>1912.56</v>
      </c>
      <c r="U87" s="295">
        <v>38.78</v>
      </c>
      <c r="V87" s="430">
        <v>3578.2</v>
      </c>
      <c r="W87" s="295">
        <v>45.375</v>
      </c>
      <c r="X87" s="430">
        <v>2452.54</v>
      </c>
      <c r="Y87" s="295">
        <v>57.847999999999999</v>
      </c>
      <c r="Z87" s="430">
        <v>6619.58</v>
      </c>
      <c r="AA87" s="295">
        <v>12.288</v>
      </c>
      <c r="AB87" s="430">
        <v>2823.26</v>
      </c>
      <c r="AC87" s="295">
        <v>19.732500000000002</v>
      </c>
    </row>
    <row r="88" spans="1:29">
      <c r="A88" t="s">
        <v>335</v>
      </c>
      <c r="B88" s="430">
        <v>2.54</v>
      </c>
      <c r="C88" s="295">
        <v>6.9000000000000006E-2</v>
      </c>
      <c r="D88" s="430">
        <v>2.82</v>
      </c>
      <c r="E88" s="295">
        <v>6.7000000000000004E-2</v>
      </c>
      <c r="F88" s="430">
        <v>1.53</v>
      </c>
      <c r="G88" s="295">
        <v>3.7999999999999999E-2</v>
      </c>
      <c r="H88" s="430">
        <v>9.09</v>
      </c>
      <c r="I88" s="295">
        <v>0.30649999999999999</v>
      </c>
      <c r="J88" s="430">
        <v>8.36</v>
      </c>
      <c r="K88" s="295">
        <v>0.3125</v>
      </c>
      <c r="L88" s="430">
        <v>1.34</v>
      </c>
      <c r="M88" s="295">
        <v>2.1499999999999998E-2</v>
      </c>
      <c r="N88" s="430">
        <v>2.84</v>
      </c>
      <c r="O88" s="295">
        <v>0.08</v>
      </c>
      <c r="P88" s="430">
        <v>1.54</v>
      </c>
      <c r="Q88" s="295">
        <v>3.7999999999999999E-2</v>
      </c>
      <c r="R88" s="430">
        <v>1.89</v>
      </c>
      <c r="S88" s="295">
        <v>4.1500000000000002E-2</v>
      </c>
      <c r="T88" s="430">
        <v>2.0299999999999998</v>
      </c>
      <c r="U88" s="295">
        <v>3.5999999999999997E-2</v>
      </c>
      <c r="V88" s="430">
        <v>2.48</v>
      </c>
      <c r="W88" s="295">
        <v>3.6999999999999998E-2</v>
      </c>
      <c r="X88" s="430">
        <v>2.72</v>
      </c>
      <c r="Y88" s="295">
        <v>3.85E-2</v>
      </c>
      <c r="Z88" s="430">
        <v>2.27</v>
      </c>
      <c r="AA88" s="295">
        <v>0.05</v>
      </c>
      <c r="AB88" s="430">
        <v>3.3</v>
      </c>
      <c r="AC88" s="295">
        <v>0.11749999999999999</v>
      </c>
    </row>
    <row r="89" spans="1:29">
      <c r="A89" t="s">
        <v>336</v>
      </c>
      <c r="B89" s="430">
        <v>88.51</v>
      </c>
      <c r="C89" s="295">
        <v>3.7875000000000001</v>
      </c>
      <c r="D89" s="430">
        <v>98.66</v>
      </c>
      <c r="E89" s="295">
        <v>4.4809999999999999</v>
      </c>
      <c r="F89" s="430">
        <v>89.25</v>
      </c>
      <c r="G89" s="295">
        <v>4.1740000000000004</v>
      </c>
      <c r="H89" s="430">
        <v>96.91</v>
      </c>
      <c r="I89" s="295">
        <v>3.06</v>
      </c>
      <c r="J89" s="430">
        <v>153</v>
      </c>
      <c r="K89" s="295">
        <v>5.8259999999999996</v>
      </c>
      <c r="L89" s="430">
        <v>51.77</v>
      </c>
      <c r="M89" s="295">
        <v>2.3639999999999999</v>
      </c>
      <c r="N89" s="430">
        <v>42.75</v>
      </c>
      <c r="O89" s="295">
        <v>1.9775</v>
      </c>
      <c r="P89" s="430">
        <v>58.67</v>
      </c>
      <c r="Q89" s="295">
        <v>2.7155</v>
      </c>
      <c r="R89" s="430">
        <v>114.32</v>
      </c>
      <c r="S89" s="295">
        <v>5.1779999999999999</v>
      </c>
      <c r="T89" s="430">
        <v>45.61</v>
      </c>
      <c r="U89" s="295">
        <v>2.2915000000000001</v>
      </c>
      <c r="V89" s="430">
        <v>80.989999999999995</v>
      </c>
      <c r="W89" s="295">
        <v>3.9009999999999998</v>
      </c>
      <c r="X89" s="430">
        <v>73.180000000000007</v>
      </c>
      <c r="Y89" s="295">
        <v>3.4790000000000001</v>
      </c>
      <c r="Z89" s="430">
        <v>166.64</v>
      </c>
      <c r="AA89" s="295">
        <v>5.55</v>
      </c>
      <c r="AB89" s="430">
        <v>67.55</v>
      </c>
      <c r="AC89" s="295">
        <v>3.173</v>
      </c>
    </row>
    <row r="90" spans="1:29">
      <c r="A90" t="s">
        <v>337</v>
      </c>
      <c r="B90" s="430">
        <v>497.61</v>
      </c>
      <c r="C90" s="295">
        <v>13.7325</v>
      </c>
      <c r="D90" s="430">
        <v>774.5</v>
      </c>
      <c r="E90" s="295">
        <v>13.275499999999999</v>
      </c>
      <c r="F90" s="430">
        <v>533.49</v>
      </c>
      <c r="G90" s="295">
        <v>18.792999999999999</v>
      </c>
      <c r="H90" s="430">
        <v>683.99</v>
      </c>
      <c r="I90" s="295">
        <v>2.6204999999999998</v>
      </c>
      <c r="J90" s="430">
        <v>214.85</v>
      </c>
      <c r="K90" s="295">
        <v>6.8739999999999997</v>
      </c>
      <c r="L90" s="430">
        <v>447.09</v>
      </c>
      <c r="M90" s="295">
        <v>7.9950000000000001</v>
      </c>
      <c r="N90" s="430">
        <v>260.33</v>
      </c>
      <c r="O90" s="295">
        <v>6.7225000000000001</v>
      </c>
      <c r="P90" s="430">
        <v>496.1</v>
      </c>
      <c r="Q90" s="295">
        <v>15.994</v>
      </c>
      <c r="R90" s="430">
        <v>926.58</v>
      </c>
      <c r="S90" s="295">
        <v>14.5785</v>
      </c>
      <c r="T90" s="430">
        <v>401.21</v>
      </c>
      <c r="U90" s="295">
        <v>9.1120000000000001</v>
      </c>
      <c r="V90" s="430">
        <v>611.79</v>
      </c>
      <c r="W90" s="295">
        <v>16.004000000000001</v>
      </c>
      <c r="X90" s="430">
        <v>581.25</v>
      </c>
      <c r="Y90" s="295">
        <v>15.528</v>
      </c>
      <c r="Z90" s="430">
        <v>1132.32</v>
      </c>
      <c r="AA90" s="295">
        <v>10.018000000000001</v>
      </c>
      <c r="AB90" s="430">
        <v>564.17999999999995</v>
      </c>
      <c r="AC90" s="295">
        <v>13.68</v>
      </c>
    </row>
    <row r="91" spans="1:29">
      <c r="A91" t="s">
        <v>338</v>
      </c>
      <c r="B91" s="430">
        <v>447.51</v>
      </c>
      <c r="C91" s="295">
        <v>15.054</v>
      </c>
      <c r="D91" s="430">
        <v>518.45000000000005</v>
      </c>
      <c r="E91" s="295">
        <v>18.643999999999998</v>
      </c>
      <c r="F91" s="430">
        <v>446.2</v>
      </c>
      <c r="G91" s="295">
        <v>17.227499999999999</v>
      </c>
      <c r="H91" s="430">
        <v>478.58</v>
      </c>
      <c r="I91" s="295">
        <v>7.44</v>
      </c>
      <c r="J91" s="430">
        <v>164.83</v>
      </c>
      <c r="K91" s="295">
        <v>6.0655000000000001</v>
      </c>
      <c r="L91" s="430">
        <v>245.22</v>
      </c>
      <c r="M91" s="295">
        <v>11.211499999999999</v>
      </c>
      <c r="N91" s="430">
        <v>170.81</v>
      </c>
      <c r="O91" s="295">
        <v>5.335</v>
      </c>
      <c r="P91" s="430">
        <v>340.78</v>
      </c>
      <c r="Q91" s="295">
        <v>8.7524999999999995</v>
      </c>
      <c r="R91" s="430">
        <v>546.02</v>
      </c>
      <c r="S91" s="295">
        <v>21.76</v>
      </c>
      <c r="T91" s="430">
        <v>256.94</v>
      </c>
      <c r="U91" s="295">
        <v>9.0860000000000003</v>
      </c>
      <c r="V91" s="430">
        <v>364.67</v>
      </c>
      <c r="W91" s="295">
        <v>12.097</v>
      </c>
      <c r="X91" s="430">
        <v>367.51</v>
      </c>
      <c r="Y91" s="295">
        <v>12.954000000000001</v>
      </c>
      <c r="Z91" s="430">
        <v>897.45</v>
      </c>
      <c r="AA91" s="295">
        <v>23.889500000000002</v>
      </c>
      <c r="AB91" s="430">
        <v>365.62</v>
      </c>
      <c r="AC91" s="295">
        <v>13.5855</v>
      </c>
    </row>
    <row r="92" spans="1:29">
      <c r="A92" t="s">
        <v>339</v>
      </c>
      <c r="B92" s="430">
        <v>151.99</v>
      </c>
      <c r="C92" s="295">
        <v>3.1375000000000002</v>
      </c>
      <c r="D92" s="430">
        <v>221</v>
      </c>
      <c r="E92" s="295">
        <v>7.7115</v>
      </c>
      <c r="F92" s="430">
        <v>141.26</v>
      </c>
      <c r="G92" s="295">
        <v>5.3390000000000004</v>
      </c>
      <c r="H92" s="430">
        <v>167.37</v>
      </c>
      <c r="I92" s="295">
        <v>6.9135</v>
      </c>
      <c r="J92" s="430">
        <v>29.28</v>
      </c>
      <c r="K92" s="295">
        <v>0.95850000000000002</v>
      </c>
      <c r="L92" s="430">
        <v>70.48</v>
      </c>
      <c r="M92" s="295">
        <v>2.673</v>
      </c>
      <c r="N92" s="430">
        <v>49.04</v>
      </c>
      <c r="O92" s="295">
        <v>1.9550000000000001</v>
      </c>
      <c r="P92" s="430">
        <v>106.21</v>
      </c>
      <c r="Q92" s="295">
        <v>2.1019999999999999</v>
      </c>
      <c r="R92" s="430">
        <v>200.29</v>
      </c>
      <c r="S92" s="295">
        <v>6.8289999999999997</v>
      </c>
      <c r="T92" s="430">
        <v>104.21</v>
      </c>
      <c r="U92" s="295">
        <v>4.5179999999999998</v>
      </c>
      <c r="V92" s="430">
        <v>157.38</v>
      </c>
      <c r="W92" s="295">
        <v>6.0789999999999997</v>
      </c>
      <c r="X92" s="430">
        <v>130.38</v>
      </c>
      <c r="Y92" s="295">
        <v>4.8654999999999999</v>
      </c>
      <c r="Z92" s="430">
        <v>308.85000000000002</v>
      </c>
      <c r="AA92" s="295">
        <v>11.6325</v>
      </c>
      <c r="AB92" s="430">
        <v>115.34</v>
      </c>
      <c r="AC92" s="295">
        <v>4.0739999999999998</v>
      </c>
    </row>
    <row r="93" spans="1:29">
      <c r="A93" t="s">
        <v>340</v>
      </c>
      <c r="B93" s="430">
        <v>342.44</v>
      </c>
      <c r="C93" s="295">
        <v>11.571</v>
      </c>
      <c r="D93" s="430">
        <v>568.12</v>
      </c>
      <c r="E93" s="295">
        <v>10.19</v>
      </c>
      <c r="F93" s="430">
        <v>492.17</v>
      </c>
      <c r="G93" s="295">
        <v>14.93</v>
      </c>
      <c r="H93" s="430">
        <v>563.69000000000005</v>
      </c>
      <c r="I93" s="295">
        <v>4.9794999999999998</v>
      </c>
      <c r="J93" s="430">
        <v>206.93</v>
      </c>
      <c r="K93" s="295">
        <v>6.4560000000000004</v>
      </c>
      <c r="L93" s="430">
        <v>401.16</v>
      </c>
      <c r="M93" s="295">
        <v>13.54</v>
      </c>
      <c r="N93" s="430">
        <v>197.86</v>
      </c>
      <c r="O93" s="295">
        <v>6.0735000000000001</v>
      </c>
      <c r="P93" s="430">
        <v>523.1</v>
      </c>
      <c r="Q93" s="295">
        <v>16.468499999999999</v>
      </c>
      <c r="R93" s="430">
        <v>584.65</v>
      </c>
      <c r="S93" s="295">
        <v>18.899000000000001</v>
      </c>
      <c r="T93" s="430">
        <v>323.22000000000003</v>
      </c>
      <c r="U93" s="295">
        <v>13.028499999999999</v>
      </c>
      <c r="V93" s="430">
        <v>447.51</v>
      </c>
      <c r="W93" s="295">
        <v>13.246499999999999</v>
      </c>
      <c r="X93" s="430">
        <v>435.64</v>
      </c>
      <c r="Y93" s="295">
        <v>13.013500000000001</v>
      </c>
      <c r="Z93" s="430">
        <v>909.2</v>
      </c>
      <c r="AA93" s="295">
        <v>19.240500000000001</v>
      </c>
      <c r="AB93" s="430">
        <v>397.58</v>
      </c>
      <c r="AC93" s="295">
        <v>14.962999999999999</v>
      </c>
    </row>
    <row r="94" spans="1:29">
      <c r="A94" t="s">
        <v>341</v>
      </c>
      <c r="B94" s="430">
        <v>18.190000000000001</v>
      </c>
      <c r="C94" s="295">
        <v>0.84799999999999998</v>
      </c>
      <c r="D94" s="430">
        <v>44.83</v>
      </c>
      <c r="E94" s="295">
        <v>1.5389999999999999</v>
      </c>
      <c r="F94" s="430">
        <v>28.05</v>
      </c>
      <c r="G94" s="295">
        <v>1.1234999999999999</v>
      </c>
      <c r="H94" s="430">
        <v>32.15</v>
      </c>
      <c r="I94" s="295">
        <v>1.113</v>
      </c>
      <c r="J94" s="430">
        <v>66.650000000000006</v>
      </c>
      <c r="K94" s="295">
        <v>2.6084999999999998</v>
      </c>
      <c r="L94" s="430">
        <v>10.76</v>
      </c>
      <c r="M94" s="295">
        <v>0.57599999999999996</v>
      </c>
      <c r="N94" s="430">
        <v>11.83</v>
      </c>
      <c r="O94" s="295">
        <v>0.58199999999999996</v>
      </c>
      <c r="P94" s="430">
        <v>19.920000000000002</v>
      </c>
      <c r="Q94" s="295">
        <v>1.0625</v>
      </c>
      <c r="R94" s="430">
        <v>60.14</v>
      </c>
      <c r="S94" s="295">
        <v>2.3995000000000002</v>
      </c>
      <c r="T94" s="430">
        <v>13.88</v>
      </c>
      <c r="U94" s="295">
        <v>0.86650000000000005</v>
      </c>
      <c r="V94" s="430">
        <v>48.95</v>
      </c>
      <c r="W94" s="295">
        <v>2.327</v>
      </c>
      <c r="X94" s="430">
        <v>39.18</v>
      </c>
      <c r="Y94" s="295">
        <v>1.8</v>
      </c>
      <c r="Z94" s="430">
        <v>121.22</v>
      </c>
      <c r="AA94" s="295">
        <v>3.5865</v>
      </c>
      <c r="AB94" s="430">
        <v>35.68</v>
      </c>
      <c r="AC94" s="295">
        <v>1.6519999999999999</v>
      </c>
    </row>
    <row r="95" spans="1:29">
      <c r="A95" t="s">
        <v>342</v>
      </c>
      <c r="B95" s="430">
        <v>28.48</v>
      </c>
      <c r="C95" s="295">
        <v>0.438</v>
      </c>
      <c r="D95" s="430">
        <v>34.43</v>
      </c>
      <c r="E95" s="295">
        <v>1.1725000000000001</v>
      </c>
      <c r="F95" s="430">
        <v>32.61</v>
      </c>
      <c r="G95" s="295">
        <v>1.091</v>
      </c>
      <c r="H95" s="430">
        <v>34.229999999999997</v>
      </c>
      <c r="I95" s="295">
        <v>1.3125</v>
      </c>
      <c r="J95" s="430">
        <v>6.56</v>
      </c>
      <c r="K95" s="295">
        <v>8.0000000000000002E-3</v>
      </c>
      <c r="L95" s="430">
        <v>17.54</v>
      </c>
      <c r="M95" s="295">
        <v>0.73899999999999999</v>
      </c>
      <c r="N95" s="430">
        <v>5.98</v>
      </c>
      <c r="O95" s="295">
        <v>0.21</v>
      </c>
      <c r="P95" s="430">
        <v>23.71</v>
      </c>
      <c r="Q95" s="295">
        <v>0.97899999999999998</v>
      </c>
      <c r="R95" s="430">
        <v>40.380000000000003</v>
      </c>
      <c r="S95" s="295">
        <v>1.3714999999999999</v>
      </c>
      <c r="T95" s="430">
        <v>20.83</v>
      </c>
      <c r="U95" s="295">
        <v>0.89800000000000002</v>
      </c>
      <c r="V95" s="430">
        <v>23.96</v>
      </c>
      <c r="W95" s="295">
        <v>0.51949999999999996</v>
      </c>
      <c r="X95" s="430">
        <v>20.6</v>
      </c>
      <c r="Y95" s="295">
        <v>0.82250000000000001</v>
      </c>
      <c r="Z95" s="430">
        <v>47.16</v>
      </c>
      <c r="AA95" s="295">
        <v>0.45550000000000002</v>
      </c>
      <c r="AB95" s="430">
        <v>18.07</v>
      </c>
      <c r="AC95" s="295">
        <v>0.59350000000000003</v>
      </c>
    </row>
    <row r="96" spans="1:29">
      <c r="A96" t="s">
        <v>343</v>
      </c>
      <c r="B96" s="430">
        <v>258.54000000000002</v>
      </c>
      <c r="C96" s="295">
        <v>9.2174999999999994</v>
      </c>
      <c r="D96" s="430">
        <v>290.89</v>
      </c>
      <c r="E96" s="295">
        <v>10.205</v>
      </c>
      <c r="F96" s="430">
        <v>257.33</v>
      </c>
      <c r="G96" s="295">
        <v>10.478999999999999</v>
      </c>
      <c r="H96" s="430">
        <v>199.26</v>
      </c>
      <c r="I96" s="295">
        <v>7.8079999999999998</v>
      </c>
      <c r="J96" s="430">
        <v>73.23</v>
      </c>
      <c r="K96" s="295">
        <v>3.012</v>
      </c>
      <c r="L96" s="430">
        <v>121.36</v>
      </c>
      <c r="M96" s="295">
        <v>5.3564999999999996</v>
      </c>
      <c r="N96" s="430">
        <v>116.05</v>
      </c>
      <c r="O96" s="295">
        <v>4.048</v>
      </c>
      <c r="P96" s="430">
        <v>139.49</v>
      </c>
      <c r="Q96" s="295">
        <v>6.2569999999999997</v>
      </c>
      <c r="R96" s="430">
        <v>308.86</v>
      </c>
      <c r="S96" s="295">
        <v>12.708500000000001</v>
      </c>
      <c r="T96" s="430">
        <v>110.49</v>
      </c>
      <c r="U96" s="295">
        <v>4.8070000000000004</v>
      </c>
      <c r="V96" s="430">
        <v>229.51</v>
      </c>
      <c r="W96" s="295">
        <v>8.4049999999999994</v>
      </c>
      <c r="X96" s="430">
        <v>167.42</v>
      </c>
      <c r="Y96" s="295">
        <v>6.7190000000000003</v>
      </c>
      <c r="Z96" s="430">
        <v>490.47</v>
      </c>
      <c r="AA96" s="295">
        <v>13.237</v>
      </c>
      <c r="AB96" s="430">
        <v>181.41</v>
      </c>
      <c r="AC96" s="295">
        <v>6.7679999999999998</v>
      </c>
    </row>
    <row r="97" spans="1:29">
      <c r="A97" t="s">
        <v>344</v>
      </c>
      <c r="B97" s="430">
        <v>388.8</v>
      </c>
      <c r="C97" s="295">
        <v>12.201000000000001</v>
      </c>
      <c r="D97" s="430">
        <v>436.09</v>
      </c>
      <c r="E97" s="295">
        <v>10.8965</v>
      </c>
      <c r="F97" s="430">
        <v>449.45</v>
      </c>
      <c r="G97" s="295">
        <v>15.622999999999999</v>
      </c>
      <c r="H97" s="430">
        <v>388.76</v>
      </c>
      <c r="I97" s="295">
        <v>8.9719999999999995</v>
      </c>
      <c r="J97" s="430">
        <v>146.11000000000001</v>
      </c>
      <c r="K97" s="295">
        <v>6.0644999999999998</v>
      </c>
      <c r="L97" s="430">
        <v>194.65</v>
      </c>
      <c r="M97" s="295">
        <v>8.58</v>
      </c>
      <c r="N97" s="430">
        <v>140.81</v>
      </c>
      <c r="O97" s="295">
        <v>6.4429999999999996</v>
      </c>
      <c r="P97" s="430">
        <v>254.26</v>
      </c>
      <c r="Q97" s="295">
        <v>9.1259999999999994</v>
      </c>
      <c r="R97" s="430">
        <v>449.41</v>
      </c>
      <c r="S97" s="295">
        <v>15.2835</v>
      </c>
      <c r="T97" s="430">
        <v>196.18</v>
      </c>
      <c r="U97" s="295">
        <v>7.202</v>
      </c>
      <c r="V97" s="430">
        <v>363.23</v>
      </c>
      <c r="W97" s="295">
        <v>10.685</v>
      </c>
      <c r="X97" s="430">
        <v>252.68</v>
      </c>
      <c r="Y97" s="295">
        <v>4.8285</v>
      </c>
      <c r="Z97" s="430">
        <v>735.26</v>
      </c>
      <c r="AA97" s="295">
        <v>11.391500000000001</v>
      </c>
      <c r="AB97" s="430">
        <v>265.32</v>
      </c>
      <c r="AC97" s="295">
        <v>10.685</v>
      </c>
    </row>
    <row r="98" spans="1:29">
      <c r="A98" t="s">
        <v>345</v>
      </c>
      <c r="B98" s="430">
        <v>116</v>
      </c>
      <c r="C98" s="295">
        <v>6.0369999999999999</v>
      </c>
      <c r="D98" s="430">
        <v>132.53</v>
      </c>
      <c r="E98" s="295">
        <v>8.1715</v>
      </c>
      <c r="F98" s="430">
        <v>56.66</v>
      </c>
      <c r="G98" s="295">
        <v>5.125</v>
      </c>
      <c r="H98" s="430">
        <v>89.2</v>
      </c>
      <c r="I98" s="295">
        <v>6.8484999999999996</v>
      </c>
      <c r="J98" s="430">
        <v>0</v>
      </c>
      <c r="K98" s="295">
        <v>2.2105000000000001</v>
      </c>
      <c r="L98" s="430">
        <v>8.24</v>
      </c>
      <c r="M98" s="295">
        <v>3.8334999999999999</v>
      </c>
      <c r="N98" s="430">
        <v>0</v>
      </c>
      <c r="O98" s="295">
        <v>1.0004999999999999</v>
      </c>
      <c r="P98" s="430">
        <v>54.89</v>
      </c>
      <c r="Q98" s="295">
        <v>5.6364999999999998</v>
      </c>
      <c r="R98" s="430">
        <v>100.74</v>
      </c>
      <c r="S98" s="295">
        <v>5.4889999999999999</v>
      </c>
      <c r="T98" s="430">
        <v>19.18</v>
      </c>
      <c r="U98" s="295">
        <v>3.7515000000000001</v>
      </c>
      <c r="V98" s="430">
        <v>47.42</v>
      </c>
      <c r="W98" s="295">
        <v>3.5745</v>
      </c>
      <c r="X98" s="430">
        <v>25.78</v>
      </c>
      <c r="Y98" s="295">
        <v>3.2645</v>
      </c>
      <c r="Z98" s="430">
        <v>106.54</v>
      </c>
      <c r="AA98" s="295">
        <v>3.7945000000000002</v>
      </c>
      <c r="AB98" s="430">
        <v>9.57</v>
      </c>
      <c r="AC98" s="295">
        <v>2.7410000000000001</v>
      </c>
    </row>
    <row r="99" spans="1:29">
      <c r="A99" t="s">
        <v>346</v>
      </c>
      <c r="B99" s="430">
        <v>68.02</v>
      </c>
      <c r="C99" s="295">
        <v>1.9784999999999999</v>
      </c>
      <c r="D99" s="430">
        <v>91.74</v>
      </c>
      <c r="E99" s="295">
        <v>3.964</v>
      </c>
      <c r="F99" s="430">
        <v>72.42</v>
      </c>
      <c r="G99" s="295">
        <v>3.2065000000000001</v>
      </c>
      <c r="H99" s="430">
        <v>82.6</v>
      </c>
      <c r="I99" s="295">
        <v>3.1194999999999999</v>
      </c>
      <c r="J99" s="430">
        <v>38.840000000000003</v>
      </c>
      <c r="K99" s="295">
        <v>1.4185000000000001</v>
      </c>
      <c r="L99" s="430">
        <v>42.66</v>
      </c>
      <c r="M99" s="295">
        <v>1.6154999999999999</v>
      </c>
      <c r="N99" s="430">
        <v>24.8</v>
      </c>
      <c r="O99" s="295">
        <v>0.61299999999999999</v>
      </c>
      <c r="P99" s="430">
        <v>51.81</v>
      </c>
      <c r="Q99" s="295">
        <v>2.3180000000000001</v>
      </c>
      <c r="R99" s="430">
        <v>94.31</v>
      </c>
      <c r="S99" s="295">
        <v>0.3075</v>
      </c>
      <c r="T99" s="430">
        <v>41.27</v>
      </c>
      <c r="U99" s="295">
        <v>1.9419999999999999</v>
      </c>
      <c r="V99" s="430">
        <v>66.25</v>
      </c>
      <c r="W99" s="295">
        <v>2.9</v>
      </c>
      <c r="X99" s="430">
        <v>53.88</v>
      </c>
      <c r="Y99" s="295">
        <v>2.468</v>
      </c>
      <c r="Z99" s="430">
        <v>132.36000000000001</v>
      </c>
      <c r="AA99" s="295">
        <v>4.7779999999999996</v>
      </c>
      <c r="AB99" s="430">
        <v>56.01</v>
      </c>
      <c r="AC99" s="295">
        <v>2.3180000000000001</v>
      </c>
    </row>
    <row r="100" spans="1:29">
      <c r="A100" t="s">
        <v>347</v>
      </c>
      <c r="B100" s="430">
        <v>138.49</v>
      </c>
      <c r="C100" s="295">
        <v>2.5655000000000001</v>
      </c>
      <c r="D100" s="430">
        <v>244.93</v>
      </c>
      <c r="E100" s="295">
        <v>4.3075000000000001</v>
      </c>
      <c r="F100" s="430">
        <v>168.22</v>
      </c>
      <c r="G100" s="295">
        <v>3.9584999999999999</v>
      </c>
      <c r="H100" s="430">
        <v>243.11</v>
      </c>
      <c r="I100" s="295">
        <v>1.1065</v>
      </c>
      <c r="J100" s="430">
        <v>95.62</v>
      </c>
      <c r="K100" s="295">
        <v>2.4365000000000001</v>
      </c>
      <c r="L100" s="430">
        <v>129.19999999999999</v>
      </c>
      <c r="M100" s="295">
        <v>1.1254999999999999</v>
      </c>
      <c r="N100" s="430">
        <v>69.84</v>
      </c>
      <c r="O100" s="295">
        <v>2.3824999999999998</v>
      </c>
      <c r="P100" s="430">
        <v>131</v>
      </c>
      <c r="Q100" s="295">
        <v>1.4395</v>
      </c>
      <c r="R100" s="430">
        <v>311.57</v>
      </c>
      <c r="S100" s="295">
        <v>7.827</v>
      </c>
      <c r="T100" s="430">
        <v>136.31</v>
      </c>
      <c r="U100" s="295">
        <v>3.9780000000000002</v>
      </c>
      <c r="V100" s="430">
        <v>197.22</v>
      </c>
      <c r="W100" s="295">
        <v>4.1479999999999997</v>
      </c>
      <c r="X100" s="430">
        <v>191.78</v>
      </c>
      <c r="Y100" s="295">
        <v>3.41</v>
      </c>
      <c r="Z100" s="430">
        <v>530.04999999999995</v>
      </c>
      <c r="AA100" s="295">
        <v>5.48</v>
      </c>
      <c r="AB100" s="430">
        <v>195.43</v>
      </c>
      <c r="AC100" s="295">
        <v>4.3869999999999996</v>
      </c>
    </row>
    <row r="101" spans="1:29">
      <c r="A101" t="s">
        <v>348</v>
      </c>
      <c r="B101" s="430">
        <v>2.1800000000000002</v>
      </c>
      <c r="C101" s="295">
        <v>4.7500000000000001E-2</v>
      </c>
      <c r="D101" s="430">
        <v>13.45</v>
      </c>
      <c r="E101" s="295">
        <v>5.8999999999999997E-2</v>
      </c>
      <c r="F101" s="430">
        <v>5.81</v>
      </c>
      <c r="G101" s="295">
        <v>0.19</v>
      </c>
      <c r="H101" s="430">
        <v>2.19</v>
      </c>
      <c r="I101" s="295">
        <v>0</v>
      </c>
      <c r="J101" s="430">
        <v>1.35</v>
      </c>
      <c r="K101" s="295">
        <v>0.04</v>
      </c>
      <c r="L101" s="430">
        <v>4.84</v>
      </c>
      <c r="M101" s="295">
        <v>7.4999999999999997E-2</v>
      </c>
      <c r="N101" s="430">
        <v>0</v>
      </c>
      <c r="O101" s="295">
        <v>0</v>
      </c>
      <c r="P101" s="430">
        <v>1.97</v>
      </c>
      <c r="Q101" s="295">
        <v>7.3999999999999996E-2</v>
      </c>
      <c r="R101" s="430">
        <v>15.98</v>
      </c>
      <c r="S101" s="295">
        <v>0.46850000000000003</v>
      </c>
      <c r="T101" s="430">
        <v>1.63</v>
      </c>
      <c r="U101" s="295">
        <v>6.6500000000000004E-2</v>
      </c>
      <c r="V101" s="430">
        <v>11.93</v>
      </c>
      <c r="W101" s="295">
        <v>0.1275</v>
      </c>
      <c r="X101" s="430">
        <v>8.5399999999999991</v>
      </c>
      <c r="Y101" s="295">
        <v>5.3999999999999999E-2</v>
      </c>
      <c r="Z101" s="430">
        <v>26</v>
      </c>
      <c r="AA101" s="295">
        <v>0.46650000000000003</v>
      </c>
      <c r="AB101" s="430">
        <v>9.31</v>
      </c>
      <c r="AC101" s="295">
        <v>0.3805</v>
      </c>
    </row>
    <row r="102" spans="1:29">
      <c r="A102" t="s">
        <v>349</v>
      </c>
      <c r="B102" s="430">
        <v>338.71</v>
      </c>
      <c r="C102" s="295">
        <v>6.4610000000000003</v>
      </c>
      <c r="D102" s="430">
        <v>535.82000000000005</v>
      </c>
      <c r="E102" s="295">
        <v>14.6495</v>
      </c>
      <c r="F102" s="430">
        <v>447.03</v>
      </c>
      <c r="G102" s="295">
        <v>22.180499999999999</v>
      </c>
      <c r="H102" s="430">
        <v>438.38</v>
      </c>
      <c r="I102" s="295">
        <v>7.5655000000000001</v>
      </c>
      <c r="J102" s="430">
        <v>128.44</v>
      </c>
      <c r="K102" s="295">
        <v>6.4844999999999997</v>
      </c>
      <c r="L102" s="430">
        <v>275.37</v>
      </c>
      <c r="M102" s="295">
        <v>12.497999999999999</v>
      </c>
      <c r="N102" s="430">
        <v>159.41999999999999</v>
      </c>
      <c r="O102" s="295">
        <v>8.1460000000000008</v>
      </c>
      <c r="P102" s="430">
        <v>282.86</v>
      </c>
      <c r="Q102" s="295">
        <v>13.334</v>
      </c>
      <c r="R102" s="430">
        <v>505.01</v>
      </c>
      <c r="S102" s="295">
        <v>22.218</v>
      </c>
      <c r="T102" s="430">
        <v>244.64</v>
      </c>
      <c r="U102" s="295">
        <v>7.6929999999999996</v>
      </c>
      <c r="V102" s="430">
        <v>354.34</v>
      </c>
      <c r="W102" s="295">
        <v>17.325500000000002</v>
      </c>
      <c r="X102" s="430">
        <v>332.06</v>
      </c>
      <c r="Y102" s="295">
        <v>13.702</v>
      </c>
      <c r="Z102" s="430">
        <v>718.89</v>
      </c>
      <c r="AA102" s="295">
        <v>19.1645</v>
      </c>
      <c r="AB102" s="430">
        <v>364.33</v>
      </c>
      <c r="AC102" s="295">
        <v>14.8505</v>
      </c>
    </row>
    <row r="103" spans="1:29">
      <c r="A103" t="s">
        <v>350</v>
      </c>
      <c r="B103" s="430">
        <v>54.7</v>
      </c>
      <c r="C103" s="295">
        <v>2.4624999999999999</v>
      </c>
      <c r="D103" s="430">
        <v>40.08</v>
      </c>
      <c r="E103" s="295">
        <v>0.85450000000000004</v>
      </c>
      <c r="F103" s="430">
        <v>33.67</v>
      </c>
      <c r="G103" s="295">
        <v>1.6930000000000001</v>
      </c>
      <c r="H103" s="430">
        <v>27.46</v>
      </c>
      <c r="I103" s="295">
        <v>1.248</v>
      </c>
      <c r="J103" s="430">
        <v>12.16</v>
      </c>
      <c r="K103" s="295">
        <v>0.86350000000000005</v>
      </c>
      <c r="L103" s="430">
        <v>8.48</v>
      </c>
      <c r="M103" s="295">
        <v>0.64949999999999997</v>
      </c>
      <c r="N103" s="430">
        <v>4.49</v>
      </c>
      <c r="O103" s="295">
        <v>0.52</v>
      </c>
      <c r="P103" s="430">
        <v>19.920000000000002</v>
      </c>
      <c r="Q103" s="295">
        <v>1.2635000000000001</v>
      </c>
      <c r="R103" s="430">
        <v>31.59</v>
      </c>
      <c r="S103" s="295">
        <v>1.4159999999999999</v>
      </c>
      <c r="T103" s="430">
        <v>12.68</v>
      </c>
      <c r="U103" s="295">
        <v>1.0894999999999999</v>
      </c>
      <c r="V103" s="430">
        <v>28.43</v>
      </c>
      <c r="W103" s="295">
        <v>1.6405000000000001</v>
      </c>
      <c r="X103" s="430">
        <v>25.45</v>
      </c>
      <c r="Y103" s="295">
        <v>1.6855</v>
      </c>
      <c r="Z103" s="430">
        <v>51.85</v>
      </c>
      <c r="AA103" s="295">
        <v>2.1074999999999999</v>
      </c>
      <c r="AB103" s="430">
        <v>17.239999999999998</v>
      </c>
      <c r="AC103" s="295">
        <v>1.18</v>
      </c>
    </row>
    <row r="104" spans="1:29">
      <c r="A104" t="s">
        <v>351</v>
      </c>
      <c r="B104" s="430">
        <v>2677.69</v>
      </c>
      <c r="C104" s="295">
        <v>13.624000000000001</v>
      </c>
      <c r="D104" s="430">
        <v>2405.2800000000002</v>
      </c>
      <c r="E104" s="295">
        <v>22.674499999999998</v>
      </c>
      <c r="F104" s="430">
        <v>3043.67</v>
      </c>
      <c r="G104" s="295">
        <v>49.089500000000001</v>
      </c>
      <c r="H104" s="430">
        <v>2101.38</v>
      </c>
      <c r="I104" s="295">
        <v>19.118500000000001</v>
      </c>
      <c r="J104" s="430">
        <v>967.02</v>
      </c>
      <c r="K104" s="295">
        <v>14.087</v>
      </c>
      <c r="L104" s="430">
        <v>1044.0999999999999</v>
      </c>
      <c r="M104" s="295">
        <v>26.233000000000001</v>
      </c>
      <c r="N104" s="430">
        <v>1367</v>
      </c>
      <c r="O104" s="295">
        <v>15.4915</v>
      </c>
      <c r="P104" s="430">
        <v>1320.47</v>
      </c>
      <c r="Q104" s="295">
        <v>1.6054999999999999</v>
      </c>
      <c r="R104" s="430">
        <v>3110.16</v>
      </c>
      <c r="S104" s="295">
        <v>37.398499999999999</v>
      </c>
      <c r="T104" s="430">
        <v>1178.24</v>
      </c>
      <c r="U104" s="295">
        <v>16.9025</v>
      </c>
      <c r="V104" s="430">
        <v>2563.7600000000002</v>
      </c>
      <c r="W104" s="295">
        <v>9.6150000000000002</v>
      </c>
      <c r="X104" s="430">
        <v>1558.53</v>
      </c>
      <c r="Y104" s="295">
        <v>26.610499999999998</v>
      </c>
      <c r="Z104" s="430">
        <v>3941.51</v>
      </c>
      <c r="AA104" s="295">
        <v>21.736999999999998</v>
      </c>
      <c r="AB104" s="430">
        <v>1544.55</v>
      </c>
      <c r="AC104" s="295">
        <v>29.599</v>
      </c>
    </row>
    <row r="105" spans="1:29">
      <c r="A105" t="s">
        <v>352</v>
      </c>
      <c r="B105" s="430">
        <v>71.75</v>
      </c>
      <c r="C105" s="295">
        <v>2.5259999999999998</v>
      </c>
      <c r="D105" s="430">
        <v>65.150000000000006</v>
      </c>
      <c r="E105" s="295">
        <v>2.25</v>
      </c>
      <c r="F105" s="430">
        <v>82.17</v>
      </c>
      <c r="G105" s="295">
        <v>3.056</v>
      </c>
      <c r="H105" s="430">
        <v>59.1</v>
      </c>
      <c r="I105" s="295">
        <v>2.0089999999999999</v>
      </c>
      <c r="J105" s="430">
        <v>35.78</v>
      </c>
      <c r="K105" s="295">
        <v>2.3864999999999998</v>
      </c>
      <c r="L105" s="430">
        <v>25.85</v>
      </c>
      <c r="M105" s="295">
        <v>1.081</v>
      </c>
      <c r="N105" s="430">
        <v>23.29</v>
      </c>
      <c r="O105" s="295">
        <v>0.45200000000000001</v>
      </c>
      <c r="P105" s="430">
        <v>61.95</v>
      </c>
      <c r="Q105" s="295">
        <v>2.1875</v>
      </c>
      <c r="R105" s="430">
        <v>84.31</v>
      </c>
      <c r="S105" s="295">
        <v>4.2290000000000001</v>
      </c>
      <c r="T105" s="430">
        <v>42.65</v>
      </c>
      <c r="U105" s="295">
        <v>1.8594999999999999</v>
      </c>
      <c r="V105" s="430">
        <v>72.05</v>
      </c>
      <c r="W105" s="295">
        <v>1.6919999999999999</v>
      </c>
      <c r="X105" s="430">
        <v>55.78</v>
      </c>
      <c r="Y105" s="295">
        <v>3.0950000000000002</v>
      </c>
      <c r="Z105" s="430">
        <v>140.65</v>
      </c>
      <c r="AA105" s="295">
        <v>6.2575000000000003</v>
      </c>
      <c r="AB105" s="430">
        <v>75.39</v>
      </c>
      <c r="AC105" s="295">
        <v>4</v>
      </c>
    </row>
    <row r="106" spans="1:29">
      <c r="A106" t="s">
        <v>353</v>
      </c>
      <c r="B106" s="430">
        <v>54.11</v>
      </c>
      <c r="C106" s="295">
        <v>1.54</v>
      </c>
      <c r="D106" s="430">
        <v>142.25</v>
      </c>
      <c r="E106" s="295">
        <v>1.1859999999999999</v>
      </c>
      <c r="F106" s="430">
        <v>130.59</v>
      </c>
      <c r="G106" s="295">
        <v>2.2995000000000001</v>
      </c>
      <c r="H106" s="430">
        <v>122.44</v>
      </c>
      <c r="I106" s="295">
        <v>0.96550000000000002</v>
      </c>
      <c r="J106" s="430">
        <v>29.86</v>
      </c>
      <c r="K106" s="295">
        <v>1.7390000000000001</v>
      </c>
      <c r="L106" s="430">
        <v>90.8</v>
      </c>
      <c r="M106" s="295">
        <v>2.5219999999999998</v>
      </c>
      <c r="N106" s="430">
        <v>24.58</v>
      </c>
      <c r="O106" s="295">
        <v>1.679</v>
      </c>
      <c r="P106" s="430">
        <v>105.69</v>
      </c>
      <c r="Q106" s="295">
        <v>3.7414999999999998</v>
      </c>
      <c r="R106" s="430">
        <v>125.13</v>
      </c>
      <c r="S106" s="295">
        <v>3.0019999999999998</v>
      </c>
      <c r="T106" s="430">
        <v>55.13</v>
      </c>
      <c r="U106" s="295">
        <v>2.706</v>
      </c>
      <c r="V106" s="430">
        <v>99.41</v>
      </c>
      <c r="W106" s="295">
        <v>2.2450000000000001</v>
      </c>
      <c r="X106" s="430">
        <v>79.150000000000006</v>
      </c>
      <c r="Y106" s="295">
        <v>2.532</v>
      </c>
      <c r="Z106" s="430">
        <v>210.63</v>
      </c>
      <c r="AA106" s="295">
        <v>2.5760000000000001</v>
      </c>
      <c r="AB106" s="430">
        <v>82.56</v>
      </c>
      <c r="AC106" s="295">
        <v>2.0739999999999998</v>
      </c>
    </row>
    <row r="107" spans="1:29">
      <c r="A107" t="s">
        <v>354</v>
      </c>
      <c r="B107" s="430">
        <v>244.85</v>
      </c>
      <c r="C107" s="295">
        <v>7.9219999999999997</v>
      </c>
      <c r="D107" s="430">
        <v>230.15</v>
      </c>
      <c r="E107" s="295">
        <v>14.592499999999999</v>
      </c>
      <c r="F107" s="430">
        <v>154.38</v>
      </c>
      <c r="G107" s="295">
        <v>10.467499999999999</v>
      </c>
      <c r="H107" s="430">
        <v>188.83</v>
      </c>
      <c r="I107" s="295">
        <v>11.7225</v>
      </c>
      <c r="J107" s="430">
        <v>0</v>
      </c>
      <c r="K107" s="295">
        <v>2.8959999999999999</v>
      </c>
      <c r="L107" s="430">
        <v>121.42</v>
      </c>
      <c r="M107" s="295">
        <v>8.7174999999999994</v>
      </c>
      <c r="N107" s="430">
        <v>21.01</v>
      </c>
      <c r="O107" s="295">
        <v>4.5410000000000004</v>
      </c>
      <c r="P107" s="430">
        <v>159.75</v>
      </c>
      <c r="Q107" s="295">
        <v>8.9179999999999993</v>
      </c>
      <c r="R107" s="430">
        <v>220.08</v>
      </c>
      <c r="S107" s="295">
        <v>8.59</v>
      </c>
      <c r="T107" s="430">
        <v>57.91</v>
      </c>
      <c r="U107" s="295">
        <v>7.8150000000000004</v>
      </c>
      <c r="V107" s="430">
        <v>91.39</v>
      </c>
      <c r="W107" s="295">
        <v>5.4295</v>
      </c>
      <c r="X107" s="430">
        <v>97.04</v>
      </c>
      <c r="Y107" s="295">
        <v>8.6155000000000008</v>
      </c>
      <c r="Z107" s="430">
        <v>115.54</v>
      </c>
      <c r="AA107" s="295">
        <v>4.3070000000000004</v>
      </c>
      <c r="AB107" s="430">
        <v>88.21</v>
      </c>
      <c r="AC107" s="295">
        <v>6.9195000000000002</v>
      </c>
    </row>
    <row r="108" spans="1:29">
      <c r="A108" t="s">
        <v>355</v>
      </c>
      <c r="B108" s="430">
        <v>185.09</v>
      </c>
      <c r="C108" s="295">
        <v>7.1524999999999999</v>
      </c>
      <c r="D108" s="430">
        <v>112.62</v>
      </c>
      <c r="E108" s="295">
        <v>5.048</v>
      </c>
      <c r="F108" s="430">
        <v>101.45</v>
      </c>
      <c r="G108" s="295">
        <v>5.6875</v>
      </c>
      <c r="H108" s="430">
        <v>105.35</v>
      </c>
      <c r="I108" s="295">
        <v>2.6059999999999999</v>
      </c>
      <c r="J108" s="430">
        <v>8.56</v>
      </c>
      <c r="K108" s="295">
        <v>2.5059999999999998</v>
      </c>
      <c r="L108" s="430">
        <v>95.19</v>
      </c>
      <c r="M108" s="295">
        <v>3.3774999999999999</v>
      </c>
      <c r="N108" s="430">
        <v>26.89</v>
      </c>
      <c r="O108" s="295">
        <v>3.0529999999999999</v>
      </c>
      <c r="P108" s="430">
        <v>94.1</v>
      </c>
      <c r="Q108" s="295">
        <v>5.0659999999999998</v>
      </c>
      <c r="R108" s="430">
        <v>104.72</v>
      </c>
      <c r="S108" s="295">
        <v>4.5964999999999998</v>
      </c>
      <c r="T108" s="430">
        <v>36.020000000000003</v>
      </c>
      <c r="U108" s="295">
        <v>3.9965000000000002</v>
      </c>
      <c r="V108" s="430">
        <v>58.93</v>
      </c>
      <c r="W108" s="295">
        <v>3.2210000000000001</v>
      </c>
      <c r="X108" s="430">
        <v>68.19</v>
      </c>
      <c r="Y108" s="295">
        <v>4.8615000000000004</v>
      </c>
      <c r="Z108" s="430">
        <v>71.87</v>
      </c>
      <c r="AA108" s="295">
        <v>4.2610000000000001</v>
      </c>
      <c r="AB108" s="430">
        <v>73.989999999999995</v>
      </c>
      <c r="AC108" s="295">
        <v>5.2945000000000002</v>
      </c>
    </row>
    <row r="109" spans="1:29">
      <c r="A109" t="s">
        <v>356</v>
      </c>
      <c r="B109" s="430">
        <v>29.11</v>
      </c>
      <c r="C109" s="295">
        <v>1.113</v>
      </c>
      <c r="D109" s="430">
        <v>50.94</v>
      </c>
      <c r="E109" s="295">
        <v>2.0415000000000001</v>
      </c>
      <c r="F109" s="430">
        <v>34.409999999999997</v>
      </c>
      <c r="G109" s="295">
        <v>1.4125000000000001</v>
      </c>
      <c r="H109" s="430">
        <v>39.979999999999997</v>
      </c>
      <c r="I109" s="295">
        <v>1.651</v>
      </c>
      <c r="J109" s="430">
        <v>20.91</v>
      </c>
      <c r="K109" s="295">
        <v>0.8095</v>
      </c>
      <c r="L109" s="430">
        <v>15.65</v>
      </c>
      <c r="M109" s="295">
        <v>0.57699999999999996</v>
      </c>
      <c r="N109" s="430">
        <v>11.68</v>
      </c>
      <c r="O109" s="295">
        <v>0.47649999999999998</v>
      </c>
      <c r="P109" s="430">
        <v>24.48</v>
      </c>
      <c r="Q109" s="295">
        <v>1.0004999999999999</v>
      </c>
      <c r="R109" s="430">
        <v>50.13</v>
      </c>
      <c r="S109" s="295">
        <v>1.9870000000000001</v>
      </c>
      <c r="T109" s="430">
        <v>17.559999999999999</v>
      </c>
      <c r="U109" s="295">
        <v>0.66649999999999998</v>
      </c>
      <c r="V109" s="430">
        <v>36.17</v>
      </c>
      <c r="W109" s="295">
        <v>1.6739999999999999</v>
      </c>
      <c r="X109" s="430">
        <v>30.04</v>
      </c>
      <c r="Y109" s="295">
        <v>1.32</v>
      </c>
      <c r="Z109" s="430">
        <v>74.8</v>
      </c>
      <c r="AA109" s="295">
        <v>3.0575000000000001</v>
      </c>
      <c r="AB109" s="430">
        <v>30.04</v>
      </c>
      <c r="AC109" s="295">
        <v>1.2164999999999999</v>
      </c>
    </row>
    <row r="110" spans="1:29">
      <c r="A110" t="s">
        <v>357</v>
      </c>
      <c r="B110" s="430">
        <v>0</v>
      </c>
      <c r="C110" s="295">
        <v>0</v>
      </c>
      <c r="D110" s="430">
        <v>0</v>
      </c>
      <c r="E110" s="295">
        <v>0</v>
      </c>
      <c r="F110" s="430">
        <v>0</v>
      </c>
      <c r="G110" s="295">
        <v>0</v>
      </c>
      <c r="H110" s="430">
        <v>0</v>
      </c>
      <c r="I110" s="295">
        <v>0</v>
      </c>
      <c r="J110" s="430">
        <v>0</v>
      </c>
      <c r="K110" s="295">
        <v>0</v>
      </c>
      <c r="L110" s="430">
        <v>0</v>
      </c>
      <c r="M110" s="295">
        <v>0</v>
      </c>
      <c r="N110" s="430">
        <v>0</v>
      </c>
      <c r="O110" s="295">
        <v>0</v>
      </c>
      <c r="P110" s="430">
        <v>0</v>
      </c>
      <c r="Q110" s="295">
        <v>0</v>
      </c>
      <c r="R110" s="430">
        <v>0</v>
      </c>
      <c r="S110" s="295">
        <v>0</v>
      </c>
      <c r="T110" s="430">
        <v>0</v>
      </c>
      <c r="U110" s="295">
        <v>0</v>
      </c>
      <c r="V110" s="430">
        <v>0</v>
      </c>
      <c r="W110" s="295">
        <v>0</v>
      </c>
      <c r="X110" s="430">
        <v>1.98</v>
      </c>
      <c r="Y110" s="295">
        <v>0.20799999999999999</v>
      </c>
      <c r="Z110" s="430">
        <v>0</v>
      </c>
      <c r="AA110" s="295">
        <v>0</v>
      </c>
      <c r="AB110" s="430">
        <v>0</v>
      </c>
      <c r="AC110" s="295">
        <v>0</v>
      </c>
    </row>
    <row r="111" spans="1:29">
      <c r="A111" t="s">
        <v>358</v>
      </c>
      <c r="B111" s="430">
        <v>355.07</v>
      </c>
      <c r="C111" s="295">
        <v>7.94</v>
      </c>
      <c r="D111" s="430">
        <v>362.48</v>
      </c>
      <c r="E111" s="295">
        <v>10.167999999999999</v>
      </c>
      <c r="F111" s="430">
        <v>370.1</v>
      </c>
      <c r="G111" s="295">
        <v>15.215</v>
      </c>
      <c r="H111" s="430">
        <v>328.1</v>
      </c>
      <c r="I111" s="295">
        <v>13.097</v>
      </c>
      <c r="J111" s="430">
        <v>199.22</v>
      </c>
      <c r="K111" s="295">
        <v>8.2914999999999992</v>
      </c>
      <c r="L111" s="430">
        <v>190.17</v>
      </c>
      <c r="M111" s="295">
        <v>8.3795000000000002</v>
      </c>
      <c r="N111" s="430">
        <v>144.16</v>
      </c>
      <c r="O111" s="295">
        <v>5.5640000000000001</v>
      </c>
      <c r="P111" s="430">
        <v>216.94</v>
      </c>
      <c r="Q111" s="295">
        <v>8.516</v>
      </c>
      <c r="R111" s="430">
        <v>369.87</v>
      </c>
      <c r="S111" s="295">
        <v>13.473000000000001</v>
      </c>
      <c r="T111" s="430">
        <v>165.95</v>
      </c>
      <c r="U111" s="295">
        <v>6.6974999999999998</v>
      </c>
      <c r="V111" s="430">
        <v>272.02999999999997</v>
      </c>
      <c r="W111" s="295">
        <v>8.6274999999999995</v>
      </c>
      <c r="X111" s="430">
        <v>235.41</v>
      </c>
      <c r="Y111" s="295">
        <v>9.4915000000000003</v>
      </c>
      <c r="Z111" s="430">
        <v>554.32000000000005</v>
      </c>
      <c r="AA111" s="295">
        <v>6.9219999999999997</v>
      </c>
      <c r="AB111" s="430">
        <v>245.63</v>
      </c>
      <c r="AC111" s="295">
        <v>6.2045000000000003</v>
      </c>
    </row>
    <row r="112" spans="1:29">
      <c r="A112" t="s">
        <v>359</v>
      </c>
      <c r="B112" s="430">
        <v>401.74</v>
      </c>
      <c r="C112" s="295">
        <v>13.957000000000001</v>
      </c>
      <c r="D112" s="430">
        <v>379.63</v>
      </c>
      <c r="E112" s="295">
        <v>13.24</v>
      </c>
      <c r="F112" s="430">
        <v>296.52999999999997</v>
      </c>
      <c r="G112" s="295">
        <v>10.784000000000001</v>
      </c>
      <c r="H112" s="430">
        <v>1963.78</v>
      </c>
      <c r="I112" s="295">
        <v>28.2925</v>
      </c>
      <c r="J112" s="430">
        <v>1539.83</v>
      </c>
      <c r="K112" s="295">
        <v>39.521000000000001</v>
      </c>
      <c r="L112" s="430">
        <v>329.73</v>
      </c>
      <c r="M112" s="295">
        <v>12.439</v>
      </c>
      <c r="N112" s="430">
        <v>375.12</v>
      </c>
      <c r="O112" s="295">
        <v>11.237500000000001</v>
      </c>
      <c r="P112" s="430">
        <v>152.06</v>
      </c>
      <c r="Q112" s="295">
        <v>6.78</v>
      </c>
      <c r="R112" s="430">
        <v>225.55</v>
      </c>
      <c r="S112" s="295">
        <v>9.5079999999999991</v>
      </c>
      <c r="T112" s="430">
        <v>129.04</v>
      </c>
      <c r="U112" s="295">
        <v>6.4314999999999998</v>
      </c>
      <c r="V112" s="430">
        <v>171.03</v>
      </c>
      <c r="W112" s="295">
        <v>7.4539999999999997</v>
      </c>
      <c r="X112" s="430">
        <v>514.21</v>
      </c>
      <c r="Y112" s="295">
        <v>18.418500000000002</v>
      </c>
      <c r="Z112" s="430">
        <v>204.21</v>
      </c>
      <c r="AA112" s="295">
        <v>8.67</v>
      </c>
      <c r="AB112" s="430">
        <v>334.52</v>
      </c>
      <c r="AC112" s="295">
        <v>12.755000000000001</v>
      </c>
    </row>
    <row r="113" spans="1:29">
      <c r="A113" t="s">
        <v>360</v>
      </c>
      <c r="B113" s="430">
        <v>6.79</v>
      </c>
      <c r="C113" s="295">
        <v>0.2</v>
      </c>
      <c r="D113" s="430">
        <v>2.82</v>
      </c>
      <c r="E113" s="295">
        <v>0.12</v>
      </c>
      <c r="F113" s="430">
        <v>1.02</v>
      </c>
      <c r="G113" s="295">
        <v>0</v>
      </c>
      <c r="H113" s="430">
        <v>60.57</v>
      </c>
      <c r="I113" s="295">
        <v>1.9275</v>
      </c>
      <c r="J113" s="430">
        <v>11.65</v>
      </c>
      <c r="K113" s="295">
        <v>0.36699999999999999</v>
      </c>
      <c r="L113" s="430">
        <v>27.27</v>
      </c>
      <c r="M113" s="295">
        <v>0.93200000000000005</v>
      </c>
      <c r="N113" s="430">
        <v>0</v>
      </c>
      <c r="O113" s="295">
        <v>0</v>
      </c>
      <c r="P113" s="430">
        <v>0</v>
      </c>
      <c r="Q113" s="295">
        <v>0</v>
      </c>
      <c r="R113" s="430">
        <v>1.07</v>
      </c>
      <c r="S113" s="295">
        <v>2.2499999999999999E-2</v>
      </c>
      <c r="T113" s="430">
        <v>0</v>
      </c>
      <c r="U113" s="295">
        <v>0</v>
      </c>
      <c r="V113" s="430">
        <v>0.67</v>
      </c>
      <c r="W113" s="295">
        <v>2.1000000000000001E-2</v>
      </c>
      <c r="X113" s="430">
        <v>0</v>
      </c>
      <c r="Y113" s="295">
        <v>0</v>
      </c>
      <c r="Z113" s="430">
        <v>0</v>
      </c>
      <c r="AA113" s="295">
        <v>0</v>
      </c>
      <c r="AB113" s="430">
        <v>0</v>
      </c>
      <c r="AC113" s="295">
        <v>0</v>
      </c>
    </row>
    <row r="114" spans="1:29">
      <c r="A114" t="s">
        <v>361</v>
      </c>
      <c r="B114" s="430">
        <v>474.08</v>
      </c>
      <c r="C114" s="295">
        <v>12.093500000000001</v>
      </c>
      <c r="D114" s="430">
        <v>773.98</v>
      </c>
      <c r="E114" s="295">
        <v>27.126000000000001</v>
      </c>
      <c r="F114" s="430">
        <v>547.11</v>
      </c>
      <c r="G114" s="295">
        <v>24.324000000000002</v>
      </c>
      <c r="H114" s="430">
        <v>583.85</v>
      </c>
      <c r="I114" s="295">
        <v>18.791</v>
      </c>
      <c r="J114" s="430">
        <v>216.36</v>
      </c>
      <c r="K114" s="295">
        <v>10.771000000000001</v>
      </c>
      <c r="L114" s="430">
        <v>384.71</v>
      </c>
      <c r="M114" s="295">
        <v>15.295500000000001</v>
      </c>
      <c r="N114" s="430">
        <v>217.11</v>
      </c>
      <c r="O114" s="295">
        <v>2.0750000000000002</v>
      </c>
      <c r="P114" s="430">
        <v>510.07</v>
      </c>
      <c r="Q114" s="295">
        <v>22.346</v>
      </c>
      <c r="R114" s="430">
        <v>546.86</v>
      </c>
      <c r="S114" s="295">
        <v>23.035499999999999</v>
      </c>
      <c r="T114" s="430">
        <v>354.3</v>
      </c>
      <c r="U114" s="295">
        <v>16.858000000000001</v>
      </c>
      <c r="V114" s="430">
        <v>474.85</v>
      </c>
      <c r="W114" s="295">
        <v>19.221499999999999</v>
      </c>
      <c r="X114" s="430">
        <v>504.89</v>
      </c>
      <c r="Y114" s="295">
        <v>20.111499999999999</v>
      </c>
      <c r="Z114" s="430">
        <v>862.79</v>
      </c>
      <c r="AA114" s="295">
        <v>20.109000000000002</v>
      </c>
      <c r="AB114" s="430">
        <v>418.11</v>
      </c>
      <c r="AC114" s="295">
        <v>17.1615</v>
      </c>
    </row>
    <row r="115" spans="1:29">
      <c r="A115" t="s">
        <v>362</v>
      </c>
      <c r="B115" s="430">
        <v>3452.03</v>
      </c>
      <c r="C115" s="295">
        <v>51.533499999999997</v>
      </c>
      <c r="D115" s="430">
        <v>4085.06</v>
      </c>
      <c r="E115" s="295">
        <v>47.176499999999997</v>
      </c>
      <c r="F115" s="430">
        <v>3594.28</v>
      </c>
      <c r="G115" s="295">
        <v>95.400999999999996</v>
      </c>
      <c r="H115" s="430">
        <v>3451.49</v>
      </c>
      <c r="I115" s="295">
        <v>58.429000000000002</v>
      </c>
      <c r="J115" s="430">
        <v>861.78</v>
      </c>
      <c r="K115" s="295">
        <v>28.257999999999999</v>
      </c>
      <c r="L115" s="430">
        <v>1849.55</v>
      </c>
      <c r="M115" s="295">
        <v>46.237499999999997</v>
      </c>
      <c r="N115" s="430">
        <v>1291.5999999999999</v>
      </c>
      <c r="O115" s="295">
        <v>34.622500000000002</v>
      </c>
      <c r="P115" s="430">
        <v>2396.9699999999998</v>
      </c>
      <c r="Q115" s="295">
        <v>58.3855</v>
      </c>
      <c r="R115" s="430">
        <v>3997.54</v>
      </c>
      <c r="S115" s="295">
        <v>96.283000000000001</v>
      </c>
      <c r="T115" s="430">
        <v>1974.37</v>
      </c>
      <c r="U115" s="295">
        <v>37.741999999999997</v>
      </c>
      <c r="V115" s="430">
        <v>2774.73</v>
      </c>
      <c r="W115" s="295">
        <v>54.551499999999997</v>
      </c>
      <c r="X115" s="430">
        <v>2359.44</v>
      </c>
      <c r="Y115" s="295">
        <v>44.439</v>
      </c>
      <c r="Z115" s="430">
        <v>4967.7</v>
      </c>
      <c r="AA115" s="295">
        <v>61.866500000000002</v>
      </c>
      <c r="AB115" s="430">
        <v>2115.06</v>
      </c>
      <c r="AC115" s="295">
        <v>41.841000000000001</v>
      </c>
    </row>
    <row r="116" spans="1:29">
      <c r="A116" t="s">
        <v>363</v>
      </c>
      <c r="B116" s="430">
        <v>49.82</v>
      </c>
      <c r="C116" s="295">
        <v>1.006</v>
      </c>
      <c r="D116" s="430">
        <v>63.76</v>
      </c>
      <c r="E116" s="295">
        <v>1.3939999999999999</v>
      </c>
      <c r="F116" s="430">
        <v>50.47</v>
      </c>
      <c r="G116" s="295">
        <v>1.349</v>
      </c>
      <c r="H116" s="430">
        <v>45.9</v>
      </c>
      <c r="I116" s="295">
        <v>0.38850000000000001</v>
      </c>
      <c r="J116" s="430">
        <v>11.93</v>
      </c>
      <c r="K116" s="295">
        <v>0.34250000000000003</v>
      </c>
      <c r="L116" s="430">
        <v>16.93</v>
      </c>
      <c r="M116" s="295">
        <v>0.32200000000000001</v>
      </c>
      <c r="N116" s="430">
        <v>10.81</v>
      </c>
      <c r="O116" s="295">
        <v>0.40600000000000003</v>
      </c>
      <c r="P116" s="430">
        <v>38.049999999999997</v>
      </c>
      <c r="Q116" s="295">
        <v>0.94199999999999995</v>
      </c>
      <c r="R116" s="430">
        <v>64.17</v>
      </c>
      <c r="S116" s="295">
        <v>1.1884999999999999</v>
      </c>
      <c r="T116" s="430">
        <v>21.9</v>
      </c>
      <c r="U116" s="295">
        <v>0.36599999999999999</v>
      </c>
      <c r="V116" s="430">
        <v>55.21</v>
      </c>
      <c r="W116" s="295">
        <v>1.5109999999999999</v>
      </c>
      <c r="X116" s="430">
        <v>27.48</v>
      </c>
      <c r="Y116" s="295">
        <v>0.372</v>
      </c>
      <c r="Z116" s="430">
        <v>136.47</v>
      </c>
      <c r="AA116" s="295">
        <v>2.5760000000000001</v>
      </c>
      <c r="AB116" s="430">
        <v>30.88</v>
      </c>
      <c r="AC116" s="295">
        <v>0.36149999999999999</v>
      </c>
    </row>
    <row r="117" spans="1:29">
      <c r="A117" t="s">
        <v>364</v>
      </c>
      <c r="B117" s="430">
        <v>691.94</v>
      </c>
      <c r="C117" s="295">
        <v>27.872499999999999</v>
      </c>
      <c r="D117" s="430">
        <v>692.66</v>
      </c>
      <c r="E117" s="295">
        <v>19.477</v>
      </c>
      <c r="F117" s="430">
        <v>688.97</v>
      </c>
      <c r="G117" s="295">
        <v>29.092500000000001</v>
      </c>
      <c r="H117" s="430">
        <v>658.66</v>
      </c>
      <c r="I117" s="295">
        <v>23.446000000000002</v>
      </c>
      <c r="J117" s="430">
        <v>171.8</v>
      </c>
      <c r="K117" s="295">
        <v>9.5815000000000001</v>
      </c>
      <c r="L117" s="430">
        <v>331.19</v>
      </c>
      <c r="M117" s="295">
        <v>12.051500000000001</v>
      </c>
      <c r="N117" s="430">
        <v>245.75</v>
      </c>
      <c r="O117" s="295">
        <v>10.734500000000001</v>
      </c>
      <c r="P117" s="430">
        <v>408.82</v>
      </c>
      <c r="Q117" s="295">
        <v>18.714500000000001</v>
      </c>
      <c r="R117" s="430">
        <v>764.21</v>
      </c>
      <c r="S117" s="295">
        <v>30.148</v>
      </c>
      <c r="T117" s="430">
        <v>317.98</v>
      </c>
      <c r="U117" s="295">
        <v>17.352499999999999</v>
      </c>
      <c r="V117" s="430">
        <v>508.02</v>
      </c>
      <c r="W117" s="295">
        <v>15.1645</v>
      </c>
      <c r="X117" s="430">
        <v>418.68</v>
      </c>
      <c r="Y117" s="295">
        <v>18.169</v>
      </c>
      <c r="Z117" s="430">
        <v>1086.73</v>
      </c>
      <c r="AA117" s="295">
        <v>21.673500000000001</v>
      </c>
      <c r="AB117" s="430">
        <v>468.83</v>
      </c>
      <c r="AC117" s="295">
        <v>17.633500000000002</v>
      </c>
    </row>
    <row r="118" spans="1:29">
      <c r="A118" t="s">
        <v>365</v>
      </c>
      <c r="B118" s="430">
        <v>574.1</v>
      </c>
      <c r="C118" s="295">
        <v>8.3379999999999992</v>
      </c>
      <c r="D118" s="430">
        <v>562.48</v>
      </c>
      <c r="E118" s="295">
        <v>17.721499999999999</v>
      </c>
      <c r="F118" s="430">
        <v>483.61</v>
      </c>
      <c r="G118" s="295">
        <v>20.284500000000001</v>
      </c>
      <c r="H118" s="430">
        <v>603.87</v>
      </c>
      <c r="I118" s="295">
        <v>22.785499999999999</v>
      </c>
      <c r="J118" s="430">
        <v>152.54</v>
      </c>
      <c r="K118" s="295">
        <v>6.6395</v>
      </c>
      <c r="L118" s="430">
        <v>408.94</v>
      </c>
      <c r="M118" s="295">
        <v>17.7715</v>
      </c>
      <c r="N118" s="430">
        <v>223.75</v>
      </c>
      <c r="O118" s="295">
        <v>10.323499999999999</v>
      </c>
      <c r="P118" s="430">
        <v>503.03</v>
      </c>
      <c r="Q118" s="295">
        <v>18.052499999999998</v>
      </c>
      <c r="R118" s="430">
        <v>576.61</v>
      </c>
      <c r="S118" s="295">
        <v>5.6645000000000003</v>
      </c>
      <c r="T118" s="430">
        <v>297.38</v>
      </c>
      <c r="U118" s="295">
        <v>10.875</v>
      </c>
      <c r="V118" s="430">
        <v>408.76</v>
      </c>
      <c r="W118" s="295">
        <v>15.8165</v>
      </c>
      <c r="X118" s="430">
        <v>371.17</v>
      </c>
      <c r="Y118" s="295">
        <v>15.0855</v>
      </c>
      <c r="Z118" s="430">
        <v>605.02</v>
      </c>
      <c r="AA118" s="295">
        <v>1.3129999999999999</v>
      </c>
      <c r="AB118" s="430">
        <v>316.83</v>
      </c>
      <c r="AC118" s="295">
        <v>7.5914999999999999</v>
      </c>
    </row>
    <row r="119" spans="1:29">
      <c r="A119" t="s">
        <v>366</v>
      </c>
      <c r="B119" s="430">
        <v>243.12</v>
      </c>
      <c r="C119" s="295">
        <v>9.8354999999999997</v>
      </c>
      <c r="D119" s="430">
        <v>351.05</v>
      </c>
      <c r="E119" s="295">
        <v>14.167</v>
      </c>
      <c r="F119" s="430">
        <v>260.22000000000003</v>
      </c>
      <c r="G119" s="295">
        <v>10.821999999999999</v>
      </c>
      <c r="H119" s="430">
        <v>322.99</v>
      </c>
      <c r="I119" s="295">
        <v>13.835000000000001</v>
      </c>
      <c r="J119" s="430">
        <v>104.74</v>
      </c>
      <c r="K119" s="295">
        <v>3.7970000000000002</v>
      </c>
      <c r="L119" s="430">
        <v>192.73</v>
      </c>
      <c r="M119" s="295">
        <v>8.0050000000000008</v>
      </c>
      <c r="N119" s="430">
        <v>101.29</v>
      </c>
      <c r="O119" s="295">
        <v>4.0720000000000001</v>
      </c>
      <c r="P119" s="430">
        <v>235.19</v>
      </c>
      <c r="Q119" s="295">
        <v>9.0619999999999994</v>
      </c>
      <c r="R119" s="430">
        <v>513.82000000000005</v>
      </c>
      <c r="S119" s="295">
        <v>18.048500000000001</v>
      </c>
      <c r="T119" s="430">
        <v>248.31</v>
      </c>
      <c r="U119" s="295">
        <v>5.1654999999999998</v>
      </c>
      <c r="V119" s="430">
        <v>321.55</v>
      </c>
      <c r="W119" s="295">
        <v>11.018000000000001</v>
      </c>
      <c r="X119" s="430">
        <v>251.85</v>
      </c>
      <c r="Y119" s="295">
        <v>10.3405</v>
      </c>
      <c r="Z119" s="430">
        <v>661.51</v>
      </c>
      <c r="AA119" s="295">
        <v>12.01</v>
      </c>
      <c r="AB119" s="430">
        <v>288.20999999999998</v>
      </c>
      <c r="AC119" s="295">
        <v>11.381</v>
      </c>
    </row>
    <row r="120" spans="1:29">
      <c r="A120" t="s">
        <v>367</v>
      </c>
      <c r="B120" s="430">
        <v>58.8</v>
      </c>
      <c r="C120" s="295">
        <v>1.746</v>
      </c>
      <c r="D120" s="430">
        <v>76.2</v>
      </c>
      <c r="E120" s="295">
        <v>2.6385000000000001</v>
      </c>
      <c r="F120" s="430">
        <v>64.77</v>
      </c>
      <c r="G120" s="295">
        <v>2.9055</v>
      </c>
      <c r="H120" s="430">
        <v>68.92</v>
      </c>
      <c r="I120" s="295">
        <v>2.6564999999999999</v>
      </c>
      <c r="J120" s="430">
        <v>99.41</v>
      </c>
      <c r="K120" s="295">
        <v>4.1985000000000001</v>
      </c>
      <c r="L120" s="430">
        <v>25.5</v>
      </c>
      <c r="M120" s="295">
        <v>1.1475</v>
      </c>
      <c r="N120" s="430">
        <v>17.89</v>
      </c>
      <c r="O120" s="295">
        <v>0.96150000000000002</v>
      </c>
      <c r="P120" s="430">
        <v>44.17</v>
      </c>
      <c r="Q120" s="295">
        <v>1.6725000000000001</v>
      </c>
      <c r="R120" s="430">
        <v>84.99</v>
      </c>
      <c r="S120" s="295">
        <v>3.4195000000000002</v>
      </c>
      <c r="T120" s="430">
        <v>28.07</v>
      </c>
      <c r="U120" s="295">
        <v>1.4035</v>
      </c>
      <c r="V120" s="430">
        <v>55.84</v>
      </c>
      <c r="W120" s="295">
        <v>2.306</v>
      </c>
      <c r="X120" s="430">
        <v>53.05</v>
      </c>
      <c r="Y120" s="295">
        <v>2.44</v>
      </c>
      <c r="Z120" s="430">
        <v>125.41</v>
      </c>
      <c r="AA120" s="295">
        <v>3.5750000000000002</v>
      </c>
      <c r="AB120" s="430">
        <v>56.47</v>
      </c>
      <c r="AC120" s="295">
        <v>2.5129999999999999</v>
      </c>
    </row>
    <row r="121" spans="1:29">
      <c r="A121" t="s">
        <v>368</v>
      </c>
      <c r="B121" s="430">
        <v>215.84</v>
      </c>
      <c r="C121" s="295">
        <v>2.6505000000000001</v>
      </c>
      <c r="D121" s="430">
        <v>285</v>
      </c>
      <c r="E121" s="295">
        <v>5.01</v>
      </c>
      <c r="F121" s="430">
        <v>249.91</v>
      </c>
      <c r="G121" s="295">
        <v>5.7290000000000001</v>
      </c>
      <c r="H121" s="430">
        <v>243.36</v>
      </c>
      <c r="I121" s="295">
        <v>1.571</v>
      </c>
      <c r="J121" s="430">
        <v>124.07</v>
      </c>
      <c r="K121" s="295">
        <v>0.96899999999999997</v>
      </c>
      <c r="L121" s="430">
        <v>131.49</v>
      </c>
      <c r="M121" s="295">
        <v>0.76900000000000002</v>
      </c>
      <c r="N121" s="430">
        <v>188.25</v>
      </c>
      <c r="O121" s="295">
        <v>2.391</v>
      </c>
      <c r="P121" s="430">
        <v>205.45</v>
      </c>
      <c r="Q121" s="295">
        <v>3.1315</v>
      </c>
      <c r="R121" s="430">
        <v>282.88</v>
      </c>
      <c r="S121" s="295">
        <v>4.032</v>
      </c>
      <c r="T121" s="430">
        <v>162.35</v>
      </c>
      <c r="U121" s="295">
        <v>1.3320000000000001</v>
      </c>
      <c r="V121" s="430">
        <v>226.8</v>
      </c>
      <c r="W121" s="295">
        <v>1.4319999999999999</v>
      </c>
      <c r="X121" s="430">
        <v>238.34</v>
      </c>
      <c r="Y121" s="295">
        <v>0.751</v>
      </c>
      <c r="Z121" s="430">
        <v>447.52</v>
      </c>
      <c r="AA121" s="295">
        <v>4.0720000000000001</v>
      </c>
      <c r="AB121" s="430">
        <v>230.41</v>
      </c>
      <c r="AC121" s="295">
        <v>0.66900000000000004</v>
      </c>
    </row>
    <row r="122" spans="1:29">
      <c r="A122" t="s">
        <v>369</v>
      </c>
      <c r="B122" s="430">
        <v>132.05000000000001</v>
      </c>
      <c r="C122" s="295">
        <v>4.6144999999999996</v>
      </c>
      <c r="D122" s="430">
        <v>225.05</v>
      </c>
      <c r="E122" s="295">
        <v>6.1035000000000004</v>
      </c>
      <c r="F122" s="430">
        <v>182.98</v>
      </c>
      <c r="G122" s="295">
        <v>8.3919999999999995</v>
      </c>
      <c r="H122" s="430">
        <v>156.15</v>
      </c>
      <c r="I122" s="295">
        <v>6.1654999999999998</v>
      </c>
      <c r="J122" s="430">
        <v>75.8</v>
      </c>
      <c r="K122" s="295">
        <v>3.2195</v>
      </c>
      <c r="L122" s="430">
        <v>82.44</v>
      </c>
      <c r="M122" s="295">
        <v>2.5794999999999999</v>
      </c>
      <c r="N122" s="430">
        <v>76.2</v>
      </c>
      <c r="O122" s="295">
        <v>3.5859999999999999</v>
      </c>
      <c r="P122" s="430">
        <v>96.84</v>
      </c>
      <c r="Q122" s="295">
        <v>4.5</v>
      </c>
      <c r="R122" s="430">
        <v>207.74</v>
      </c>
      <c r="S122" s="295">
        <v>8.8045000000000009</v>
      </c>
      <c r="T122" s="430">
        <v>87.93</v>
      </c>
      <c r="U122" s="295">
        <v>4.5134999999999996</v>
      </c>
      <c r="V122" s="430">
        <v>165.85</v>
      </c>
      <c r="W122" s="295">
        <v>8.6084999999999994</v>
      </c>
      <c r="X122" s="430">
        <v>126.01</v>
      </c>
      <c r="Y122" s="295">
        <v>5.1260000000000003</v>
      </c>
      <c r="Z122" s="430">
        <v>367.85</v>
      </c>
      <c r="AA122" s="295">
        <v>12.205500000000001</v>
      </c>
      <c r="AB122" s="430">
        <v>136.44999999999999</v>
      </c>
      <c r="AC122" s="295">
        <v>5.68</v>
      </c>
    </row>
    <row r="123" spans="1:29">
      <c r="A123" t="s">
        <v>370</v>
      </c>
      <c r="B123" s="430">
        <v>223.37</v>
      </c>
      <c r="C123" s="295">
        <v>9.8179999999999996</v>
      </c>
      <c r="D123" s="430">
        <v>436.71</v>
      </c>
      <c r="E123" s="295">
        <v>10</v>
      </c>
      <c r="F123" s="430">
        <v>324.08</v>
      </c>
      <c r="G123" s="295">
        <v>14.4</v>
      </c>
      <c r="H123" s="430">
        <v>295.36</v>
      </c>
      <c r="I123" s="295">
        <v>8.5239999999999991</v>
      </c>
      <c r="J123" s="430">
        <v>114.27</v>
      </c>
      <c r="K123" s="295">
        <v>6.2460000000000004</v>
      </c>
      <c r="L123" s="430">
        <v>153.58000000000001</v>
      </c>
      <c r="M123" s="295">
        <v>8.2974999999999994</v>
      </c>
      <c r="N123" s="430">
        <v>133.99</v>
      </c>
      <c r="O123" s="295">
        <v>5.3070000000000004</v>
      </c>
      <c r="P123" s="430">
        <v>179.03</v>
      </c>
      <c r="Q123" s="295">
        <v>7.2039999999999997</v>
      </c>
      <c r="R123" s="430">
        <v>320.44</v>
      </c>
      <c r="S123" s="295">
        <v>14.826000000000001</v>
      </c>
      <c r="T123" s="430">
        <v>134.03</v>
      </c>
      <c r="U123" s="295">
        <v>8.6720000000000006</v>
      </c>
      <c r="V123" s="430">
        <v>212.56</v>
      </c>
      <c r="W123" s="295">
        <v>10.807499999999999</v>
      </c>
      <c r="X123" s="430">
        <v>222.4</v>
      </c>
      <c r="Y123" s="295">
        <v>10.888500000000001</v>
      </c>
      <c r="Z123" s="430">
        <v>464.9</v>
      </c>
      <c r="AA123" s="295">
        <v>13.4275</v>
      </c>
      <c r="AB123" s="430">
        <v>238.38</v>
      </c>
      <c r="AC123" s="295">
        <v>11.46</v>
      </c>
    </row>
    <row r="124" spans="1:29">
      <c r="A124" t="s">
        <v>371</v>
      </c>
      <c r="B124" s="430">
        <v>57.08</v>
      </c>
      <c r="C124" s="295">
        <v>1.3440000000000001</v>
      </c>
      <c r="D124" s="430">
        <v>120.72</v>
      </c>
      <c r="E124" s="295">
        <v>4.1055000000000001</v>
      </c>
      <c r="F124" s="430">
        <v>67.88</v>
      </c>
      <c r="G124" s="295">
        <v>2.1539999999999999</v>
      </c>
      <c r="H124" s="430">
        <v>70.459999999999994</v>
      </c>
      <c r="I124" s="295">
        <v>2.7705000000000002</v>
      </c>
      <c r="J124" s="430">
        <v>17.39</v>
      </c>
      <c r="K124" s="295">
        <v>0.81200000000000006</v>
      </c>
      <c r="L124" s="430">
        <v>30.42</v>
      </c>
      <c r="M124" s="295">
        <v>1.1825000000000001</v>
      </c>
      <c r="N124" s="430">
        <v>21.4</v>
      </c>
      <c r="O124" s="295">
        <v>0.503</v>
      </c>
      <c r="P124" s="430">
        <v>35.42</v>
      </c>
      <c r="Q124" s="295">
        <v>0.89049999999999996</v>
      </c>
      <c r="R124" s="430">
        <v>70.67</v>
      </c>
      <c r="S124" s="295">
        <v>2.1669999999999998</v>
      </c>
      <c r="T124" s="430">
        <v>25.58</v>
      </c>
      <c r="U124" s="295">
        <v>0.61899999999999999</v>
      </c>
      <c r="V124" s="430">
        <v>55.07</v>
      </c>
      <c r="W124" s="295">
        <v>1.9824999999999999</v>
      </c>
      <c r="X124" s="430">
        <v>43.55</v>
      </c>
      <c r="Y124" s="295">
        <v>2.0705</v>
      </c>
      <c r="Z124" s="430">
        <v>125.5</v>
      </c>
      <c r="AA124" s="295">
        <v>2.121</v>
      </c>
      <c r="AB124" s="430">
        <v>58.32</v>
      </c>
      <c r="AC124" s="295">
        <v>1.8225</v>
      </c>
    </row>
    <row r="125" spans="1:29">
      <c r="A125" t="s">
        <v>372</v>
      </c>
      <c r="B125" s="430">
        <v>689.71</v>
      </c>
      <c r="C125" s="295">
        <v>16.646999999999998</v>
      </c>
      <c r="D125" s="430">
        <v>832.48</v>
      </c>
      <c r="E125" s="295">
        <v>27.5885</v>
      </c>
      <c r="F125" s="430">
        <v>708.97</v>
      </c>
      <c r="G125" s="295">
        <v>25.011500000000002</v>
      </c>
      <c r="H125" s="430">
        <v>664.68</v>
      </c>
      <c r="I125" s="295">
        <v>21.957000000000001</v>
      </c>
      <c r="J125" s="430">
        <v>181.49</v>
      </c>
      <c r="K125" s="295">
        <v>7.6215000000000002</v>
      </c>
      <c r="L125" s="430">
        <v>320.08999999999997</v>
      </c>
      <c r="M125" s="295">
        <v>14.641</v>
      </c>
      <c r="N125" s="430">
        <v>278.44</v>
      </c>
      <c r="O125" s="295">
        <v>12.260999999999999</v>
      </c>
      <c r="P125" s="430">
        <v>405.22</v>
      </c>
      <c r="Q125" s="295">
        <v>14.7645</v>
      </c>
      <c r="R125" s="430">
        <v>834.18</v>
      </c>
      <c r="S125" s="295">
        <v>32.42</v>
      </c>
      <c r="T125" s="430">
        <v>360.16</v>
      </c>
      <c r="U125" s="295">
        <v>13.223000000000001</v>
      </c>
      <c r="V125" s="430">
        <v>617.30999999999995</v>
      </c>
      <c r="W125" s="295">
        <v>21.924499999999998</v>
      </c>
      <c r="X125" s="430">
        <v>471.96</v>
      </c>
      <c r="Y125" s="295">
        <v>6.2205000000000004</v>
      </c>
      <c r="Z125" s="430">
        <v>1221.83</v>
      </c>
      <c r="AA125" s="295">
        <v>17.222000000000001</v>
      </c>
      <c r="AB125" s="430">
        <v>486.35</v>
      </c>
      <c r="AC125" s="295">
        <v>19.484000000000002</v>
      </c>
    </row>
    <row r="126" spans="1:29">
      <c r="A126" t="s">
        <v>231</v>
      </c>
      <c r="B126" s="431">
        <v>6774.8633977500003</v>
      </c>
      <c r="C126" s="432">
        <v>61.986249999999998</v>
      </c>
      <c r="D126" s="431">
        <v>9213.750747</v>
      </c>
      <c r="E126" s="432">
        <v>37.891750000000002</v>
      </c>
      <c r="F126" s="431">
        <v>7376.8476907499999</v>
      </c>
      <c r="G126" s="432">
        <v>61.497</v>
      </c>
      <c r="H126" s="431">
        <v>8456.570170125</v>
      </c>
      <c r="I126" s="432">
        <v>38.909750000000003</v>
      </c>
      <c r="J126" s="431">
        <v>3849.6819783750002</v>
      </c>
      <c r="K126" s="432">
        <v>34.252499999999998</v>
      </c>
      <c r="L126" s="431">
        <v>6411.0907244999999</v>
      </c>
      <c r="M126" s="432">
        <v>68.566749999999999</v>
      </c>
      <c r="N126" s="431">
        <v>4866.3395650000002</v>
      </c>
      <c r="O126" s="432">
        <v>23.512250000000002</v>
      </c>
      <c r="P126" s="431">
        <v>7804.2943765</v>
      </c>
      <c r="Q126" s="432">
        <v>42.012749999999997</v>
      </c>
      <c r="R126" s="431">
        <v>10662.863291375001</v>
      </c>
      <c r="S126" s="432">
        <v>85.671000000000006</v>
      </c>
      <c r="T126" s="431">
        <v>6741.8295207499996</v>
      </c>
      <c r="U126" s="432">
        <v>39.581499999999998</v>
      </c>
      <c r="V126" s="431">
        <v>8498.8025498749994</v>
      </c>
      <c r="W126" s="432">
        <v>38.209249999999997</v>
      </c>
      <c r="X126" s="431">
        <v>8659.4134893749997</v>
      </c>
      <c r="Y126" s="432">
        <v>46.116</v>
      </c>
      <c r="Z126" s="431">
        <v>14282.696244000001</v>
      </c>
      <c r="AA126" s="432">
        <v>40.424999999999997</v>
      </c>
      <c r="AB126" s="431">
        <v>8495.9151844999997</v>
      </c>
      <c r="AC126" s="432">
        <v>88.704499999999996</v>
      </c>
    </row>
  </sheetData>
  <mergeCells count="15">
    <mergeCell ref="J1:K1"/>
    <mergeCell ref="L1:M1"/>
    <mergeCell ref="A1:A2"/>
    <mergeCell ref="B1:C1"/>
    <mergeCell ref="D1:E1"/>
    <mergeCell ref="F1:G1"/>
    <mergeCell ref="H1:I1"/>
    <mergeCell ref="Z1:AA1"/>
    <mergeCell ref="AB1:AC1"/>
    <mergeCell ref="N1:O1"/>
    <mergeCell ref="P1:Q1"/>
    <mergeCell ref="R1:S1"/>
    <mergeCell ref="T1:U1"/>
    <mergeCell ref="V1:W1"/>
    <mergeCell ref="X1:Y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0A1D0-BC79-D647-BD9E-904A670CBBDA}">
  <dimension ref="A1:H16"/>
  <sheetViews>
    <sheetView workbookViewId="0">
      <selection activeCell="AC54" sqref="AC54"/>
    </sheetView>
  </sheetViews>
  <sheetFormatPr baseColWidth="10" defaultRowHeight="16"/>
  <sheetData>
    <row r="1" spans="1:8">
      <c r="A1" s="1" t="s">
        <v>230</v>
      </c>
    </row>
    <row r="2" spans="1:8">
      <c r="B2" s="2" t="s">
        <v>5</v>
      </c>
      <c r="C2" s="2"/>
      <c r="D2" s="2"/>
      <c r="E2" s="2"/>
      <c r="F2" s="2" t="s">
        <v>6</v>
      </c>
      <c r="G2" s="2"/>
      <c r="H2" s="2"/>
    </row>
    <row r="3" spans="1:8">
      <c r="A3" s="76" t="s">
        <v>231</v>
      </c>
      <c r="B3" s="429">
        <v>61.986249999999998</v>
      </c>
      <c r="C3" s="13">
        <v>37.891750000000002</v>
      </c>
      <c r="D3" s="13">
        <v>61.497</v>
      </c>
      <c r="E3" s="14">
        <v>38.909750000000003</v>
      </c>
      <c r="F3" s="21">
        <v>34.252499999999998</v>
      </c>
      <c r="G3" s="22">
        <v>68.566749999999999</v>
      </c>
      <c r="H3" s="23">
        <v>23.512250000000002</v>
      </c>
    </row>
    <row r="4" spans="1:8">
      <c r="A4" s="78" t="s">
        <v>232</v>
      </c>
      <c r="B4" s="18">
        <v>71.047749999999994</v>
      </c>
      <c r="C4" s="19">
        <v>144.40025</v>
      </c>
      <c r="D4" s="19">
        <v>41.728000000000002</v>
      </c>
      <c r="E4" s="20">
        <v>81.396000000000001</v>
      </c>
      <c r="F4" s="27">
        <v>31.161750000000001</v>
      </c>
      <c r="G4" s="28">
        <v>52.882249999999999</v>
      </c>
      <c r="H4" s="29">
        <v>48.2485</v>
      </c>
    </row>
    <row r="5" spans="1:8">
      <c r="A5" s="2"/>
      <c r="B5" s="2"/>
      <c r="C5" s="2"/>
      <c r="D5" s="2"/>
      <c r="E5" s="2"/>
      <c r="F5" s="2"/>
      <c r="G5" s="2"/>
      <c r="H5" s="2"/>
    </row>
    <row r="6" spans="1:8">
      <c r="A6" s="1" t="s">
        <v>36</v>
      </c>
      <c r="B6" s="2"/>
      <c r="C6" s="2"/>
      <c r="D6" s="2"/>
      <c r="E6" s="2"/>
      <c r="F6" s="2"/>
      <c r="G6" s="2"/>
      <c r="H6" s="2"/>
    </row>
    <row r="7" spans="1:8">
      <c r="A7" s="76" t="s">
        <v>231</v>
      </c>
      <c r="B7" s="79">
        <f>AVERAGE(B3:E3)</f>
        <v>50.071187500000001</v>
      </c>
      <c r="C7" s="106">
        <f>AVERAGE(F3:H3)</f>
        <v>42.110500000000002</v>
      </c>
      <c r="D7" s="2"/>
      <c r="E7" s="2"/>
      <c r="F7" s="2"/>
      <c r="G7" s="2"/>
      <c r="H7" s="2"/>
    </row>
    <row r="8" spans="1:8">
      <c r="A8" s="78" t="s">
        <v>232</v>
      </c>
      <c r="B8" s="109">
        <f>AVERAGE(B4:E4)</f>
        <v>84.643000000000001</v>
      </c>
      <c r="C8" s="110">
        <f>AVERAGE(F4:H4)</f>
        <v>44.097499999999997</v>
      </c>
      <c r="D8" s="2"/>
      <c r="E8" s="2"/>
      <c r="F8" s="2"/>
      <c r="G8" s="2"/>
      <c r="H8" s="2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1" t="s">
        <v>44</v>
      </c>
      <c r="B10" s="2"/>
      <c r="C10" s="2"/>
      <c r="D10" s="2"/>
      <c r="E10" s="2"/>
      <c r="F10" s="2"/>
      <c r="G10" s="2"/>
      <c r="H10" s="2"/>
    </row>
    <row r="11" spans="1:8">
      <c r="A11" s="76" t="s">
        <v>231</v>
      </c>
      <c r="B11" s="79">
        <f>STDEV(B3:E3)</f>
        <v>13.483746889581234</v>
      </c>
      <c r="C11" s="106">
        <f>STDEV(F3:H3)</f>
        <v>23.532703107856086</v>
      </c>
      <c r="D11" s="2"/>
      <c r="E11" s="2"/>
      <c r="F11" s="2"/>
      <c r="G11" s="2"/>
      <c r="H11" s="2"/>
    </row>
    <row r="12" spans="1:8">
      <c r="A12" s="78" t="s">
        <v>232</v>
      </c>
      <c r="B12" s="109">
        <f>STDEV(B4:E4)</f>
        <v>43.235787584380446</v>
      </c>
      <c r="C12" s="110">
        <f>STDEV(F4:H4)</f>
        <v>11.439760959587423</v>
      </c>
      <c r="D12" s="2"/>
      <c r="E12" s="2"/>
      <c r="F12" s="2"/>
      <c r="G12" s="2"/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1" t="s">
        <v>8</v>
      </c>
      <c r="B14" s="2"/>
      <c r="C14" s="2"/>
      <c r="D14" s="2"/>
      <c r="E14" s="2"/>
      <c r="F14" s="2"/>
      <c r="G14" s="2"/>
      <c r="H14" s="2"/>
    </row>
    <row r="15" spans="1:8">
      <c r="A15" s="76" t="s">
        <v>231</v>
      </c>
      <c r="B15" s="99">
        <f>TTEST(B3:E3,F3:H3,2,2)</f>
        <v>0.59129675950837135</v>
      </c>
      <c r="C15" s="2"/>
      <c r="D15" s="2"/>
      <c r="E15" s="2"/>
      <c r="F15" s="2"/>
      <c r="G15" s="2"/>
      <c r="H15" s="2"/>
    </row>
    <row r="16" spans="1:8">
      <c r="A16" s="78" t="s">
        <v>232</v>
      </c>
      <c r="B16" s="131">
        <f>TTEST(B4:E4,F4:H4,2,2)</f>
        <v>0.18197544180979594</v>
      </c>
      <c r="C16" s="2"/>
      <c r="D16" s="2"/>
      <c r="E16" s="2"/>
      <c r="F16" s="2"/>
      <c r="G16" s="2"/>
      <c r="H16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B70D5-DE23-E543-8A1F-96B3A04D0B3E}">
  <dimension ref="A2:AA49"/>
  <sheetViews>
    <sheetView workbookViewId="0">
      <selection activeCell="K43" sqref="K43"/>
    </sheetView>
  </sheetViews>
  <sheetFormatPr baseColWidth="10" defaultRowHeight="16"/>
  <cols>
    <col min="1" max="1" width="28.83203125" bestFit="1" customWidth="1"/>
    <col min="2" max="17" width="13.83203125" customWidth="1"/>
    <col min="18" max="19" width="13.1640625" customWidth="1"/>
  </cols>
  <sheetData>
    <row r="2" spans="1:27">
      <c r="A2" s="1" t="s">
        <v>397</v>
      </c>
      <c r="B2" s="2"/>
      <c r="C2" s="2"/>
      <c r="D2" s="2"/>
      <c r="E2" s="2"/>
      <c r="F2" s="2"/>
      <c r="G2" s="2"/>
      <c r="J2" s="1" t="s">
        <v>398</v>
      </c>
      <c r="L2" s="2"/>
      <c r="M2" s="2"/>
      <c r="N2" s="2"/>
      <c r="O2" s="2"/>
      <c r="P2" s="2"/>
      <c r="Q2" s="2"/>
    </row>
    <row r="3" spans="1:27">
      <c r="B3" s="2" t="s">
        <v>399</v>
      </c>
      <c r="C3" s="2"/>
      <c r="D3" s="2"/>
      <c r="F3" s="2" t="s">
        <v>373</v>
      </c>
      <c r="L3" s="2" t="s">
        <v>144</v>
      </c>
      <c r="M3" s="2"/>
      <c r="N3" s="2"/>
      <c r="P3" s="2" t="s">
        <v>373</v>
      </c>
    </row>
    <row r="4" spans="1:27">
      <c r="A4" s="2" t="s">
        <v>12</v>
      </c>
      <c r="B4" s="527">
        <v>2.2240000000000002</v>
      </c>
      <c r="C4" s="528">
        <v>3.0019999999999998</v>
      </c>
      <c r="D4" s="528">
        <v>2.7010000000000001</v>
      </c>
      <c r="E4" s="529">
        <v>2.4</v>
      </c>
      <c r="F4" s="530">
        <v>2.6720000000000006</v>
      </c>
      <c r="G4" s="103">
        <v>2.508</v>
      </c>
      <c r="H4" s="103">
        <v>2.238</v>
      </c>
      <c r="I4" s="104">
        <v>2.3119999999999998</v>
      </c>
      <c r="J4" s="2" t="s">
        <v>12</v>
      </c>
      <c r="L4" s="527">
        <v>1.95</v>
      </c>
      <c r="M4" s="528">
        <v>1.98</v>
      </c>
      <c r="N4" s="530">
        <v>2.2400000000000002</v>
      </c>
      <c r="O4" s="103">
        <v>1.94</v>
      </c>
      <c r="P4" s="103">
        <v>1.91</v>
      </c>
      <c r="Q4" s="103">
        <v>2.0099999999999998</v>
      </c>
      <c r="R4" s="103">
        <v>1.93</v>
      </c>
      <c r="S4" s="104">
        <v>1.88</v>
      </c>
    </row>
    <row r="5" spans="1:27">
      <c r="A5" s="2" t="s">
        <v>182</v>
      </c>
      <c r="B5" s="531">
        <v>8.8453999999999991E-2</v>
      </c>
      <c r="C5" s="532">
        <v>6.4680000000000015E-2</v>
      </c>
      <c r="D5" s="532">
        <v>7.6915999999999998E-2</v>
      </c>
      <c r="E5" s="533">
        <v>6.7024E-2</v>
      </c>
      <c r="F5" s="534">
        <v>5.5980000000000002E-2</v>
      </c>
      <c r="G5" s="535">
        <v>8.5261999999999991E-2</v>
      </c>
      <c r="H5" s="535">
        <v>8.0304E-2</v>
      </c>
      <c r="I5" s="536">
        <v>6.5520000000000009E-2</v>
      </c>
      <c r="J5" s="2" t="s">
        <v>182</v>
      </c>
      <c r="L5" s="531">
        <v>6.9714999999999999E-2</v>
      </c>
      <c r="M5" s="532">
        <v>8.1360000000000016E-2</v>
      </c>
      <c r="N5" s="534">
        <v>4.9820000000000003E-2</v>
      </c>
      <c r="O5" s="535">
        <v>7.5897000000000006E-2</v>
      </c>
      <c r="P5" s="535">
        <v>0.12389</v>
      </c>
      <c r="Q5" s="535">
        <v>9.1400000000000009E-2</v>
      </c>
      <c r="R5" s="535">
        <v>0.12506</v>
      </c>
      <c r="S5" s="536">
        <v>0.11448</v>
      </c>
    </row>
    <row r="6" spans="1:27">
      <c r="A6" s="118" t="s">
        <v>187</v>
      </c>
      <c r="B6" s="543">
        <v>1.96721696</v>
      </c>
      <c r="C6" s="544">
        <v>1.9416936000000005</v>
      </c>
      <c r="D6" s="544">
        <v>2.0775011600000006</v>
      </c>
      <c r="E6" s="545">
        <v>1.6085760000000002</v>
      </c>
      <c r="F6" s="546">
        <v>1.4957856000000003</v>
      </c>
      <c r="G6" s="547">
        <v>2.13837096</v>
      </c>
      <c r="H6" s="547">
        <v>1.7972035200000001</v>
      </c>
      <c r="I6" s="548">
        <v>1.5148224000000001</v>
      </c>
      <c r="J6" s="118" t="s">
        <v>187</v>
      </c>
      <c r="L6" s="543">
        <v>1.3594424999999999</v>
      </c>
      <c r="M6" s="544">
        <v>1.6109280000000001</v>
      </c>
      <c r="N6" s="546">
        <v>1.1159680000000001</v>
      </c>
      <c r="O6" s="547">
        <v>1.4724018000000001</v>
      </c>
      <c r="P6" s="547">
        <v>2.3662990000000002</v>
      </c>
      <c r="Q6" s="547">
        <v>1.8371400000000002</v>
      </c>
      <c r="R6" s="547">
        <v>2.4136580000000003</v>
      </c>
      <c r="S6" s="548">
        <v>2.1522239999999999</v>
      </c>
    </row>
    <row r="7" spans="1:27">
      <c r="D7" s="2"/>
      <c r="E7" s="2"/>
      <c r="F7" s="2"/>
      <c r="G7" s="2"/>
      <c r="N7" s="2"/>
      <c r="O7" s="2"/>
      <c r="P7" s="2"/>
      <c r="Q7" s="2"/>
    </row>
    <row r="8" spans="1:27">
      <c r="A8" s="1" t="s">
        <v>190</v>
      </c>
      <c r="B8" s="2" t="s">
        <v>399</v>
      </c>
      <c r="C8" s="2" t="s">
        <v>373</v>
      </c>
      <c r="D8" s="2"/>
      <c r="E8" s="2"/>
      <c r="F8" s="2"/>
      <c r="G8" s="2"/>
      <c r="J8" s="1" t="s">
        <v>190</v>
      </c>
      <c r="L8" s="2" t="s">
        <v>144</v>
      </c>
      <c r="M8" s="2" t="s">
        <v>373</v>
      </c>
      <c r="N8" s="2"/>
      <c r="O8" s="2"/>
      <c r="P8" s="2"/>
      <c r="Q8" s="2"/>
    </row>
    <row r="9" spans="1:27">
      <c r="A9" s="2" t="s">
        <v>12</v>
      </c>
      <c r="B9" s="79">
        <f>AVERAGE(B4:E4)</f>
        <v>2.58175</v>
      </c>
      <c r="C9" s="106">
        <f>AVERAGE(F4:I4)</f>
        <v>2.4325000000000001</v>
      </c>
      <c r="D9" s="2"/>
      <c r="E9" s="2"/>
      <c r="F9" s="2"/>
      <c r="G9" s="2"/>
      <c r="J9" s="2" t="s">
        <v>12</v>
      </c>
      <c r="L9" s="79">
        <f>AVERAGE(L4:M4)</f>
        <v>1.9649999999999999</v>
      </c>
      <c r="M9" s="106">
        <f>AVERAGE(N4:S4)</f>
        <v>1.9850000000000001</v>
      </c>
      <c r="N9" s="2"/>
      <c r="O9" s="2"/>
      <c r="P9" s="2"/>
      <c r="Q9" s="73"/>
      <c r="R9" s="185"/>
      <c r="S9" s="185"/>
      <c r="T9" s="185"/>
      <c r="U9" s="185"/>
      <c r="V9" s="185"/>
      <c r="W9" s="185"/>
      <c r="X9" s="185"/>
      <c r="Y9" s="185"/>
      <c r="Z9" s="185"/>
      <c r="AA9" s="286"/>
    </row>
    <row r="10" spans="1:27">
      <c r="A10" s="2" t="s">
        <v>182</v>
      </c>
      <c r="B10" s="107">
        <f>AVERAGE(B5:E5)</f>
        <v>7.4268499999999987E-2</v>
      </c>
      <c r="C10" s="108">
        <f>AVERAGE(F5:I5)</f>
        <v>7.1766499999999997E-2</v>
      </c>
      <c r="D10" s="2"/>
      <c r="E10" s="2"/>
      <c r="F10" s="2"/>
      <c r="G10" s="2"/>
      <c r="J10" s="2" t="s">
        <v>182</v>
      </c>
      <c r="L10" s="107">
        <f>AVERAGE(L5:M5)</f>
        <v>7.5537500000000007E-2</v>
      </c>
      <c r="M10" s="108">
        <f>AVERAGE(N5:S5)</f>
        <v>9.6757833333333335E-2</v>
      </c>
      <c r="N10" s="2"/>
      <c r="O10" s="2"/>
      <c r="P10" s="2"/>
      <c r="Q10" s="73"/>
      <c r="R10" s="185"/>
      <c r="S10" s="185"/>
      <c r="T10" s="185"/>
      <c r="U10" s="185"/>
      <c r="V10" s="185"/>
      <c r="W10" s="185"/>
      <c r="X10" s="185"/>
      <c r="Y10" s="185"/>
      <c r="Z10" s="185"/>
      <c r="AA10" s="286"/>
    </row>
    <row r="11" spans="1:27">
      <c r="A11" s="2" t="s">
        <v>183</v>
      </c>
      <c r="B11" s="109">
        <f>AVERAGE(B6:E6)</f>
        <v>1.8987469300000004</v>
      </c>
      <c r="C11" s="110">
        <f>AVERAGE(F6:I6)</f>
        <v>1.73654562</v>
      </c>
      <c r="D11" s="2"/>
      <c r="E11" s="2"/>
      <c r="F11" s="2"/>
      <c r="G11" s="2"/>
      <c r="J11" s="2" t="s">
        <v>183</v>
      </c>
      <c r="L11" s="109">
        <f>AVERAGE(L6:M6)</f>
        <v>1.48518525</v>
      </c>
      <c r="M11" s="110">
        <f>AVERAGE(N6:S6)</f>
        <v>1.8929484666666667</v>
      </c>
      <c r="N11" s="2"/>
      <c r="O11" s="2"/>
      <c r="P11" s="2"/>
      <c r="Q11" s="73"/>
      <c r="R11" s="185"/>
      <c r="S11" s="185"/>
      <c r="T11" s="185"/>
      <c r="U11" s="185"/>
      <c r="V11" s="185"/>
      <c r="W11" s="185"/>
      <c r="X11" s="185"/>
      <c r="Y11" s="185"/>
      <c r="Z11" s="185"/>
      <c r="AA11" s="286"/>
    </row>
    <row r="12" spans="1:27">
      <c r="B12" s="552"/>
      <c r="C12" s="552"/>
      <c r="G12" s="2"/>
      <c r="L12" s="552"/>
      <c r="M12" s="552"/>
      <c r="Q12" s="73"/>
      <c r="R12" s="185"/>
      <c r="S12" s="185"/>
      <c r="T12" s="185"/>
      <c r="U12" s="185"/>
      <c r="V12" s="185"/>
      <c r="W12" s="185"/>
      <c r="X12" s="185"/>
      <c r="Y12" s="185"/>
      <c r="Z12" s="185"/>
      <c r="AA12" s="286"/>
    </row>
    <row r="13" spans="1:27">
      <c r="A13" s="1" t="s">
        <v>7</v>
      </c>
      <c r="B13" s="73" t="s">
        <v>399</v>
      </c>
      <c r="C13" s="73" t="s">
        <v>373</v>
      </c>
      <c r="G13" s="2"/>
      <c r="J13" s="1" t="s">
        <v>7</v>
      </c>
      <c r="L13" s="2" t="s">
        <v>144</v>
      </c>
      <c r="M13" s="73" t="s">
        <v>373</v>
      </c>
      <c r="Q13" s="73"/>
      <c r="R13" s="185"/>
      <c r="S13" s="185"/>
      <c r="T13" s="185"/>
      <c r="U13" s="185"/>
      <c r="V13" s="185"/>
      <c r="W13" s="185"/>
      <c r="X13" s="185"/>
      <c r="Y13" s="185"/>
      <c r="Z13" s="185"/>
      <c r="AA13" s="286"/>
    </row>
    <row r="14" spans="1:27">
      <c r="A14" s="2" t="s">
        <v>12</v>
      </c>
      <c r="B14" s="79">
        <f>STDEV(B4:E4)</f>
        <v>0.34246593504561496</v>
      </c>
      <c r="C14" s="106">
        <f>STDEV(F4:I4)</f>
        <v>0.19613855646795569</v>
      </c>
      <c r="G14" s="2"/>
      <c r="J14" s="2" t="s">
        <v>12</v>
      </c>
      <c r="L14" s="79">
        <f>STDEV(L4:M4)</f>
        <v>2.1213203435596444E-2</v>
      </c>
      <c r="M14" s="106">
        <f>STDEV(N4:S4)</f>
        <v>0.13217412757419672</v>
      </c>
      <c r="Q14" s="73"/>
      <c r="R14" s="185"/>
      <c r="S14" s="185"/>
      <c r="T14" s="185"/>
      <c r="U14" s="185"/>
      <c r="V14" s="185"/>
      <c r="W14" s="185"/>
      <c r="X14" s="185"/>
      <c r="Y14" s="185"/>
      <c r="Z14" s="185"/>
      <c r="AA14" s="286"/>
    </row>
    <row r="15" spans="1:27">
      <c r="A15" s="2" t="s">
        <v>182</v>
      </c>
      <c r="B15" s="107">
        <f>STDEV(B5:E5)</f>
        <v>1.0842198101246276E-2</v>
      </c>
      <c r="C15" s="108">
        <f>STDEV(F5:I5)</f>
        <v>1.3456717913369547E-2</v>
      </c>
      <c r="G15" s="2"/>
      <c r="J15" s="2" t="s">
        <v>182</v>
      </c>
      <c r="L15" s="107">
        <f>STDEV(L5:M5)</f>
        <v>8.2342584669173585E-3</v>
      </c>
      <c r="M15" s="108">
        <f>STDEV(N5:S5)</f>
        <v>3.0060882358418323E-2</v>
      </c>
      <c r="Q15" s="73"/>
      <c r="R15" s="185"/>
      <c r="S15" s="185"/>
      <c r="T15" s="185"/>
      <c r="U15" s="185"/>
      <c r="V15" s="185"/>
      <c r="W15" s="185"/>
      <c r="X15" s="185"/>
      <c r="Y15" s="185"/>
      <c r="Z15" s="185"/>
      <c r="AA15" s="286"/>
    </row>
    <row r="16" spans="1:27">
      <c r="A16" s="2" t="s">
        <v>183</v>
      </c>
      <c r="B16" s="109">
        <f>STDEV(B6:E6)</f>
        <v>0.20222496122902972</v>
      </c>
      <c r="C16" s="110">
        <f>STDEV(F6:I6)</f>
        <v>0.3012582271164817</v>
      </c>
      <c r="J16" s="2" t="s">
        <v>183</v>
      </c>
      <c r="L16" s="109">
        <f>STDEV(L6:M6)</f>
        <v>0.17782710242008967</v>
      </c>
      <c r="M16" s="110">
        <f>STDEV(N6:S6)</f>
        <v>0.51886331091610927</v>
      </c>
      <c r="Q16" s="181"/>
      <c r="R16" s="185"/>
      <c r="S16" s="185"/>
      <c r="T16" s="185"/>
      <c r="U16" s="185"/>
      <c r="V16" s="185"/>
      <c r="W16" s="185"/>
      <c r="X16" s="185"/>
      <c r="Y16" s="185"/>
      <c r="Z16" s="185"/>
      <c r="AA16" s="286"/>
    </row>
    <row r="17" spans="1:27">
      <c r="A17" s="2"/>
      <c r="B17" s="2"/>
      <c r="C17" s="2"/>
      <c r="J17" s="2"/>
      <c r="L17" s="73"/>
      <c r="M17" s="73"/>
      <c r="Q17" s="181"/>
      <c r="R17" s="185"/>
      <c r="S17" s="185"/>
      <c r="T17" s="185"/>
      <c r="U17" s="185"/>
      <c r="V17" s="185"/>
      <c r="W17" s="185"/>
      <c r="X17" s="185"/>
      <c r="Y17" s="185"/>
      <c r="Z17" s="185"/>
      <c r="AA17" s="286"/>
    </row>
    <row r="18" spans="1:27">
      <c r="A18" s="1" t="s">
        <v>8</v>
      </c>
      <c r="C18" s="2"/>
      <c r="J18" s="1" t="s">
        <v>8</v>
      </c>
      <c r="M18" s="2"/>
      <c r="Q18" s="181"/>
      <c r="R18" s="185"/>
      <c r="S18" s="185"/>
      <c r="T18" s="185"/>
      <c r="U18" s="185"/>
      <c r="V18" s="185"/>
      <c r="W18" s="185"/>
      <c r="X18" s="185"/>
      <c r="Y18" s="185"/>
      <c r="Z18" s="185"/>
      <c r="AA18" s="286"/>
    </row>
    <row r="19" spans="1:27">
      <c r="A19" s="2" t="s">
        <v>12</v>
      </c>
      <c r="B19" s="435">
        <f>_xlfn.T.TEST(B4:E4,F4:I4,2,2)</f>
        <v>0.47807186029533932</v>
      </c>
      <c r="C19" s="2"/>
      <c r="J19" s="2" t="s">
        <v>12</v>
      </c>
      <c r="L19" s="435">
        <f>_xlfn.T.TEST(L4:M4,N4:S4,2,2)</f>
        <v>0.84622519270340479</v>
      </c>
      <c r="M19" s="2"/>
      <c r="Q19" s="181"/>
      <c r="R19" s="181"/>
      <c r="S19" s="181"/>
      <c r="T19" s="181"/>
      <c r="U19" s="181"/>
      <c r="V19" s="181"/>
      <c r="W19" s="181"/>
      <c r="X19" s="181"/>
      <c r="Y19" s="181"/>
      <c r="Z19" s="181"/>
    </row>
    <row r="20" spans="1:27">
      <c r="A20" s="2" t="s">
        <v>182</v>
      </c>
      <c r="B20" s="435">
        <f>_xlfn.T.TEST(B5:E5,F5:I5,2,2)</f>
        <v>0.7818948876201246</v>
      </c>
      <c r="C20" s="2"/>
      <c r="D20" s="2"/>
      <c r="J20" s="2" t="s">
        <v>182</v>
      </c>
      <c r="L20" s="435">
        <f>_xlfn.T.TEST(L5:M5,N5:S5,2,2)</f>
        <v>0.3834771159060773</v>
      </c>
      <c r="M20" s="2"/>
      <c r="N20" s="2"/>
      <c r="Q20" s="181"/>
      <c r="R20" s="181"/>
      <c r="S20" s="181"/>
      <c r="T20" s="181"/>
      <c r="U20" s="181"/>
      <c r="V20" s="181"/>
      <c r="W20" s="181"/>
      <c r="X20" s="181"/>
      <c r="Y20" s="181"/>
      <c r="Z20" s="181"/>
    </row>
    <row r="21" spans="1:27">
      <c r="A21" s="2" t="s">
        <v>183</v>
      </c>
      <c r="B21" s="435">
        <f>_xlfn.T.TEST(B6:E6,F6:I6,2,2)</f>
        <v>0.40571726380515583</v>
      </c>
      <c r="C21" s="2"/>
      <c r="D21" s="2"/>
      <c r="J21" s="2" t="s">
        <v>183</v>
      </c>
      <c r="L21" s="435">
        <f>_xlfn.T.TEST(L6:M6,N6:S6,2,2)</f>
        <v>0.33748216133901621</v>
      </c>
      <c r="M21" s="2"/>
      <c r="N21" s="2"/>
      <c r="Q21" s="181"/>
      <c r="R21" s="181"/>
      <c r="S21" s="181"/>
      <c r="T21" s="181"/>
      <c r="U21" s="181"/>
      <c r="V21" s="181"/>
      <c r="W21" s="181"/>
      <c r="X21" s="181"/>
      <c r="Y21" s="181"/>
      <c r="Z21" s="181"/>
    </row>
    <row r="22" spans="1:27">
      <c r="D22" s="2"/>
      <c r="N22" s="2"/>
      <c r="Q22" s="181"/>
      <c r="R22" s="181"/>
      <c r="S22" s="181"/>
      <c r="T22" s="181"/>
      <c r="U22" s="181"/>
      <c r="V22" s="181"/>
      <c r="W22" s="181"/>
      <c r="X22" s="181"/>
      <c r="Y22" s="181"/>
      <c r="Z22" s="181"/>
    </row>
    <row r="23" spans="1:27">
      <c r="H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</row>
    <row r="24" spans="1:27">
      <c r="Q24" s="181"/>
      <c r="R24" s="181"/>
      <c r="S24" s="181"/>
      <c r="T24" s="181"/>
      <c r="U24" s="181"/>
      <c r="V24" s="181"/>
      <c r="W24" s="181"/>
      <c r="X24" s="181"/>
      <c r="Y24" s="181"/>
      <c r="Z24" s="181"/>
    </row>
    <row r="25" spans="1:27">
      <c r="Q25" s="181"/>
      <c r="R25" s="181"/>
      <c r="S25" s="181"/>
      <c r="T25" s="181"/>
      <c r="U25" s="181"/>
      <c r="V25" s="181"/>
      <c r="W25" s="181"/>
      <c r="X25" s="181"/>
      <c r="Y25" s="181"/>
      <c r="Z25" s="181"/>
    </row>
    <row r="26" spans="1:27">
      <c r="A26" s="1" t="s">
        <v>400</v>
      </c>
    </row>
    <row r="27" spans="1:27">
      <c r="B27" s="2" t="s">
        <v>401</v>
      </c>
      <c r="F27" s="2" t="s">
        <v>402</v>
      </c>
      <c r="H27" s="2" t="s">
        <v>403</v>
      </c>
      <c r="L27" s="2" t="s">
        <v>404</v>
      </c>
    </row>
    <row r="28" spans="1:27">
      <c r="A28" s="2" t="s">
        <v>198</v>
      </c>
      <c r="B28" s="12">
        <v>8.4</v>
      </c>
      <c r="C28" s="13">
        <v>8.1999999999999993</v>
      </c>
      <c r="D28" s="13">
        <v>4.7</v>
      </c>
      <c r="E28" s="14">
        <v>8.1999999999999993</v>
      </c>
      <c r="F28" s="13">
        <v>4.28</v>
      </c>
      <c r="G28" s="14">
        <v>6.14</v>
      </c>
      <c r="H28" s="553">
        <v>9.35</v>
      </c>
      <c r="I28" s="554">
        <v>5.9</v>
      </c>
      <c r="J28" s="554">
        <v>6.36</v>
      </c>
      <c r="K28" s="554">
        <v>6.24</v>
      </c>
      <c r="L28" s="553">
        <v>4.92</v>
      </c>
      <c r="M28" s="554">
        <v>8.7100000000000009</v>
      </c>
      <c r="N28" s="554">
        <v>6.92</v>
      </c>
      <c r="O28" s="554">
        <v>8.69</v>
      </c>
      <c r="P28" s="554">
        <v>10.7</v>
      </c>
      <c r="Q28" s="555">
        <v>10.1</v>
      </c>
    </row>
    <row r="29" spans="1:27">
      <c r="A29" s="2" t="s">
        <v>199</v>
      </c>
      <c r="B29" s="15">
        <v>79.2</v>
      </c>
      <c r="C29" s="16">
        <v>78.099999999999994</v>
      </c>
      <c r="D29" s="16">
        <v>82.8</v>
      </c>
      <c r="E29" s="17">
        <v>75.8</v>
      </c>
      <c r="F29" s="16">
        <v>85.3</v>
      </c>
      <c r="G29" s="17">
        <v>85.9</v>
      </c>
      <c r="H29" s="556">
        <v>76.7</v>
      </c>
      <c r="I29" s="557">
        <v>80.5</v>
      </c>
      <c r="J29" s="557">
        <v>81.400000000000006</v>
      </c>
      <c r="K29" s="557">
        <v>79.599999999999994</v>
      </c>
      <c r="L29" s="556">
        <v>87.2</v>
      </c>
      <c r="M29" s="557">
        <v>81.5</v>
      </c>
      <c r="N29" s="557">
        <v>84.5</v>
      </c>
      <c r="O29" s="557">
        <v>82.5</v>
      </c>
      <c r="P29" s="557">
        <v>80.5</v>
      </c>
      <c r="Q29" s="558">
        <v>79.7</v>
      </c>
    </row>
    <row r="30" spans="1:27">
      <c r="A30" s="2" t="s">
        <v>374</v>
      </c>
      <c r="B30" s="15">
        <v>21.6</v>
      </c>
      <c r="C30" s="16">
        <v>26.5</v>
      </c>
      <c r="D30" s="16">
        <v>37.4</v>
      </c>
      <c r="E30" s="17">
        <v>31.6</v>
      </c>
      <c r="F30" s="16">
        <v>20.9</v>
      </c>
      <c r="G30" s="17">
        <v>23</v>
      </c>
      <c r="H30" s="556">
        <v>30.6</v>
      </c>
      <c r="I30" s="557">
        <v>22.4</v>
      </c>
      <c r="J30" s="557">
        <v>29.1</v>
      </c>
      <c r="K30" s="557">
        <v>30.6</v>
      </c>
      <c r="L30" s="556">
        <v>30.9</v>
      </c>
      <c r="M30" s="557">
        <v>24.8</v>
      </c>
      <c r="N30" s="557">
        <v>21.5</v>
      </c>
      <c r="O30" s="557">
        <v>22.5</v>
      </c>
      <c r="P30" s="557">
        <v>21.56</v>
      </c>
      <c r="Q30" s="558">
        <v>23.6</v>
      </c>
    </row>
    <row r="31" spans="1:27">
      <c r="A31" s="2" t="s">
        <v>405</v>
      </c>
      <c r="B31" s="18">
        <v>55.4</v>
      </c>
      <c r="C31" s="19">
        <v>55.8</v>
      </c>
      <c r="D31" s="19">
        <v>55.2</v>
      </c>
      <c r="E31" s="20">
        <v>56.9</v>
      </c>
      <c r="F31" s="19">
        <v>53.5</v>
      </c>
      <c r="G31" s="20">
        <v>60.5</v>
      </c>
      <c r="H31" s="559">
        <v>52.4</v>
      </c>
      <c r="I31" s="560">
        <v>52.2</v>
      </c>
      <c r="J31" s="560">
        <v>56.1</v>
      </c>
      <c r="K31" s="560">
        <v>50</v>
      </c>
      <c r="L31" s="559">
        <v>63.1</v>
      </c>
      <c r="M31" s="560">
        <v>55.2</v>
      </c>
      <c r="N31" s="560">
        <v>59.7</v>
      </c>
      <c r="O31" s="560">
        <v>59.1</v>
      </c>
      <c r="P31" s="560">
        <v>67.8</v>
      </c>
      <c r="Q31" s="561">
        <v>61</v>
      </c>
    </row>
    <row r="33" spans="1:3">
      <c r="A33" s="1" t="s">
        <v>190</v>
      </c>
      <c r="B33" s="2" t="s">
        <v>406</v>
      </c>
      <c r="C33" s="2" t="s">
        <v>407</v>
      </c>
    </row>
    <row r="34" spans="1:3">
      <c r="A34" s="2" t="s">
        <v>198</v>
      </c>
      <c r="B34" s="79">
        <f>AVERAGE(B28:G28)</f>
        <v>6.6533333333333333</v>
      </c>
      <c r="C34" s="106">
        <f>AVERAGE(H28:Q28)</f>
        <v>7.7889999999999997</v>
      </c>
    </row>
    <row r="35" spans="1:3">
      <c r="A35" s="2" t="s">
        <v>199</v>
      </c>
      <c r="B35" s="107">
        <f>AVERAGE(B29:G29)</f>
        <v>81.183333333333337</v>
      </c>
      <c r="C35" s="108">
        <f>AVERAGE(H29:Q29)</f>
        <v>81.41</v>
      </c>
    </row>
    <row r="36" spans="1:3">
      <c r="A36" s="2" t="s">
        <v>374</v>
      </c>
      <c r="B36" s="107">
        <f>AVERAGE(B30:G30)</f>
        <v>26.833333333333332</v>
      </c>
      <c r="C36" s="108">
        <f>AVERAGE(H30:Q30)</f>
        <v>25.756</v>
      </c>
    </row>
    <row r="37" spans="1:3">
      <c r="A37" s="2" t="s">
        <v>405</v>
      </c>
      <c r="B37" s="109">
        <f>AVERAGE(B31:G31)</f>
        <v>56.216666666666661</v>
      </c>
      <c r="C37" s="110">
        <f>AVERAGE(H31:Q31)</f>
        <v>57.660000000000004</v>
      </c>
    </row>
    <row r="38" spans="1:3">
      <c r="B38" s="181"/>
      <c r="C38" s="181"/>
    </row>
    <row r="39" spans="1:3">
      <c r="A39" s="1" t="s">
        <v>7</v>
      </c>
      <c r="B39" s="181"/>
      <c r="C39" s="181"/>
    </row>
    <row r="40" spans="1:3">
      <c r="A40" s="2" t="s">
        <v>198</v>
      </c>
      <c r="B40" s="79">
        <f>STDEV(B28:G28)</f>
        <v>1.87333570581107</v>
      </c>
      <c r="C40" s="106">
        <f>STDEV(H28:Q28)</f>
        <v>1.969418695960814</v>
      </c>
    </row>
    <row r="41" spans="1:3">
      <c r="A41" s="2" t="s">
        <v>199</v>
      </c>
      <c r="B41" s="107">
        <f>STDEV(B29:G29)</f>
        <v>4.1043472887496595</v>
      </c>
      <c r="C41" s="108">
        <f>STDEV(H29:Q29)</f>
        <v>2.873422272405425</v>
      </c>
    </row>
    <row r="42" spans="1:3">
      <c r="A42" s="2" t="s">
        <v>374</v>
      </c>
      <c r="B42" s="107">
        <f>STDEV(B30:G30)</f>
        <v>6.5080463018225769</v>
      </c>
      <c r="C42" s="108">
        <f>STDEV(H30:Q30)</f>
        <v>4.0513130930326522</v>
      </c>
    </row>
    <row r="43" spans="1:3">
      <c r="A43" s="2" t="s">
        <v>405</v>
      </c>
      <c r="B43" s="109">
        <f>STDEV(B31:G31)</f>
        <v>2.3693177639706047</v>
      </c>
      <c r="C43" s="110">
        <f>STDEV(H31:Q31)</f>
        <v>5.5221171463287311</v>
      </c>
    </row>
    <row r="45" spans="1:3">
      <c r="A45" s="1" t="s">
        <v>8</v>
      </c>
    </row>
    <row r="46" spans="1:3">
      <c r="A46" s="2" t="s">
        <v>198</v>
      </c>
      <c r="B46" s="435">
        <f>_xlfn.T.TEST(B28:G28,H28:Q28,2,2)</f>
        <v>0.27496497121442531</v>
      </c>
    </row>
    <row r="47" spans="1:3">
      <c r="A47" s="2" t="s">
        <v>199</v>
      </c>
      <c r="B47" s="435">
        <f>_xlfn.T.TEST(B29:G29,H29:Q29,2,2)</f>
        <v>0.89807622389624764</v>
      </c>
    </row>
    <row r="48" spans="1:3">
      <c r="A48" s="2" t="s">
        <v>374</v>
      </c>
      <c r="B48" s="435">
        <f>_xlfn.T.TEST(B30:G30,H30:Q30,2,2)</f>
        <v>0.68678998907823141</v>
      </c>
    </row>
    <row r="49" spans="1:2">
      <c r="A49" s="2" t="s">
        <v>405</v>
      </c>
      <c r="B49" s="435">
        <f>_xlfn.T.TEST(B31:G31,H31:Q31,2,2)</f>
        <v>0.5572664333340942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A98CD-3E02-8D44-8034-CF1B6E3FE84C}">
  <dimension ref="A1:H82"/>
  <sheetViews>
    <sheetView topLeftCell="A26" workbookViewId="0">
      <selection activeCell="D58" sqref="D58"/>
    </sheetView>
  </sheetViews>
  <sheetFormatPr baseColWidth="10" defaultRowHeight="16"/>
  <cols>
    <col min="1" max="1" width="34" bestFit="1" customWidth="1"/>
  </cols>
  <sheetData>
    <row r="1" spans="1:7">
      <c r="A1" s="1" t="s">
        <v>181</v>
      </c>
      <c r="B1" s="2"/>
      <c r="C1" s="2"/>
      <c r="D1" s="2"/>
      <c r="E1" s="2"/>
      <c r="F1" s="2"/>
      <c r="G1" s="2"/>
    </row>
    <row r="2" spans="1:7">
      <c r="B2" s="2" t="s">
        <v>5</v>
      </c>
      <c r="C2" s="2"/>
      <c r="D2" s="2"/>
      <c r="E2" s="2" t="s">
        <v>6</v>
      </c>
    </row>
    <row r="3" spans="1:7">
      <c r="A3" s="2" t="s">
        <v>12</v>
      </c>
      <c r="B3" s="527">
        <v>1.8340000000000001</v>
      </c>
      <c r="C3" s="528">
        <v>1.746</v>
      </c>
      <c r="D3" s="529">
        <v>1.6519999999999999</v>
      </c>
      <c r="E3" s="530">
        <v>0.34299999999999997</v>
      </c>
      <c r="F3" s="103">
        <v>0.32400000000000001</v>
      </c>
      <c r="G3" s="104">
        <v>0.29600000000000004</v>
      </c>
    </row>
    <row r="4" spans="1:7">
      <c r="A4" s="2" t="s">
        <v>182</v>
      </c>
      <c r="B4" s="531">
        <v>0.170316</v>
      </c>
      <c r="C4" s="532">
        <v>0.13744799999999999</v>
      </c>
      <c r="D4" s="533">
        <v>0.22731599999999999</v>
      </c>
      <c r="E4" s="534">
        <v>0.7117429999999999</v>
      </c>
      <c r="F4" s="535">
        <v>0.56919599999999992</v>
      </c>
      <c r="G4" s="536">
        <v>0.64089200000000002</v>
      </c>
    </row>
    <row r="5" spans="1:7">
      <c r="A5" s="2" t="s">
        <v>183</v>
      </c>
      <c r="B5" s="537">
        <v>4.88</v>
      </c>
      <c r="C5" s="538">
        <v>4.43</v>
      </c>
      <c r="D5" s="539">
        <v>4.4400000000000004</v>
      </c>
      <c r="E5" s="540">
        <v>49.8</v>
      </c>
      <c r="F5" s="541">
        <v>48.6</v>
      </c>
      <c r="G5" s="542">
        <v>51.5</v>
      </c>
    </row>
    <row r="6" spans="1:7">
      <c r="A6" s="2" t="s">
        <v>184</v>
      </c>
      <c r="B6" s="537">
        <v>94.2</v>
      </c>
      <c r="C6" s="538">
        <v>94.5</v>
      </c>
      <c r="D6" s="539">
        <v>94.5</v>
      </c>
      <c r="E6" s="540">
        <v>47.1</v>
      </c>
      <c r="F6" s="541">
        <v>48.4</v>
      </c>
      <c r="G6" s="542">
        <v>45.2</v>
      </c>
    </row>
    <row r="7" spans="1:7">
      <c r="A7" s="2" t="s">
        <v>185</v>
      </c>
      <c r="B7" s="537">
        <v>54.4</v>
      </c>
      <c r="C7" s="538">
        <v>48</v>
      </c>
      <c r="D7" s="539">
        <v>54.1</v>
      </c>
      <c r="E7" s="540">
        <v>89.4</v>
      </c>
      <c r="F7" s="541">
        <v>89.9</v>
      </c>
      <c r="G7" s="542">
        <v>88.8</v>
      </c>
    </row>
    <row r="8" spans="1:7">
      <c r="A8" s="2" t="s">
        <v>186</v>
      </c>
      <c r="B8" s="537">
        <v>43.9</v>
      </c>
      <c r="C8" s="538">
        <v>50.2</v>
      </c>
      <c r="D8" s="539">
        <v>44.1</v>
      </c>
      <c r="E8" s="540">
        <v>7.8</v>
      </c>
      <c r="F8" s="541">
        <v>7</v>
      </c>
      <c r="G8" s="542">
        <v>8.2100000000000009</v>
      </c>
    </row>
    <row r="9" spans="1:7">
      <c r="A9" s="118" t="s">
        <v>187</v>
      </c>
      <c r="B9" s="173"/>
      <c r="C9" s="174"/>
      <c r="D9" s="17"/>
      <c r="E9" s="24"/>
      <c r="F9" s="25"/>
      <c r="G9" s="26"/>
    </row>
    <row r="10" spans="1:7">
      <c r="A10" s="118" t="s">
        <v>188</v>
      </c>
      <c r="B10" s="531">
        <f t="shared" ref="B10:G10" si="0">B4*B3/100*1000</f>
        <v>3.1235954399999999</v>
      </c>
      <c r="C10" s="532">
        <f t="shared" si="0"/>
        <v>2.39984208</v>
      </c>
      <c r="D10" s="533">
        <f t="shared" si="0"/>
        <v>3.7552603199999997</v>
      </c>
      <c r="E10" s="534">
        <f t="shared" si="0"/>
        <v>2.4412784899999997</v>
      </c>
      <c r="F10" s="535">
        <f t="shared" si="0"/>
        <v>1.84419504</v>
      </c>
      <c r="G10" s="536">
        <f t="shared" si="0"/>
        <v>1.8970403200000003</v>
      </c>
    </row>
    <row r="11" spans="1:7">
      <c r="A11" s="118" t="s">
        <v>1</v>
      </c>
      <c r="B11" s="531">
        <f t="shared" ref="B11:G11" si="1">B5*B10/100</f>
        <v>0.15243145747199999</v>
      </c>
      <c r="C11" s="532">
        <f t="shared" si="1"/>
        <v>0.106313004144</v>
      </c>
      <c r="D11" s="533">
        <f t="shared" si="1"/>
        <v>0.16673355820800001</v>
      </c>
      <c r="E11" s="534">
        <f t="shared" si="1"/>
        <v>1.2157566880199999</v>
      </c>
      <c r="F11" s="535">
        <f t="shared" si="1"/>
        <v>0.89627878944000006</v>
      </c>
      <c r="G11" s="536">
        <f t="shared" si="1"/>
        <v>0.97697576480000026</v>
      </c>
    </row>
    <row r="12" spans="1:7">
      <c r="A12" s="118" t="s">
        <v>189</v>
      </c>
      <c r="B12" s="531">
        <f t="shared" ref="B12:G12" si="2">B6*B10/100</f>
        <v>2.94242690448</v>
      </c>
      <c r="C12" s="532">
        <f t="shared" si="2"/>
        <v>2.2678507656</v>
      </c>
      <c r="D12" s="533">
        <f t="shared" si="2"/>
        <v>3.5487210023999993</v>
      </c>
      <c r="E12" s="534">
        <f t="shared" si="2"/>
        <v>1.1498421687899998</v>
      </c>
      <c r="F12" s="535">
        <f t="shared" si="2"/>
        <v>0.89259039935999995</v>
      </c>
      <c r="G12" s="536">
        <f t="shared" si="2"/>
        <v>0.85746222464000033</v>
      </c>
    </row>
    <row r="13" spans="1:7">
      <c r="A13" s="118" t="s">
        <v>2</v>
      </c>
      <c r="B13" s="531">
        <f t="shared" ref="B13:G13" si="3">B7*B12/100</f>
        <v>1.60068023603712</v>
      </c>
      <c r="C13" s="532">
        <f t="shared" si="3"/>
        <v>1.088568367488</v>
      </c>
      <c r="D13" s="533">
        <f t="shared" si="3"/>
        <v>1.9198580622983996</v>
      </c>
      <c r="E13" s="534">
        <f t="shared" si="3"/>
        <v>1.0279588988982598</v>
      </c>
      <c r="F13" s="535">
        <f t="shared" si="3"/>
        <v>0.80243876902463995</v>
      </c>
      <c r="G13" s="536">
        <f t="shared" si="3"/>
        <v>0.76142645548032017</v>
      </c>
    </row>
    <row r="14" spans="1:7">
      <c r="A14" s="118" t="s">
        <v>3</v>
      </c>
      <c r="B14" s="543">
        <f t="shared" ref="B14:G14" si="4">B8*B12/100</f>
        <v>1.2917254110667198</v>
      </c>
      <c r="C14" s="544">
        <f t="shared" si="4"/>
        <v>1.1384610843312002</v>
      </c>
      <c r="D14" s="545">
        <f t="shared" si="4"/>
        <v>1.5649859620583999</v>
      </c>
      <c r="E14" s="546">
        <f t="shared" si="4"/>
        <v>8.9687689165619991E-2</v>
      </c>
      <c r="F14" s="547">
        <f t="shared" si="4"/>
        <v>6.2481327955199999E-2</v>
      </c>
      <c r="G14" s="548">
        <f t="shared" si="4"/>
        <v>7.0397648642944025E-2</v>
      </c>
    </row>
    <row r="15" spans="1:7">
      <c r="D15" s="2"/>
      <c r="E15" s="2"/>
      <c r="F15" s="2"/>
      <c r="G15" s="2"/>
    </row>
    <row r="16" spans="1:7">
      <c r="A16" s="1" t="s">
        <v>190</v>
      </c>
      <c r="B16" s="2" t="s">
        <v>5</v>
      </c>
      <c r="C16" s="2" t="s">
        <v>6</v>
      </c>
      <c r="D16" s="2"/>
      <c r="E16" s="2"/>
      <c r="F16" s="2"/>
      <c r="G16" s="2"/>
    </row>
    <row r="17" spans="1:8">
      <c r="A17" s="2" t="s">
        <v>12</v>
      </c>
      <c r="B17" s="79">
        <f t="shared" ref="B17:B22" si="5">AVERAGE(B3:D3)</f>
        <v>1.744</v>
      </c>
      <c r="C17" s="192">
        <f t="shared" ref="C17:C22" si="6">AVERAGE(E3:G3)</f>
        <v>0.32100000000000001</v>
      </c>
      <c r="D17" s="2"/>
      <c r="E17" s="2"/>
      <c r="F17" s="2"/>
      <c r="G17" s="2"/>
    </row>
    <row r="18" spans="1:8">
      <c r="A18" s="2" t="s">
        <v>182</v>
      </c>
      <c r="B18" s="107">
        <f t="shared" si="5"/>
        <v>0.17835999999999999</v>
      </c>
      <c r="C18" s="169">
        <f t="shared" si="6"/>
        <v>0.64061033333333328</v>
      </c>
      <c r="D18" s="2"/>
      <c r="E18" s="2"/>
      <c r="F18" s="2"/>
      <c r="G18" s="2"/>
    </row>
    <row r="19" spans="1:8">
      <c r="A19" s="2" t="s">
        <v>183</v>
      </c>
      <c r="B19" s="5">
        <f t="shared" si="5"/>
        <v>4.583333333333333</v>
      </c>
      <c r="C19" s="142">
        <f t="shared" si="6"/>
        <v>49.966666666666669</v>
      </c>
      <c r="D19" s="2"/>
      <c r="E19" s="2"/>
      <c r="F19" s="2"/>
      <c r="G19" s="2"/>
    </row>
    <row r="20" spans="1:8">
      <c r="A20" s="2" t="s">
        <v>184</v>
      </c>
      <c r="B20" s="5">
        <f t="shared" si="5"/>
        <v>94.399999999999991</v>
      </c>
      <c r="C20" s="142">
        <f t="shared" si="6"/>
        <v>46.9</v>
      </c>
      <c r="D20" s="2"/>
      <c r="E20" s="2"/>
      <c r="F20" s="2"/>
      <c r="G20" s="2"/>
    </row>
    <row r="21" spans="1:8">
      <c r="A21" s="2" t="s">
        <v>185</v>
      </c>
      <c r="B21" s="5">
        <f t="shared" si="5"/>
        <v>52.166666666666664</v>
      </c>
      <c r="C21" s="142">
        <f t="shared" si="6"/>
        <v>89.366666666666674</v>
      </c>
      <c r="E21" s="2"/>
      <c r="F21" s="2"/>
      <c r="G21" s="2"/>
    </row>
    <row r="22" spans="1:8">
      <c r="A22" s="2" t="s">
        <v>186</v>
      </c>
      <c r="B22" s="5">
        <f t="shared" si="5"/>
        <v>46.066666666666663</v>
      </c>
      <c r="C22" s="142">
        <f t="shared" si="6"/>
        <v>7.6700000000000008</v>
      </c>
      <c r="E22" s="2"/>
      <c r="F22" s="2"/>
      <c r="G22" s="2"/>
    </row>
    <row r="23" spans="1:8">
      <c r="A23" s="118" t="s">
        <v>187</v>
      </c>
      <c r="B23" s="549"/>
      <c r="C23" s="295"/>
      <c r="E23" s="2"/>
      <c r="F23" s="2"/>
      <c r="G23" s="2"/>
    </row>
    <row r="24" spans="1:8">
      <c r="A24" s="118" t="s">
        <v>188</v>
      </c>
      <c r="B24" s="107">
        <f>AVERAGE(B10:D10)</f>
        <v>3.0928992799999997</v>
      </c>
      <c r="C24" s="169">
        <f>AVERAGE(E10:G10)</f>
        <v>2.0608379500000003</v>
      </c>
    </row>
    <row r="25" spans="1:8">
      <c r="A25" s="118" t="s">
        <v>1</v>
      </c>
      <c r="B25" s="107">
        <f>AVERAGE(B11:D11)</f>
        <v>0.14182600660799999</v>
      </c>
      <c r="C25" s="169">
        <f>AVERAGE(E11:G11)</f>
        <v>1.0296704140866668</v>
      </c>
    </row>
    <row r="26" spans="1:8">
      <c r="A26" s="118" t="s">
        <v>189</v>
      </c>
      <c r="B26" s="107">
        <f>AVERAGE(B12:D12)</f>
        <v>2.9196662241599998</v>
      </c>
      <c r="C26" s="169">
        <f>AVERAGE(E12:G12)</f>
        <v>0.96663159759666673</v>
      </c>
    </row>
    <row r="27" spans="1:8">
      <c r="A27" s="118" t="s">
        <v>2</v>
      </c>
      <c r="B27" s="107">
        <f>AVERAGE(B13:D13)</f>
        <v>1.5363688886078399</v>
      </c>
      <c r="C27" s="169">
        <f>AVERAGE(E13:G13)</f>
        <v>0.86394137446774</v>
      </c>
    </row>
    <row r="28" spans="1:8">
      <c r="A28" s="118" t="s">
        <v>3</v>
      </c>
      <c r="B28" s="109">
        <f>AVERAGE(B14:D14)</f>
        <v>1.33172415248544</v>
      </c>
      <c r="C28" s="198">
        <f>AVERAGE(E14:G14)</f>
        <v>7.4188888587921331E-2</v>
      </c>
    </row>
    <row r="29" spans="1:8">
      <c r="B29" s="550"/>
      <c r="C29" s="550"/>
    </row>
    <row r="30" spans="1:8">
      <c r="A30" s="1" t="s">
        <v>7</v>
      </c>
      <c r="B30" s="2" t="s">
        <v>5</v>
      </c>
      <c r="C30" s="2" t="s">
        <v>6</v>
      </c>
    </row>
    <row r="31" spans="1:8">
      <c r="A31" t="s">
        <v>12</v>
      </c>
      <c r="B31" s="79">
        <f t="shared" ref="B31:B36" si="7">STDEV(B3:D3)</f>
        <v>9.1016482023862116E-2</v>
      </c>
      <c r="C31" s="106">
        <f t="shared" ref="C31:C36" si="8">STDEV(E3:G3)</f>
        <v>2.3643180835073746E-2</v>
      </c>
      <c r="H31" s="551"/>
    </row>
    <row r="32" spans="1:8">
      <c r="A32" t="s">
        <v>182</v>
      </c>
      <c r="B32" s="107">
        <f t="shared" si="7"/>
        <v>4.5470801708348982E-2</v>
      </c>
      <c r="C32" s="108">
        <f t="shared" si="8"/>
        <v>7.1273917419581556E-2</v>
      </c>
    </row>
    <row r="33" spans="1:4">
      <c r="A33" t="s">
        <v>183</v>
      </c>
      <c r="B33" s="107">
        <f t="shared" si="7"/>
        <v>0.25696951829610704</v>
      </c>
      <c r="C33" s="108">
        <f t="shared" si="8"/>
        <v>1.4571661996262923</v>
      </c>
    </row>
    <row r="34" spans="1:4">
      <c r="A34" t="s">
        <v>184</v>
      </c>
      <c r="B34" s="107">
        <f t="shared" si="7"/>
        <v>0.17320508075688609</v>
      </c>
      <c r="C34" s="108">
        <f t="shared" si="8"/>
        <v>1.609347693943106</v>
      </c>
    </row>
    <row r="35" spans="1:4">
      <c r="A35" t="s">
        <v>185</v>
      </c>
      <c r="B35" s="107">
        <f t="shared" si="7"/>
        <v>3.6115555282084939</v>
      </c>
      <c r="C35" s="108">
        <f t="shared" si="8"/>
        <v>0.55075705472861469</v>
      </c>
    </row>
    <row r="36" spans="1:4">
      <c r="A36" t="s">
        <v>186</v>
      </c>
      <c r="B36" s="107">
        <f t="shared" si="7"/>
        <v>3.5809682117177957</v>
      </c>
      <c r="C36" s="108">
        <f t="shared" si="8"/>
        <v>0.61538605769061783</v>
      </c>
    </row>
    <row r="37" spans="1:4">
      <c r="A37" s="118" t="s">
        <v>187</v>
      </c>
      <c r="B37" s="107"/>
      <c r="C37" s="296"/>
      <c r="D37" s="2"/>
    </row>
    <row r="38" spans="1:4">
      <c r="A38" s="118" t="s">
        <v>188</v>
      </c>
      <c r="B38" s="107">
        <f>STDEV(B10:D10)</f>
        <v>0.67823030160133335</v>
      </c>
      <c r="C38" s="108">
        <f>STDEV(E10:G10)</f>
        <v>0.3305289839956379</v>
      </c>
      <c r="D38" s="2"/>
    </row>
    <row r="39" spans="1:4">
      <c r="A39" s="118" t="s">
        <v>1</v>
      </c>
      <c r="B39" s="107">
        <f>STDEV(B11:D11)</f>
        <v>3.1575584386860145E-2</v>
      </c>
      <c r="C39" s="108">
        <f>STDEV(E11:G11)</f>
        <v>0.16612969772998706</v>
      </c>
      <c r="D39" s="2"/>
    </row>
    <row r="40" spans="1:4">
      <c r="A40" s="118" t="s">
        <v>189</v>
      </c>
      <c r="B40" s="107">
        <f>STDEV(B12:D12)</f>
        <v>0.64073838444914177</v>
      </c>
      <c r="C40" s="108">
        <f>STDEV(E12:G12)</f>
        <v>0.15963421379056014</v>
      </c>
    </row>
    <row r="41" spans="1:4">
      <c r="A41" s="118" t="s">
        <v>2</v>
      </c>
      <c r="B41" s="107">
        <f>STDEV(B13:D13)</f>
        <v>0.41935975156256783</v>
      </c>
      <c r="C41" s="108">
        <f>STDEV(E13:G13)</f>
        <v>0.14351590053301225</v>
      </c>
    </row>
    <row r="42" spans="1:4">
      <c r="A42" s="118" t="s">
        <v>3</v>
      </c>
      <c r="B42" s="109">
        <f>STDEV(B14:D14)</f>
        <v>0.21605738199923114</v>
      </c>
      <c r="C42" s="110">
        <f>STDEV(E14:G14)</f>
        <v>1.3993807481105893E-2</v>
      </c>
    </row>
    <row r="43" spans="1:4">
      <c r="A43" s="2"/>
      <c r="B43" s="2"/>
      <c r="C43" s="2"/>
    </row>
    <row r="44" spans="1:4">
      <c r="A44" s="1" t="s">
        <v>8</v>
      </c>
      <c r="C44" s="2"/>
    </row>
    <row r="45" spans="1:4">
      <c r="A45" s="2" t="s">
        <v>12</v>
      </c>
      <c r="B45" s="153">
        <f t="shared" ref="B45:B50" si="9">_xlfn.T.TEST(B3:D3,E3:G3,2,2)</f>
        <v>1.2591731492649546E-5</v>
      </c>
      <c r="C45" s="2"/>
    </row>
    <row r="46" spans="1:4">
      <c r="A46" s="2" t="s">
        <v>182</v>
      </c>
      <c r="B46" s="297">
        <f t="shared" si="9"/>
        <v>6.9359088626071239E-4</v>
      </c>
      <c r="C46" s="2"/>
    </row>
    <row r="47" spans="1:4">
      <c r="A47" s="2" t="s">
        <v>183</v>
      </c>
      <c r="B47" s="297">
        <f t="shared" si="9"/>
        <v>7.5151039842083387E-7</v>
      </c>
      <c r="C47" s="2"/>
    </row>
    <row r="48" spans="1:4">
      <c r="A48" s="2" t="s">
        <v>184</v>
      </c>
      <c r="B48" s="297">
        <f t="shared" si="9"/>
        <v>8.9663776083241113E-7</v>
      </c>
    </row>
    <row r="49" spans="1:8">
      <c r="A49" s="2" t="s">
        <v>185</v>
      </c>
      <c r="B49" s="297">
        <f t="shared" si="9"/>
        <v>6.0705974641002178E-5</v>
      </c>
    </row>
    <row r="50" spans="1:8">
      <c r="A50" s="2" t="s">
        <v>186</v>
      </c>
      <c r="B50" s="297">
        <f t="shared" si="9"/>
        <v>5.2411082741106315E-5</v>
      </c>
    </row>
    <row r="51" spans="1:8">
      <c r="A51" s="118" t="s">
        <v>187</v>
      </c>
      <c r="B51" s="297"/>
    </row>
    <row r="52" spans="1:8">
      <c r="A52" s="118" t="s">
        <v>188</v>
      </c>
      <c r="B52" s="297">
        <f>_xlfn.T.TEST(B10:D10,E10:G10,2,2)</f>
        <v>7.6881283379470963E-2</v>
      </c>
    </row>
    <row r="53" spans="1:8">
      <c r="A53" s="118" t="s">
        <v>1</v>
      </c>
      <c r="B53" s="297">
        <f>_xlfn.T.TEST(B11:D11,E11:G11,2,2)</f>
        <v>8.1086837717845781E-4</v>
      </c>
    </row>
    <row r="54" spans="1:8">
      <c r="A54" s="118" t="s">
        <v>189</v>
      </c>
      <c r="B54" s="297">
        <f>_xlfn.T.TEST(B12:D12,E12:G12,2,2)</f>
        <v>6.8724413947792613E-3</v>
      </c>
    </row>
    <row r="55" spans="1:8">
      <c r="A55" s="118" t="s">
        <v>2</v>
      </c>
      <c r="B55" s="297">
        <f>_xlfn.T.TEST(B13:D13,E13:G13,2,2)</f>
        <v>5.8328836609867346E-2</v>
      </c>
    </row>
    <row r="56" spans="1:8">
      <c r="A56" s="118" t="s">
        <v>3</v>
      </c>
      <c r="B56" s="156">
        <f>_xlfn.T.TEST(B14:D14,E14:G14,2,2)</f>
        <v>5.4911179836402769E-4</v>
      </c>
    </row>
    <row r="58" spans="1:8">
      <c r="B58" s="2"/>
      <c r="C58" s="2"/>
      <c r="D58" s="2"/>
      <c r="E58" s="2"/>
      <c r="F58" s="2"/>
      <c r="G58" s="2"/>
      <c r="H58" s="2"/>
    </row>
    <row r="59" spans="1:8">
      <c r="A59" s="1" t="s">
        <v>441</v>
      </c>
      <c r="B59" s="1"/>
      <c r="C59" s="1"/>
      <c r="D59" s="1"/>
      <c r="E59" s="1"/>
      <c r="F59" s="1"/>
      <c r="G59" s="1"/>
      <c r="H59" s="1"/>
    </row>
    <row r="60" spans="1:8">
      <c r="A60" s="1" t="s">
        <v>4</v>
      </c>
      <c r="B60" s="2" t="s">
        <v>5</v>
      </c>
      <c r="C60" s="2"/>
      <c r="D60" s="2"/>
      <c r="E60" s="2" t="s">
        <v>6</v>
      </c>
      <c r="F60" s="2"/>
      <c r="G60" s="2"/>
      <c r="H60" s="2"/>
    </row>
    <row r="61" spans="1:8">
      <c r="A61" s="30" t="s">
        <v>1</v>
      </c>
      <c r="B61" s="12">
        <v>8.1</v>
      </c>
      <c r="C61" s="13">
        <v>7.12</v>
      </c>
      <c r="D61" s="14">
        <v>5.47</v>
      </c>
      <c r="E61" s="21">
        <v>1.49</v>
      </c>
      <c r="F61" s="22">
        <v>1.7</v>
      </c>
      <c r="G61" s="23">
        <v>1.1000000000000001</v>
      </c>
      <c r="H61" s="2"/>
    </row>
    <row r="62" spans="1:8">
      <c r="A62" s="31" t="s">
        <v>2</v>
      </c>
      <c r="B62" s="15">
        <v>8.52</v>
      </c>
      <c r="C62" s="16">
        <v>9.4600000000000009</v>
      </c>
      <c r="D62" s="17">
        <v>7.34</v>
      </c>
      <c r="E62" s="24">
        <v>2.5</v>
      </c>
      <c r="F62" s="25">
        <v>1.85</v>
      </c>
      <c r="G62" s="26">
        <v>1.48</v>
      </c>
      <c r="H62" s="2"/>
    </row>
    <row r="63" spans="1:8">
      <c r="A63" s="32" t="s">
        <v>3</v>
      </c>
      <c r="B63" s="18">
        <v>20.399999999999999</v>
      </c>
      <c r="C63" s="19">
        <v>16.7</v>
      </c>
      <c r="D63" s="20">
        <v>17.8</v>
      </c>
      <c r="E63" s="27">
        <v>11.8</v>
      </c>
      <c r="F63" s="28">
        <v>9.0299999999999994</v>
      </c>
      <c r="G63" s="29">
        <v>9.4700000000000006</v>
      </c>
      <c r="H63" s="2"/>
    </row>
    <row r="64" spans="1:8">
      <c r="A64" s="2"/>
      <c r="B64" s="2"/>
      <c r="C64" s="2"/>
      <c r="D64" s="2"/>
      <c r="E64" s="2"/>
      <c r="F64" s="2"/>
      <c r="G64" s="2"/>
      <c r="H64" s="2"/>
    </row>
    <row r="65" spans="1:8">
      <c r="A65" s="1" t="s">
        <v>0</v>
      </c>
      <c r="B65" s="2"/>
      <c r="C65" s="2"/>
      <c r="D65" s="2"/>
      <c r="E65" s="2"/>
      <c r="F65" s="2"/>
      <c r="G65" s="2"/>
      <c r="H65" s="2"/>
    </row>
    <row r="66" spans="1:8">
      <c r="A66" s="2" t="s">
        <v>1</v>
      </c>
      <c r="B66" s="3">
        <f>AVERAGE(B61:D61)</f>
        <v>6.8966666666666656</v>
      </c>
      <c r="C66" s="4">
        <f>AVERAGE(E61:G61)</f>
        <v>1.43</v>
      </c>
      <c r="D66" s="2"/>
      <c r="E66" s="2"/>
      <c r="F66" s="2"/>
      <c r="G66" s="2"/>
      <c r="H66" s="2"/>
    </row>
    <row r="67" spans="1:8">
      <c r="A67" s="2" t="s">
        <v>2</v>
      </c>
      <c r="B67" s="5">
        <f>AVERAGE(B62:D62)</f>
        <v>8.44</v>
      </c>
      <c r="C67" s="6">
        <f>AVERAGE(E62:G62)</f>
        <v>1.9433333333333334</v>
      </c>
      <c r="D67" s="2"/>
      <c r="E67" s="2"/>
      <c r="F67" s="2"/>
      <c r="G67" s="2"/>
      <c r="H67" s="2"/>
    </row>
    <row r="68" spans="1:8">
      <c r="A68" s="2" t="s">
        <v>3</v>
      </c>
      <c r="B68" s="7">
        <f>AVERAGE(B63:D63)</f>
        <v>18.299999999999997</v>
      </c>
      <c r="C68" s="8">
        <f>AVERAGE(E63:G63)</f>
        <v>10.1</v>
      </c>
      <c r="D68" s="2"/>
      <c r="E68" s="2"/>
      <c r="F68" s="2"/>
      <c r="G68" s="2"/>
      <c r="H68" s="2"/>
    </row>
    <row r="69" spans="1:8">
      <c r="A69" s="2"/>
      <c r="B69" s="2"/>
      <c r="C69" s="2"/>
      <c r="D69" s="2"/>
      <c r="E69" s="2"/>
      <c r="F69" s="2"/>
      <c r="G69" s="2"/>
      <c r="H69" s="2"/>
    </row>
    <row r="70" spans="1:8">
      <c r="A70" s="1" t="s">
        <v>7</v>
      </c>
      <c r="B70" s="2"/>
      <c r="C70" s="2"/>
      <c r="D70" s="2"/>
      <c r="E70" s="2"/>
      <c r="F70" s="2"/>
      <c r="G70" s="2"/>
      <c r="H70" s="2"/>
    </row>
    <row r="71" spans="1:8">
      <c r="A71" s="2" t="s">
        <v>1</v>
      </c>
      <c r="B71" s="3">
        <f>STDEV(B61:D61)</f>
        <v>1.3291475965194233</v>
      </c>
      <c r="C71" s="4">
        <f>STDEV(E61:G61)</f>
        <v>0.30446674695276621</v>
      </c>
      <c r="D71" s="2"/>
      <c r="E71" s="2"/>
      <c r="F71" s="2"/>
      <c r="G71" s="2"/>
      <c r="H71" s="2"/>
    </row>
    <row r="72" spans="1:8">
      <c r="A72" s="2" t="s">
        <v>2</v>
      </c>
      <c r="B72" s="5">
        <f>STDEV(B62:D62)</f>
        <v>1.0622617379911596</v>
      </c>
      <c r="C72" s="6">
        <f>STDEV(E62:G62)</f>
        <v>0.51636550362445111</v>
      </c>
      <c r="D72" s="2"/>
      <c r="E72" s="2"/>
      <c r="F72" s="2"/>
      <c r="G72" s="2"/>
      <c r="H72" s="2"/>
    </row>
    <row r="73" spans="1:8">
      <c r="A73" s="2" t="s">
        <v>3</v>
      </c>
      <c r="B73" s="7">
        <f>STDEV(B63:D63)</f>
        <v>1.8999999999999995</v>
      </c>
      <c r="C73" s="8">
        <f>STDEV(E63:G63)</f>
        <v>1.4885899368194258</v>
      </c>
      <c r="D73" s="2"/>
      <c r="E73" s="2"/>
      <c r="F73" s="2"/>
      <c r="G73" s="2"/>
      <c r="H73" s="2"/>
    </row>
    <row r="74" spans="1:8">
      <c r="A74" s="2"/>
      <c r="B74" s="2"/>
      <c r="C74" s="2"/>
      <c r="D74" s="2"/>
      <c r="E74" s="2"/>
      <c r="F74" s="2"/>
      <c r="G74" s="2"/>
      <c r="H74" s="2"/>
    </row>
    <row r="75" spans="1:8">
      <c r="A75" s="1" t="s">
        <v>8</v>
      </c>
      <c r="B75" s="2"/>
      <c r="C75" s="2"/>
      <c r="D75" s="2"/>
      <c r="E75" s="2"/>
      <c r="F75" s="2"/>
      <c r="G75" s="2"/>
      <c r="H75" s="2"/>
    </row>
    <row r="76" spans="1:8">
      <c r="A76" s="2" t="s">
        <v>1</v>
      </c>
      <c r="B76" s="9">
        <f>_xlfn.T.TEST(B61:D61,E61:G61,2,2)</f>
        <v>2.2591845126802208E-3</v>
      </c>
      <c r="C76" s="2"/>
      <c r="D76" s="2"/>
      <c r="E76" s="2"/>
      <c r="F76" s="2"/>
      <c r="G76" s="2"/>
      <c r="H76" s="2"/>
    </row>
    <row r="77" spans="1:8">
      <c r="A77" s="2" t="s">
        <v>2</v>
      </c>
      <c r="B77" s="10">
        <f>_xlfn.T.TEST(B62:D62,E62:G62,2,2)</f>
        <v>6.7775309310456791E-4</v>
      </c>
      <c r="C77" s="2"/>
      <c r="D77" s="2"/>
      <c r="E77" s="2"/>
      <c r="F77" s="2"/>
      <c r="G77" s="2"/>
      <c r="H77" s="2"/>
    </row>
    <row r="78" spans="1:8">
      <c r="A78" s="2" t="s">
        <v>3</v>
      </c>
      <c r="B78" s="11">
        <f>_xlfn.T.TEST(B63:D63,E63:G63,2,2)</f>
        <v>4.1693317916114379E-3</v>
      </c>
      <c r="C78" s="2"/>
      <c r="D78" s="2"/>
      <c r="E78" s="2"/>
      <c r="F78" s="2"/>
      <c r="G78" s="2"/>
      <c r="H78" s="2"/>
    </row>
    <row r="79" spans="1:8">
      <c r="A79" s="2"/>
      <c r="B79" s="2"/>
      <c r="C79" s="2"/>
      <c r="D79" s="2"/>
      <c r="E79" s="2"/>
      <c r="F79" s="2"/>
      <c r="G79" s="2"/>
      <c r="H79" s="2"/>
    </row>
    <row r="80" spans="1:8">
      <c r="A80" s="2"/>
      <c r="B80" s="2"/>
      <c r="C80" s="2"/>
      <c r="D80" s="2"/>
      <c r="E80" s="2"/>
      <c r="F80" s="2"/>
      <c r="G80" s="2"/>
      <c r="H80" s="2"/>
    </row>
    <row r="81" spans="1:8">
      <c r="A81" s="2"/>
      <c r="B81" s="2"/>
      <c r="C81" s="2"/>
      <c r="D81" s="2"/>
      <c r="E81" s="2"/>
      <c r="F81" s="2"/>
      <c r="G81" s="2"/>
      <c r="H81" s="2"/>
    </row>
    <row r="82" spans="1:8">
      <c r="A82" s="2"/>
      <c r="B82" s="2"/>
      <c r="C82" s="2"/>
      <c r="D82" s="2"/>
      <c r="E82" s="2"/>
      <c r="F82" s="2"/>
      <c r="G82" s="2"/>
      <c r="H82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1C3EB-4BB9-C242-BA33-FA37EC95CD3B}">
  <dimension ref="A2:K60"/>
  <sheetViews>
    <sheetView workbookViewId="0">
      <selection activeCell="I54" sqref="I54"/>
    </sheetView>
  </sheetViews>
  <sheetFormatPr baseColWidth="10" defaultRowHeight="16"/>
  <cols>
    <col min="1" max="1" width="29.6640625" bestFit="1" customWidth="1"/>
  </cols>
  <sheetData>
    <row r="2" spans="1:11">
      <c r="A2" s="1" t="s">
        <v>428</v>
      </c>
      <c r="B2" s="2" t="s">
        <v>5</v>
      </c>
      <c r="C2" s="2"/>
      <c r="D2" s="2"/>
      <c r="E2" s="2"/>
      <c r="F2" s="2" t="s">
        <v>6</v>
      </c>
      <c r="G2" s="2"/>
      <c r="H2" s="2"/>
      <c r="I2" s="2"/>
      <c r="J2" s="2"/>
      <c r="K2" s="2"/>
    </row>
    <row r="3" spans="1:11">
      <c r="A3" s="30" t="s">
        <v>28</v>
      </c>
      <c r="B3" s="12">
        <v>2.91</v>
      </c>
      <c r="C3" s="13">
        <v>1.98</v>
      </c>
      <c r="D3" s="13">
        <v>2.5499999999999998</v>
      </c>
      <c r="E3" s="14">
        <v>2.71</v>
      </c>
      <c r="F3" s="21">
        <v>8.14</v>
      </c>
      <c r="G3" s="22">
        <v>9</v>
      </c>
      <c r="H3" s="23">
        <v>7.26</v>
      </c>
      <c r="I3" s="2"/>
      <c r="J3" s="2"/>
      <c r="K3" s="2"/>
    </row>
    <row r="4" spans="1:11">
      <c r="A4" s="32" t="s">
        <v>31</v>
      </c>
      <c r="B4" s="18">
        <v>3.67</v>
      </c>
      <c r="C4" s="19">
        <v>5.4</v>
      </c>
      <c r="D4" s="19">
        <v>7.08</v>
      </c>
      <c r="E4" s="20">
        <v>5.18</v>
      </c>
      <c r="F4" s="27">
        <v>57.3</v>
      </c>
      <c r="G4" s="28">
        <v>65.2</v>
      </c>
      <c r="H4" s="29">
        <v>61</v>
      </c>
      <c r="I4" s="2"/>
      <c r="J4" s="2"/>
      <c r="K4" s="2"/>
    </row>
    <row r="5" spans="1:1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>
      <c r="A6" s="1" t="s">
        <v>36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s="30" t="s">
        <v>28</v>
      </c>
      <c r="B7" s="79">
        <f>AVERAGE(B3:E3)</f>
        <v>2.5375000000000001</v>
      </c>
      <c r="C7" s="106">
        <f>AVERAGE(F3:H3)</f>
        <v>8.1333333333333329</v>
      </c>
      <c r="D7" s="2"/>
      <c r="E7" s="2"/>
      <c r="F7" s="2"/>
      <c r="G7" s="2"/>
      <c r="H7" s="2"/>
      <c r="I7" s="2"/>
      <c r="J7" s="2"/>
      <c r="K7" s="2"/>
    </row>
    <row r="8" spans="1:11">
      <c r="A8" s="32" t="s">
        <v>31</v>
      </c>
      <c r="B8" s="109">
        <f>AVERAGE(B4:E4)</f>
        <v>5.3324999999999996</v>
      </c>
      <c r="C8" s="110">
        <f>AVERAGE(F4:H4)</f>
        <v>61.166666666666664</v>
      </c>
      <c r="D8" s="2"/>
      <c r="E8" s="2"/>
      <c r="F8" s="2"/>
      <c r="G8" s="2"/>
      <c r="H8" s="2"/>
      <c r="I8" s="2"/>
      <c r="J8" s="2"/>
      <c r="K8" s="2"/>
    </row>
    <row r="9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1" t="s">
        <v>44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30" t="s">
        <v>28</v>
      </c>
      <c r="B11" s="79">
        <f>STDEV(B3:E3)</f>
        <v>0.39978119015281233</v>
      </c>
      <c r="C11" s="106">
        <f>STDEV(F3:H3)</f>
        <v>0.87001915687721132</v>
      </c>
      <c r="D11" s="2"/>
      <c r="E11" s="2"/>
      <c r="F11" s="2"/>
      <c r="G11" s="2"/>
      <c r="H11" s="2"/>
      <c r="I11" s="2"/>
      <c r="J11" s="2"/>
      <c r="K11" s="2"/>
    </row>
    <row r="12" spans="1:11">
      <c r="A12" s="32" t="s">
        <v>31</v>
      </c>
      <c r="B12" s="109">
        <f>STDEV(B4:E4)</f>
        <v>1.3958838299323744</v>
      </c>
      <c r="C12" s="110">
        <f>STDEV(F4:H4)</f>
        <v>3.9526362510776725</v>
      </c>
      <c r="D12" s="2"/>
      <c r="E12" s="2"/>
      <c r="F12" s="2"/>
      <c r="G12" s="2"/>
      <c r="H12" s="2"/>
      <c r="I12" s="2"/>
      <c r="J12" s="2"/>
      <c r="K12" s="2"/>
    </row>
    <row r="13" spans="1:1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1" t="s">
        <v>8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>
      <c r="A15" s="30" t="s">
        <v>28</v>
      </c>
      <c r="B15" s="153">
        <f>TTEST(B3:E3,F3:H3,2,2)</f>
        <v>8.3435332511125611E-5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32" t="s">
        <v>31</v>
      </c>
      <c r="B16" s="156">
        <f>TTEST(B4:E4,F4:H4,2,2)</f>
        <v>1.3425728508294937E-6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2"/>
      <c r="C45" s="2"/>
      <c r="D45" s="2"/>
      <c r="E45" s="2"/>
      <c r="F45" s="2"/>
      <c r="G45" s="2"/>
      <c r="H45" s="2"/>
      <c r="I45" s="2"/>
      <c r="J45" s="160"/>
      <c r="K45" s="160"/>
    </row>
    <row r="46" spans="1:11">
      <c r="A46" s="2"/>
      <c r="B46" s="2"/>
      <c r="C46" s="2"/>
      <c r="D46" s="2"/>
      <c r="E46" s="2"/>
      <c r="F46" s="2"/>
      <c r="G46" s="2"/>
      <c r="H46" s="2"/>
      <c r="I46" s="2"/>
      <c r="J46" s="160"/>
      <c r="K46" s="160"/>
    </row>
    <row r="47" spans="1:11">
      <c r="A47" s="2"/>
      <c r="B47" s="2"/>
      <c r="C47" s="2"/>
      <c r="D47" s="2"/>
      <c r="E47" s="2"/>
      <c r="F47" s="2"/>
      <c r="G47" s="2"/>
      <c r="H47" s="2"/>
      <c r="I47" s="2"/>
      <c r="J47" s="160"/>
      <c r="K47" s="160"/>
    </row>
    <row r="48" spans="1:11">
      <c r="A48" s="2"/>
      <c r="B48" s="161"/>
      <c r="C48" s="162"/>
      <c r="D48" s="161"/>
      <c r="E48" s="162"/>
      <c r="F48" s="2"/>
      <c r="G48" s="2"/>
      <c r="H48" s="2"/>
      <c r="I48" s="2"/>
    </row>
    <row r="49" spans="1:11">
      <c r="A49" s="2"/>
      <c r="B49" s="161"/>
      <c r="C49" s="162"/>
      <c r="D49" s="161"/>
      <c r="E49" s="162"/>
      <c r="F49" s="2"/>
      <c r="G49" s="2"/>
      <c r="H49" s="2"/>
      <c r="I49" s="2"/>
    </row>
    <row r="50" spans="1:11">
      <c r="A50" s="2"/>
      <c r="B50" s="161"/>
      <c r="C50" s="162"/>
      <c r="D50" s="161"/>
      <c r="E50" s="162"/>
      <c r="F50" s="2"/>
      <c r="G50" s="2"/>
      <c r="H50" s="2"/>
      <c r="I50" s="2"/>
      <c r="J50" s="160"/>
      <c r="K50" s="160"/>
    </row>
    <row r="51" spans="1:11">
      <c r="A51" s="2"/>
      <c r="B51" s="161"/>
      <c r="C51" s="162"/>
      <c r="D51" s="161"/>
      <c r="E51" s="162"/>
      <c r="F51" s="2"/>
      <c r="G51" s="2"/>
      <c r="H51" s="2"/>
      <c r="I51" s="2"/>
    </row>
    <row r="52" spans="1:11">
      <c r="A52" s="2"/>
      <c r="B52" s="2"/>
      <c r="C52" s="2"/>
      <c r="D52" s="2"/>
      <c r="E52" s="2"/>
      <c r="F52" s="2"/>
      <c r="G52" s="2"/>
      <c r="H52" s="2"/>
      <c r="I52" s="2"/>
    </row>
    <row r="53" spans="1:11">
      <c r="A53" s="2"/>
      <c r="B53" s="2"/>
      <c r="C53" s="2"/>
      <c r="D53" s="2"/>
      <c r="E53" s="2"/>
      <c r="F53" s="2"/>
      <c r="G53" s="2"/>
      <c r="H53" s="2"/>
      <c r="I53" s="2"/>
    </row>
    <row r="54" spans="1:11">
      <c r="A54" s="2"/>
      <c r="B54" s="2"/>
      <c r="C54" s="2"/>
      <c r="D54" s="2"/>
      <c r="E54" s="2"/>
      <c r="F54" s="2"/>
      <c r="G54" s="2"/>
      <c r="H54" s="2"/>
      <c r="I54" s="2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32E1A-72D3-814A-B0EB-293FA4B9B9C5}">
  <dimension ref="A2:L60"/>
  <sheetViews>
    <sheetView workbookViewId="0">
      <selection activeCell="G36" sqref="G36"/>
    </sheetView>
  </sheetViews>
  <sheetFormatPr baseColWidth="10" defaultRowHeight="16"/>
  <cols>
    <col min="1" max="1" width="30.6640625" bestFit="1" customWidth="1"/>
  </cols>
  <sheetData>
    <row r="2" spans="1:12">
      <c r="A2" s="1" t="s">
        <v>429</v>
      </c>
      <c r="B2" s="2" t="s">
        <v>5</v>
      </c>
      <c r="C2" s="2"/>
      <c r="D2" s="2"/>
      <c r="E2" s="2"/>
      <c r="F2" s="2" t="s">
        <v>6</v>
      </c>
      <c r="G2" s="2"/>
      <c r="H2" s="2"/>
      <c r="I2" s="2"/>
      <c r="J2" s="2"/>
      <c r="K2" s="2"/>
      <c r="L2" s="2"/>
    </row>
    <row r="3" spans="1:12">
      <c r="A3" s="30" t="s">
        <v>29</v>
      </c>
      <c r="B3" s="133">
        <v>2586868</v>
      </c>
      <c r="C3" s="133">
        <v>2564251</v>
      </c>
      <c r="D3" s="133">
        <v>2780929</v>
      </c>
      <c r="E3" s="133">
        <v>3547638</v>
      </c>
      <c r="F3" s="134">
        <v>2376063</v>
      </c>
      <c r="G3" s="134">
        <v>1064973</v>
      </c>
      <c r="H3" s="134">
        <v>1612682</v>
      </c>
      <c r="I3" s="2"/>
      <c r="J3" s="2"/>
      <c r="K3" s="2"/>
      <c r="L3" s="2"/>
    </row>
    <row r="4" spans="1:12">
      <c r="A4" s="31" t="s">
        <v>32</v>
      </c>
      <c r="B4" s="135"/>
      <c r="C4" s="135"/>
      <c r="D4" s="135"/>
      <c r="E4" s="135"/>
      <c r="F4" s="136"/>
      <c r="G4" s="136"/>
      <c r="H4" s="136"/>
      <c r="I4" s="2"/>
      <c r="J4" s="2"/>
      <c r="K4" s="2"/>
      <c r="L4" s="2"/>
    </row>
    <row r="5" spans="1:12">
      <c r="A5" s="31" t="s">
        <v>34</v>
      </c>
      <c r="B5" s="135"/>
      <c r="C5" s="135"/>
      <c r="D5" s="135"/>
      <c r="E5" s="135"/>
      <c r="F5" s="136"/>
      <c r="G5" s="136"/>
      <c r="H5" s="136"/>
      <c r="I5" s="2"/>
      <c r="J5" s="2"/>
      <c r="K5" s="2"/>
      <c r="L5" s="2"/>
    </row>
    <row r="6" spans="1:12">
      <c r="A6" s="31" t="s">
        <v>37</v>
      </c>
      <c r="B6" s="135">
        <v>150</v>
      </c>
      <c r="C6" s="135">
        <v>50</v>
      </c>
      <c r="D6" s="135">
        <v>159</v>
      </c>
      <c r="E6" s="135">
        <v>244</v>
      </c>
      <c r="F6" s="136">
        <v>182</v>
      </c>
      <c r="G6" s="136">
        <v>32</v>
      </c>
      <c r="H6" s="136">
        <v>37</v>
      </c>
      <c r="I6" s="2"/>
      <c r="J6" s="2"/>
      <c r="K6" s="2"/>
      <c r="L6" s="2"/>
    </row>
    <row r="7" spans="1:12">
      <c r="A7" s="31" t="s">
        <v>39</v>
      </c>
      <c r="B7" s="112">
        <f t="shared" ref="B7:H7" si="0">B6*100/B3</f>
        <v>5.7985177442374334E-3</v>
      </c>
      <c r="C7" s="112">
        <f t="shared" si="0"/>
        <v>1.9498871210345632E-3</v>
      </c>
      <c r="D7" s="112">
        <f t="shared" si="0"/>
        <v>5.7175138236179347E-3</v>
      </c>
      <c r="E7" s="112">
        <f t="shared" si="0"/>
        <v>6.8778156057636092E-3</v>
      </c>
      <c r="F7" s="113">
        <f t="shared" si="0"/>
        <v>7.6597295610427839E-3</v>
      </c>
      <c r="G7" s="113">
        <f t="shared" si="0"/>
        <v>3.0047710129740379E-3</v>
      </c>
      <c r="H7" s="113">
        <f t="shared" si="0"/>
        <v>2.2943146882026338E-3</v>
      </c>
      <c r="I7" s="2"/>
      <c r="J7" s="2"/>
      <c r="K7" s="2"/>
      <c r="L7" s="2"/>
    </row>
    <row r="8" spans="1:12">
      <c r="A8" s="31" t="s">
        <v>40</v>
      </c>
      <c r="B8" s="135"/>
      <c r="C8" s="135"/>
      <c r="D8" s="135"/>
      <c r="E8" s="135"/>
      <c r="F8" s="136"/>
      <c r="G8" s="136"/>
      <c r="H8" s="136"/>
      <c r="I8" s="2"/>
      <c r="J8" s="2"/>
      <c r="K8" s="2"/>
      <c r="L8" s="2"/>
    </row>
    <row r="9" spans="1:12">
      <c r="A9" s="31" t="s">
        <v>42</v>
      </c>
      <c r="B9" s="135">
        <v>13</v>
      </c>
      <c r="C9" s="135">
        <v>8.1999999999999993</v>
      </c>
      <c r="D9" s="135">
        <v>20.7</v>
      </c>
      <c r="E9" s="135">
        <v>28.2</v>
      </c>
      <c r="F9" s="136">
        <v>23.3</v>
      </c>
      <c r="G9" s="136">
        <v>12.2</v>
      </c>
      <c r="H9" s="136">
        <v>11.3</v>
      </c>
      <c r="I9" s="2"/>
      <c r="J9" s="2"/>
      <c r="K9" s="2"/>
      <c r="L9" s="2"/>
    </row>
    <row r="10" spans="1:12">
      <c r="A10" s="31" t="s">
        <v>45</v>
      </c>
      <c r="B10" s="135">
        <v>87</v>
      </c>
      <c r="C10" s="135">
        <v>91.8</v>
      </c>
      <c r="D10" s="135">
        <v>79.3</v>
      </c>
      <c r="E10" s="135">
        <v>71.8</v>
      </c>
      <c r="F10" s="136">
        <v>76.7</v>
      </c>
      <c r="G10" s="136">
        <v>87.8</v>
      </c>
      <c r="H10" s="136">
        <v>88.7</v>
      </c>
      <c r="I10" s="2"/>
      <c r="J10" s="2"/>
      <c r="K10" s="2"/>
      <c r="L10" s="2"/>
    </row>
    <row r="11" spans="1:12">
      <c r="A11" s="31" t="s">
        <v>47</v>
      </c>
      <c r="B11" s="135"/>
      <c r="C11" s="135"/>
      <c r="D11" s="135"/>
      <c r="E11" s="135"/>
      <c r="F11" s="136"/>
      <c r="G11" s="136"/>
      <c r="H11" s="136"/>
      <c r="I11" s="2"/>
      <c r="J11" s="2"/>
      <c r="K11" s="2"/>
      <c r="L11" s="2"/>
    </row>
    <row r="12" spans="1:12">
      <c r="A12" s="31" t="s">
        <v>48</v>
      </c>
      <c r="B12" s="5">
        <v>51.6</v>
      </c>
      <c r="C12" s="5">
        <v>56.9</v>
      </c>
      <c r="D12" s="5">
        <v>53.2</v>
      </c>
      <c r="E12" s="5">
        <v>52.6</v>
      </c>
      <c r="F12" s="6">
        <v>62.1</v>
      </c>
      <c r="G12" s="6">
        <v>64.3</v>
      </c>
      <c r="H12" s="6">
        <v>62</v>
      </c>
      <c r="I12" s="2"/>
      <c r="J12" s="2"/>
      <c r="K12" s="2"/>
      <c r="L12" s="2"/>
    </row>
    <row r="13" spans="1:12">
      <c r="A13" s="31" t="s">
        <v>49</v>
      </c>
      <c r="B13" s="5">
        <v>43.2</v>
      </c>
      <c r="C13" s="5">
        <v>36.299999999999997</v>
      </c>
      <c r="D13" s="5">
        <v>38.299999999999997</v>
      </c>
      <c r="E13" s="5">
        <v>39.4</v>
      </c>
      <c r="F13" s="6">
        <v>26.9</v>
      </c>
      <c r="G13" s="6">
        <v>25.6</v>
      </c>
      <c r="H13" s="6">
        <v>29.7</v>
      </c>
      <c r="I13" s="2"/>
      <c r="J13" s="2"/>
      <c r="K13" s="2"/>
      <c r="L13" s="2"/>
    </row>
    <row r="14" spans="1:12">
      <c r="A14" s="31" t="s">
        <v>50</v>
      </c>
      <c r="B14" s="5">
        <v>5.14</v>
      </c>
      <c r="C14" s="5">
        <v>6.58</v>
      </c>
      <c r="D14" s="5">
        <v>8.1999999999999993</v>
      </c>
      <c r="E14" s="5">
        <v>7.72</v>
      </c>
      <c r="F14" s="6">
        <v>9.19</v>
      </c>
      <c r="G14" s="6">
        <v>8.35</v>
      </c>
      <c r="H14" s="6">
        <v>6.68</v>
      </c>
      <c r="I14" s="2"/>
      <c r="J14" s="2"/>
      <c r="K14" s="2"/>
      <c r="L14" s="2"/>
    </row>
    <row r="15" spans="1:12">
      <c r="A15" s="31" t="s">
        <v>51</v>
      </c>
      <c r="B15" s="135">
        <v>26526</v>
      </c>
      <c r="C15" s="135">
        <v>30201</v>
      </c>
      <c r="D15" s="135">
        <v>22924</v>
      </c>
      <c r="E15" s="135">
        <v>20215</v>
      </c>
      <c r="F15" s="136">
        <v>12693</v>
      </c>
      <c r="G15" s="136">
        <v>13604</v>
      </c>
      <c r="H15" s="136">
        <v>14667</v>
      </c>
      <c r="I15" s="2"/>
      <c r="J15" s="2"/>
      <c r="K15" s="2"/>
      <c r="L15" s="2"/>
    </row>
    <row r="16" spans="1:12">
      <c r="A16" s="31" t="s">
        <v>52</v>
      </c>
      <c r="B16" s="135">
        <v>25571</v>
      </c>
      <c r="C16" s="135">
        <v>26952</v>
      </c>
      <c r="D16" s="135">
        <v>26098</v>
      </c>
      <c r="E16" s="135">
        <v>24939</v>
      </c>
      <c r="F16" s="136">
        <v>6393</v>
      </c>
      <c r="G16" s="136">
        <v>7767</v>
      </c>
      <c r="H16" s="136">
        <v>7900</v>
      </c>
      <c r="I16" s="2"/>
      <c r="J16" s="2"/>
      <c r="K16" s="2"/>
      <c r="L16" s="2"/>
    </row>
    <row r="17" spans="1:12">
      <c r="A17" s="32" t="s">
        <v>53</v>
      </c>
      <c r="B17" s="109">
        <f t="shared" ref="B17:H17" si="1">B16/B15</f>
        <v>0.96399758727286433</v>
      </c>
      <c r="C17" s="109">
        <f t="shared" si="1"/>
        <v>0.89242078076884868</v>
      </c>
      <c r="D17" s="109">
        <f t="shared" si="1"/>
        <v>1.1384575117780491</v>
      </c>
      <c r="E17" s="109">
        <f t="shared" si="1"/>
        <v>1.2336878555528072</v>
      </c>
      <c r="F17" s="110">
        <f t="shared" si="1"/>
        <v>0.50366343653982515</v>
      </c>
      <c r="G17" s="110">
        <f t="shared" si="1"/>
        <v>0.57093501911202582</v>
      </c>
      <c r="H17" s="110">
        <f t="shared" si="1"/>
        <v>0.53862412217904143</v>
      </c>
      <c r="I17" s="2"/>
      <c r="J17" s="2"/>
      <c r="K17" s="2"/>
      <c r="L17" s="2"/>
    </row>
    <row r="18" spans="1:12">
      <c r="A18" s="7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1" t="s">
        <v>36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30" t="s">
        <v>39</v>
      </c>
      <c r="B20" s="149">
        <f>AVERAGE(B7:E7)</f>
        <v>5.085933573663385E-3</v>
      </c>
      <c r="C20" s="150">
        <f>AVERAGE(F7:H7)</f>
        <v>4.3196050874064855E-3</v>
      </c>
      <c r="D20" s="2"/>
      <c r="E20" s="2"/>
      <c r="F20" s="2"/>
      <c r="G20" s="2"/>
      <c r="H20" s="2"/>
      <c r="I20" s="2"/>
      <c r="J20" s="2"/>
      <c r="K20" s="2"/>
      <c r="L20" s="2"/>
    </row>
    <row r="21" spans="1:12">
      <c r="A21" s="31" t="s">
        <v>40</v>
      </c>
      <c r="B21" s="135"/>
      <c r="C21" s="136"/>
      <c r="D21" s="2"/>
      <c r="E21" s="2"/>
      <c r="F21" s="2"/>
      <c r="G21" s="2"/>
      <c r="H21" s="2"/>
      <c r="I21" s="2"/>
      <c r="J21" s="2"/>
      <c r="K21" s="2"/>
      <c r="L21" s="2"/>
    </row>
    <row r="22" spans="1:12">
      <c r="A22" s="31" t="s">
        <v>42</v>
      </c>
      <c r="B22" s="5">
        <f>AVERAGE(B9:E9)</f>
        <v>17.524999999999999</v>
      </c>
      <c r="C22" s="6">
        <f>AVERAGE(F9:H9)</f>
        <v>15.6</v>
      </c>
      <c r="D22" s="2"/>
      <c r="E22" s="2"/>
      <c r="F22" s="2"/>
      <c r="G22" s="2"/>
      <c r="H22" s="2"/>
      <c r="I22" s="2"/>
      <c r="J22" s="2"/>
      <c r="K22" s="2"/>
      <c r="L22" s="2"/>
    </row>
    <row r="23" spans="1:12">
      <c r="A23" s="31" t="s">
        <v>45</v>
      </c>
      <c r="B23" s="5">
        <f>AVERAGE(B10:E10)</f>
        <v>82.475000000000009</v>
      </c>
      <c r="C23" s="6">
        <f>AVERAGE(F10:H10)</f>
        <v>84.399999999999991</v>
      </c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31" t="s">
        <v>47</v>
      </c>
      <c r="B24" s="5"/>
      <c r="C24" s="6"/>
      <c r="D24" s="2"/>
      <c r="E24" s="2"/>
      <c r="F24" s="2"/>
      <c r="G24" s="2"/>
      <c r="H24" s="2"/>
      <c r="I24" s="2"/>
      <c r="J24" s="2"/>
      <c r="K24" s="2"/>
      <c r="L24" s="2"/>
    </row>
    <row r="25" spans="1:12">
      <c r="A25" s="31" t="s">
        <v>48</v>
      </c>
      <c r="B25" s="5">
        <f>AVERAGE(B12:E12)</f>
        <v>53.574999999999996</v>
      </c>
      <c r="C25" s="6">
        <f>AVERAGE(F12:H12)</f>
        <v>62.800000000000004</v>
      </c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31" t="s">
        <v>49</v>
      </c>
      <c r="B26" s="5">
        <f>AVERAGE(B13:E13)</f>
        <v>39.299999999999997</v>
      </c>
      <c r="C26" s="6">
        <f>AVERAGE(F13:H13)</f>
        <v>27.400000000000002</v>
      </c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31" t="s">
        <v>50</v>
      </c>
      <c r="B27" s="5">
        <f>AVERAGE(B14:E14)</f>
        <v>6.9099999999999993</v>
      </c>
      <c r="C27" s="6">
        <f>AVERAGE(F14:H14)</f>
        <v>8.0733333333333324</v>
      </c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32" t="s">
        <v>54</v>
      </c>
      <c r="B28" s="109">
        <f>AVERAGE(B17:E17)</f>
        <v>1.0571409338431423</v>
      </c>
      <c r="C28" s="110">
        <f>AVERAGE(F17:H17)</f>
        <v>0.53774085927696413</v>
      </c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73"/>
      <c r="B29" s="157"/>
      <c r="C29" s="157"/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A30" s="1" t="s">
        <v>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>
      <c r="A31" s="30" t="s">
        <v>39</v>
      </c>
      <c r="B31" s="149">
        <f>STDEV(B7:E7)</f>
        <v>2.1565634995129633E-3</v>
      </c>
      <c r="C31" s="150">
        <f>STDEV(F7:H7)</f>
        <v>2.9143628243391449E-3</v>
      </c>
      <c r="D31" s="2"/>
      <c r="E31" s="2"/>
      <c r="F31" s="2"/>
      <c r="G31" s="2"/>
      <c r="H31" s="2"/>
      <c r="I31" s="2"/>
      <c r="J31" s="2"/>
      <c r="K31" s="2"/>
      <c r="L31" s="2"/>
    </row>
    <row r="32" spans="1:12">
      <c r="A32" s="31" t="s">
        <v>40</v>
      </c>
      <c r="B32" s="135"/>
      <c r="C32" s="136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31" t="s">
        <v>42</v>
      </c>
      <c r="B33" s="107">
        <f>STDEV(B9:E9)</f>
        <v>8.7838393276137179</v>
      </c>
      <c r="C33" s="108">
        <f>STDEV(F9:H9)</f>
        <v>6.6835619246027838</v>
      </c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31" t="s">
        <v>45</v>
      </c>
      <c r="B34" s="107">
        <f>STDEV(B10:E10)</f>
        <v>8.7838393276137143</v>
      </c>
      <c r="C34" s="108">
        <f>STDEV(F10:H10)</f>
        <v>6.6835619246027766</v>
      </c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31" t="s">
        <v>47</v>
      </c>
      <c r="B35" s="107"/>
      <c r="C35" s="108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31" t="s">
        <v>48</v>
      </c>
      <c r="B36" s="107">
        <f>STDEV(B12:E12)</f>
        <v>2.3128265535198831</v>
      </c>
      <c r="C36" s="108">
        <f>STDEV(F12:H12)</f>
        <v>1.2999999999999978</v>
      </c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A37" s="31" t="s">
        <v>49</v>
      </c>
      <c r="B37" s="107">
        <f>STDEV(B13:E13)</f>
        <v>2.8994252303976875</v>
      </c>
      <c r="C37" s="108">
        <f>STDEV(F13:H13)</f>
        <v>2.0952326839756954</v>
      </c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31" t="s">
        <v>50</v>
      </c>
      <c r="B38" s="107">
        <f>STDEV(B14:E14)</f>
        <v>1.3616166861492309</v>
      </c>
      <c r="C38" s="108">
        <f>STDEV(F14:H14)</f>
        <v>1.2776671449690402</v>
      </c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32" t="s">
        <v>54</v>
      </c>
      <c r="B39" s="109">
        <f>STDEV(B17:E17)</f>
        <v>0.15662014903510085</v>
      </c>
      <c r="C39" s="110">
        <f>STDEV(F17:H17)</f>
        <v>3.3644487965456431E-2</v>
      </c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73"/>
      <c r="B40" s="157"/>
      <c r="C40" s="157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1" t="s">
        <v>8</v>
      </c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30" t="s">
        <v>39</v>
      </c>
      <c r="B42" s="9">
        <f>TTEST(B7:E7,F7:H7,2,2)</f>
        <v>0.70335824077106723</v>
      </c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31" t="s">
        <v>40</v>
      </c>
      <c r="B43" s="31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31" t="s">
        <v>42</v>
      </c>
      <c r="B44" s="10">
        <f>TTEST(B9:E9,F9:H9,2,2)</f>
        <v>0.76573006867207227</v>
      </c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31" t="s">
        <v>45</v>
      </c>
      <c r="B45" s="10">
        <f>TTEST(B10:E10,F10:H10,2,2)</f>
        <v>0.76573006867207416</v>
      </c>
      <c r="C45" s="2"/>
      <c r="D45" s="2"/>
      <c r="E45" s="2"/>
      <c r="F45" s="2"/>
      <c r="G45" s="2"/>
      <c r="H45" s="2"/>
      <c r="I45" s="2"/>
      <c r="J45" s="158"/>
      <c r="K45" s="160"/>
      <c r="L45" s="160"/>
    </row>
    <row r="46" spans="1:12">
      <c r="A46" s="31" t="s">
        <v>47</v>
      </c>
      <c r="B46" s="10"/>
      <c r="C46" s="2"/>
      <c r="D46" s="2"/>
      <c r="E46" s="2"/>
      <c r="F46" s="2"/>
      <c r="G46" s="2"/>
      <c r="H46" s="2"/>
      <c r="I46" s="2"/>
      <c r="J46" s="158"/>
      <c r="K46" s="160"/>
      <c r="L46" s="160"/>
    </row>
    <row r="47" spans="1:12">
      <c r="A47" s="31" t="s">
        <v>48</v>
      </c>
      <c r="B47" s="10">
        <f>TTEST(B12:E12,F12:H12,2,2)</f>
        <v>1.6799770470139175E-3</v>
      </c>
      <c r="C47" s="2"/>
      <c r="D47" s="2"/>
      <c r="E47" s="2"/>
      <c r="F47" s="2"/>
      <c r="G47" s="2"/>
      <c r="H47" s="2"/>
      <c r="I47" s="2"/>
      <c r="J47" s="158"/>
      <c r="K47" s="160"/>
      <c r="L47" s="160"/>
    </row>
    <row r="48" spans="1:12">
      <c r="A48" s="31" t="s">
        <v>49</v>
      </c>
      <c r="B48" s="10">
        <f>TTEST(B13:E13,F13:H13,2,2)</f>
        <v>1.881016995314444E-3</v>
      </c>
      <c r="C48" s="2"/>
      <c r="D48" s="2"/>
      <c r="E48" s="2"/>
      <c r="F48" s="2"/>
      <c r="G48" s="2"/>
      <c r="H48" s="2"/>
      <c r="I48" s="2"/>
    </row>
    <row r="49" spans="1:12">
      <c r="A49" s="31" t="s">
        <v>50</v>
      </c>
      <c r="B49" s="10">
        <f>TTEST(B14:E14,F14:H14,2,2)</f>
        <v>0.30352190655994488</v>
      </c>
      <c r="C49" s="2"/>
      <c r="D49" s="2"/>
      <c r="E49" s="2"/>
      <c r="F49" s="2"/>
      <c r="G49" s="2"/>
      <c r="H49" s="2"/>
      <c r="I49" s="2"/>
    </row>
    <row r="50" spans="1:12">
      <c r="A50" s="32" t="s">
        <v>54</v>
      </c>
      <c r="B50" s="11">
        <f>TTEST(B17:E17,F17:H17,2,2)</f>
        <v>2.6694070645946846E-3</v>
      </c>
      <c r="C50" s="2"/>
      <c r="D50" s="2"/>
      <c r="E50" s="2"/>
      <c r="F50" s="2"/>
      <c r="G50" s="2"/>
      <c r="H50" s="2"/>
      <c r="I50" s="2"/>
      <c r="J50" s="159"/>
      <c r="K50" s="160"/>
      <c r="L50" s="160"/>
    </row>
    <row r="51" spans="1:12">
      <c r="A51" s="73"/>
      <c r="B51" s="163"/>
      <c r="C51" s="2"/>
      <c r="D51" s="2"/>
      <c r="E51" s="2"/>
      <c r="F51" s="2"/>
      <c r="G51" s="2"/>
      <c r="H51" s="2"/>
      <c r="I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686A1-5699-0D4C-8DD2-E815CF48CC1A}">
  <dimension ref="A2:K60"/>
  <sheetViews>
    <sheetView workbookViewId="0">
      <selection activeCell="H27" sqref="H27"/>
    </sheetView>
  </sheetViews>
  <sheetFormatPr baseColWidth="10" defaultRowHeight="16"/>
  <cols>
    <col min="1" max="1" width="40.83203125" bestFit="1" customWidth="1"/>
  </cols>
  <sheetData>
    <row r="2" spans="1:11">
      <c r="A2" s="1" t="s">
        <v>430</v>
      </c>
      <c r="B2" s="2" t="s">
        <v>5</v>
      </c>
      <c r="C2" s="2"/>
      <c r="D2" s="2"/>
      <c r="E2" s="2"/>
      <c r="F2" s="2" t="s">
        <v>6</v>
      </c>
      <c r="G2" s="2"/>
      <c r="H2" s="2"/>
      <c r="I2" s="2"/>
      <c r="J2" s="2"/>
      <c r="K2" s="2"/>
    </row>
    <row r="3" spans="1:11">
      <c r="A3" s="30" t="s">
        <v>30</v>
      </c>
      <c r="B3" s="12">
        <v>29112</v>
      </c>
      <c r="C3" s="13">
        <v>19383</v>
      </c>
      <c r="D3" s="13">
        <v>25251</v>
      </c>
      <c r="E3" s="14">
        <v>35039</v>
      </c>
      <c r="F3" s="21">
        <v>32409</v>
      </c>
      <c r="G3" s="22">
        <v>14666</v>
      </c>
      <c r="H3" s="23">
        <v>20264</v>
      </c>
      <c r="I3" s="2"/>
      <c r="J3" s="2"/>
      <c r="K3" s="2"/>
    </row>
    <row r="4" spans="1:11">
      <c r="A4" s="31" t="s">
        <v>33</v>
      </c>
      <c r="B4" s="15">
        <v>24396</v>
      </c>
      <c r="C4" s="16">
        <v>12361</v>
      </c>
      <c r="D4" s="16">
        <v>18178</v>
      </c>
      <c r="E4" s="17">
        <v>26254</v>
      </c>
      <c r="F4" s="24">
        <v>14033</v>
      </c>
      <c r="G4" s="25">
        <v>5848</v>
      </c>
      <c r="H4" s="26">
        <v>9678</v>
      </c>
      <c r="I4" s="2"/>
      <c r="J4" s="2"/>
      <c r="K4" s="2"/>
    </row>
    <row r="5" spans="1:11">
      <c r="A5" s="31" t="s">
        <v>35</v>
      </c>
      <c r="B5" s="15">
        <v>21920</v>
      </c>
      <c r="C5" s="16">
        <v>8459</v>
      </c>
      <c r="D5" s="16">
        <v>8987</v>
      </c>
      <c r="E5" s="17">
        <v>14719</v>
      </c>
      <c r="F5" s="24">
        <v>12394</v>
      </c>
      <c r="G5" s="25">
        <v>6095</v>
      </c>
      <c r="H5" s="26">
        <v>8644</v>
      </c>
      <c r="I5" s="2"/>
      <c r="J5" s="2"/>
      <c r="K5" s="2"/>
    </row>
    <row r="6" spans="1:11">
      <c r="A6" s="31" t="s">
        <v>38</v>
      </c>
      <c r="B6" s="15">
        <v>450230</v>
      </c>
      <c r="C6" s="16">
        <v>343229</v>
      </c>
      <c r="D6" s="16">
        <v>338564</v>
      </c>
      <c r="E6" s="17">
        <v>433693</v>
      </c>
      <c r="F6" s="24">
        <v>249094</v>
      </c>
      <c r="G6" s="25">
        <v>120768</v>
      </c>
      <c r="H6" s="26">
        <v>162268</v>
      </c>
      <c r="I6" s="2"/>
      <c r="J6" s="2"/>
      <c r="K6" s="2"/>
    </row>
    <row r="7" spans="1:11">
      <c r="A7" s="31"/>
      <c r="B7" s="15"/>
      <c r="C7" s="16"/>
      <c r="D7" s="16"/>
      <c r="E7" s="17"/>
      <c r="F7" s="24"/>
      <c r="G7" s="25"/>
      <c r="H7" s="26"/>
      <c r="I7" s="2"/>
      <c r="J7" s="2"/>
      <c r="K7" s="2"/>
    </row>
    <row r="8" spans="1:11">
      <c r="A8" s="31" t="s">
        <v>41</v>
      </c>
      <c r="B8" s="137">
        <f t="shared" ref="B8:H10" si="0">B4*100/(B3+B4)</f>
        <v>45.593182327876207</v>
      </c>
      <c r="C8" s="138">
        <f t="shared" si="0"/>
        <v>38.939642137096776</v>
      </c>
      <c r="D8" s="138">
        <f t="shared" si="0"/>
        <v>41.856823781344261</v>
      </c>
      <c r="E8" s="139">
        <f t="shared" si="0"/>
        <v>42.833602532099917</v>
      </c>
      <c r="F8" s="140">
        <f t="shared" si="0"/>
        <v>30.216183626889453</v>
      </c>
      <c r="G8" s="141">
        <f t="shared" si="0"/>
        <v>28.507360826752461</v>
      </c>
      <c r="H8" s="142">
        <f t="shared" si="0"/>
        <v>32.32249014761873</v>
      </c>
      <c r="I8" s="2"/>
      <c r="J8" s="2"/>
      <c r="K8" s="2"/>
    </row>
    <row r="9" spans="1:11">
      <c r="A9" s="31" t="s">
        <v>43</v>
      </c>
      <c r="B9" s="137">
        <f t="shared" si="0"/>
        <v>47.327057604283617</v>
      </c>
      <c r="C9" s="138">
        <f t="shared" si="0"/>
        <v>40.629202689721424</v>
      </c>
      <c r="D9" s="138">
        <f t="shared" si="0"/>
        <v>33.083011227682682</v>
      </c>
      <c r="E9" s="139">
        <f t="shared" si="0"/>
        <v>35.923657042442585</v>
      </c>
      <c r="F9" s="140">
        <f t="shared" si="0"/>
        <v>46.899004805691149</v>
      </c>
      <c r="G9" s="141">
        <f t="shared" si="0"/>
        <v>51.034078539730388</v>
      </c>
      <c r="H9" s="142">
        <f t="shared" si="0"/>
        <v>47.178255648946624</v>
      </c>
      <c r="I9" s="2"/>
      <c r="J9" s="2"/>
      <c r="K9" s="2"/>
    </row>
    <row r="10" spans="1:11">
      <c r="A10" s="32" t="s">
        <v>46</v>
      </c>
      <c r="B10" s="143">
        <f t="shared" si="0"/>
        <v>95.357407603515838</v>
      </c>
      <c r="C10" s="144">
        <f t="shared" si="0"/>
        <v>97.594743067719108</v>
      </c>
      <c r="D10" s="144">
        <f t="shared" si="0"/>
        <v>97.414192449453466</v>
      </c>
      <c r="E10" s="145">
        <f t="shared" si="0"/>
        <v>96.717527630839498</v>
      </c>
      <c r="F10" s="146">
        <f t="shared" si="0"/>
        <v>95.260203145077398</v>
      </c>
      <c r="G10" s="147">
        <f t="shared" si="0"/>
        <v>95.19560470744031</v>
      </c>
      <c r="H10" s="148">
        <f t="shared" si="0"/>
        <v>94.942426511889153</v>
      </c>
      <c r="I10" s="2"/>
      <c r="J10" s="2"/>
      <c r="K10" s="2"/>
    </row>
    <row r="11" spans="1: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1" t="s">
        <v>36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>
      <c r="A13" s="30" t="s">
        <v>41</v>
      </c>
      <c r="B13" s="149">
        <f>AVERAGE(B8:E8)</f>
        <v>42.305812694604285</v>
      </c>
      <c r="C13" s="150">
        <f>AVERAGE(F8:H8)</f>
        <v>30.348678200420213</v>
      </c>
      <c r="D13" s="2"/>
      <c r="E13" s="2"/>
      <c r="F13" s="2"/>
      <c r="G13" s="2"/>
      <c r="H13" s="2"/>
      <c r="I13" s="2"/>
      <c r="J13" s="2"/>
      <c r="K13" s="2"/>
    </row>
    <row r="14" spans="1:11">
      <c r="A14" s="31" t="s">
        <v>43</v>
      </c>
      <c r="B14" s="151">
        <f>AVERAGE(B9:E9)</f>
        <v>39.240732141032574</v>
      </c>
      <c r="C14" s="152">
        <f>AVERAGE(F9:H9)</f>
        <v>48.370446331456058</v>
      </c>
      <c r="D14" s="2"/>
      <c r="E14" s="2"/>
      <c r="F14" s="2"/>
      <c r="G14" s="2"/>
      <c r="H14" s="2"/>
      <c r="I14" s="2"/>
      <c r="J14" s="2"/>
      <c r="K14" s="2"/>
    </row>
    <row r="15" spans="1:11">
      <c r="A15" s="32" t="s">
        <v>46</v>
      </c>
      <c r="B15" s="154">
        <f>AVERAGE(B10:E10)</f>
        <v>96.770967687881978</v>
      </c>
      <c r="C15" s="155">
        <f>AVERAGE(F10:H10)</f>
        <v>95.132744788135611</v>
      </c>
      <c r="D15" s="2"/>
      <c r="E15" s="2"/>
      <c r="F15" s="2"/>
      <c r="G15" s="2"/>
      <c r="H15" s="2"/>
      <c r="I15" s="2"/>
      <c r="J15" s="2"/>
      <c r="K15" s="2"/>
    </row>
    <row r="16" spans="1:11">
      <c r="A16" s="2"/>
      <c r="B16" s="73"/>
      <c r="C16" s="73"/>
      <c r="D16" s="2"/>
      <c r="E16" s="2"/>
      <c r="F16" s="2"/>
      <c r="G16" s="2"/>
      <c r="H16" s="2"/>
      <c r="I16" s="2"/>
      <c r="J16" s="2"/>
      <c r="K16" s="2"/>
    </row>
    <row r="17" spans="1:11">
      <c r="A17" s="1" t="s">
        <v>44</v>
      </c>
      <c r="B17" s="73"/>
      <c r="C17" s="73"/>
      <c r="D17" s="2"/>
      <c r="E17" s="2"/>
      <c r="F17" s="2"/>
      <c r="G17" s="2"/>
      <c r="H17" s="2"/>
      <c r="I17" s="2"/>
      <c r="J17" s="2"/>
      <c r="K17" s="2"/>
    </row>
    <row r="18" spans="1:11">
      <c r="A18" s="30" t="s">
        <v>41</v>
      </c>
      <c r="B18" s="149">
        <f>STDEV(B8:E8)</f>
        <v>2.745788076599192</v>
      </c>
      <c r="C18" s="150">
        <f>STDEV(F8:H8)</f>
        <v>1.9110125700122185</v>
      </c>
      <c r="D18" s="2"/>
      <c r="E18" s="2"/>
      <c r="F18" s="2"/>
      <c r="G18" s="2"/>
      <c r="H18" s="2"/>
      <c r="I18" s="2"/>
      <c r="J18" s="2"/>
      <c r="K18" s="2"/>
    </row>
    <row r="19" spans="1:11">
      <c r="A19" s="31" t="s">
        <v>43</v>
      </c>
      <c r="B19" s="151">
        <f>STDEV(B9:E9)</f>
        <v>6.2246023706630424</v>
      </c>
      <c r="C19" s="152">
        <f>STDEV(F9:H9)</f>
        <v>2.3109949511156502</v>
      </c>
      <c r="D19" s="2"/>
      <c r="E19" s="2"/>
      <c r="F19" s="2"/>
      <c r="G19" s="2"/>
      <c r="H19" s="2"/>
      <c r="I19" s="2"/>
      <c r="J19" s="2"/>
      <c r="K19" s="2"/>
    </row>
    <row r="20" spans="1:11">
      <c r="A20" s="32" t="s">
        <v>46</v>
      </c>
      <c r="B20" s="154">
        <f>STDEV(B10:E10)</f>
        <v>1.015439465147056</v>
      </c>
      <c r="C20" s="155">
        <f>STDEV(F10:H10)</f>
        <v>0.16795542337584174</v>
      </c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73"/>
      <c r="C21" s="73"/>
      <c r="D21" s="2"/>
      <c r="E21" s="2"/>
      <c r="F21" s="2"/>
      <c r="G21" s="2"/>
      <c r="H21" s="2"/>
      <c r="I21" s="2"/>
      <c r="J21" s="2"/>
      <c r="K21" s="2"/>
    </row>
    <row r="22" spans="1:11">
      <c r="A22" s="1" t="s">
        <v>8</v>
      </c>
      <c r="B22" s="73"/>
      <c r="C22" s="73"/>
      <c r="D22" s="2"/>
      <c r="E22" s="2"/>
      <c r="F22" s="2"/>
      <c r="G22" s="2"/>
      <c r="H22" s="2"/>
      <c r="I22" s="2"/>
      <c r="J22" s="2"/>
      <c r="K22" s="2"/>
    </row>
    <row r="23" spans="1:11">
      <c r="A23" s="30" t="s">
        <v>41</v>
      </c>
      <c r="B23" s="9">
        <f>TTEST(B8:E8,F8:H8,2,2)</f>
        <v>1.380760282899054E-3</v>
      </c>
      <c r="C23" s="73"/>
      <c r="D23" s="2"/>
      <c r="E23" s="132"/>
      <c r="F23" s="132"/>
      <c r="G23" s="132"/>
      <c r="H23" s="132"/>
      <c r="I23" s="2"/>
      <c r="J23" s="2"/>
      <c r="K23" s="2"/>
    </row>
    <row r="24" spans="1:11">
      <c r="A24" s="31" t="s">
        <v>43</v>
      </c>
      <c r="B24" s="10">
        <f>TTEST(B9:E9,F9:H9,2,2)</f>
        <v>6.3748180440038549E-2</v>
      </c>
      <c r="C24" s="73"/>
      <c r="D24" s="2"/>
      <c r="E24" s="132"/>
      <c r="F24" s="132"/>
      <c r="G24" s="132"/>
      <c r="H24" s="132"/>
      <c r="I24" s="2"/>
      <c r="J24" s="2"/>
      <c r="K24" s="2"/>
    </row>
    <row r="25" spans="1:11">
      <c r="A25" s="32" t="s">
        <v>46</v>
      </c>
      <c r="B25" s="11">
        <f>TTEST(B10:E10,F10:H10,2,2)</f>
        <v>4.2658217154686193E-2</v>
      </c>
      <c r="C25" s="73"/>
      <c r="D25" s="2"/>
      <c r="E25" s="132"/>
      <c r="F25" s="132"/>
      <c r="G25" s="132"/>
      <c r="H25" s="132"/>
      <c r="I25" s="2"/>
      <c r="J25" s="2"/>
      <c r="K25" s="2"/>
    </row>
    <row r="26" spans="1:11">
      <c r="A26" s="2"/>
      <c r="B26" s="73"/>
      <c r="C26" s="73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2"/>
      <c r="C33" s="2"/>
      <c r="D33" s="2"/>
      <c r="F33" s="158"/>
      <c r="G33" s="158"/>
      <c r="H33" s="158"/>
      <c r="I33" s="2"/>
      <c r="J33" s="2"/>
      <c r="K33" s="2"/>
    </row>
    <row r="34" spans="1:11">
      <c r="A34" s="2"/>
      <c r="B34" s="2"/>
      <c r="C34" s="2"/>
      <c r="D34" s="2"/>
      <c r="F34" s="158"/>
      <c r="G34" s="158"/>
      <c r="H34" s="158"/>
      <c r="I34" s="2"/>
      <c r="J34" s="2"/>
      <c r="K34" s="2"/>
    </row>
    <row r="35" spans="1:11">
      <c r="A35" s="2"/>
      <c r="B35" s="2"/>
      <c r="C35" s="2"/>
      <c r="D35" s="2"/>
      <c r="F35" s="158"/>
      <c r="G35" s="158"/>
      <c r="H35" s="158"/>
      <c r="I35" s="2"/>
      <c r="J35" s="2"/>
      <c r="K35" s="2"/>
    </row>
    <row r="36" spans="1:11">
      <c r="A36" s="2"/>
      <c r="B36" s="2"/>
      <c r="C36" s="2"/>
      <c r="D36" s="2"/>
      <c r="I36" s="2"/>
      <c r="J36" s="2"/>
      <c r="K36" s="2"/>
    </row>
    <row r="37" spans="1:11">
      <c r="A37" s="2"/>
      <c r="B37" s="2"/>
      <c r="C37" s="2"/>
      <c r="D37" s="2"/>
      <c r="I37" s="2"/>
      <c r="J37" s="2"/>
      <c r="K37" s="2"/>
    </row>
    <row r="38" spans="1:11">
      <c r="A38" s="2"/>
      <c r="B38" s="2"/>
      <c r="C38" s="2"/>
      <c r="D38" s="2"/>
      <c r="F38" s="159"/>
      <c r="G38" s="159"/>
      <c r="H38" s="159"/>
      <c r="I38" s="2"/>
      <c r="J38" s="2"/>
      <c r="K38" s="2"/>
    </row>
    <row r="39" spans="1:11">
      <c r="A39" s="2"/>
      <c r="B39" s="2"/>
      <c r="C39" s="2"/>
      <c r="D39" s="2"/>
      <c r="I39" s="2"/>
      <c r="J39" s="2"/>
      <c r="K39" s="2"/>
    </row>
    <row r="40" spans="1:11">
      <c r="A40" s="2"/>
      <c r="B40" s="2"/>
      <c r="C40" s="2"/>
      <c r="D40" s="2"/>
      <c r="I40" s="2"/>
      <c r="J40" s="2"/>
      <c r="K40" s="2"/>
    </row>
    <row r="41" spans="1:11">
      <c r="A41" s="2"/>
      <c r="B41" s="2"/>
      <c r="C41" s="2"/>
      <c r="D41" s="2"/>
      <c r="I41" s="2"/>
      <c r="J41" s="2"/>
      <c r="K41" s="2"/>
    </row>
    <row r="42" spans="1:11">
      <c r="A42" s="2"/>
      <c r="B42" s="2"/>
      <c r="C42" s="2"/>
      <c r="D42" s="2"/>
      <c r="I42" s="2"/>
      <c r="J42" s="2"/>
      <c r="K42" s="2"/>
    </row>
    <row r="43" spans="1:1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2"/>
      <c r="C45" s="2"/>
      <c r="D45" s="2"/>
      <c r="E45" s="2"/>
      <c r="F45" s="2"/>
      <c r="G45" s="2"/>
      <c r="H45" s="2"/>
      <c r="I45" s="158"/>
      <c r="J45" s="160"/>
      <c r="K45" s="160"/>
    </row>
    <row r="46" spans="1:11">
      <c r="A46" s="2"/>
      <c r="B46" s="2"/>
      <c r="C46" s="2"/>
      <c r="D46" s="2"/>
      <c r="E46" s="2"/>
      <c r="F46" s="2"/>
      <c r="G46" s="2"/>
      <c r="H46" s="2"/>
      <c r="I46" s="158"/>
      <c r="J46" s="160"/>
      <c r="K46" s="160"/>
    </row>
    <row r="47" spans="1:11">
      <c r="A47" s="2"/>
      <c r="B47" s="2"/>
      <c r="C47" s="2"/>
      <c r="D47" s="2"/>
      <c r="E47" s="2"/>
      <c r="F47" s="2"/>
      <c r="G47" s="2"/>
      <c r="H47" s="2"/>
      <c r="I47" s="158"/>
      <c r="J47" s="160"/>
      <c r="K47" s="160"/>
    </row>
    <row r="48" spans="1:11">
      <c r="A48" s="2"/>
      <c r="B48" s="2"/>
      <c r="C48" s="2"/>
      <c r="D48" s="2"/>
      <c r="E48" s="2"/>
      <c r="F48" s="2"/>
      <c r="G48" s="2"/>
      <c r="H48" s="2"/>
    </row>
    <row r="49" spans="1:11">
      <c r="A49" s="2"/>
      <c r="B49" s="2"/>
      <c r="C49" s="2"/>
      <c r="D49" s="2"/>
      <c r="E49" s="2"/>
      <c r="F49" s="2"/>
      <c r="G49" s="2"/>
      <c r="H49" s="2"/>
    </row>
    <row r="50" spans="1:11">
      <c r="A50" s="2"/>
      <c r="B50" s="2"/>
      <c r="C50" s="2"/>
      <c r="D50" s="2"/>
      <c r="E50" s="2"/>
      <c r="F50" s="2"/>
      <c r="G50" s="2"/>
      <c r="H50" s="2"/>
      <c r="I50" s="159"/>
      <c r="J50" s="160"/>
      <c r="K50" s="160"/>
    </row>
    <row r="51" spans="1:11">
      <c r="A51" s="2"/>
      <c r="B51" s="2"/>
      <c r="C51" s="2"/>
      <c r="D51" s="2"/>
      <c r="E51" s="2"/>
      <c r="F51" s="2"/>
      <c r="G51" s="2"/>
      <c r="H51" s="2"/>
    </row>
    <row r="52" spans="1:11">
      <c r="A52" s="2"/>
      <c r="B52" s="2"/>
      <c r="C52" s="2"/>
      <c r="D52" s="2"/>
      <c r="E52" s="2"/>
      <c r="F52" s="2"/>
      <c r="G52" s="2"/>
      <c r="H52" s="2"/>
    </row>
    <row r="53" spans="1:11">
      <c r="A53" s="2"/>
      <c r="B53" s="2"/>
      <c r="C53" s="2"/>
      <c r="D53" s="2"/>
      <c r="E53" s="2"/>
      <c r="F53" s="2"/>
      <c r="G53" s="2"/>
      <c r="H53" s="2"/>
    </row>
    <row r="54" spans="1:11">
      <c r="A54" s="2"/>
      <c r="B54" s="2"/>
      <c r="C54" s="2"/>
      <c r="D54" s="2"/>
      <c r="E54" s="2"/>
      <c r="F54" s="2"/>
      <c r="G54" s="2"/>
      <c r="H54" s="2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Figure 1a</vt:lpstr>
      <vt:lpstr>Figure 1e</vt:lpstr>
      <vt:lpstr>Figure 2a</vt:lpstr>
      <vt:lpstr>Figure 2b</vt:lpstr>
      <vt:lpstr>Figure 2c</vt:lpstr>
      <vt:lpstr>Figure 2d</vt:lpstr>
      <vt:lpstr>Figure 3a</vt:lpstr>
      <vt:lpstr>Figure 3b</vt:lpstr>
      <vt:lpstr>Figure 3c</vt:lpstr>
      <vt:lpstr>Figure 3d</vt:lpstr>
      <vt:lpstr>Figure 3e</vt:lpstr>
      <vt:lpstr>Figure 3f</vt:lpstr>
      <vt:lpstr>Figure 4a</vt:lpstr>
      <vt:lpstr>Figure 4b</vt:lpstr>
      <vt:lpstr>Figure 4c</vt:lpstr>
      <vt:lpstr>Figure 4d</vt:lpstr>
      <vt:lpstr>Figure 4e</vt:lpstr>
      <vt:lpstr>Figure 6a</vt:lpstr>
      <vt:lpstr>Figure 6b</vt:lpstr>
      <vt:lpstr>Figure 6c</vt:lpstr>
      <vt:lpstr>Figure 6d</vt:lpstr>
      <vt:lpstr>Figure 6e</vt:lpstr>
      <vt:lpstr>Figure 6f</vt:lpstr>
      <vt:lpstr>Figure 7a</vt:lpstr>
      <vt:lpstr>Figure 7b</vt:lpstr>
      <vt:lpstr>Figure 7b NEW</vt:lpstr>
      <vt:lpstr>Figure 7d</vt:lpstr>
      <vt:lpstr>Figure 7e</vt:lpstr>
      <vt:lpstr>Figure 7f</vt:lpstr>
      <vt:lpstr>Figure 7g</vt:lpstr>
      <vt:lpstr>Figure 9d</vt:lpstr>
      <vt:lpstr>Figure 9e</vt:lpstr>
      <vt:lpstr>Figure 10a</vt:lpstr>
      <vt:lpstr>Figure 10b</vt:lpstr>
      <vt:lpstr>Sup Figure 2a</vt:lpstr>
      <vt:lpstr>Sup Figure 2d</vt:lpstr>
      <vt:lpstr>Sup Figure 4b</vt:lpstr>
      <vt:lpstr>Sup Figure 7</vt:lpstr>
      <vt:lpstr>Sup Figure 8b</vt:lpstr>
      <vt:lpstr>Sup Figure 10a</vt:lpstr>
      <vt:lpstr>Sup Figure 10b</vt:lpstr>
      <vt:lpstr>Sup Figure 11 IgG_AutoAb</vt:lpstr>
      <vt:lpstr>Sup Figure 11 IgM AutoAb</vt:lpstr>
      <vt:lpstr>Sup Figure 11 Total Ig SNR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Barthlott</dc:creator>
  <cp:lastModifiedBy>Microsoft Office User</cp:lastModifiedBy>
  <dcterms:created xsi:type="dcterms:W3CDTF">2020-04-07T06:57:25Z</dcterms:created>
  <dcterms:modified xsi:type="dcterms:W3CDTF">2021-05-11T14:25:55Z</dcterms:modified>
</cp:coreProperties>
</file>